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RANKLIN\Downloads\Desarrollos\Tareas automaticas\tgr\Data\BACKUP\"/>
    </mc:Choice>
  </mc:AlternateContent>
  <xr:revisionPtr revIDLastSave="0" documentId="13_ncr:1_{E27EBB3A-6EC7-4FCC-B3C3-213957CC3C1F}" xr6:coauthVersionLast="47" xr6:coauthVersionMax="47" xr10:uidLastSave="{00000000-0000-0000-0000-000000000000}"/>
  <bookViews>
    <workbookView xWindow="-110" yWindow="-110" windowWidth="19420" windowHeight="10300" tabRatio="939" firstSheet="1" activeTab="1" xr2:uid="{00000000-000D-0000-FFFF-FFFF00000000}"/>
  </bookViews>
  <sheets>
    <sheet name="Hoja1" sheetId="202" state="hidden" r:id="rId1"/>
    <sheet name="Resumen" sheetId="46" r:id="rId2"/>
    <sheet name="SAP 1" sheetId="205" r:id="rId3"/>
    <sheet name="SAP 2" sheetId="206" r:id="rId4"/>
    <sheet name="1" sheetId="211" r:id="rId5"/>
    <sheet name="2" sheetId="212" r:id="rId6"/>
    <sheet name="3" sheetId="213" r:id="rId7"/>
    <sheet name="4" sheetId="214" r:id="rId8"/>
    <sheet name="5" sheetId="215" r:id="rId9"/>
    <sheet name="6" sheetId="216" r:id="rId10"/>
    <sheet name="7" sheetId="217" r:id="rId11"/>
    <sheet name="8" sheetId="218" r:id="rId12"/>
    <sheet name="9" sheetId="219" r:id="rId13"/>
    <sheet name="10" sheetId="220" r:id="rId14"/>
    <sheet name="11" sheetId="221" r:id="rId15"/>
    <sheet name="12" sheetId="222" r:id="rId16"/>
    <sheet name="13" sheetId="223" r:id="rId17"/>
    <sheet name="14" sheetId="224" r:id="rId18"/>
    <sheet name="15" sheetId="225" r:id="rId19"/>
    <sheet name="16" sheetId="226" r:id="rId20"/>
    <sheet name="17" sheetId="227" r:id="rId21"/>
    <sheet name="18" sheetId="228" r:id="rId22"/>
    <sheet name="19" sheetId="229" r:id="rId23"/>
    <sheet name="20" sheetId="230" r:id="rId24"/>
    <sheet name="21" sheetId="231" r:id="rId25"/>
    <sheet name="22" sheetId="232" r:id="rId26"/>
    <sheet name="23" sheetId="233" r:id="rId27"/>
    <sheet name="24" sheetId="234" r:id="rId28"/>
    <sheet name="25" sheetId="236" r:id="rId29"/>
    <sheet name="26" sheetId="237" r:id="rId30"/>
    <sheet name="27" sheetId="238" r:id="rId31"/>
    <sheet name="28" sheetId="239" r:id="rId32"/>
    <sheet name="29" sheetId="240" r:id="rId33"/>
    <sheet name="30" sheetId="241" r:id="rId34"/>
    <sheet name="31" sheetId="242" r:id="rId35"/>
    <sheet name="32" sheetId="243" r:id="rId36"/>
    <sheet name="33" sheetId="244" r:id="rId37"/>
    <sheet name="34" sheetId="245" r:id="rId38"/>
    <sheet name="35" sheetId="246" r:id="rId39"/>
    <sheet name="36" sheetId="210" r:id="rId40"/>
    <sheet name="37" sheetId="247" r:id="rId41"/>
    <sheet name="38" sheetId="248" r:id="rId42"/>
    <sheet name="39" sheetId="249" r:id="rId43"/>
    <sheet name="40" sheetId="250" r:id="rId44"/>
    <sheet name="41" sheetId="251" r:id="rId45"/>
    <sheet name="42" sheetId="252" r:id="rId46"/>
    <sheet name="43" sheetId="253" r:id="rId47"/>
    <sheet name="44" sheetId="254" r:id="rId48"/>
    <sheet name="45" sheetId="255" r:id="rId49"/>
    <sheet name="46" sheetId="256" r:id="rId50"/>
    <sheet name="47" sheetId="257" r:id="rId51"/>
    <sheet name="48" sheetId="258" r:id="rId52"/>
    <sheet name="49" sheetId="259" r:id="rId53"/>
    <sheet name="50" sheetId="260" r:id="rId54"/>
    <sheet name="51" sheetId="302" r:id="rId55"/>
    <sheet name="52" sheetId="261" r:id="rId56"/>
    <sheet name="53" sheetId="262" r:id="rId57"/>
    <sheet name="54" sheetId="263" r:id="rId58"/>
    <sheet name="55" sheetId="264" r:id="rId59"/>
    <sheet name="56" sheetId="265" r:id="rId60"/>
    <sheet name="57" sheetId="266" r:id="rId61"/>
    <sheet name="58" sheetId="267" r:id="rId62"/>
    <sheet name="59" sheetId="268" r:id="rId63"/>
    <sheet name="60" sheetId="269" r:id="rId64"/>
    <sheet name="61" sheetId="270" r:id="rId65"/>
    <sheet name="62" sheetId="271" r:id="rId66"/>
    <sheet name="63" sheetId="272" r:id="rId67"/>
    <sheet name="64" sheetId="273" r:id="rId68"/>
    <sheet name="65" sheetId="274" r:id="rId69"/>
    <sheet name="66" sheetId="275" r:id="rId70"/>
    <sheet name="67" sheetId="276" r:id="rId71"/>
    <sheet name="68" sheetId="277" r:id="rId72"/>
    <sheet name="69" sheetId="278" r:id="rId73"/>
    <sheet name="70" sheetId="279" r:id="rId74"/>
    <sheet name="71" sheetId="280" r:id="rId75"/>
    <sheet name="72" sheetId="281" r:id="rId76"/>
    <sheet name="73" sheetId="282" r:id="rId77"/>
    <sheet name="74" sheetId="283" r:id="rId78"/>
    <sheet name="75" sheetId="284" r:id="rId79"/>
    <sheet name="76" sheetId="207" r:id="rId80"/>
    <sheet name="77" sheetId="285" r:id="rId81"/>
    <sheet name="78" sheetId="286" r:id="rId82"/>
    <sheet name="79" sheetId="287" r:id="rId83"/>
    <sheet name="80" sheetId="288" r:id="rId84"/>
    <sheet name="81" sheetId="289" r:id="rId85"/>
    <sheet name="82" sheetId="290" r:id="rId86"/>
    <sheet name="83" sheetId="291" r:id="rId87"/>
    <sheet name="84" sheetId="292" r:id="rId88"/>
    <sheet name="85" sheetId="293" r:id="rId89"/>
    <sheet name="86" sheetId="294" r:id="rId90"/>
    <sheet name="87" sheetId="295" r:id="rId91"/>
    <sheet name="88" sheetId="296" r:id="rId92"/>
    <sheet name="89" sheetId="297" r:id="rId93"/>
    <sheet name="90" sheetId="298" r:id="rId94"/>
    <sheet name="91" sheetId="299" r:id="rId95"/>
    <sheet name="92" sheetId="300" r:id="rId96"/>
    <sheet name="93" sheetId="301" r:id="rId97"/>
    <sheet name="94" sheetId="303" r:id="rId98"/>
    <sheet name="95" sheetId="304" r:id="rId99"/>
    <sheet name="96" sheetId="305" r:id="rId100"/>
  </sheets>
  <definedNames>
    <definedName name="_xlnm._FilterDatabase" localSheetId="1" hidden="1">Resumen!$A$1:$N$98</definedName>
    <definedName name="_xlnm.Print_Area" localSheetId="1">Resumen!$A$1:$N$99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05" l="1"/>
  <c r="H9" i="304"/>
  <c r="H9" i="303"/>
  <c r="E97" i="46"/>
  <c r="B97" i="46"/>
  <c r="E96" i="46"/>
  <c r="B96" i="46"/>
  <c r="E95" i="46"/>
  <c r="B95" i="46"/>
  <c r="H9" i="302" l="1"/>
  <c r="B7" i="211"/>
  <c r="H9" i="301"/>
  <c r="H9" i="300"/>
  <c r="H9" i="299"/>
  <c r="H9" i="298"/>
  <c r="H9" i="297"/>
  <c r="H9" i="296"/>
  <c r="H9" i="295"/>
  <c r="H9" i="294"/>
  <c r="H9" i="293"/>
  <c r="H9" i="292"/>
  <c r="H9" i="291"/>
  <c r="H9" i="290"/>
  <c r="H9" i="289"/>
  <c r="H9" i="288"/>
  <c r="H9" i="287"/>
  <c r="H9" i="286"/>
  <c r="H9" i="285"/>
  <c r="H9" i="284"/>
  <c r="H9" i="283"/>
  <c r="H9" i="282"/>
  <c r="H9" i="281"/>
  <c r="H9" i="280"/>
  <c r="H9" i="279"/>
  <c r="H9" i="278"/>
  <c r="H9" i="277"/>
  <c r="H9" i="276"/>
  <c r="H9" i="275"/>
  <c r="H9" i="274"/>
  <c r="H9" i="273"/>
  <c r="H9" i="272"/>
  <c r="H9" i="271"/>
  <c r="H9" i="270"/>
  <c r="H9" i="269"/>
  <c r="H9" i="268"/>
  <c r="H9" i="267"/>
  <c r="H9" i="266"/>
  <c r="H9" i="265"/>
  <c r="H9" i="264"/>
  <c r="H9" i="263"/>
  <c r="H9" i="262"/>
  <c r="H9" i="261"/>
  <c r="H9" i="260"/>
  <c r="H9" i="259"/>
  <c r="H9" i="258"/>
  <c r="H9" i="257"/>
  <c r="H9" i="256"/>
  <c r="H9" i="255"/>
  <c r="H9" i="254"/>
  <c r="H9" i="253"/>
  <c r="H9" i="252"/>
  <c r="H9" i="251"/>
  <c r="H9" i="250"/>
  <c r="H9" i="249"/>
  <c r="H9" i="248"/>
  <c r="H9" i="247"/>
  <c r="H9" i="246"/>
  <c r="H9" i="245"/>
  <c r="H9" i="244"/>
  <c r="H9" i="243"/>
  <c r="H9" i="242"/>
  <c r="H9" i="241"/>
  <c r="H9" i="240"/>
  <c r="H9" i="239"/>
  <c r="H9" i="228"/>
  <c r="H9" i="227"/>
  <c r="H9" i="226"/>
  <c r="H9" i="225"/>
  <c r="H9" i="224"/>
  <c r="H9" i="223"/>
  <c r="C7" i="211"/>
  <c r="H9" i="229" l="1"/>
  <c r="H9" i="230"/>
  <c r="H9" i="231"/>
  <c r="H9" i="232"/>
  <c r="H9" i="233"/>
  <c r="H9" i="234"/>
  <c r="H9" i="236"/>
  <c r="H9" i="237"/>
  <c r="H9" i="238"/>
  <c r="H9" i="222"/>
  <c r="H9" i="221"/>
  <c r="H9" i="220"/>
  <c r="H9" i="219"/>
  <c r="H9" i="218"/>
  <c r="H9" i="217"/>
  <c r="H9" i="216"/>
  <c r="H9" i="215"/>
  <c r="H9" i="214"/>
  <c r="H9" i="213"/>
  <c r="H9" i="212"/>
  <c r="H9" i="211"/>
  <c r="E80" i="46" l="1"/>
  <c r="E4" i="46"/>
  <c r="E20" i="46"/>
  <c r="E36" i="46"/>
  <c r="E52" i="46"/>
  <c r="E68" i="46"/>
  <c r="E5" i="46"/>
  <c r="E21" i="46"/>
  <c r="E37" i="46"/>
  <c r="E53" i="46"/>
  <c r="E69" i="46"/>
  <c r="E6" i="46"/>
  <c r="E22" i="46"/>
  <c r="E38" i="46"/>
  <c r="E54" i="46"/>
  <c r="E70" i="46"/>
  <c r="E83" i="46"/>
  <c r="E7" i="46"/>
  <c r="E23" i="46"/>
  <c r="E39" i="46"/>
  <c r="E55" i="46"/>
  <c r="E71" i="46"/>
  <c r="E84" i="46"/>
  <c r="E8" i="46"/>
  <c r="E24" i="46"/>
  <c r="E40" i="46"/>
  <c r="E56" i="46"/>
  <c r="E72" i="46"/>
  <c r="E85" i="46"/>
  <c r="E41" i="46"/>
  <c r="E57" i="46"/>
  <c r="E73" i="46"/>
  <c r="E10" i="46"/>
  <c r="E58" i="46"/>
  <c r="E87" i="46"/>
  <c r="E59" i="46"/>
  <c r="E88" i="46"/>
  <c r="E60" i="46"/>
  <c r="E45" i="46"/>
  <c r="E61" i="46"/>
  <c r="E90" i="46"/>
  <c r="E62" i="46"/>
  <c r="E91" i="46"/>
  <c r="E63" i="46"/>
  <c r="E16" i="46"/>
  <c r="E64" i="46"/>
  <c r="E17" i="46"/>
  <c r="E65" i="46"/>
  <c r="E18" i="46"/>
  <c r="E19" i="46"/>
  <c r="E51" i="46"/>
  <c r="E81" i="46"/>
  <c r="E9" i="46"/>
  <c r="E42" i="46"/>
  <c r="E27" i="46"/>
  <c r="E75" i="46"/>
  <c r="E28" i="46"/>
  <c r="E29" i="46"/>
  <c r="E14" i="46"/>
  <c r="E47" i="46"/>
  <c r="E48" i="46"/>
  <c r="E93" i="46"/>
  <c r="E34" i="46"/>
  <c r="E3" i="46"/>
  <c r="E82" i="46"/>
  <c r="E25" i="46"/>
  <c r="E26" i="46"/>
  <c r="E74" i="46"/>
  <c r="E11" i="46"/>
  <c r="E43" i="46"/>
  <c r="E12" i="46"/>
  <c r="E76" i="46"/>
  <c r="E89" i="46"/>
  <c r="E46" i="46"/>
  <c r="E31" i="46"/>
  <c r="E92" i="46"/>
  <c r="E33" i="46"/>
  <c r="E94" i="46"/>
  <c r="E66" i="46"/>
  <c r="E79" i="46"/>
  <c r="E86" i="46"/>
  <c r="E44" i="46"/>
  <c r="E13" i="46"/>
  <c r="E2" i="46"/>
  <c r="E30" i="46"/>
  <c r="E15" i="46"/>
  <c r="E32" i="46"/>
  <c r="E77" i="46"/>
  <c r="E49" i="46"/>
  <c r="E78" i="46"/>
  <c r="E50" i="46"/>
  <c r="E35" i="46"/>
  <c r="E67" i="46"/>
  <c r="H9" i="210"/>
  <c r="B4" i="46"/>
  <c r="H9" i="207"/>
  <c r="E98" i="46" l="1"/>
  <c r="B3" i="46"/>
  <c r="B5" i="46"/>
  <c r="B6" i="46"/>
  <c r="B7" i="46"/>
  <c r="B8" i="46"/>
  <c r="B9" i="46"/>
  <c r="B10" i="46"/>
  <c r="B11" i="46"/>
  <c r="B12" i="46"/>
  <c r="B13" i="46"/>
  <c r="B14" i="46"/>
  <c r="B15" i="46"/>
  <c r="B16" i="46"/>
  <c r="B17" i="46"/>
  <c r="B18" i="46"/>
  <c r="B19" i="46"/>
  <c r="B20" i="46"/>
  <c r="B21" i="46"/>
  <c r="B22" i="46"/>
  <c r="B23" i="46"/>
  <c r="B24" i="46"/>
  <c r="B25" i="46"/>
  <c r="B26" i="46"/>
  <c r="B27" i="46"/>
  <c r="B28" i="46"/>
  <c r="B29" i="46"/>
  <c r="B30" i="46"/>
  <c r="B31" i="46"/>
  <c r="B32" i="46"/>
  <c r="B33" i="46"/>
  <c r="B34" i="46"/>
  <c r="B35" i="46"/>
  <c r="B36"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68" i="46"/>
  <c r="B69" i="46"/>
  <c r="B70" i="46"/>
  <c r="B71" i="46"/>
  <c r="B72" i="46"/>
  <c r="B73" i="46"/>
  <c r="B74" i="46"/>
  <c r="B75" i="46"/>
  <c r="B76" i="46"/>
  <c r="B77" i="46"/>
  <c r="B78" i="46"/>
  <c r="B79" i="46"/>
  <c r="B80" i="46"/>
  <c r="B81" i="46"/>
  <c r="B82" i="46"/>
  <c r="B83" i="46"/>
  <c r="B84" i="46"/>
  <c r="B85" i="46"/>
  <c r="B86" i="46"/>
  <c r="B87" i="46"/>
  <c r="B88" i="46"/>
  <c r="B89" i="46"/>
  <c r="B90" i="46"/>
  <c r="B91" i="46"/>
  <c r="B92" i="46"/>
  <c r="B93" i="46"/>
  <c r="B94" i="46"/>
  <c r="B2" i="46"/>
  <c r="B84" i="205" l="1"/>
  <c r="B85" i="205"/>
  <c r="B69" i="205"/>
  <c r="B68" i="205"/>
  <c r="B62" i="205"/>
  <c r="B53" i="205"/>
  <c r="B50" i="205"/>
  <c r="B45" i="205"/>
  <c r="B52" i="205"/>
  <c r="B51" i="205"/>
  <c r="B65" i="205"/>
  <c r="B64" i="205"/>
  <c r="B78" i="205"/>
  <c r="B76" i="205"/>
  <c r="B75" i="205"/>
  <c r="B59" i="205"/>
  <c r="B43" i="205"/>
  <c r="B67" i="205"/>
  <c r="B81" i="205"/>
  <c r="B79" i="205"/>
  <c r="B46" i="205"/>
  <c r="B60" i="205"/>
  <c r="B74" i="205"/>
  <c r="B58" i="205"/>
  <c r="B82" i="205"/>
  <c r="B47" i="205"/>
  <c r="B73" i="205"/>
  <c r="B57" i="205"/>
  <c r="B48" i="205"/>
  <c r="B56" i="205"/>
  <c r="B83" i="205"/>
  <c r="B49" i="205"/>
  <c r="B61" i="205"/>
  <c r="B72" i="205"/>
  <c r="B87" i="205"/>
  <c r="B71" i="205"/>
  <c r="B55" i="205"/>
  <c r="B66" i="205"/>
  <c r="B4" i="205"/>
  <c r="B80" i="205"/>
  <c r="B63" i="205"/>
  <c r="B77" i="205"/>
  <c r="B44" i="205"/>
  <c r="B88" i="205"/>
  <c r="B86" i="205"/>
  <c r="B70" i="205"/>
  <c r="B54" i="205"/>
  <c r="H4" i="205"/>
  <c r="G4" i="205"/>
  <c r="C4" i="205"/>
  <c r="A5" i="205" l="1"/>
  <c r="B5" i="205" s="1"/>
  <c r="H5" i="205" l="1"/>
  <c r="C5" i="205"/>
  <c r="A6" i="205"/>
  <c r="B6" i="205" s="1"/>
  <c r="G5" i="205"/>
  <c r="H6" i="205" l="1"/>
  <c r="G6" i="205"/>
  <c r="A7" i="205"/>
  <c r="B7" i="205" s="1"/>
  <c r="C6" i="205"/>
  <c r="H7" i="205" l="1"/>
  <c r="G7" i="205"/>
  <c r="A8" i="205"/>
  <c r="B8" i="205" s="1"/>
  <c r="C7" i="205"/>
  <c r="H8" i="205" l="1"/>
  <c r="G8" i="205"/>
  <c r="A9" i="205"/>
  <c r="B9" i="205" s="1"/>
  <c r="C8" i="205"/>
  <c r="H9" i="205" l="1"/>
  <c r="G9" i="205"/>
  <c r="A10" i="205"/>
  <c r="B10" i="205" s="1"/>
  <c r="C9" i="205"/>
  <c r="H10" i="205" l="1"/>
  <c r="G10" i="205"/>
  <c r="A11" i="205"/>
  <c r="B11" i="205" s="1"/>
  <c r="C10" i="205"/>
  <c r="H11" i="205" l="1"/>
  <c r="G11" i="205"/>
  <c r="A12" i="205"/>
  <c r="B12" i="205" s="1"/>
  <c r="C11" i="205"/>
  <c r="G12" i="205" l="1"/>
  <c r="H12" i="205"/>
  <c r="A13" i="205"/>
  <c r="B13" i="205" s="1"/>
  <c r="C12" i="205"/>
  <c r="G13" i="205" l="1"/>
  <c r="H13" i="205"/>
  <c r="A14" i="205"/>
  <c r="B14" i="205" s="1"/>
  <c r="C13" i="205"/>
  <c r="H14" i="205" l="1"/>
  <c r="G14" i="205"/>
  <c r="A15" i="205"/>
  <c r="B15" i="205" s="1"/>
  <c r="C14" i="205"/>
  <c r="H15" i="205" l="1"/>
  <c r="G15" i="205"/>
  <c r="A16" i="205"/>
  <c r="B16" i="205" s="1"/>
  <c r="C15" i="205"/>
  <c r="H16" i="205" l="1"/>
  <c r="G16" i="205"/>
  <c r="A17" i="205"/>
  <c r="B17" i="205" s="1"/>
  <c r="C16" i="205"/>
  <c r="H17" i="205" l="1"/>
  <c r="G17" i="205"/>
  <c r="A18" i="205"/>
  <c r="B18" i="205" s="1"/>
  <c r="C17" i="205"/>
  <c r="H18" i="205" l="1"/>
  <c r="G18" i="205"/>
  <c r="A19" i="205"/>
  <c r="B19" i="205" s="1"/>
  <c r="C18" i="205"/>
  <c r="H19" i="205" l="1"/>
  <c r="G19" i="205"/>
  <c r="A20" i="205"/>
  <c r="B20" i="205" s="1"/>
  <c r="C19" i="205"/>
  <c r="G20" i="205" l="1"/>
  <c r="H20" i="205"/>
  <c r="A21" i="205"/>
  <c r="B21" i="205" s="1"/>
  <c r="C20" i="205"/>
  <c r="G21" i="205" l="1"/>
  <c r="H21" i="205"/>
  <c r="A22" i="205"/>
  <c r="B22" i="205" s="1"/>
  <c r="C21" i="205"/>
  <c r="H22" i="205" l="1"/>
  <c r="G22" i="205"/>
  <c r="A23" i="205"/>
  <c r="B23" i="205" s="1"/>
  <c r="C22" i="205"/>
  <c r="H23" i="205" l="1"/>
  <c r="G23" i="205"/>
  <c r="A24" i="205"/>
  <c r="B24" i="205" s="1"/>
  <c r="C23" i="205"/>
  <c r="H24" i="205" l="1"/>
  <c r="G24" i="205"/>
  <c r="A25" i="205"/>
  <c r="B25" i="205" s="1"/>
  <c r="C24" i="205"/>
  <c r="H25" i="205" l="1"/>
  <c r="G25" i="205"/>
  <c r="A26" i="205"/>
  <c r="B26" i="205" s="1"/>
  <c r="C25" i="205"/>
  <c r="H26" i="205" l="1"/>
  <c r="G26" i="205"/>
  <c r="A27" i="205"/>
  <c r="B27" i="205" s="1"/>
  <c r="C26" i="205"/>
  <c r="H27" i="205" l="1"/>
  <c r="G27" i="205"/>
  <c r="A28" i="205"/>
  <c r="B28" i="205" s="1"/>
  <c r="C27" i="205"/>
  <c r="G28" i="205" l="1"/>
  <c r="H28" i="205"/>
  <c r="A29" i="205"/>
  <c r="B29" i="205" s="1"/>
  <c r="C28" i="205"/>
  <c r="G29" i="205" l="1"/>
  <c r="H29" i="205"/>
  <c r="A30" i="205"/>
  <c r="B30" i="205" s="1"/>
  <c r="C29" i="205"/>
  <c r="H30" i="205" l="1"/>
  <c r="G30" i="205"/>
  <c r="A31" i="205"/>
  <c r="B31" i="205" s="1"/>
  <c r="C30" i="205"/>
  <c r="H31" i="205" l="1"/>
  <c r="G31" i="205"/>
  <c r="A32" i="205"/>
  <c r="B32" i="205" s="1"/>
  <c r="C31" i="205"/>
  <c r="H32" i="205" l="1"/>
  <c r="G32" i="205"/>
  <c r="A33" i="205"/>
  <c r="B33" i="205" s="1"/>
  <c r="C32" i="205"/>
  <c r="H33" i="205" l="1"/>
  <c r="G33" i="205"/>
  <c r="A34" i="205"/>
  <c r="B34" i="205" s="1"/>
  <c r="C33" i="205"/>
  <c r="H34" i="205" l="1"/>
  <c r="G34" i="205"/>
  <c r="A35" i="205"/>
  <c r="B35" i="205" s="1"/>
  <c r="C34" i="205"/>
  <c r="H35" i="205" l="1"/>
  <c r="G35" i="205"/>
  <c r="A36" i="205"/>
  <c r="B36" i="205" s="1"/>
  <c r="C35" i="205"/>
  <c r="G36" i="205" l="1"/>
  <c r="H36" i="205"/>
  <c r="A37" i="205"/>
  <c r="A4" i="206"/>
  <c r="AR4" i="206" s="1"/>
  <c r="C36" i="205"/>
  <c r="G37" i="205" l="1"/>
  <c r="B37" i="205"/>
  <c r="E4" i="206"/>
  <c r="F4" i="206"/>
  <c r="D4" i="206" s="1"/>
  <c r="A52" i="206"/>
  <c r="AR52" i="206" s="1"/>
  <c r="A8" i="206"/>
  <c r="AR8" i="206" s="1"/>
  <c r="A33" i="206"/>
  <c r="AR33" i="206" s="1"/>
  <c r="A40" i="206"/>
  <c r="AR40" i="206" s="1"/>
  <c r="A67" i="206"/>
  <c r="AR67" i="206" s="1"/>
  <c r="A42" i="206"/>
  <c r="AR42" i="206" s="1"/>
  <c r="A14" i="206"/>
  <c r="AR14" i="206" s="1"/>
  <c r="A53" i="206"/>
  <c r="AR53" i="206" s="1"/>
  <c r="A19" i="206"/>
  <c r="AR19" i="206" s="1"/>
  <c r="A59" i="206"/>
  <c r="AR59" i="206" s="1"/>
  <c r="A44" i="206"/>
  <c r="AR44" i="206" s="1"/>
  <c r="A64" i="206"/>
  <c r="AR64" i="206" s="1"/>
  <c r="A10" i="206"/>
  <c r="AR10" i="206" s="1"/>
  <c r="A23" i="206"/>
  <c r="AR23" i="206" s="1"/>
  <c r="A9" i="206"/>
  <c r="AR9" i="206" s="1"/>
  <c r="A45" i="206"/>
  <c r="AR45" i="206" s="1"/>
  <c r="A49" i="206"/>
  <c r="AR49" i="206" s="1"/>
  <c r="A69" i="206"/>
  <c r="AR69" i="206" s="1"/>
  <c r="A17" i="206"/>
  <c r="AR17" i="206" s="1"/>
  <c r="A55" i="206"/>
  <c r="AR55" i="206" s="1"/>
  <c r="A63" i="206"/>
  <c r="AR63" i="206" s="1"/>
  <c r="A46" i="206"/>
  <c r="AR46" i="206" s="1"/>
  <c r="A60" i="206"/>
  <c r="AR60" i="206" s="1"/>
  <c r="A48" i="206"/>
  <c r="AR48" i="206" s="1"/>
  <c r="A27" i="206"/>
  <c r="AR27" i="206" s="1"/>
  <c r="A36" i="206"/>
  <c r="AR36" i="206" s="1"/>
  <c r="A11" i="206"/>
  <c r="AR11" i="206" s="1"/>
  <c r="A16" i="206"/>
  <c r="AR16" i="206" s="1"/>
  <c r="A66" i="206"/>
  <c r="AR66" i="206" s="1"/>
  <c r="A62" i="206"/>
  <c r="AR62" i="206" s="1"/>
  <c r="A20" i="206"/>
  <c r="AR20" i="206" s="1"/>
  <c r="A37" i="206"/>
  <c r="AR37" i="206" s="1"/>
  <c r="A65" i="206"/>
  <c r="AR65" i="206" s="1"/>
  <c r="A32" i="206"/>
  <c r="AR32" i="206" s="1"/>
  <c r="A50" i="206"/>
  <c r="AR50" i="206" s="1"/>
  <c r="A22" i="206"/>
  <c r="AR22" i="206" s="1"/>
  <c r="A30" i="206"/>
  <c r="AR30" i="206" s="1"/>
  <c r="A13" i="206"/>
  <c r="AR13" i="206" s="1"/>
  <c r="A21" i="206"/>
  <c r="AR21" i="206" s="1"/>
  <c r="A25" i="206"/>
  <c r="AR25" i="206" s="1"/>
  <c r="A41" i="206"/>
  <c r="AR41" i="206" s="1"/>
  <c r="A6" i="206"/>
  <c r="A15" i="206"/>
  <c r="AR15" i="206" s="1"/>
  <c r="A61" i="206"/>
  <c r="AR61" i="206" s="1"/>
  <c r="A26" i="206"/>
  <c r="AR26" i="206" s="1"/>
  <c r="A24" i="206"/>
  <c r="AR24" i="206" s="1"/>
  <c r="A68" i="206"/>
  <c r="AR68" i="206" s="1"/>
  <c r="A47" i="206"/>
  <c r="AR47" i="206" s="1"/>
  <c r="A43" i="206"/>
  <c r="AR43" i="206" s="1"/>
  <c r="A58" i="206"/>
  <c r="AR58" i="206" s="1"/>
  <c r="A5" i="206"/>
  <c r="AR5" i="206" s="1"/>
  <c r="A51" i="206"/>
  <c r="AR51" i="206" s="1"/>
  <c r="A28" i="206"/>
  <c r="AR28" i="206" s="1"/>
  <c r="A29" i="206"/>
  <c r="AR29" i="206" s="1"/>
  <c r="A34" i="206"/>
  <c r="AR34" i="206" s="1"/>
  <c r="A18" i="206"/>
  <c r="AR18" i="206" s="1"/>
  <c r="A35" i="206"/>
  <c r="AR35" i="206" s="1"/>
  <c r="A31" i="206"/>
  <c r="AR31" i="206" s="1"/>
  <c r="A7" i="206"/>
  <c r="AR7" i="206" s="1"/>
  <c r="A12" i="206"/>
  <c r="AR12" i="206" s="1"/>
  <c r="A57" i="206"/>
  <c r="AR57" i="206" s="1"/>
  <c r="A38" i="206"/>
  <c r="AR38" i="206" s="1"/>
  <c r="A39" i="206"/>
  <c r="AR39" i="206" s="1"/>
  <c r="A54" i="206"/>
  <c r="AR54" i="206" s="1"/>
  <c r="A56" i="206"/>
  <c r="AR56" i="206" s="1"/>
  <c r="A38" i="205"/>
  <c r="C37" i="205"/>
  <c r="AR6" i="206" l="1"/>
  <c r="E6" i="206"/>
  <c r="G38" i="205"/>
  <c r="B38" i="205"/>
  <c r="B4" i="206"/>
  <c r="K4" i="206" s="1"/>
  <c r="C4" i="206"/>
  <c r="F25" i="206"/>
  <c r="D25" i="206" s="1"/>
  <c r="E25" i="206"/>
  <c r="E45" i="206"/>
  <c r="F45" i="206"/>
  <c r="D45" i="206" s="1"/>
  <c r="F53" i="206"/>
  <c r="D53" i="206" s="1"/>
  <c r="E53" i="206"/>
  <c r="F39" i="206"/>
  <c r="D39" i="206" s="1"/>
  <c r="E39" i="206"/>
  <c r="E34" i="206"/>
  <c r="F34" i="206"/>
  <c r="D34" i="206" s="1"/>
  <c r="E68" i="206"/>
  <c r="F68" i="206"/>
  <c r="D68" i="206" s="1"/>
  <c r="F21" i="206"/>
  <c r="D21" i="206" s="1"/>
  <c r="E21" i="206"/>
  <c r="E20" i="206"/>
  <c r="F20" i="206"/>
  <c r="D20" i="206" s="1"/>
  <c r="E60" i="206"/>
  <c r="F60" i="206"/>
  <c r="D60" i="206" s="1"/>
  <c r="F9" i="206"/>
  <c r="D9" i="206" s="1"/>
  <c r="E9" i="206"/>
  <c r="F14" i="206"/>
  <c r="D14" i="206" s="1"/>
  <c r="E14" i="206"/>
  <c r="F24" i="206"/>
  <c r="D24" i="206" s="1"/>
  <c r="E24" i="206"/>
  <c r="F57" i="206"/>
  <c r="D57" i="206" s="1"/>
  <c r="E57" i="206"/>
  <c r="F30" i="206"/>
  <c r="D30" i="206" s="1"/>
  <c r="E30" i="206"/>
  <c r="E66" i="206"/>
  <c r="F66" i="206"/>
  <c r="D66" i="206" s="1"/>
  <c r="F63" i="206"/>
  <c r="D63" i="206" s="1"/>
  <c r="E63" i="206"/>
  <c r="E10" i="206"/>
  <c r="F10" i="206"/>
  <c r="D10" i="206" s="1"/>
  <c r="E67" i="206"/>
  <c r="F67" i="206"/>
  <c r="D67" i="206" s="1"/>
  <c r="F47" i="206"/>
  <c r="D47" i="206" s="1"/>
  <c r="E47" i="206"/>
  <c r="F38" i="206"/>
  <c r="D38" i="206" s="1"/>
  <c r="E38" i="206"/>
  <c r="F46" i="206"/>
  <c r="D46" i="206" s="1"/>
  <c r="E46" i="206"/>
  <c r="E28" i="206"/>
  <c r="F28" i="206"/>
  <c r="D28" i="206" s="1"/>
  <c r="E12" i="206"/>
  <c r="F12" i="206"/>
  <c r="D12" i="206" s="1"/>
  <c r="E51" i="206"/>
  <c r="F51" i="206"/>
  <c r="D51" i="206" s="1"/>
  <c r="E61" i="206"/>
  <c r="F61" i="206"/>
  <c r="D61" i="206" s="1"/>
  <c r="F22" i="206"/>
  <c r="D22" i="206" s="1"/>
  <c r="E22" i="206"/>
  <c r="F16" i="206"/>
  <c r="D16" i="206" s="1"/>
  <c r="E16" i="206"/>
  <c r="F55" i="206"/>
  <c r="D55" i="206" s="1"/>
  <c r="E55" i="206"/>
  <c r="F64" i="206"/>
  <c r="D64" i="206" s="1"/>
  <c r="E64" i="206"/>
  <c r="F40" i="206"/>
  <c r="D40" i="206" s="1"/>
  <c r="E40" i="206"/>
  <c r="F54" i="206"/>
  <c r="D54" i="206" s="1"/>
  <c r="E54" i="206"/>
  <c r="F48" i="206"/>
  <c r="D48" i="206" s="1"/>
  <c r="E48" i="206"/>
  <c r="F62" i="206"/>
  <c r="D62" i="206" s="1"/>
  <c r="E62" i="206"/>
  <c r="F26" i="206"/>
  <c r="D26" i="206" s="1"/>
  <c r="E26" i="206"/>
  <c r="F7" i="206"/>
  <c r="D7" i="206" s="1"/>
  <c r="E7" i="206"/>
  <c r="F5" i="206"/>
  <c r="D5" i="206" s="1"/>
  <c r="E5" i="206"/>
  <c r="F15" i="206"/>
  <c r="D15" i="206" s="1"/>
  <c r="E15" i="206"/>
  <c r="E50" i="206"/>
  <c r="F50" i="206"/>
  <c r="D50" i="206" s="1"/>
  <c r="E11" i="206"/>
  <c r="F11" i="206"/>
  <c r="D11" i="206" s="1"/>
  <c r="F17" i="206"/>
  <c r="D17" i="206" s="1"/>
  <c r="E17" i="206"/>
  <c r="E44" i="206"/>
  <c r="F44" i="206"/>
  <c r="D44" i="206" s="1"/>
  <c r="F33" i="206"/>
  <c r="D33" i="206" s="1"/>
  <c r="E33" i="206"/>
  <c r="E18" i="206"/>
  <c r="F18" i="206"/>
  <c r="D18" i="206" s="1"/>
  <c r="F29" i="206"/>
  <c r="D29" i="206" s="1"/>
  <c r="E29" i="206"/>
  <c r="F42" i="206"/>
  <c r="D42" i="206" s="1"/>
  <c r="E42" i="206"/>
  <c r="F31" i="206"/>
  <c r="D31" i="206" s="1"/>
  <c r="E31" i="206"/>
  <c r="E58" i="206"/>
  <c r="F58" i="206"/>
  <c r="D58" i="206" s="1"/>
  <c r="F6" i="206"/>
  <c r="D6" i="206" s="1"/>
  <c r="F32" i="206"/>
  <c r="D32" i="206" s="1"/>
  <c r="E32" i="206"/>
  <c r="E36" i="206"/>
  <c r="F36" i="206"/>
  <c r="D36" i="206" s="1"/>
  <c r="E69" i="206"/>
  <c r="F69" i="206"/>
  <c r="D69" i="206" s="1"/>
  <c r="E59" i="206"/>
  <c r="F59" i="206"/>
  <c r="D59" i="206" s="1"/>
  <c r="F8" i="206"/>
  <c r="D8" i="206" s="1"/>
  <c r="E8" i="206"/>
  <c r="F37" i="206"/>
  <c r="D37" i="206" s="1"/>
  <c r="E37" i="206"/>
  <c r="F13" i="206"/>
  <c r="D13" i="206" s="1"/>
  <c r="E13" i="206"/>
  <c r="F23" i="206"/>
  <c r="D23" i="206" s="1"/>
  <c r="E23" i="206"/>
  <c r="F56" i="206"/>
  <c r="D56" i="206" s="1"/>
  <c r="E56" i="206"/>
  <c r="E35" i="206"/>
  <c r="F35" i="206"/>
  <c r="D35" i="206" s="1"/>
  <c r="F43" i="206"/>
  <c r="D43" i="206" s="1"/>
  <c r="E43" i="206"/>
  <c r="F41" i="206"/>
  <c r="D41" i="206" s="1"/>
  <c r="E41" i="206"/>
  <c r="F65" i="206"/>
  <c r="D65" i="206" s="1"/>
  <c r="E65" i="206"/>
  <c r="E27" i="206"/>
  <c r="F27" i="206"/>
  <c r="D27" i="206" s="1"/>
  <c r="F49" i="206"/>
  <c r="D49" i="206" s="1"/>
  <c r="E49" i="206"/>
  <c r="E19" i="206"/>
  <c r="F19" i="206"/>
  <c r="D19" i="206" s="1"/>
  <c r="E52" i="206"/>
  <c r="F52" i="206"/>
  <c r="D52" i="206" s="1"/>
  <c r="R39" i="206"/>
  <c r="S39" i="206"/>
  <c r="R21" i="206"/>
  <c r="S21" i="206"/>
  <c r="R9" i="206"/>
  <c r="S9" i="206"/>
  <c r="S38" i="206"/>
  <c r="R38" i="206"/>
  <c r="R29" i="206"/>
  <c r="S29" i="206"/>
  <c r="R24" i="206"/>
  <c r="S24" i="206"/>
  <c r="R13" i="206"/>
  <c r="S13" i="206"/>
  <c r="S62" i="206"/>
  <c r="R62" i="206"/>
  <c r="S46" i="206"/>
  <c r="R46" i="206"/>
  <c r="R23" i="206"/>
  <c r="S23" i="206"/>
  <c r="S14" i="206"/>
  <c r="R14" i="206"/>
  <c r="R34" i="206"/>
  <c r="S34" i="206"/>
  <c r="R20" i="206"/>
  <c r="S20" i="206"/>
  <c r="R53" i="206"/>
  <c r="S53" i="206"/>
  <c r="R28" i="206"/>
  <c r="S28" i="206"/>
  <c r="R26" i="206"/>
  <c r="S26" i="206"/>
  <c r="S30" i="206"/>
  <c r="R30" i="206"/>
  <c r="R66" i="206"/>
  <c r="S66" i="206"/>
  <c r="R63" i="206"/>
  <c r="S63" i="206"/>
  <c r="R10" i="206"/>
  <c r="S10" i="206"/>
  <c r="R42" i="206"/>
  <c r="S42" i="206"/>
  <c r="R12" i="206"/>
  <c r="S12" i="206"/>
  <c r="R51" i="206"/>
  <c r="S51" i="206"/>
  <c r="R61" i="206"/>
  <c r="S61" i="206"/>
  <c r="S22" i="206"/>
  <c r="R22" i="206"/>
  <c r="R16" i="206"/>
  <c r="S16" i="206"/>
  <c r="R55" i="206"/>
  <c r="S55" i="206"/>
  <c r="R64" i="206"/>
  <c r="S64" i="206"/>
  <c r="R67" i="206"/>
  <c r="S67" i="206"/>
  <c r="R60" i="206"/>
  <c r="S60" i="206"/>
  <c r="R57" i="206"/>
  <c r="S57" i="206"/>
  <c r="R7" i="206"/>
  <c r="S7" i="206"/>
  <c r="R15" i="206"/>
  <c r="S15" i="206"/>
  <c r="R50" i="206"/>
  <c r="S50" i="206"/>
  <c r="R11" i="206"/>
  <c r="S11" i="206"/>
  <c r="R17" i="206"/>
  <c r="S17" i="206"/>
  <c r="R44" i="206"/>
  <c r="S44" i="206"/>
  <c r="R40" i="206"/>
  <c r="S40" i="206"/>
  <c r="R68" i="206"/>
  <c r="S68" i="206"/>
  <c r="R31" i="206"/>
  <c r="S31" i="206"/>
  <c r="R58" i="206"/>
  <c r="S58" i="206"/>
  <c r="S6" i="206"/>
  <c r="R6" i="206"/>
  <c r="R32" i="206"/>
  <c r="S32" i="206"/>
  <c r="R36" i="206"/>
  <c r="S36" i="206"/>
  <c r="R69" i="206"/>
  <c r="S69" i="206"/>
  <c r="R59" i="206"/>
  <c r="S59" i="206"/>
  <c r="R33" i="206"/>
  <c r="S33" i="206"/>
  <c r="S5" i="206"/>
  <c r="R5" i="206"/>
  <c r="R56" i="206"/>
  <c r="S56" i="206"/>
  <c r="R35" i="206"/>
  <c r="S35" i="206"/>
  <c r="R43" i="206"/>
  <c r="S43" i="206"/>
  <c r="R41" i="206"/>
  <c r="S41" i="206"/>
  <c r="R65" i="206"/>
  <c r="S65" i="206"/>
  <c r="R27" i="206"/>
  <c r="S27" i="206"/>
  <c r="R49" i="206"/>
  <c r="S49" i="206"/>
  <c r="S4" i="206"/>
  <c r="R4" i="206"/>
  <c r="R8" i="206"/>
  <c r="S8" i="206"/>
  <c r="S54" i="206"/>
  <c r="R54" i="206"/>
  <c r="R18" i="206"/>
  <c r="S18" i="206"/>
  <c r="R47" i="206"/>
  <c r="S47" i="206"/>
  <c r="R25" i="206"/>
  <c r="S25" i="206"/>
  <c r="R37" i="206"/>
  <c r="S37" i="206"/>
  <c r="R48" i="206"/>
  <c r="S48" i="206"/>
  <c r="R45" i="206"/>
  <c r="S45" i="206"/>
  <c r="R19" i="206"/>
  <c r="S19" i="206"/>
  <c r="R52" i="206"/>
  <c r="S52" i="206"/>
  <c r="A39" i="205"/>
  <c r="C38" i="205"/>
  <c r="G39" i="205" l="1"/>
  <c r="B39" i="205"/>
  <c r="C51" i="206"/>
  <c r="B51" i="206"/>
  <c r="K51" i="206" s="1"/>
  <c r="C20" i="206"/>
  <c r="B20" i="206"/>
  <c r="K20" i="206" s="1"/>
  <c r="B41" i="206"/>
  <c r="K41" i="206" s="1"/>
  <c r="C41" i="206"/>
  <c r="B23" i="206"/>
  <c r="K23" i="206" s="1"/>
  <c r="C23" i="206"/>
  <c r="B6" i="206"/>
  <c r="K6" i="206" s="1"/>
  <c r="C6" i="206"/>
  <c r="B29" i="206"/>
  <c r="K29" i="206" s="1"/>
  <c r="C29" i="206"/>
  <c r="B17" i="206"/>
  <c r="K17" i="206" s="1"/>
  <c r="C17" i="206"/>
  <c r="B5" i="206"/>
  <c r="K5" i="206" s="1"/>
  <c r="C5" i="206"/>
  <c r="B48" i="206"/>
  <c r="K48" i="206" s="1"/>
  <c r="C48" i="206"/>
  <c r="B55" i="206"/>
  <c r="K55" i="206" s="1"/>
  <c r="C55" i="206"/>
  <c r="B38" i="206"/>
  <c r="K38" i="206" s="1"/>
  <c r="C38" i="206"/>
  <c r="B63" i="206"/>
  <c r="K63" i="206" s="1"/>
  <c r="C63" i="206"/>
  <c r="B24" i="206"/>
  <c r="K24" i="206" s="1"/>
  <c r="C24" i="206"/>
  <c r="B39" i="206"/>
  <c r="K39" i="206" s="1"/>
  <c r="C39" i="206"/>
  <c r="C19" i="206"/>
  <c r="B19" i="206"/>
  <c r="K19" i="206" s="1"/>
  <c r="B58" i="206"/>
  <c r="K58" i="206" s="1"/>
  <c r="C58" i="206"/>
  <c r="B49" i="206"/>
  <c r="K49" i="206" s="1"/>
  <c r="C49" i="206"/>
  <c r="C43" i="206"/>
  <c r="B43" i="206"/>
  <c r="K43" i="206" s="1"/>
  <c r="C13" i="206"/>
  <c r="B13" i="206"/>
  <c r="K13" i="206" s="1"/>
  <c r="B7" i="206"/>
  <c r="K7" i="206" s="1"/>
  <c r="C7" i="206"/>
  <c r="B54" i="206"/>
  <c r="K54" i="206" s="1"/>
  <c r="C54" i="206"/>
  <c r="B16" i="206"/>
  <c r="K16" i="206" s="1"/>
  <c r="C16" i="206"/>
  <c r="B47" i="206"/>
  <c r="K47" i="206" s="1"/>
  <c r="C47" i="206"/>
  <c r="B14" i="206"/>
  <c r="K14" i="206" s="1"/>
  <c r="C14" i="206"/>
  <c r="C21" i="206"/>
  <c r="B21" i="206"/>
  <c r="K21" i="206" s="1"/>
  <c r="C53" i="206"/>
  <c r="B53" i="206"/>
  <c r="K53" i="206" s="1"/>
  <c r="B69" i="206"/>
  <c r="K69" i="206" s="1"/>
  <c r="C69" i="206"/>
  <c r="C11" i="206"/>
  <c r="B11" i="206"/>
  <c r="K11" i="206" s="1"/>
  <c r="C27" i="206"/>
  <c r="B27" i="206"/>
  <c r="K27" i="206" s="1"/>
  <c r="C35" i="206"/>
  <c r="B35" i="206"/>
  <c r="K35" i="206" s="1"/>
  <c r="C36" i="206"/>
  <c r="B36" i="206"/>
  <c r="K36" i="206" s="1"/>
  <c r="C50" i="206"/>
  <c r="B50" i="206"/>
  <c r="K50" i="206" s="1"/>
  <c r="C28" i="206"/>
  <c r="B28" i="206"/>
  <c r="K28" i="206" s="1"/>
  <c r="C67" i="206"/>
  <c r="B67" i="206"/>
  <c r="K67" i="206" s="1"/>
  <c r="C68" i="206"/>
  <c r="B68" i="206"/>
  <c r="K68" i="206" s="1"/>
  <c r="C45" i="206"/>
  <c r="B45" i="206"/>
  <c r="K45" i="206" s="1"/>
  <c r="C59" i="206"/>
  <c r="B59" i="206"/>
  <c r="K59" i="206" s="1"/>
  <c r="C12" i="206"/>
  <c r="B12" i="206"/>
  <c r="K12" i="206" s="1"/>
  <c r="C37" i="206"/>
  <c r="B37" i="206"/>
  <c r="K37" i="206" s="1"/>
  <c r="B31" i="206"/>
  <c r="K31" i="206" s="1"/>
  <c r="C31" i="206"/>
  <c r="B33" i="206"/>
  <c r="K33" i="206" s="1"/>
  <c r="C33" i="206"/>
  <c r="C26" i="206"/>
  <c r="B26" i="206"/>
  <c r="K26" i="206" s="1"/>
  <c r="B40" i="206"/>
  <c r="K40" i="206" s="1"/>
  <c r="C40" i="206"/>
  <c r="B22" i="206"/>
  <c r="K22" i="206" s="1"/>
  <c r="C22" i="206"/>
  <c r="B30" i="206"/>
  <c r="K30" i="206" s="1"/>
  <c r="C30" i="206"/>
  <c r="B9" i="206"/>
  <c r="K9" i="206" s="1"/>
  <c r="C9" i="206"/>
  <c r="B18" i="206"/>
  <c r="K18" i="206" s="1"/>
  <c r="C18" i="206"/>
  <c r="C52" i="206"/>
  <c r="B52" i="206"/>
  <c r="K52" i="206" s="1"/>
  <c r="C44" i="206"/>
  <c r="B44" i="206"/>
  <c r="K44" i="206" s="1"/>
  <c r="C61" i="206"/>
  <c r="B61" i="206"/>
  <c r="K61" i="206" s="1"/>
  <c r="B10" i="206"/>
  <c r="K10" i="206" s="1"/>
  <c r="C10" i="206"/>
  <c r="C60" i="206"/>
  <c r="B60" i="206"/>
  <c r="K60" i="206" s="1"/>
  <c r="B34" i="206"/>
  <c r="K34" i="206" s="1"/>
  <c r="C34" i="206"/>
  <c r="B66" i="206"/>
  <c r="K66" i="206" s="1"/>
  <c r="C66" i="206"/>
  <c r="B65" i="206"/>
  <c r="K65" i="206" s="1"/>
  <c r="C65" i="206"/>
  <c r="B56" i="206"/>
  <c r="K56" i="206" s="1"/>
  <c r="C56" i="206"/>
  <c r="B8" i="206"/>
  <c r="K8" i="206" s="1"/>
  <c r="C8" i="206"/>
  <c r="B32" i="206"/>
  <c r="K32" i="206" s="1"/>
  <c r="C32" i="206"/>
  <c r="C42" i="206"/>
  <c r="B42" i="206"/>
  <c r="K42" i="206" s="1"/>
  <c r="B15" i="206"/>
  <c r="K15" i="206" s="1"/>
  <c r="C15" i="206"/>
  <c r="B62" i="206"/>
  <c r="K62" i="206" s="1"/>
  <c r="C62" i="206"/>
  <c r="B64" i="206"/>
  <c r="K64" i="206" s="1"/>
  <c r="C64" i="206"/>
  <c r="B46" i="206"/>
  <c r="K46" i="206" s="1"/>
  <c r="C46" i="206"/>
  <c r="B57" i="206"/>
  <c r="K57" i="206" s="1"/>
  <c r="C57" i="206"/>
  <c r="B25" i="206"/>
  <c r="K25" i="206" s="1"/>
  <c r="C25" i="206"/>
  <c r="A40" i="205"/>
  <c r="G40" i="205" l="1"/>
  <c r="B40" i="205"/>
  <c r="A41" i="205"/>
  <c r="G41" i="205" l="1"/>
  <c r="B41" i="205"/>
  <c r="A42" i="205"/>
  <c r="B42" i="205" s="1"/>
  <c r="G42" i="20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200-000001000000}">
      <text>
        <r>
          <rPr>
            <b/>
            <sz val="8"/>
            <color indexed="81"/>
            <rFont val="Tahoma"/>
            <family val="2"/>
          </rPr>
          <t xml:space="preserve">Description: JdtNum_x000D_
Type: string_x000D_
Field Length: NA_x000D_
Related Table: NA_x000D_
</t>
        </r>
      </text>
    </comment>
    <comment ref="B1" authorId="0" shapeId="0" xr:uid="{00000000-0006-0000-0200-000002000000}">
      <text>
        <r>
          <rPr>
            <b/>
            <sz val="8"/>
            <color indexed="81"/>
            <rFont val="Tahoma"/>
            <family val="2"/>
          </rPr>
          <t xml:space="preserve">Description: Posting Date_x000D_
Type: Date_x000D_
Format: YYYYMMDD_x000D_
Field Length: 8_x000D_
</t>
        </r>
      </text>
    </comment>
    <comment ref="C1" authorId="0" shapeId="0" xr:uid="{00000000-0006-0000-0200-000003000000}">
      <text>
        <r>
          <rPr>
            <b/>
            <sz val="8"/>
            <color indexed="81"/>
            <rFont val="Tahoma"/>
            <family val="2"/>
          </rPr>
          <t xml:space="preserve">Description: Details_x000D_
Type: string_x000D_
Field Length: 50_x000D_
</t>
        </r>
      </text>
    </comment>
    <comment ref="D1" authorId="0" shapeId="0" xr:uid="{00000000-0006-0000-0200-000004000000}">
      <text>
        <r>
          <rPr>
            <b/>
            <sz val="8"/>
            <color indexed="81"/>
            <rFont val="Tahoma"/>
            <family val="2"/>
          </rPr>
          <t xml:space="preserve">Description: Reference 1_x000D_
Type: string_x000D_
Field Length: 100_x000D_
</t>
        </r>
      </text>
    </comment>
    <comment ref="E1" authorId="0" shapeId="0" xr:uid="{00000000-0006-0000-0200-000005000000}">
      <text>
        <r>
          <rPr>
            <b/>
            <sz val="8"/>
            <color indexed="81"/>
            <rFont val="Tahoma"/>
            <family val="2"/>
          </rPr>
          <t xml:space="preserve">Description: Reference 2_x000D_
Type: string_x000D_
Field Length: 100_x000D_
</t>
        </r>
      </text>
    </comment>
    <comment ref="F1" authorId="0" shapeId="0" xr:uid="{00000000-0006-0000-0200-000006000000}">
      <text>
        <r>
          <rPr>
            <b/>
            <sz val="8"/>
            <color indexed="81"/>
            <rFont val="Tahoma"/>
            <family val="2"/>
          </rPr>
          <t xml:space="preserve">Description: Transaction Code_x000D_
Type: string_x000D_
Field Length: 4_x000D_
Related Table: OTRC_x000D_
</t>
        </r>
      </text>
    </comment>
    <comment ref="G1" authorId="0" shapeId="0" xr:uid="{00000000-0006-0000-0200-000007000000}">
      <text>
        <r>
          <rPr>
            <b/>
            <sz val="8"/>
            <color indexed="81"/>
            <rFont val="Tahoma"/>
            <family val="2"/>
          </rPr>
          <t xml:space="preserve">Description: Project Code_x000D_
Type: string_x000D_
Field Length: 8_x000D_
Related Table: OPRJ_x000D_
</t>
        </r>
      </text>
    </comment>
    <comment ref="H1" authorId="0" shapeId="0" xr:uid="{00000000-0006-0000-0200-000008000000}">
      <text>
        <r>
          <rPr>
            <b/>
            <sz val="8"/>
            <color indexed="81"/>
            <rFont val="Tahoma"/>
            <family val="2"/>
          </rPr>
          <t xml:space="preserve">Description: Document Date_x000D_
Type: Date_x000D_
Format: YYYYMMDD_x000D_
Field Length: 8_x000D_
</t>
        </r>
      </text>
    </comment>
    <comment ref="I1" authorId="0" shapeId="0" xr:uid="{00000000-0006-0000-0200-000009000000}">
      <text>
        <r>
          <rPr>
            <b/>
            <sz val="8"/>
            <color indexed="81"/>
            <rFont val="Tahoma"/>
            <family val="2"/>
          </rPr>
          <t xml:space="preserve">Description: Indicator Code_x000D_
Type: string_x000D_
Field Length: 2_x000D_
Related Table: OIDC_x000D_
</t>
        </r>
      </text>
    </comment>
    <comment ref="J1" authorId="0" shapeId="0" xr:uid="{00000000-0006-0000-0200-00000A000000}">
      <text>
        <r>
          <rPr>
            <b/>
            <sz val="8"/>
            <color indexed="81"/>
            <rFont val="Tahoma"/>
            <family val="2"/>
          </rPr>
          <t xml:space="preserve">Description: Use Auto-Reverse_x000D_
Type: enum_x000D_
Valid Values: tNO,tYES_x000D_
</t>
        </r>
      </text>
    </comment>
    <comment ref="K1" authorId="0" shapeId="0" xr:uid="{00000000-0006-0000-0200-00000B000000}">
      <text>
        <r>
          <rPr>
            <b/>
            <sz val="8"/>
            <color indexed="81"/>
            <rFont val="Tahoma"/>
            <family val="2"/>
          </rPr>
          <t xml:space="preserve">Description: Reversal Date_x000D_
Type: Date_x000D_
Format: YYYYMMDD_x000D_
Field Length: 8_x000D_
</t>
        </r>
      </text>
    </comment>
    <comment ref="L1" authorId="0" shapeId="0" xr:uid="{00000000-0006-0000-0200-00000C000000}">
      <text>
        <r>
          <rPr>
            <b/>
            <sz val="8"/>
            <color indexed="81"/>
            <rFont val="Tahoma"/>
            <family val="2"/>
          </rPr>
          <t xml:space="preserve">Description: Document Date_x000D_
Type: Date_x000D_
Format: YYYYMMDD_x000D_
Field Length: 8_x000D_
</t>
        </r>
      </text>
    </comment>
    <comment ref="M1" authorId="0" shapeId="0" xr:uid="{00000000-0006-0000-0200-00000D000000}">
      <text>
        <r>
          <rPr>
            <b/>
            <sz val="8"/>
            <color indexed="81"/>
            <rFont val="Tahoma"/>
            <family val="2"/>
          </rPr>
          <t xml:space="preserve">Description: Series_x000D_
Type: long_x000D_
Field Length: 6_x000D_
</t>
        </r>
      </text>
    </comment>
    <comment ref="N1" authorId="0" shapeId="0" xr:uid="{00000000-0006-0000-0200-00000E000000}">
      <text>
        <r>
          <rPr>
            <b/>
            <sz val="8"/>
            <color indexed="81"/>
            <rFont val="Tahoma"/>
            <family val="2"/>
          </rPr>
          <t xml:space="preserve">Description: Stamp Tax_x000D_
Type: enum_x000D_
Valid Values: tNO,tYES_x000D_
</t>
        </r>
      </text>
    </comment>
    <comment ref="O1" authorId="0" shapeId="0" xr:uid="{00000000-0006-0000-0200-00000F000000}">
      <text>
        <r>
          <rPr>
            <b/>
            <sz val="8"/>
            <color indexed="81"/>
            <rFont val="Tahoma"/>
            <family val="2"/>
          </rPr>
          <t xml:space="preserve">Description: Automatic VAT_x000D_
Type: string_x000D_
Field Length: 1_x000D_
</t>
        </r>
      </text>
    </comment>
    <comment ref="P1" authorId="0" shapeId="0" xr:uid="{00000000-0006-0000-0200-000010000000}">
      <text>
        <r>
          <rPr>
            <b/>
            <sz val="8"/>
            <color indexed="81"/>
            <rFont val="Tahoma"/>
            <family val="2"/>
          </rPr>
          <t xml:space="preserve">Description: Include in EU Report_x000D_
Type: enum_x000D_
Valid Values: tNO,tYES_x000D_
</t>
        </r>
      </text>
    </comment>
    <comment ref="Q1" authorId="0" shapeId="0" xr:uid="{00000000-0006-0000-0200-000011000000}">
      <text>
        <r>
          <rPr>
            <b/>
            <sz val="8"/>
            <color indexed="81"/>
            <rFont val="Tahoma"/>
            <family val="2"/>
          </rPr>
          <t xml:space="preserve">Description: Include in 347 Report_x000D_
Type: enum_x000D_
Valid Values: tNO,tYES_x000D_
</t>
        </r>
      </text>
    </comment>
    <comment ref="R1" authorId="0" shapeId="0" xr:uid="{00000000-0006-0000-0200-000012000000}">
      <text>
        <r>
          <rPr>
            <b/>
            <sz val="8"/>
            <color indexed="81"/>
            <rFont val="Tahoma"/>
            <family val="2"/>
          </rPr>
          <t xml:space="preserve">Description: Loc._x000D_
Type: enum_x000D_
Valid Values: tNO,tYES_x000D_
Related Table: OLCT_x000D_
</t>
        </r>
      </text>
    </comment>
    <comment ref="S1" authorId="0" shapeId="0" xr:uid="{00000000-0006-0000-0200-000013000000}">
      <text>
        <r>
          <rPr>
            <b/>
            <sz val="8"/>
            <color indexed="81"/>
            <rFont val="Tahoma"/>
            <family val="2"/>
          </rPr>
          <t xml:space="preserve">Description: Original_x000D_
Type: long_x000D_
Field Length: 11_x000D_
</t>
        </r>
      </text>
    </comment>
    <comment ref="T1" authorId="0" shapeId="0" xr:uid="{00000000-0006-0000-0200-000014000000}">
      <text>
        <r>
          <rPr>
            <b/>
            <sz val="8"/>
            <color indexed="81"/>
            <rFont val="Tahoma"/>
            <family val="2"/>
          </rPr>
          <t xml:space="preserve">Description: Block Dunning Letter_x000D_
Type: enum_x000D_
Valid Values: tNO,tYES_x000D_
</t>
        </r>
      </text>
    </comment>
    <comment ref="U1" authorId="0" shapeId="0" xr:uid="{00000000-0006-0000-0200-000015000000}">
      <text>
        <r>
          <rPr>
            <b/>
            <sz val="8"/>
            <color indexed="81"/>
            <rFont val="Tahoma"/>
            <family val="2"/>
          </rPr>
          <t xml:space="preserve">Description: Automatic WTax_x000D_
Type: enum_x000D_
Valid Values: tNO,tYES_x000D_
</t>
        </r>
      </text>
    </comment>
    <comment ref="V1" authorId="0" shapeId="0" xr:uid="{00000000-0006-0000-0200-000016000000}">
      <text>
        <r>
          <rPr>
            <b/>
            <sz val="8"/>
            <color indexed="81"/>
            <rFont val="Tahoma"/>
            <family val="2"/>
          </rPr>
          <t xml:space="preserve">Description: Transaction Values_x000D_
Type: enum_x000D_
Valid Values: tNO,tYES_x000D_
</t>
        </r>
      </text>
    </comment>
    <comment ref="A2" authorId="0" shapeId="0" xr:uid="{00000000-0006-0000-0200-000017000000}">
      <text>
        <r>
          <rPr>
            <b/>
            <sz val="8"/>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300-000001000000}">
      <text>
        <r>
          <rPr>
            <b/>
            <sz val="8"/>
            <color indexed="81"/>
            <rFont val="Tahoma"/>
            <family val="2"/>
          </rPr>
          <t>It should be an integer which begin with 0 ,it is just for update, keep it empty when import.</t>
        </r>
      </text>
    </comment>
    <comment ref="C1" authorId="0" shapeId="0" xr:uid="{00000000-0006-0000-0300-000002000000}">
      <text>
        <r>
          <rPr>
            <b/>
            <sz val="8"/>
            <color indexed="81"/>
            <rFont val="Tahoma"/>
            <family val="2"/>
          </rPr>
          <t xml:space="preserve">Description: Row Number_x000D_
Type: long_x000D_
Field Length: 11_x000D_
</t>
        </r>
      </text>
    </comment>
    <comment ref="D1" authorId="0" shapeId="0" xr:uid="{00000000-0006-0000-0300-000003000000}">
      <text>
        <r>
          <rPr>
            <b/>
            <sz val="8"/>
            <color indexed="81"/>
            <rFont val="Tahoma"/>
            <family val="2"/>
          </rPr>
          <t xml:space="preserve">Description: Account Code_x000D_
Type: string_x000D_
Field Length: 15_x000D_
Related Table: OACT_x000D_
</t>
        </r>
      </text>
    </comment>
    <comment ref="E1" authorId="0" shapeId="0" xr:uid="{00000000-0006-0000-0300-000004000000}">
      <text>
        <r>
          <rPr>
            <b/>
            <sz val="8"/>
            <color indexed="81"/>
            <rFont val="Tahoma"/>
            <family val="2"/>
          </rPr>
          <t xml:space="preserve">Description: Debit Amount_x000D_
Type: double_x000D_
Field Length: 40_x000D_
</t>
        </r>
      </text>
    </comment>
    <comment ref="F1" authorId="0" shapeId="0" xr:uid="{00000000-0006-0000-0300-000005000000}">
      <text>
        <r>
          <rPr>
            <b/>
            <sz val="8"/>
            <color indexed="81"/>
            <rFont val="Tahoma"/>
            <family val="2"/>
          </rPr>
          <t xml:space="preserve">Description: Credit Amount_x000D_
Type: double_x000D_
Field Length: 40_x000D_
</t>
        </r>
      </text>
    </comment>
    <comment ref="G1" authorId="0" shapeId="0" xr:uid="{00000000-0006-0000-0300-000006000000}">
      <text>
        <r>
          <rPr>
            <b/>
            <sz val="8"/>
            <color indexed="81"/>
            <rFont val="Tahoma"/>
            <family val="2"/>
          </rPr>
          <t xml:space="preserve">Description: Debit Amount (FC)_x000D_
Type: double_x000D_
Field Length: 40_x000D_
</t>
        </r>
      </text>
    </comment>
    <comment ref="H1" authorId="0" shapeId="0" xr:uid="{00000000-0006-0000-0300-000007000000}">
      <text>
        <r>
          <rPr>
            <b/>
            <sz val="8"/>
            <color indexed="81"/>
            <rFont val="Tahoma"/>
            <family val="2"/>
          </rPr>
          <t xml:space="preserve">Description: Credit Amount (FC)_x000D_
Type: double_x000D_
Field Length: 40_x000D_
</t>
        </r>
      </text>
    </comment>
    <comment ref="I1" authorId="0" shapeId="0" xr:uid="{00000000-0006-0000-0300-000008000000}">
      <text>
        <r>
          <rPr>
            <b/>
            <sz val="8"/>
            <color indexed="81"/>
            <rFont val="Tahoma"/>
            <family val="2"/>
          </rPr>
          <t xml:space="preserve">Description: Foreign Currency_x000D_
Type: string_x000D_
Field Length: 3_x000D_
</t>
        </r>
      </text>
    </comment>
    <comment ref="J1" authorId="0" shapeId="0" xr:uid="{00000000-0006-0000-0300-000009000000}">
      <text>
        <r>
          <rPr>
            <b/>
            <sz val="8"/>
            <color indexed="81"/>
            <rFont val="Tahoma"/>
            <family val="2"/>
          </rPr>
          <t xml:space="preserve">Description: Due Date_x000D_
Type: Date_x000D_
Format: YYYYMMDD_x000D_
Field Length: 8_x000D_
</t>
        </r>
      </text>
    </comment>
    <comment ref="K1" authorId="0" shapeId="0" xr:uid="{00000000-0006-0000-0300-00000A000000}">
      <text>
        <r>
          <rPr>
            <b/>
            <sz val="8"/>
            <color indexed="81"/>
            <rFont val="Tahoma"/>
            <family val="2"/>
          </rPr>
          <t xml:space="preserve">Description: BP/Account Code_x000D_
Type: string_x000D_
Field Length: 15_x000D_
</t>
        </r>
      </text>
    </comment>
    <comment ref="L1" authorId="0" shapeId="0" xr:uid="{00000000-0006-0000-0300-00000B000000}">
      <text>
        <r>
          <rPr>
            <b/>
            <sz val="8"/>
            <color indexed="81"/>
            <rFont val="Tahoma"/>
            <family val="2"/>
          </rPr>
          <t xml:space="preserve">Description: Offset Account_x000D_
Type: string_x000D_
Field Length: 15_x000D_
</t>
        </r>
      </text>
    </comment>
    <comment ref="M1" authorId="0" shapeId="0" xr:uid="{00000000-0006-0000-0300-00000C000000}">
      <text>
        <r>
          <rPr>
            <b/>
            <sz val="8"/>
            <color indexed="81"/>
            <rFont val="Tahoma"/>
            <family val="2"/>
          </rPr>
          <t xml:space="preserve">Description: Row Details_x000D_
Type: string_x000D_
Field Length: 50_x000D_
</t>
        </r>
      </text>
    </comment>
    <comment ref="N1" authorId="0" shapeId="0" xr:uid="{00000000-0006-0000-0300-00000D000000}">
      <text>
        <r>
          <rPr>
            <b/>
            <sz val="8"/>
            <color indexed="81"/>
            <rFont val="Tahoma"/>
            <family val="2"/>
          </rPr>
          <t xml:space="preserve">Description: Posting Date_x000D_
Type: Date_x000D_
Format: YYYYMMDD_x000D_
Field Length: 8_x000D_
</t>
        </r>
      </text>
    </comment>
    <comment ref="O1" authorId="0" shapeId="0" xr:uid="{00000000-0006-0000-0300-00000E000000}">
      <text>
        <r>
          <rPr>
            <b/>
            <sz val="8"/>
            <color indexed="81"/>
            <rFont val="Tahoma"/>
            <family val="2"/>
          </rPr>
          <t xml:space="preserve">Description: Posting Date 3_x000D_
Type: Date_x000D_
Format: YYYYMMDD_x000D_
Field Length: 8_x000D_
</t>
        </r>
      </text>
    </comment>
    <comment ref="P1" authorId="0" shapeId="0" xr:uid="{00000000-0006-0000-0300-00000F000000}">
      <text>
        <r>
          <rPr>
            <b/>
            <sz val="8"/>
            <color indexed="81"/>
            <rFont val="Tahoma"/>
            <family val="2"/>
          </rPr>
          <t xml:space="preserve">Description: Reference 1_x000D_
Type: string_x000D_
Field Length: 100_x000D_
</t>
        </r>
      </text>
    </comment>
    <comment ref="Q1" authorId="0" shapeId="0" xr:uid="{00000000-0006-0000-0300-000010000000}">
      <text>
        <r>
          <rPr>
            <b/>
            <sz val="8"/>
            <color indexed="81"/>
            <rFont val="Tahoma"/>
            <family val="2"/>
          </rPr>
          <t xml:space="preserve">Description: Reference 2_x000D_
Type: string_x000D_
Field Length: 100_x000D_
</t>
        </r>
      </text>
    </comment>
    <comment ref="R1" authorId="0" shapeId="0" xr:uid="{00000000-0006-0000-0300-000011000000}">
      <text>
        <r>
          <rPr>
            <b/>
            <sz val="8"/>
            <color indexed="81"/>
            <rFont val="Tahoma"/>
            <family val="2"/>
          </rPr>
          <t xml:space="preserve">Description: Project Code_x000D_
Type: string_x000D_
Field Length: 8_x000D_
Related Table: OPRJ_x000D_
</t>
        </r>
      </text>
    </comment>
    <comment ref="S1" authorId="0" shapeId="0" xr:uid="{00000000-0006-0000-0300-000012000000}">
      <text>
        <r>
          <rPr>
            <b/>
            <sz val="8"/>
            <color indexed="81"/>
            <rFont val="Tahoma"/>
            <family val="2"/>
          </rPr>
          <t xml:space="preserve">Description: Profit Center_x000D_
Type: string_x000D_
Field Length: 8_x000D_
Related Table: OOCR_x000D_
</t>
        </r>
      </text>
    </comment>
    <comment ref="T1" authorId="0" shapeId="0" xr:uid="{00000000-0006-0000-0300-000013000000}">
      <text>
        <r>
          <rPr>
            <b/>
            <sz val="8"/>
            <color indexed="81"/>
            <rFont val="Tahoma"/>
            <family val="2"/>
          </rPr>
          <t xml:space="preserve">Description: Document Date_x000D_
Type: Date_x000D_
Format: YYYYMMDD_x000D_
Field Length: 8_x000D_
</t>
        </r>
      </text>
    </comment>
    <comment ref="U1" authorId="0" shapeId="0" xr:uid="{00000000-0006-0000-0300-000014000000}">
      <text>
        <r>
          <rPr>
            <b/>
            <sz val="8"/>
            <color indexed="81"/>
            <rFont val="Tahoma"/>
            <family val="2"/>
          </rPr>
          <t xml:space="preserve">Description: Base Amount_x000D_
Type: double_x000D_
Field Length: 40_x000D_
</t>
        </r>
      </text>
    </comment>
    <comment ref="V1" authorId="0" shapeId="0" xr:uid="{00000000-0006-0000-0300-000015000000}">
      <text>
        <r>
          <rPr>
            <b/>
            <sz val="8"/>
            <color indexed="81"/>
            <rFont val="Tahoma"/>
            <family val="2"/>
          </rPr>
          <t xml:space="preserve">Description: Tax Group_x000D_
Type: string_x000D_
Field Length: 8_x000D_
Related Table: OVTG_x000D_
</t>
        </r>
      </text>
    </comment>
    <comment ref="W1" authorId="0" shapeId="0" xr:uid="{00000000-0006-0000-0300-000016000000}">
      <text>
        <r>
          <rPr>
            <b/>
            <sz val="8"/>
            <color indexed="81"/>
            <rFont val="Tahoma"/>
            <family val="2"/>
          </rPr>
          <t xml:space="preserve">Description: System Debit Amount_x000D_
Type: double_x000D_
Field Length: 40_x000D_
</t>
        </r>
      </text>
    </comment>
    <comment ref="X1" authorId="0" shapeId="0" xr:uid="{00000000-0006-0000-0300-000017000000}">
      <text>
        <r>
          <rPr>
            <b/>
            <sz val="8"/>
            <color indexed="81"/>
            <rFont val="Tahoma"/>
            <family val="2"/>
          </rPr>
          <t xml:space="preserve">Description: System Credit Amount_x000D_
Type: double_x000D_
Field Length: 40_x000D_
</t>
        </r>
      </text>
    </comment>
    <comment ref="Y1" authorId="0" shapeId="0" xr:uid="{00000000-0006-0000-0300-000018000000}">
      <text>
        <r>
          <rPr>
            <b/>
            <sz val="8"/>
            <color indexed="81"/>
            <rFont val="Tahoma"/>
            <family val="2"/>
          </rPr>
          <t xml:space="preserve">Description: Document Date_x000D_
Type: Date_x000D_
Format: YYYYMMDD_x000D_
Field Length: 8_x000D_
</t>
        </r>
      </text>
    </comment>
    <comment ref="Z1" authorId="0" shapeId="0" xr:uid="{00000000-0006-0000-0300-000019000000}">
      <text>
        <r>
          <rPr>
            <b/>
            <sz val="8"/>
            <color indexed="81"/>
            <rFont val="Tahoma"/>
            <family val="2"/>
          </rPr>
          <t xml:space="preserve">Description: VAT Row_x000D_
Type: enum_x000D_
Valid Values: tNO,tYES_x000D_
</t>
        </r>
      </text>
    </comment>
    <comment ref="AA1" authorId="0" shapeId="0" xr:uid="{00000000-0006-0000-0300-00001A000000}">
      <text>
        <r>
          <rPr>
            <b/>
            <sz val="8"/>
            <color indexed="81"/>
            <rFont val="Tahoma"/>
            <family val="2"/>
          </rPr>
          <t xml:space="preserve">Description: System Base Amount_x000D_
Type: double_x000D_
Field Length: 40_x000D_
</t>
        </r>
      </text>
    </comment>
    <comment ref="AB1" authorId="0" shapeId="0" xr:uid="{00000000-0006-0000-0300-00001B000000}">
      <text>
        <r>
          <rPr>
            <b/>
            <sz val="8"/>
            <color indexed="81"/>
            <rFont val="Tahoma"/>
            <family val="2"/>
          </rPr>
          <t xml:space="preserve">Description: VAT Amount_x000D_
Type: double_x000D_
Field Length: 40_x000D_
</t>
        </r>
      </text>
    </comment>
    <comment ref="AC1" authorId="0" shapeId="0" xr:uid="{00000000-0006-0000-0300-00001C000000}">
      <text>
        <r>
          <rPr>
            <b/>
            <sz val="8"/>
            <color indexed="81"/>
            <rFont val="Tahoma"/>
            <family val="2"/>
          </rPr>
          <t xml:space="preserve">Description: System VAT Amount_x000D_
Type: double_x000D_
Field Length: 40_x000D_
</t>
        </r>
      </text>
    </comment>
    <comment ref="AD1" authorId="0" shapeId="0" xr:uid="{00000000-0006-0000-0300-00001D000000}">
      <text>
        <r>
          <rPr>
            <b/>
            <sz val="8"/>
            <color indexed="81"/>
            <rFont val="Tahoma"/>
            <family val="2"/>
          </rPr>
          <t xml:space="preserve">Description: Gross Value_x000D_
Type: double_x000D_
Field Length: 40_x000D_
</t>
        </r>
      </text>
    </comment>
    <comment ref="AE1" authorId="0" shapeId="0" xr:uid="{00000000-0006-0000-0300-00001E000000}">
      <text>
        <r>
          <rPr>
            <b/>
            <sz val="8"/>
            <color indexed="81"/>
            <rFont val="Tahoma"/>
            <family val="2"/>
          </rPr>
          <t xml:space="preserve">Description: Additional Reference_x000D_
Type: string_x000D_
Field Length: 27_x000D_
</t>
        </r>
      </text>
    </comment>
    <comment ref="AF1" authorId="0" shapeId="0" xr:uid="{00000000-0006-0000-0300-00001F000000}">
      <text>
        <r>
          <rPr>
            <b/>
            <sz val="8"/>
            <color indexed="81"/>
            <rFont val="Tahoma"/>
            <family val="2"/>
          </rPr>
          <t xml:space="preserve">Description: Costing Code 2_x000D_
Type: string_x000D_
Field Length: 8_x000D_
Related Table: OOCR_x000D_
</t>
        </r>
      </text>
    </comment>
    <comment ref="AG1" authorId="0" shapeId="0" xr:uid="{00000000-0006-0000-0300-000020000000}">
      <text>
        <r>
          <rPr>
            <b/>
            <sz val="8"/>
            <color indexed="81"/>
            <rFont val="Tahoma"/>
            <family val="2"/>
          </rPr>
          <t xml:space="preserve">Description: Costing Code 3_x000D_
Type: string_x000D_
Field Length: 8_x000D_
Related Table: OOCR_x000D_
</t>
        </r>
      </text>
    </comment>
    <comment ref="AH1" authorId="0" shapeId="0" xr:uid="{00000000-0006-0000-0300-000021000000}">
      <text>
        <r>
          <rPr>
            <b/>
            <sz val="8"/>
            <color indexed="81"/>
            <rFont val="Tahoma"/>
            <family val="2"/>
          </rPr>
          <t xml:space="preserve">Description: Costing Code 4_x000D_
Type: string_x000D_
Field Length: 8_x000D_
Related Table: OOCR_x000D_
</t>
        </r>
      </text>
    </comment>
    <comment ref="AI1" authorId="0" shapeId="0" xr:uid="{00000000-0006-0000-0300-000022000000}">
      <text>
        <r>
          <rPr>
            <b/>
            <sz val="8"/>
            <color indexed="81"/>
            <rFont val="Tahoma"/>
            <family val="2"/>
          </rPr>
          <t xml:space="preserve">Description: Tax Code_x000D_
Type: string_x000D_
Field Length: 8_x000D_
Related Table: OSTC_x000D_
</t>
        </r>
      </text>
    </comment>
    <comment ref="AJ1" authorId="0" shapeId="0" xr:uid="{00000000-0006-0000-0300-000023000000}">
      <text>
        <r>
          <rPr>
            <b/>
            <sz val="8"/>
            <color indexed="81"/>
            <rFont val="Tahoma"/>
            <family val="2"/>
          </rPr>
          <t xml:space="preserve">Description: Tax Posting Account_x000D_
Type: enum_x000D_
Valid Values: tpa_Default,tpa_SalesTaxAccount,tpa_PurchaseTaxAccount_x000D_
</t>
        </r>
      </text>
    </comment>
    <comment ref="AK1" authorId="0" shapeId="0" xr:uid="{00000000-0006-0000-0300-000024000000}">
      <text>
        <r>
          <rPr>
            <b/>
            <sz val="8"/>
            <color indexed="81"/>
            <rFont val="Tahoma"/>
            <family val="2"/>
          </rPr>
          <t xml:space="preserve">Description: Costing Code 5_x000D_
Type: string_x000D_
Field Length: 8_x000D_
Related Table: OOCR_x000D_
</t>
        </r>
      </text>
    </comment>
    <comment ref="AL1" authorId="0" shapeId="0" xr:uid="{00000000-0006-0000-0300-000025000000}">
      <text>
        <r>
          <rPr>
            <b/>
            <sz val="8"/>
            <color indexed="81"/>
            <rFont val="Tahoma"/>
            <family val="2"/>
          </rPr>
          <t xml:space="preserve">Description: Loc._x000D_
Type: long_x000D_
Field Length: 11_x000D_
Related Table: OLCT_x000D_
</t>
        </r>
      </text>
    </comment>
    <comment ref="AM1" authorId="0" shapeId="0" xr:uid="{00000000-0006-0000-0300-000026000000}">
      <text>
        <r>
          <rPr>
            <b/>
            <sz val="8"/>
            <color indexed="81"/>
            <rFont val="Tahoma"/>
            <family val="2"/>
          </rPr>
          <t xml:space="preserve">Description: Account Code_x000D_
Type: string_x000D_
Field Length: 15_x000D_
Related Table: OACT_x000D_
</t>
        </r>
      </text>
    </comment>
    <comment ref="AN1" authorId="0" shapeId="0" xr:uid="{00000000-0006-0000-0300-000027000000}">
      <text>
        <r>
          <rPr>
            <b/>
            <sz val="8"/>
            <color indexed="81"/>
            <rFont val="Tahoma"/>
            <family val="2"/>
          </rPr>
          <t xml:space="preserve">Description: WTax-Liable_x000D_
Type: enum_x000D_
Valid Values: tNO,tYES_x000D_
</t>
        </r>
      </text>
    </comment>
    <comment ref="AO1" authorId="0" shapeId="0" xr:uid="{00000000-0006-0000-0300-000028000000}">
      <text>
        <r>
          <rPr>
            <b/>
            <sz val="8"/>
            <color indexed="81"/>
            <rFont val="Tahoma"/>
            <family val="2"/>
          </rPr>
          <t xml:space="preserve">Description: WTax Row_x000D_
Type: enum_x000D_
Valid Values: tNO,tYES_x000D_
</t>
        </r>
      </text>
    </comment>
    <comment ref="AP1" authorId="0" shapeId="0" xr:uid="{00000000-0006-0000-0300-000029000000}">
      <text>
        <r>
          <rPr>
            <b/>
            <sz val="8"/>
            <color indexed="81"/>
            <rFont val="Tahoma"/>
            <family val="2"/>
          </rPr>
          <t xml:space="preserve">Description: Payment Block_x000D_
Type: enum_x000D_
Valid Values: tNO,tYES_x000D_
</t>
        </r>
      </text>
    </comment>
    <comment ref="AQ1" authorId="0" shapeId="0" xr:uid="{00000000-0006-0000-0300-00002A000000}">
      <text>
        <r>
          <rPr>
            <b/>
            <sz val="8"/>
            <color indexed="81"/>
            <rFont val="Tahoma"/>
            <family val="2"/>
          </rPr>
          <t xml:space="preserve">Description: Payment Block Abs Entry_x000D_
Type: long_x000D_
Field Length: 11_x000D_
Related Table: OPYB_x000D_
</t>
        </r>
      </text>
    </comment>
    <comment ref="AR1" authorId="1" shapeId="0" xr:uid="{00000000-0006-0000-0300-00002B000000}">
      <text>
        <r>
          <rPr>
            <b/>
            <sz val="9"/>
            <color indexed="81"/>
            <rFont val="Tahoma"/>
            <family val="2"/>
          </rPr>
          <t xml:space="preserve">Description: Branch_x000D_
Type: long_x000D_
Field Length: 11_x000D_
Related Table: OBPL_x000D_
</t>
        </r>
      </text>
    </comment>
    <comment ref="A2" authorId="0" shapeId="0" xr:uid="{00000000-0006-0000-0300-00002C00000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<sst xmlns="http://schemas.openxmlformats.org/spreadsheetml/2006/main" count="3130" uniqueCount="595">
  <si>
    <t>Comuna</t>
  </si>
  <si>
    <t>RUT</t>
  </si>
  <si>
    <t>Inmobiliaria</t>
  </si>
  <si>
    <t>76.014.171-2</t>
  </si>
  <si>
    <t>Inmobiliaria Los Abetos</t>
  </si>
  <si>
    <t>76.216.556-2</t>
  </si>
  <si>
    <t>Inmobiliaria Los Quillayes</t>
  </si>
  <si>
    <t>76.216.566-k</t>
  </si>
  <si>
    <t>Inmobiliaria el Canelo</t>
  </si>
  <si>
    <t>76.244.152-7</t>
  </si>
  <si>
    <t>Inmobiliaria Los Arrayanes</t>
  </si>
  <si>
    <t>76.244.139-k</t>
  </si>
  <si>
    <t>Inmobiliaria Los Rosales</t>
  </si>
  <si>
    <t>76.933.630-3</t>
  </si>
  <si>
    <t>Inmobiliaria Los Almendros</t>
  </si>
  <si>
    <t>76.178.466-8</t>
  </si>
  <si>
    <t>inmobiliaria los Magnolios</t>
  </si>
  <si>
    <t>76.244.146-2</t>
  </si>
  <si>
    <t>Inmobiliaria Las Lavandas</t>
  </si>
  <si>
    <t>76.244.126-8</t>
  </si>
  <si>
    <t>Inmobiliaria Los Mandarinos</t>
  </si>
  <si>
    <t>76.244.113-6</t>
  </si>
  <si>
    <t>Inmobiliaria El Peumo</t>
  </si>
  <si>
    <t>76.336.482-8</t>
  </si>
  <si>
    <t>Inmobiliaria El Algarrobo SPA</t>
  </si>
  <si>
    <t>76.336.443-7</t>
  </si>
  <si>
    <t>Inmobiliaria Los Maitenes SPA</t>
  </si>
  <si>
    <t>76.336.489-5</t>
  </si>
  <si>
    <t>Inmobiliaria Las Pataguas SPA</t>
  </si>
  <si>
    <t>76.336.438-0</t>
  </si>
  <si>
    <t>Inmobiliaria El Tamarugo SPA</t>
  </si>
  <si>
    <t>76.336.446-1</t>
  </si>
  <si>
    <t>Inmobiliaria El Sauco SPA</t>
  </si>
  <si>
    <t>76.336.468-2</t>
  </si>
  <si>
    <t>Inmobiliaria Los Laureles SPA</t>
  </si>
  <si>
    <t>76.569.000-5</t>
  </si>
  <si>
    <t>inmobiliaria Los Coihues</t>
  </si>
  <si>
    <t>76.457.672-1</t>
  </si>
  <si>
    <t>Inmobiliaria Capitan Orella SPA</t>
  </si>
  <si>
    <t>76.479.661-6</t>
  </si>
  <si>
    <t>Inmobiliaria Bustamante SPA</t>
  </si>
  <si>
    <t>76.545.580-4</t>
  </si>
  <si>
    <t>Inmobiliaria Hannover SPA</t>
  </si>
  <si>
    <t>76.545.575-8</t>
  </si>
  <si>
    <t>Inmobiliaria Sucre SPA</t>
  </si>
  <si>
    <t>76.528.836-3</t>
  </si>
  <si>
    <t>Inmobiliaria Simon Bolivar II SPA</t>
  </si>
  <si>
    <t>76.598.693-1</t>
  </si>
  <si>
    <t>Inmobiliaria Irarrazaval SPA</t>
  </si>
  <si>
    <t>76.604.745-9</t>
  </si>
  <si>
    <t>Inmobiliaria Eleodoro Yañez SPA</t>
  </si>
  <si>
    <t>76.688.858-5</t>
  </si>
  <si>
    <t>Inmobiliaria Rosas SPA</t>
  </si>
  <si>
    <t>76.683.717-4</t>
  </si>
  <si>
    <t>Inmobiliaria Diagonal Oriente SPA</t>
  </si>
  <si>
    <t>76.622.777-5</t>
  </si>
  <si>
    <t>Inmobiliaria Irarrazaval II SPA</t>
  </si>
  <si>
    <t>76.736.767-8</t>
  </si>
  <si>
    <t>Inmobiliaria Eleuterio Ramirez SPA</t>
  </si>
  <si>
    <t>76.754.566-5</t>
  </si>
  <si>
    <t>76.756.684-0</t>
  </si>
  <si>
    <t>Inmobiliaria Salvador SPA</t>
  </si>
  <si>
    <t>76.780.378-8</t>
  </si>
  <si>
    <t>Inmobiliaria Azaleas SPA</t>
  </si>
  <si>
    <t>76.807.788-6</t>
  </si>
  <si>
    <t>Inmobiliaria San Eugenio SPA</t>
  </si>
  <si>
    <t>76.810.391-7</t>
  </si>
  <si>
    <t>Inmobiliaria San Diego SPA</t>
  </si>
  <si>
    <t>76.834.892-8</t>
  </si>
  <si>
    <t>Inmobiliaria Lord Cochrane Spa</t>
  </si>
  <si>
    <t>76.834.885-5</t>
  </si>
  <si>
    <t>Inmobiliaria Carmen Fariña Spa</t>
  </si>
  <si>
    <t>76.834.883-9</t>
  </si>
  <si>
    <t>Inmobiliaria Victoria Spa</t>
  </si>
  <si>
    <t>76.834.873-1</t>
  </si>
  <si>
    <t>Inmobiliaria Suarez Mujica Spa</t>
  </si>
  <si>
    <t>76.834.869-3</t>
  </si>
  <si>
    <t>Inmobiliaria Pedro de Oña Spa</t>
  </si>
  <si>
    <t>77.005.682-9</t>
  </si>
  <si>
    <t>77.005.677-2</t>
  </si>
  <si>
    <t>77.067.005-5</t>
  </si>
  <si>
    <t>Inmobiliaria Celia Solar SpA</t>
  </si>
  <si>
    <t>77.078.271-6</t>
  </si>
  <si>
    <t>76.178.481-1</t>
  </si>
  <si>
    <t>Estado</t>
  </si>
  <si>
    <t>76.692.760-2</t>
  </si>
  <si>
    <t>Inmobiliaria Del Mar</t>
  </si>
  <si>
    <t>76.933.690-7</t>
  </si>
  <si>
    <t>Inmobiliaria El Manzano</t>
  </si>
  <si>
    <t>76.014.169-0</t>
  </si>
  <si>
    <t>Inmobiliaria Las Camelias</t>
  </si>
  <si>
    <t>76.974.560-2</t>
  </si>
  <si>
    <t>Inmobiliaria Los Naranjos</t>
  </si>
  <si>
    <t>Inmobiliaria La Araucaria</t>
  </si>
  <si>
    <t>76.216.581-3</t>
  </si>
  <si>
    <t>Inmobiliaria Las Palmas</t>
  </si>
  <si>
    <t>76.216.551-1</t>
  </si>
  <si>
    <t>Inmobiliaria Los Abedules</t>
  </si>
  <si>
    <t>76.216.547-3</t>
  </si>
  <si>
    <t>Inmobiliaria El Avellano</t>
  </si>
  <si>
    <t>76.850.270-6</t>
  </si>
  <si>
    <t>Inmobiliaria Los Sauces</t>
  </si>
  <si>
    <t>76.178.469-2</t>
  </si>
  <si>
    <t>Inmobiliaria El Jacaranda</t>
  </si>
  <si>
    <t>76.974.590-4</t>
  </si>
  <si>
    <t>Inmobiliaria Los Nogales</t>
  </si>
  <si>
    <t>76.974.520-3</t>
  </si>
  <si>
    <t>Inmobiliaria Los Mañios</t>
  </si>
  <si>
    <t>76.243.749-k</t>
  </si>
  <si>
    <t>Inmobiliaria Los Eucaliptus</t>
  </si>
  <si>
    <t>76.244.172-1</t>
  </si>
  <si>
    <t>Inmobililiaria Los Espinos</t>
  </si>
  <si>
    <t>76.244.167-5</t>
  </si>
  <si>
    <t>Inmobiliaria Los Pinos</t>
  </si>
  <si>
    <t>76.336.457-7</t>
  </si>
  <si>
    <t>Inmobiliaria El Cipres SPA</t>
  </si>
  <si>
    <t>99.550.720-k</t>
  </si>
  <si>
    <t>Desarrollo Mipa</t>
  </si>
  <si>
    <t>76.178.476-5</t>
  </si>
  <si>
    <t>Inmobiliaria El Rauli</t>
  </si>
  <si>
    <t>76.014.161-5</t>
  </si>
  <si>
    <t>Inmobiliaria Los Olivos</t>
  </si>
  <si>
    <t>76.831.640-6</t>
  </si>
  <si>
    <t>inmobiliaria Los Robles</t>
  </si>
  <si>
    <t>76.616.460-9</t>
  </si>
  <si>
    <t>Inmobiliaria Los Lingues</t>
  </si>
  <si>
    <t>76.512.550-2</t>
  </si>
  <si>
    <t>Inmobiliaria Argomedo</t>
  </si>
  <si>
    <t>76.569.100-1</t>
  </si>
  <si>
    <t>Inmobiliaria Puerto Brandt</t>
  </si>
  <si>
    <t>76.388.200-4</t>
  </si>
  <si>
    <t>inmobiliaria Alerce</t>
  </si>
  <si>
    <t>76.405.380-k</t>
  </si>
  <si>
    <t>Inmobiliaria Brown Norte</t>
  </si>
  <si>
    <t>99.564.780-k</t>
  </si>
  <si>
    <t>Inmobiliaria Recoleta</t>
  </si>
  <si>
    <t>76.785.210-k</t>
  </si>
  <si>
    <t>Inmobiliaria Las Higueras</t>
  </si>
  <si>
    <t>76.512.440-9</t>
  </si>
  <si>
    <t>Inmobiliaria Roman Diaz</t>
  </si>
  <si>
    <t>76.378.440-1</t>
  </si>
  <si>
    <t>Inmobiliaria Santo Domingo</t>
  </si>
  <si>
    <t>76.495.960-4</t>
  </si>
  <si>
    <t>Inmobiliaria Monseñor Eyzaguirre</t>
  </si>
  <si>
    <t>99.549.660-7</t>
  </si>
  <si>
    <t>Inmobiliaria Duble Almeyda</t>
  </si>
  <si>
    <t>76.182.178-4</t>
  </si>
  <si>
    <t>Inversiones World Logistic</t>
  </si>
  <si>
    <t>76.272.051-5</t>
  </si>
  <si>
    <t>Imagina Arquitectos SPA</t>
  </si>
  <si>
    <t>76.378.332-4</t>
  </si>
  <si>
    <t>Imagina Gestion Inmobiliaria SPA</t>
  </si>
  <si>
    <t>76.455.744-1</t>
  </si>
  <si>
    <t>Inmobiliaria Tocornal II SPA</t>
  </si>
  <si>
    <t>76.587.748-2</t>
  </si>
  <si>
    <t>Inmobiliaria Serrano SPA</t>
  </si>
  <si>
    <t>76.736.769-4</t>
  </si>
  <si>
    <t>Inmobiliaria Colon SPA</t>
  </si>
  <si>
    <t>Inmobiliaria Monseñor Eyzaguirre II Spa</t>
  </si>
  <si>
    <t>76.780.374-5</t>
  </si>
  <si>
    <t>Inmobiliaria Macul SPA</t>
  </si>
  <si>
    <t>76.807.795-9</t>
  </si>
  <si>
    <t>76.810.393-3</t>
  </si>
  <si>
    <t>Inmobiliaria Tucapel Spa</t>
  </si>
  <si>
    <t>76.834.887-1</t>
  </si>
  <si>
    <t>76.825.241-6</t>
  </si>
  <si>
    <t>Inmobiliaria La Verbena spa</t>
  </si>
  <si>
    <t>76.933.826-8</t>
  </si>
  <si>
    <t>Inmobiliaria Las Palmeras Spa</t>
  </si>
  <si>
    <t>Inm. Walker Martinez</t>
  </si>
  <si>
    <t>Inm. Isabel la Catolica</t>
  </si>
  <si>
    <t>77.017.242-k</t>
  </si>
  <si>
    <t>77.078.273-2</t>
  </si>
  <si>
    <t>Inmobiliaria Aldunate SPA</t>
  </si>
  <si>
    <t>77.078.277-5</t>
  </si>
  <si>
    <t>Inmobiliaria Francisco de Villagra SPA</t>
  </si>
  <si>
    <t>Inmobiliaria Rodrigo de Araya SPA</t>
  </si>
  <si>
    <t>77.099.327-k</t>
  </si>
  <si>
    <t>Inmobiliaria Millalongo SpA</t>
  </si>
  <si>
    <t>77.099.333-4</t>
  </si>
  <si>
    <t>Inmobiliaria Carlos Alvarado SPA</t>
  </si>
  <si>
    <t>77.099.336-9</t>
  </si>
  <si>
    <t>77.099.338-5</t>
  </si>
  <si>
    <t>Inmobiliaria Lago Todos Los Santos SPA</t>
  </si>
  <si>
    <t>76.936.890-6</t>
  </si>
  <si>
    <t>Constructora ALM S.A.</t>
  </si>
  <si>
    <t>Banco de Chile</t>
  </si>
  <si>
    <t>Banco BCI</t>
  </si>
  <si>
    <t>Comprobante contable</t>
  </si>
  <si>
    <t>TERRENO</t>
  </si>
  <si>
    <t>ITAU</t>
  </si>
  <si>
    <t>q16556j6</t>
  </si>
  <si>
    <t>r244139t</t>
  </si>
  <si>
    <t>a36482j6</t>
  </si>
  <si>
    <t>l36468j6</t>
  </si>
  <si>
    <t>w82178j6</t>
  </si>
  <si>
    <t>b79661j6</t>
  </si>
  <si>
    <t>s28836j6</t>
  </si>
  <si>
    <t>i7659869</t>
  </si>
  <si>
    <t>e04745</t>
  </si>
  <si>
    <t>r88858</t>
  </si>
  <si>
    <t>d83717</t>
  </si>
  <si>
    <t>e36767</t>
  </si>
  <si>
    <t>m54566</t>
  </si>
  <si>
    <t>s56684</t>
  </si>
  <si>
    <t>a80378</t>
  </si>
  <si>
    <t>s10391</t>
  </si>
  <si>
    <t>s07788</t>
  </si>
  <si>
    <t>l34892</t>
  </si>
  <si>
    <t>c834885t</t>
  </si>
  <si>
    <t>s34873</t>
  </si>
  <si>
    <t>p34869</t>
  </si>
  <si>
    <t>Proyecto</t>
  </si>
  <si>
    <t>BICE</t>
  </si>
  <si>
    <t>Responsable</t>
  </si>
  <si>
    <t>c14169j6</t>
  </si>
  <si>
    <t>n74560j6</t>
  </si>
  <si>
    <t>a78481j6</t>
  </si>
  <si>
    <t>p16581j6</t>
  </si>
  <si>
    <t>a16551j6</t>
  </si>
  <si>
    <t>a33630j6</t>
  </si>
  <si>
    <t>e43749j6</t>
  </si>
  <si>
    <t>e44172j6</t>
  </si>
  <si>
    <t>r31640j6</t>
  </si>
  <si>
    <t>b05380j6</t>
  </si>
  <si>
    <t>r12440</t>
  </si>
  <si>
    <t>m95960j6</t>
  </si>
  <si>
    <t>d49660</t>
  </si>
  <si>
    <t>g78332j6</t>
  </si>
  <si>
    <t>t55744j6</t>
  </si>
  <si>
    <t>s87748</t>
  </si>
  <si>
    <t>v07795</t>
  </si>
  <si>
    <t>taxt10393</t>
  </si>
  <si>
    <t>v834883t</t>
  </si>
  <si>
    <t>Inmobiliaria Portugal Spa</t>
  </si>
  <si>
    <t>Inmobiliaria Macul Exequiel Fdez SPA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</si>
  <si>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</si>
  <si>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</si>
  <si>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</si>
  <si>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</si>
  <si>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</si>
  <si>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</si>
  <si>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</si>
  <si>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</si>
  <si>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</si>
  <si>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</si>
  <si>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</si>
  <si>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</si>
  <si>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</si>
  <si>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</si>
  <si>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</si>
  <si>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</si>
  <si>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</si>
  <si>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</si>
  <si>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</si>
  <si>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</si>
  <si>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</si>
  <si>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</si>
  <si>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</si>
  <si>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m92760j6</t>
  </si>
  <si>
    <t>Micro empresa</t>
  </si>
  <si>
    <t>-</t>
  </si>
  <si>
    <t>NO PAGA</t>
  </si>
  <si>
    <t>IVA IRRECUPERABLE</t>
  </si>
  <si>
    <t>Ana Gonzalez</t>
  </si>
  <si>
    <t>BANCO DE CHILE</t>
  </si>
  <si>
    <t>Ojo: Pagar antes del 12 porq no somos facturadores electrinicos</t>
  </si>
  <si>
    <t>m33690j6</t>
  </si>
  <si>
    <t>Linnette Chacón</t>
  </si>
  <si>
    <t>PEC</t>
  </si>
  <si>
    <t>Karina Millar</t>
  </si>
  <si>
    <t>SANTANDER</t>
  </si>
  <si>
    <t>a14171j6</t>
  </si>
  <si>
    <t>Pequeña empresa</t>
  </si>
  <si>
    <t>Nueva: Banco de Chile</t>
  </si>
  <si>
    <t>Mediana</t>
  </si>
  <si>
    <t>PAGA</t>
  </si>
  <si>
    <t>IVA RECUPERABLE</t>
  </si>
  <si>
    <t>c16566j6</t>
  </si>
  <si>
    <t>Gran empresa</t>
  </si>
  <si>
    <t>BANCO ITAU</t>
  </si>
  <si>
    <t>Ver si hay proporcionalidad para el 2019</t>
  </si>
  <si>
    <t>a16547j6</t>
  </si>
  <si>
    <t>a44152j6</t>
  </si>
  <si>
    <t>SCOTIABANK</t>
  </si>
  <si>
    <t>PEL</t>
  </si>
  <si>
    <t>s50270j6</t>
  </si>
  <si>
    <t>j78469j6</t>
  </si>
  <si>
    <t>n74590j6</t>
  </si>
  <si>
    <t>m74520j6</t>
  </si>
  <si>
    <t>m78466j6</t>
  </si>
  <si>
    <t>BANCO BCI</t>
  </si>
  <si>
    <t>l44146j6</t>
  </si>
  <si>
    <t>m244126t</t>
  </si>
  <si>
    <t>p44113j6</t>
  </si>
  <si>
    <t>BANCO ITAÚ</t>
  </si>
  <si>
    <t>p44167j6</t>
  </si>
  <si>
    <t>BANCO SCOTIABANK</t>
  </si>
  <si>
    <t>m36443j6</t>
  </si>
  <si>
    <t>p36489j6</t>
  </si>
  <si>
    <t>Grandes empresas</t>
  </si>
  <si>
    <t>BANCO ESTADO</t>
  </si>
  <si>
    <t>t36438j6</t>
  </si>
  <si>
    <t>s763362020</t>
  </si>
  <si>
    <t>c36457j6</t>
  </si>
  <si>
    <t>m50720</t>
  </si>
  <si>
    <t>Ana Gonzalez - Valeria Herrera</t>
  </si>
  <si>
    <t>r78476j6</t>
  </si>
  <si>
    <t>Micro empresas</t>
  </si>
  <si>
    <t>Ojo: Pagar antes del 12 porq no somos facturadores electrónicos</t>
  </si>
  <si>
    <t>o14161j6</t>
  </si>
  <si>
    <t>Inmobiliaria Los Coihues</t>
  </si>
  <si>
    <t>c69000j6</t>
  </si>
  <si>
    <t>l16460j6</t>
  </si>
  <si>
    <t>a12550j6</t>
  </si>
  <si>
    <t>p69100j6</t>
  </si>
  <si>
    <t>a88200j6</t>
  </si>
  <si>
    <t>h85210j6</t>
  </si>
  <si>
    <t>taxr64780</t>
  </si>
  <si>
    <t>s78440j6</t>
  </si>
  <si>
    <t>BANCO CORPBANCA</t>
  </si>
  <si>
    <t>a72051j6</t>
  </si>
  <si>
    <t>c57672j6</t>
  </si>
  <si>
    <t>h45580j6</t>
  </si>
  <si>
    <t>s45575tax</t>
  </si>
  <si>
    <t>BANCO BICE</t>
  </si>
  <si>
    <t>En construccion</t>
  </si>
  <si>
    <t>MIPA</t>
  </si>
  <si>
    <t>Nuevo banco: Scotiabank</t>
  </si>
  <si>
    <t>Taxi22777</t>
  </si>
  <si>
    <t>c36769</t>
  </si>
  <si>
    <t>CAMBIO DE BANCO A BANCO ESTADO (ANTES BANCO DE CHILE)</t>
  </si>
  <si>
    <t>m80374</t>
  </si>
  <si>
    <t>Inmobiliaria Francia (ex Vicuña Mackenna)</t>
  </si>
  <si>
    <t>taxc34887</t>
  </si>
  <si>
    <t>taxv25241</t>
  </si>
  <si>
    <t>taxp33826</t>
  </si>
  <si>
    <t>taxw05682</t>
  </si>
  <si>
    <t>taxi05677</t>
  </si>
  <si>
    <t>LICITACIONES GESTION INMOBILIARIA SPA</t>
  </si>
  <si>
    <t>taxs17242</t>
  </si>
  <si>
    <t>taxc67005</t>
  </si>
  <si>
    <t>Consorcio</t>
  </si>
  <si>
    <t>taxa78273</t>
  </si>
  <si>
    <t>taxf78277</t>
  </si>
  <si>
    <t>taxr78271</t>
  </si>
  <si>
    <t>Inmobiliaria Millalongo SPA</t>
  </si>
  <si>
    <t>taxm99327</t>
  </si>
  <si>
    <t>taxc99333</t>
  </si>
  <si>
    <t>INMOBILIARIA MACUL - EXEQUIEL FERNANDEZ SPA</t>
  </si>
  <si>
    <t>taxm99336</t>
  </si>
  <si>
    <t>Inmobiliaria Lago Todos Los Santos Spa</t>
  </si>
  <si>
    <t>taxl99338</t>
  </si>
  <si>
    <t>a36890a8</t>
  </si>
  <si>
    <t>Valeria Herrera</t>
  </si>
  <si>
    <t>Monto real</t>
  </si>
  <si>
    <t>Monto estimado</t>
  </si>
  <si>
    <t>Total</t>
  </si>
  <si>
    <t>Glosa</t>
  </si>
  <si>
    <t>Inmobiliaria Francia Spa</t>
  </si>
  <si>
    <t>Inmobiliaria San Diego Spa</t>
  </si>
  <si>
    <t xml:space="preserve">Cuota </t>
  </si>
  <si>
    <t>FechaContable (AAAAMMDD)</t>
  </si>
  <si>
    <t>Project</t>
  </si>
  <si>
    <t>FechaDocumento</t>
  </si>
  <si>
    <t>Correlativo de plantilla</t>
  </si>
  <si>
    <t>Centro de costo</t>
  </si>
  <si>
    <t>ParentKey</t>
  </si>
  <si>
    <t>LineNum</t>
  </si>
  <si>
    <t>Line_ID</t>
  </si>
  <si>
    <t>AccountCode</t>
  </si>
  <si>
    <t>Debit</t>
  </si>
  <si>
    <t>Credit</t>
  </si>
  <si>
    <t>FCDebit</t>
  </si>
  <si>
    <t>FCCredit</t>
  </si>
  <si>
    <t>FCCurrency</t>
  </si>
  <si>
    <t>DueDate</t>
  </si>
  <si>
    <t>ShortName</t>
  </si>
  <si>
    <t>ContraAccount</t>
  </si>
  <si>
    <t>LineMemo</t>
  </si>
  <si>
    <t>ReferenceDate1</t>
  </si>
  <si>
    <t>ReferenceDate2</t>
  </si>
  <si>
    <t>Reference1</t>
  </si>
  <si>
    <t>Reference2</t>
  </si>
  <si>
    <t>ProjectCode</t>
  </si>
  <si>
    <t>CostingCode</t>
  </si>
  <si>
    <t>TaxDate</t>
  </si>
  <si>
    <t>BaseSum</t>
  </si>
  <si>
    <t>TaxGroup</t>
  </si>
  <si>
    <t>DebitSys</t>
  </si>
  <si>
    <t>CreditSys</t>
  </si>
  <si>
    <t>VatDate</t>
  </si>
  <si>
    <t>VatLine</t>
  </si>
  <si>
    <t>SystemBaseAmount</t>
  </si>
  <si>
    <t>VatAmount</t>
  </si>
  <si>
    <t>SystemVatAmount</t>
  </si>
  <si>
    <t>GrossValue</t>
  </si>
  <si>
    <t>AdditionalReference</t>
  </si>
  <si>
    <t>CostingCode2</t>
  </si>
  <si>
    <t>CostingCode3</t>
  </si>
  <si>
    <t>CostingCode4</t>
  </si>
  <si>
    <t>TaxCode</t>
  </si>
  <si>
    <t>TaxPostAccount</t>
  </si>
  <si>
    <t>CostingCode5</t>
  </si>
  <si>
    <t>LocationCode</t>
  </si>
  <si>
    <t>ControlAccount</t>
  </si>
  <si>
    <t>WTLiable</t>
  </si>
  <si>
    <t>WTRow</t>
  </si>
  <si>
    <t>PaymentBlock</t>
  </si>
  <si>
    <t>BlockReason</t>
  </si>
  <si>
    <t>BPLID</t>
  </si>
  <si>
    <t>JdtNum</t>
  </si>
  <si>
    <t>Account</t>
  </si>
  <si>
    <t>ContraAct</t>
  </si>
  <si>
    <t>RefDate</t>
  </si>
  <si>
    <t>Ref2Date</t>
  </si>
  <si>
    <t>Ref1</t>
  </si>
  <si>
    <t>Ref2</t>
  </si>
  <si>
    <t>ProfitCode</t>
  </si>
  <si>
    <t>VatGroup</t>
  </si>
  <si>
    <t>SYSDeb</t>
  </si>
  <si>
    <t>SYSCred</t>
  </si>
  <si>
    <t>SYSBaseSum</t>
  </si>
  <si>
    <t>SYSVatSum</t>
  </si>
  <si>
    <t>Ref3Line</t>
  </si>
  <si>
    <t>OcrCode2</t>
  </si>
  <si>
    <t>OcrCode3</t>
  </si>
  <si>
    <t>OcrCode4</t>
  </si>
  <si>
    <t>TaxPostAcc</t>
  </si>
  <si>
    <t>OcrCode5</t>
  </si>
  <si>
    <t>Location</t>
  </si>
  <si>
    <t>WTLine</t>
  </si>
  <si>
    <t>PayBlock</t>
  </si>
  <si>
    <t>PayBlckRef</t>
  </si>
  <si>
    <t>BPLId</t>
  </si>
  <si>
    <t>IDArchivoOJDT</t>
  </si>
  <si>
    <t>ID linea</t>
  </si>
  <si>
    <t>Cuenta</t>
  </si>
  <si>
    <t>Debito</t>
  </si>
  <si>
    <t>Credito</t>
  </si>
  <si>
    <t>Proveedor</t>
  </si>
  <si>
    <t>Sucursal</t>
  </si>
  <si>
    <t>5-01-021</t>
  </si>
  <si>
    <t>1-80-806</t>
  </si>
  <si>
    <t>5-01-022</t>
  </si>
  <si>
    <t>5-01-023</t>
  </si>
  <si>
    <t>ReferenceDate</t>
  </si>
  <si>
    <t>Memo</t>
  </si>
  <si>
    <t>Reference</t>
  </si>
  <si>
    <t>TransactionCode</t>
  </si>
  <si>
    <t>Indicator</t>
  </si>
  <si>
    <t>UseAutoStorno</t>
  </si>
  <si>
    <t>StornoDate</t>
  </si>
  <si>
    <t>Series</t>
  </si>
  <si>
    <t>StampTax</t>
  </si>
  <si>
    <t>AutoVAT</t>
  </si>
  <si>
    <t>ReportEU</t>
  </si>
  <si>
    <t>Report347</t>
  </si>
  <si>
    <t>BlockDunningLetter</t>
  </si>
  <si>
    <t>AutomaticWT</t>
  </si>
  <si>
    <t>Corisptivi</t>
  </si>
  <si>
    <t>JDT_NUM</t>
  </si>
  <si>
    <t>TransCode</t>
  </si>
  <si>
    <t>AutoStorno</t>
  </si>
  <si>
    <t>CreatedBy</t>
  </si>
  <si>
    <t>BlockDunn</t>
  </si>
  <si>
    <t>AutoWT</t>
  </si>
  <si>
    <t>Comentario</t>
  </si>
  <si>
    <t xml:space="preserve">N° </t>
  </si>
  <si>
    <t>5-01-003</t>
  </si>
  <si>
    <t>5-01-001</t>
  </si>
  <si>
    <t>5-01-002</t>
  </si>
  <si>
    <t>5-01-004</t>
  </si>
  <si>
    <t>5-01-005</t>
  </si>
  <si>
    <t>5-01-006</t>
  </si>
  <si>
    <t>5-01-008</t>
  </si>
  <si>
    <t>5-01-009</t>
  </si>
  <si>
    <t>5-01-010</t>
  </si>
  <si>
    <t>5-01-011</t>
  </si>
  <si>
    <t>5-01-012</t>
  </si>
  <si>
    <t>5-01-013</t>
  </si>
  <si>
    <t>5-01-014</t>
  </si>
  <si>
    <t>5-01-015</t>
  </si>
  <si>
    <t>5-01-016</t>
  </si>
  <si>
    <t>5-01-018</t>
  </si>
  <si>
    <t>5-01-019</t>
  </si>
  <si>
    <t>5-01-020</t>
  </si>
  <si>
    <t>5-01-024</t>
  </si>
  <si>
    <t>5-01-025</t>
  </si>
  <si>
    <t>5-01-026</t>
  </si>
  <si>
    <t>5-01-027</t>
  </si>
  <si>
    <t>5-01-028</t>
  </si>
  <si>
    <t>5-01-029</t>
  </si>
  <si>
    <t>5-01-030</t>
  </si>
  <si>
    <t>5-01-031</t>
  </si>
  <si>
    <t>5-01-032</t>
  </si>
  <si>
    <t>5-01-033</t>
  </si>
  <si>
    <t>5-01-034</t>
  </si>
  <si>
    <t>5-01-035</t>
  </si>
  <si>
    <t>5-01-036</t>
  </si>
  <si>
    <t>5-01-050</t>
  </si>
  <si>
    <t>5-01-051</t>
  </si>
  <si>
    <t>5-01-052</t>
  </si>
  <si>
    <t>5-01-053</t>
  </si>
  <si>
    <t>5-01-055</t>
  </si>
  <si>
    <t>5-01-056</t>
  </si>
  <si>
    <t>5-01-057</t>
  </si>
  <si>
    <t>5-01-058</t>
  </si>
  <si>
    <t>5-01-060</t>
  </si>
  <si>
    <t>5-01-061</t>
  </si>
  <si>
    <t>5-01-062</t>
  </si>
  <si>
    <t>5-01-064</t>
  </si>
  <si>
    <t>5-01-065</t>
  </si>
  <si>
    <t>5-01-066</t>
  </si>
  <si>
    <t>5-01-067</t>
  </si>
  <si>
    <t>5-01-068</t>
  </si>
  <si>
    <t>5-01-070</t>
  </si>
  <si>
    <t>5-01-071</t>
  </si>
  <si>
    <t>5-01-072</t>
  </si>
  <si>
    <t>5-01-073</t>
  </si>
  <si>
    <t>5-01-074</t>
  </si>
  <si>
    <t>5-01-075</t>
  </si>
  <si>
    <t>5-01-076</t>
  </si>
  <si>
    <t>5-01-077</t>
  </si>
  <si>
    <t>5-01-078</t>
  </si>
  <si>
    <t>5-01-079</t>
  </si>
  <si>
    <t>5-01-080</t>
  </si>
  <si>
    <t>5-01-081</t>
  </si>
  <si>
    <t>5-01-082</t>
  </si>
  <si>
    <t>5-01-083</t>
  </si>
  <si>
    <t>5-01-084</t>
  </si>
  <si>
    <t>5-01-085</t>
  </si>
  <si>
    <t>5-01-086</t>
  </si>
  <si>
    <t>5-01-087</t>
  </si>
  <si>
    <t>5-01-088</t>
  </si>
  <si>
    <t>5-01-089</t>
  </si>
  <si>
    <t>5-01-090</t>
  </si>
  <si>
    <t>5-01-091</t>
  </si>
  <si>
    <t>Licitaciones Gestión Inmobiliaria SpA</t>
  </si>
  <si>
    <t>5-01-092</t>
  </si>
  <si>
    <t>5-01-093</t>
  </si>
  <si>
    <t>5-01-094</t>
  </si>
  <si>
    <t>5-01-095</t>
  </si>
  <si>
    <t>5-01-096</t>
  </si>
  <si>
    <t>5-01-097</t>
  </si>
  <si>
    <t>5-01-098</t>
  </si>
  <si>
    <t>5-01-099</t>
  </si>
  <si>
    <t>5-01-100</t>
  </si>
  <si>
    <t>5-01-101</t>
  </si>
  <si>
    <t>5-01-102</t>
  </si>
  <si>
    <t>5-01-103</t>
  </si>
  <si>
    <t>5-01-104</t>
  </si>
  <si>
    <t>5-01-105</t>
  </si>
  <si>
    <t>5-01-106</t>
  </si>
  <si>
    <t>5-01-107</t>
  </si>
  <si>
    <t>5-01-108</t>
  </si>
  <si>
    <t>5-01-109</t>
  </si>
  <si>
    <t>2-01-100</t>
  </si>
  <si>
    <t>4-10-001</t>
  </si>
  <si>
    <t>2-01-0</t>
  </si>
  <si>
    <t>Katia Benavides</t>
  </si>
  <si>
    <t>MEDIO DE PAGO: CHEQUE</t>
  </si>
  <si>
    <t>Informacion Tesoreria</t>
  </si>
  <si>
    <t>Monto</t>
  </si>
  <si>
    <t>Santiago</t>
  </si>
  <si>
    <t>Con deuda 2-23</t>
  </si>
  <si>
    <t>INMOBILIARIA</t>
  </si>
  <si>
    <t>Región</t>
  </si>
  <si>
    <t>Rol Matriz</t>
  </si>
  <si>
    <t>REGION METROPOLITANA DE SANTIAGO</t>
  </si>
  <si>
    <t>453-23</t>
  </si>
  <si>
    <t>REGION DE LOS LAGOS</t>
  </si>
  <si>
    <t>PUERTO MONTT</t>
  </si>
  <si>
    <t>715-2</t>
  </si>
  <si>
    <t>Contribucion Cuota 2-2023</t>
  </si>
  <si>
    <t>Sin rol vigente</t>
  </si>
  <si>
    <t>Inmobiliaria del Mar</t>
  </si>
  <si>
    <t>INDICE</t>
  </si>
  <si>
    <t>Inmobiliaria Alerce</t>
  </si>
  <si>
    <t>Inmobiliaria Los Robles</t>
  </si>
  <si>
    <t>Inmobiliaria los Magnolios</t>
  </si>
  <si>
    <t>REGION DE VALPARAISO</t>
  </si>
  <si>
    <t>CONCON</t>
  </si>
  <si>
    <t>6037-5</t>
  </si>
  <si>
    <t>6042-13</t>
  </si>
  <si>
    <t>SAN BERNARDO</t>
  </si>
  <si>
    <t>4505-54</t>
  </si>
  <si>
    <t>4505-272</t>
  </si>
  <si>
    <t>4505-273</t>
  </si>
  <si>
    <t>4505-271</t>
  </si>
  <si>
    <t>LO BARNECHEA</t>
  </si>
  <si>
    <t>3585-3</t>
  </si>
  <si>
    <t>NUNOA</t>
  </si>
  <si>
    <t>3091-2</t>
  </si>
  <si>
    <t>2471-1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</si>
</sst>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 &quot;$&quot;* #,##0_ ;_ &quot;$&quot;* \-#,##0_ ;_ &quot;$&quot;* &quot;-&quot;_ ;_ @_ "/>
    <numFmt numFmtId="165" formatCode="_-&quot;$&quot;\ * #,##0_-;\-&quot;$&quot;\ * #,##0_-;_-&quot;$&quot;\ * &quot;-&quot;??_-;_-@_-"/>
  </numFmts>
  <fonts count="29"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b/>
      <sz val="8"/>
      <color indexed="81"/>
      <name val="Tahoma"/>
      <family val="2"/>
    </font>
    <font>
      <b/>
      <sz val="9"/>
      <color indexed="81"/>
      <name val="Tahoma"/>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xf numFmtId="164" fontId="4" fillId="0" borderId="0" applyFont="0" applyFill="0" applyBorder="0" applyAlignment="0" applyProtection="0"/>
    <xf numFmtId="0" fontId="6" fillId="0" borderId="0"/>
    <xf numFmtId="0" fontId="6" fillId="0" borderId="0"/>
    <xf numFmtId="0" fontId="16" fillId="0" borderId="0"/>
    <xf numFmtId="44" fontId="4" fillId="0" borderId="0" applyFont="0" applyFill="0" applyBorder="0" applyAlignment="0" applyProtection="0"/>
    <xf numFmtId="0" fontId="25" fillId="0" borderId="0" applyNumberFormat="0" applyFill="0" applyBorder="0" applyAlignment="0" applyProtection="0"/>
    <xf numFmtId="0" fontId="26" fillId="0" borderId="0"/>
    <xf numFmtId="0" fontId="28" fillId="0" borderId="0" applyNumberFormat="0" applyFill="0" applyBorder="0" applyAlignment="0" applyProtection="0"/>
  </cellStyleXfs>
  <cellXfs count="116">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164" fontId="3" fillId="0" borderId="2" xfId="1" applyFont="1" applyFill="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165" fontId="0" fillId="0" borderId="2" xfId="0" applyNumberFormat="1" applyBorder="1"/>
    <xf numFmtId="0" fontId="0" fillId="0" borderId="12" xfId="0" applyBorder="1"/>
    <xf numFmtId="0" fontId="26" fillId="0" borderId="0" xfId="7"/>
    <xf numFmtId="0" fontId="27" fillId="0" borderId="0" xfId="7" applyFont="1" applyAlignment="1">
      <alignment horizontal="left" vertical="top"/>
    </xf>
    <xf numFmtId="0" fontId="28" fillId="0" borderId="0" xfId="8"/>
    <xf numFmtId="14" fontId="26"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5" fillId="0" borderId="0" xfId="6"/>
    <xf numFmtId="0" fontId="3" fillId="0" borderId="0" xfId="0" applyFont="1" applyAlignment="1">
      <alignment horizontal="center" wrapText="1"/>
    </xf>
    <xf numFmtId="0" fontId="14" fillId="0" borderId="0" xfId="0" applyFont="1" applyAlignment="1">
      <alignment horizontal="center" wrapText="1"/>
    </xf>
    <xf numFmtId="0" fontId="24" fillId="9" borderId="2" xfId="0" applyFont="1" applyFill="1" applyBorder="1"/>
    <xf numFmtId="164" fontId="0" fillId="0" borderId="2" xfId="1" applyFont="1" applyFill="1" applyBorder="1" applyAlignment="1">
      <alignment wrapText="1"/>
    </xf>
    <xf numFmtId="0" fontId="24" fillId="9" borderId="2" xfId="0" applyFont="1" applyFill="1" applyBorder="1" applyAlignment="1">
      <alignment horizontal="left"/>
    </xf>
    <xf numFmtId="0" fontId="0" fillId="0" borderId="2" xfId="0" applyBorder="1" applyAlignment="1">
      <alignment horizontal="left"/>
    </xf>
    <xf numFmtId="164" fontId="0" fillId="0" borderId="2" xfId="1" applyFont="1" applyFill="1" applyBorder="1" applyAlignment="1">
      <alignment horizontal="left" wrapText="1"/>
    </xf>
    <xf numFmtId="0" fontId="24" fillId="9" borderId="2" xfId="0" applyFont="1" applyFill="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horizontal="left" vertical="top"/>
    </xf>
    <xf numFmtId="164" fontId="0" fillId="0" borderId="2" xfId="1" applyFont="1" applyFill="1" applyBorder="1" applyAlignment="1">
      <alignment horizontal="left" vertical="top" wrapText="1"/>
    </xf>
    <xf numFmtId="0" fontId="24" fillId="9" borderId="2" xfId="0" applyFont="1" applyFill="1" applyBorder="1" applyAlignment="1">
      <alignment vertical="top"/>
    </xf>
    <xf numFmtId="0" fontId="0" fillId="0" borderId="2" xfId="0" applyBorder="1" applyAlignment="1">
      <alignment vertical="top"/>
    </xf>
    <xf numFmtId="164" fontId="0" fillId="0" borderId="2" xfId="1" applyFont="1" applyFill="1" applyBorder="1" applyAlignment="1">
      <alignment vertical="top" wrapText="1"/>
    </xf>
    <xf numFmtId="0" fontId="3" fillId="0" borderId="2" xfId="0" applyFont="1" applyBorder="1" applyAlignment="1">
      <alignment vertical="top"/>
    </xf>
    <xf numFmtId="0" fontId="25"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6" fillId="0" borderId="0" xfId="7" applyAlignment="1">
      <alignment horizontal="left" vertical="top"/>
    </xf>
    <xf numFmtId="0" fontId="24" fillId="9" borderId="8" xfId="0" applyFont="1" applyFill="1" applyBorder="1" applyAlignment="1">
      <alignment horizontal="left" vertical="top"/>
    </xf>
    <xf numFmtId="0" fontId="24" fillId="9" borderId="9" xfId="0" applyFont="1" applyFill="1" applyBorder="1" applyAlignment="1">
      <alignment horizontal="left" vertical="top"/>
    </xf>
    <xf numFmtId="0" fontId="24" fillId="9" borderId="13" xfId="0" applyFont="1" applyFill="1" applyBorder="1" applyAlignment="1">
      <alignment horizontal="left" vertical="top"/>
    </xf>
    <xf numFmtId="0" fontId="24" fillId="9" borderId="10" xfId="0" applyFont="1" applyFill="1"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164" fontId="0" fillId="0" borderId="16" xfId="1" applyFont="1" applyFill="1" applyBorder="1" applyAlignment="1">
      <alignment horizontal="left" vertical="top" wrapText="1"/>
    </xf>
    <xf numFmtId="0" fontId="24" fillId="9" borderId="17" xfId="0" applyFont="1" applyFill="1" applyBorder="1" applyAlignment="1">
      <alignment horizontal="left" vertical="top"/>
    </xf>
    <xf numFmtId="0" fontId="24" fillId="9" borderId="18" xfId="0" applyFont="1" applyFill="1" applyBorder="1" applyAlignment="1">
      <alignment horizontal="left" vertical="top"/>
    </xf>
    <xf numFmtId="0" fontId="14" fillId="0" borderId="2" xfId="0" applyFont="1" applyBorder="1" applyAlignment="1">
      <alignment horizontal="left" vertical="top"/>
    </xf>
    <xf numFmtId="0" fontId="26" fillId="0" borderId="2" xfId="7" applyBorder="1" applyAlignment="1">
      <alignment horizontal="left" vertical="top"/>
    </xf>
    <xf numFmtId="165" fontId="0" fillId="0" borderId="2" xfId="0" applyNumberFormat="1" applyBorder="1" applyAlignment="1">
      <alignment horizontal="left" vertical="top"/>
    </xf>
  </cellXfs>
  <cellStyles count="9">
    <cellStyle name="Hipervínculo" xfId="6" builtinId="8"/>
    <cellStyle name="Hipervínculo 2" xfId="8" xr:uid="{B67E44EB-BCD8-489D-899D-73EF00B9E91A}"/>
    <cellStyle name="Moneda [0]" xfId="1" builtinId="7"/>
    <cellStyle name="Moneda 2" xfId="5" xr:uid="{00000000-0005-0000-0000-000001000000}"/>
    <cellStyle name="Normal" xfId="0" builtinId="0"/>
    <cellStyle name="Normal 2" xfId="4" xr:uid="{00000000-0005-0000-0000-000003000000}"/>
    <cellStyle name="Normal 3" xfId="3" xr:uid="{00000000-0005-0000-0000-000004000000}"/>
    <cellStyle name="Normal 4" xfId="2" xr:uid="{00000000-0005-0000-0000-000005000000}"/>
    <cellStyle name="Normal 5" xfId="7" xr:uid="{EAE3164F-65D8-4EF7-B16D-C8073D6423E1}"/>
  </cellStyles>
  <dxfs count="0"/>
  <tableStyles count="0" defaultTableStyle="TableStyleMedium2" defaultPivotStyle="PivotStyleLight16"/>
  <colors>
    <mruColors>
      <color rgb="FFFFCCCC"/>
      <color rgb="FF99FFCC"/>
      <color rgb="FFFF99FF"/>
      <color rgb="FFCC99FF"/>
      <color rgb="FFCCCCFF"/>
      <color rgb="FFCCFFCC"/>
      <color rgb="FFCC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K2014"/>
  <sheetViews>
    <sheetView topLeftCell="A154" workbookViewId="0">
      <selection activeCell="D5" sqref="D5"/>
    </sheetView>
  </sheetViews>
  <sheetFormatPr baseColWidth="10" defaultRowHeight="14.5" x14ac:dyDescent="0.35"/>
  <sheetData>
    <row r="1" spans="1:37" ht="40" thickBot="1" x14ac:dyDescent="0.4">
      <c r="A1" s="3"/>
      <c r="B1" s="4" t="s">
        <v>1</v>
      </c>
      <c r="C1" s="4" t="s">
        <v>2</v>
      </c>
      <c r="D1" s="4" t="s">
        <v>236</v>
      </c>
      <c r="E1" s="5" t="s">
        <v>237</v>
      </c>
      <c r="F1" s="4" t="s">
        <v>238</v>
      </c>
      <c r="G1" s="4" t="s">
        <v>239</v>
      </c>
      <c r="H1" s="4" t="s">
        <v>240</v>
      </c>
      <c r="I1" s="4" t="s">
        <v>241</v>
      </c>
      <c r="J1" s="4" t="s">
        <v>242</v>
      </c>
      <c r="K1" s="4" t="s">
        <v>243</v>
      </c>
      <c r="L1" s="4" t="s">
        <v>244</v>
      </c>
      <c r="M1" s="4" t="s">
        <v>245</v>
      </c>
      <c r="N1" s="4" t="s">
        <v>246</v>
      </c>
      <c r="O1" s="4" t="s">
        <v>247</v>
      </c>
      <c r="P1" s="5" t="s">
        <v>248</v>
      </c>
      <c r="Q1" s="6"/>
      <c r="R1" s="4" t="s">
        <v>249</v>
      </c>
      <c r="S1" s="4" t="s">
        <v>250</v>
      </c>
      <c r="T1" s="4" t="s">
        <v>251</v>
      </c>
      <c r="U1" s="4" t="s">
        <v>252</v>
      </c>
      <c r="V1" s="4" t="s">
        <v>253</v>
      </c>
      <c r="W1" s="4" t="s">
        <v>254</v>
      </c>
      <c r="X1" s="6"/>
      <c r="Y1" s="5" t="s">
        <v>255</v>
      </c>
      <c r="Z1" s="5" t="s">
        <v>256</v>
      </c>
      <c r="AA1" s="5" t="s">
        <v>257</v>
      </c>
      <c r="AB1" s="5" t="s">
        <v>258</v>
      </c>
      <c r="AC1" s="6"/>
      <c r="AD1" s="6"/>
      <c r="AE1" s="6"/>
      <c r="AF1" s="6"/>
      <c r="AG1" s="6"/>
      <c r="AH1" s="6"/>
      <c r="AI1" s="6"/>
      <c r="AJ1" s="6"/>
      <c r="AK1" s="6"/>
    </row>
    <row r="2" spans="1:37" ht="76.5" thickBot="1" x14ac:dyDescent="0.4">
      <c r="A2" s="7">
        <v>1</v>
      </c>
      <c r="B2" s="8" t="s">
        <v>85</v>
      </c>
      <c r="C2" s="9" t="s">
        <v>86</v>
      </c>
      <c r="D2" s="8" t="s">
        <v>259</v>
      </c>
      <c r="E2" s="9" t="s">
        <v>260</v>
      </c>
      <c r="F2" s="10"/>
      <c r="G2" s="10"/>
      <c r="H2" s="9"/>
      <c r="I2" s="9"/>
      <c r="J2" s="9"/>
      <c r="K2" s="10"/>
      <c r="L2" s="10"/>
      <c r="M2" s="11" t="s">
        <v>261</v>
      </c>
      <c r="N2" s="9" t="s">
        <v>262</v>
      </c>
      <c r="O2" s="10"/>
      <c r="P2" s="10"/>
      <c r="Q2" s="10" t="s">
        <v>263</v>
      </c>
      <c r="R2" s="10" t="s">
        <v>264</v>
      </c>
      <c r="S2" s="10"/>
      <c r="T2" s="10"/>
      <c r="U2" s="10"/>
      <c r="V2" s="10"/>
      <c r="W2" s="8"/>
      <c r="X2" s="9" t="s">
        <v>265</v>
      </c>
      <c r="Y2" s="10" t="s">
        <v>266</v>
      </c>
      <c r="Z2" s="11">
        <v>20</v>
      </c>
      <c r="AA2" s="9"/>
      <c r="AB2" s="9"/>
      <c r="AC2" s="9"/>
      <c r="AD2" s="9"/>
      <c r="AE2" s="9"/>
      <c r="AF2" s="9"/>
      <c r="AG2" s="9"/>
      <c r="AH2" s="9"/>
      <c r="AI2" s="9"/>
      <c r="AJ2" s="9"/>
      <c r="AK2" s="9"/>
    </row>
    <row r="3" spans="1:37" ht="39" thickBot="1" x14ac:dyDescent="0.4">
      <c r="A3" s="7">
        <v>2</v>
      </c>
      <c r="B3" s="8" t="s">
        <v>87</v>
      </c>
      <c r="C3" s="9" t="s">
        <v>88</v>
      </c>
      <c r="D3" s="8" t="s">
        <v>267</v>
      </c>
      <c r="E3" s="9" t="s">
        <v>260</v>
      </c>
      <c r="F3" s="10"/>
      <c r="G3" s="10"/>
      <c r="H3" s="9"/>
      <c r="I3" s="9"/>
      <c r="J3" s="9"/>
      <c r="K3" s="10"/>
      <c r="L3" s="10"/>
      <c r="M3" s="11" t="s">
        <v>261</v>
      </c>
      <c r="N3" s="9" t="s">
        <v>262</v>
      </c>
      <c r="O3" s="10"/>
      <c r="P3" s="10"/>
      <c r="Q3" s="10" t="s">
        <v>263</v>
      </c>
      <c r="R3" s="10" t="s">
        <v>268</v>
      </c>
      <c r="S3" s="10"/>
      <c r="T3" s="10"/>
      <c r="U3" s="10"/>
      <c r="V3" s="10"/>
      <c r="W3" s="8" t="s">
        <v>269</v>
      </c>
      <c r="X3" s="9" t="s">
        <v>265</v>
      </c>
      <c r="Y3" s="9"/>
      <c r="Z3" s="12">
        <v>20</v>
      </c>
      <c r="AA3" s="9"/>
      <c r="AB3" s="9"/>
      <c r="AC3" s="9"/>
      <c r="AD3" s="9"/>
      <c r="AE3" s="9"/>
      <c r="AF3" s="9"/>
      <c r="AG3" s="9"/>
      <c r="AH3" s="9"/>
      <c r="AI3" s="9"/>
      <c r="AJ3" s="9"/>
      <c r="AK3" s="9"/>
    </row>
    <row r="4" spans="1:37" ht="76.5" thickBot="1" x14ac:dyDescent="0.4">
      <c r="A4" s="7">
        <v>3</v>
      </c>
      <c r="B4" s="8" t="s">
        <v>89</v>
      </c>
      <c r="C4" s="9" t="s">
        <v>90</v>
      </c>
      <c r="D4" s="8" t="s">
        <v>215</v>
      </c>
      <c r="E4" s="9" t="s">
        <v>260</v>
      </c>
      <c r="F4" s="10"/>
      <c r="G4" s="10"/>
      <c r="H4" s="9"/>
      <c r="I4" s="9"/>
      <c r="J4" s="9"/>
      <c r="K4" s="10"/>
      <c r="L4" s="10"/>
      <c r="M4" s="11" t="s">
        <v>261</v>
      </c>
      <c r="N4" s="9" t="s">
        <v>262</v>
      </c>
      <c r="O4" s="10"/>
      <c r="P4" s="10"/>
      <c r="Q4" s="10" t="s">
        <v>263</v>
      </c>
      <c r="R4" s="10" t="s">
        <v>270</v>
      </c>
      <c r="S4" s="10"/>
      <c r="T4" s="10"/>
      <c r="U4" s="10"/>
      <c r="V4" s="10"/>
      <c r="W4" s="8"/>
      <c r="X4" s="9" t="s">
        <v>271</v>
      </c>
      <c r="Y4" s="10" t="s">
        <v>266</v>
      </c>
      <c r="Z4" s="11">
        <v>20</v>
      </c>
      <c r="AA4" s="9"/>
      <c r="AB4" s="9"/>
      <c r="AC4" s="9"/>
      <c r="AD4" s="9"/>
      <c r="AE4" s="9"/>
      <c r="AF4" s="9"/>
      <c r="AG4" s="9"/>
      <c r="AH4" s="9"/>
      <c r="AI4" s="9"/>
      <c r="AJ4" s="9"/>
      <c r="AK4" s="9"/>
    </row>
    <row r="5" spans="1:37" ht="39" thickBot="1" x14ac:dyDescent="0.4">
      <c r="A5" s="7">
        <v>4</v>
      </c>
      <c r="B5" s="8" t="s">
        <v>91</v>
      </c>
      <c r="C5" s="9" t="s">
        <v>92</v>
      </c>
      <c r="D5" s="8" t="s">
        <v>216</v>
      </c>
      <c r="E5" s="9" t="s">
        <v>260</v>
      </c>
      <c r="F5" s="10"/>
      <c r="G5" s="10"/>
      <c r="H5" s="9"/>
      <c r="I5" s="10"/>
      <c r="J5" s="10"/>
      <c r="K5" s="10"/>
      <c r="L5" s="10"/>
      <c r="M5" s="11" t="s">
        <v>261</v>
      </c>
      <c r="N5" s="9" t="s">
        <v>262</v>
      </c>
      <c r="O5" s="10"/>
      <c r="P5" s="10"/>
      <c r="Q5" s="10" t="s">
        <v>263</v>
      </c>
      <c r="R5" s="10" t="s">
        <v>270</v>
      </c>
      <c r="S5" s="10"/>
      <c r="T5" s="10"/>
      <c r="U5" s="10"/>
      <c r="V5" s="10"/>
      <c r="W5" s="13" t="s">
        <v>269</v>
      </c>
      <c r="X5" s="9" t="s">
        <v>265</v>
      </c>
      <c r="Y5" s="9"/>
      <c r="Z5" s="12">
        <v>20</v>
      </c>
      <c r="AA5" s="9"/>
      <c r="AB5" s="9"/>
      <c r="AC5" s="9"/>
      <c r="AD5" s="9"/>
      <c r="AE5" s="9"/>
      <c r="AF5" s="9"/>
      <c r="AG5" s="9"/>
      <c r="AH5" s="9"/>
      <c r="AI5" s="9"/>
      <c r="AJ5" s="9"/>
      <c r="AK5" s="9"/>
    </row>
    <row r="6" spans="1:37" ht="39" thickBot="1" x14ac:dyDescent="0.4">
      <c r="A6" s="7">
        <v>5</v>
      </c>
      <c r="B6" s="8" t="s">
        <v>3</v>
      </c>
      <c r="C6" s="9" t="s">
        <v>4</v>
      </c>
      <c r="D6" s="8" t="s">
        <v>272</v>
      </c>
      <c r="E6" s="9" t="s">
        <v>260</v>
      </c>
      <c r="F6" s="10"/>
      <c r="G6" s="10"/>
      <c r="H6" s="10"/>
      <c r="I6" s="9"/>
      <c r="J6" s="9"/>
      <c r="K6" s="10"/>
      <c r="L6" s="10"/>
      <c r="M6" s="11" t="s">
        <v>261</v>
      </c>
      <c r="N6" s="9" t="s">
        <v>262</v>
      </c>
      <c r="O6" s="10"/>
      <c r="P6" s="10"/>
      <c r="Q6" s="10" t="s">
        <v>263</v>
      </c>
      <c r="R6" s="10" t="s">
        <v>264</v>
      </c>
      <c r="S6" s="10"/>
      <c r="T6" s="10"/>
      <c r="U6" s="10"/>
      <c r="V6" s="10"/>
      <c r="W6" s="8" t="s">
        <v>269</v>
      </c>
      <c r="X6" s="9" t="s">
        <v>265</v>
      </c>
      <c r="Y6" s="9"/>
      <c r="Z6" s="12">
        <v>20</v>
      </c>
      <c r="AA6" s="9"/>
      <c r="AB6" s="9"/>
      <c r="AC6" s="9"/>
      <c r="AD6" s="9"/>
      <c r="AE6" s="9"/>
      <c r="AF6" s="9"/>
      <c r="AG6" s="9"/>
      <c r="AH6" s="9"/>
      <c r="AI6" s="9"/>
      <c r="AJ6" s="9"/>
      <c r="AK6" s="9"/>
    </row>
    <row r="7" spans="1:37" ht="40" thickBot="1" x14ac:dyDescent="0.4">
      <c r="A7" s="7">
        <v>6</v>
      </c>
      <c r="B7" s="8" t="s">
        <v>83</v>
      </c>
      <c r="C7" s="9" t="s">
        <v>93</v>
      </c>
      <c r="D7" s="8" t="s">
        <v>217</v>
      </c>
      <c r="E7" s="14" t="s">
        <v>273</v>
      </c>
      <c r="F7" s="10"/>
      <c r="G7" s="10"/>
      <c r="H7" s="10"/>
      <c r="I7" s="10"/>
      <c r="J7" s="10"/>
      <c r="K7" s="10"/>
      <c r="L7" s="10"/>
      <c r="M7" s="11" t="s">
        <v>261</v>
      </c>
      <c r="N7" s="9" t="s">
        <v>262</v>
      </c>
      <c r="O7" s="10"/>
      <c r="P7" s="10"/>
      <c r="Q7" s="10" t="s">
        <v>263</v>
      </c>
      <c r="R7" s="10" t="s">
        <v>270</v>
      </c>
      <c r="S7" s="10"/>
      <c r="T7" s="10"/>
      <c r="U7" s="10"/>
      <c r="V7" s="10"/>
      <c r="W7" s="8" t="s">
        <v>269</v>
      </c>
      <c r="X7" s="9" t="s">
        <v>274</v>
      </c>
      <c r="Y7" s="9"/>
      <c r="Z7" s="12">
        <v>20</v>
      </c>
      <c r="AA7" s="9"/>
      <c r="AB7" s="9"/>
      <c r="AC7" s="9"/>
      <c r="AD7" s="9"/>
      <c r="AE7" s="9"/>
      <c r="AF7" s="9"/>
      <c r="AG7" s="9"/>
      <c r="AH7" s="9"/>
      <c r="AI7" s="9"/>
      <c r="AJ7" s="9"/>
      <c r="AK7" s="9"/>
    </row>
    <row r="8" spans="1:37" ht="40" thickBot="1" x14ac:dyDescent="0.4">
      <c r="A8" s="7">
        <v>7</v>
      </c>
      <c r="B8" s="8" t="s">
        <v>94</v>
      </c>
      <c r="C8" s="9" t="s">
        <v>95</v>
      </c>
      <c r="D8" s="8" t="s">
        <v>218</v>
      </c>
      <c r="E8" s="9" t="s">
        <v>275</v>
      </c>
      <c r="F8" s="10"/>
      <c r="G8" s="10"/>
      <c r="H8" s="10"/>
      <c r="I8" s="9"/>
      <c r="J8" s="9"/>
      <c r="K8" s="10"/>
      <c r="L8" s="10"/>
      <c r="M8" s="11" t="s">
        <v>261</v>
      </c>
      <c r="N8" s="9" t="s">
        <v>262</v>
      </c>
      <c r="O8" s="10"/>
      <c r="P8" s="10"/>
      <c r="Q8" s="10" t="s">
        <v>263</v>
      </c>
      <c r="R8" s="10" t="s">
        <v>270</v>
      </c>
      <c r="S8" s="10"/>
      <c r="T8" s="10"/>
      <c r="U8" s="10"/>
      <c r="V8" s="10"/>
      <c r="W8" s="8" t="s">
        <v>269</v>
      </c>
      <c r="X8" s="9" t="s">
        <v>274</v>
      </c>
      <c r="Y8" s="9"/>
      <c r="Z8" s="12">
        <v>20</v>
      </c>
      <c r="AA8" s="10"/>
      <c r="AB8" s="10"/>
      <c r="AC8" s="10"/>
      <c r="AD8" s="10"/>
      <c r="AE8" s="10"/>
      <c r="AF8" s="10"/>
      <c r="AG8" s="10"/>
      <c r="AH8" s="10"/>
      <c r="AI8" s="10"/>
      <c r="AJ8" s="10"/>
      <c r="AK8" s="10"/>
    </row>
    <row r="9" spans="1:37" ht="39" thickBot="1" x14ac:dyDescent="0.4">
      <c r="A9" s="15">
        <v>8</v>
      </c>
      <c r="B9" s="16" t="s">
        <v>5</v>
      </c>
      <c r="C9" s="17" t="s">
        <v>6</v>
      </c>
      <c r="D9" s="16" t="s">
        <v>191</v>
      </c>
      <c r="E9" s="17" t="s">
        <v>275</v>
      </c>
      <c r="F9" s="18">
        <v>41880</v>
      </c>
      <c r="G9" s="18">
        <v>6018</v>
      </c>
      <c r="H9" s="19"/>
      <c r="I9" s="19"/>
      <c r="J9" s="19"/>
      <c r="K9" s="19"/>
      <c r="L9" s="19"/>
      <c r="M9" s="20">
        <v>47898</v>
      </c>
      <c r="N9" s="17" t="s">
        <v>276</v>
      </c>
      <c r="O9" s="17">
        <v>80004832</v>
      </c>
      <c r="P9" s="19"/>
      <c r="Q9" s="19" t="s">
        <v>277</v>
      </c>
      <c r="R9" s="19" t="s">
        <v>270</v>
      </c>
      <c r="S9" s="19"/>
      <c r="T9" s="19"/>
      <c r="U9" s="19"/>
      <c r="V9" s="19"/>
      <c r="W9" s="16" t="s">
        <v>269</v>
      </c>
      <c r="X9" s="17" t="s">
        <v>187</v>
      </c>
      <c r="Y9" s="17"/>
      <c r="Z9" s="21">
        <v>20</v>
      </c>
      <c r="AA9" s="17"/>
      <c r="AB9" s="17"/>
      <c r="AC9" s="17"/>
      <c r="AD9" s="17"/>
      <c r="AE9" s="17"/>
      <c r="AF9" s="17"/>
      <c r="AG9" s="17"/>
      <c r="AH9" s="17"/>
      <c r="AI9" s="17"/>
      <c r="AJ9" s="17"/>
      <c r="AK9" s="17"/>
    </row>
    <row r="10" spans="1:37" ht="40" thickBot="1" x14ac:dyDescent="0.4">
      <c r="A10" s="7">
        <v>9</v>
      </c>
      <c r="B10" s="8" t="s">
        <v>96</v>
      </c>
      <c r="C10" s="9" t="s">
        <v>97</v>
      </c>
      <c r="D10" s="8" t="s">
        <v>219</v>
      </c>
      <c r="E10" s="9" t="s">
        <v>275</v>
      </c>
      <c r="F10" s="10"/>
      <c r="G10" s="10"/>
      <c r="H10" s="10"/>
      <c r="I10" s="9"/>
      <c r="J10" s="10"/>
      <c r="K10" s="10"/>
      <c r="L10" s="10"/>
      <c r="M10" s="11" t="s">
        <v>261</v>
      </c>
      <c r="N10" s="9" t="s">
        <v>262</v>
      </c>
      <c r="O10" s="10"/>
      <c r="P10" s="10"/>
      <c r="Q10" s="10" t="s">
        <v>263</v>
      </c>
      <c r="R10" s="10" t="s">
        <v>270</v>
      </c>
      <c r="S10" s="10"/>
      <c r="T10" s="10"/>
      <c r="U10" s="10"/>
      <c r="V10" s="10"/>
      <c r="W10" s="10" t="s">
        <v>269</v>
      </c>
      <c r="X10" s="9" t="s">
        <v>274</v>
      </c>
      <c r="Y10" s="9"/>
      <c r="Z10" s="12">
        <v>20</v>
      </c>
      <c r="AA10" s="9"/>
      <c r="AB10" s="9"/>
      <c r="AC10" s="9"/>
      <c r="AD10" s="9"/>
      <c r="AE10" s="9"/>
      <c r="AF10" s="9"/>
      <c r="AG10" s="9"/>
      <c r="AH10" s="9"/>
      <c r="AI10" s="9"/>
      <c r="AJ10" s="9"/>
      <c r="AK10" s="9"/>
    </row>
    <row r="11" spans="1:37" ht="51.5" thickBot="1" x14ac:dyDescent="0.4">
      <c r="A11" s="7">
        <v>10</v>
      </c>
      <c r="B11" s="8" t="s">
        <v>7</v>
      </c>
      <c r="C11" s="9" t="s">
        <v>8</v>
      </c>
      <c r="D11" s="8" t="s">
        <v>278</v>
      </c>
      <c r="E11" s="9" t="s">
        <v>279</v>
      </c>
      <c r="F11" s="10"/>
      <c r="G11" s="10"/>
      <c r="H11" s="10"/>
      <c r="I11" s="10"/>
      <c r="J11" s="10"/>
      <c r="K11" s="10"/>
      <c r="L11" s="10"/>
      <c r="M11" s="11" t="s">
        <v>261</v>
      </c>
      <c r="N11" s="9" t="s">
        <v>262</v>
      </c>
      <c r="O11" s="10"/>
      <c r="P11" s="10"/>
      <c r="Q11" s="10" t="s">
        <v>277</v>
      </c>
      <c r="R11" s="10" t="s">
        <v>268</v>
      </c>
      <c r="S11" s="10"/>
      <c r="T11" s="10"/>
      <c r="U11" s="10"/>
      <c r="V11" s="10"/>
      <c r="W11" s="8" t="s">
        <v>269</v>
      </c>
      <c r="X11" s="9" t="s">
        <v>280</v>
      </c>
      <c r="Y11" s="10" t="s">
        <v>281</v>
      </c>
      <c r="Z11" s="12">
        <v>20</v>
      </c>
      <c r="AA11" s="9"/>
      <c r="AB11" s="10"/>
      <c r="AC11" s="9"/>
      <c r="AD11" s="9"/>
      <c r="AE11" s="9"/>
      <c r="AF11" s="9"/>
      <c r="AG11" s="9"/>
      <c r="AH11" s="9"/>
      <c r="AI11" s="9"/>
      <c r="AJ11" s="9"/>
      <c r="AK11" s="9"/>
    </row>
    <row r="12" spans="1:37" ht="39" thickBot="1" x14ac:dyDescent="0.4">
      <c r="A12" s="7">
        <v>11</v>
      </c>
      <c r="B12" s="8" t="s">
        <v>98</v>
      </c>
      <c r="C12" s="9" t="s">
        <v>99</v>
      </c>
      <c r="D12" s="8" t="s">
        <v>282</v>
      </c>
      <c r="E12" s="9" t="s">
        <v>260</v>
      </c>
      <c r="F12" s="10"/>
      <c r="G12" s="10"/>
      <c r="H12" s="9"/>
      <c r="I12" s="9"/>
      <c r="J12" s="9"/>
      <c r="K12" s="10"/>
      <c r="L12" s="10"/>
      <c r="M12" s="11" t="s">
        <v>261</v>
      </c>
      <c r="N12" s="9" t="s">
        <v>262</v>
      </c>
      <c r="O12" s="10"/>
      <c r="P12" s="10"/>
      <c r="Q12" s="10" t="s">
        <v>263</v>
      </c>
      <c r="R12" s="10" t="s">
        <v>264</v>
      </c>
      <c r="S12" s="10"/>
      <c r="T12" s="10"/>
      <c r="U12" s="10"/>
      <c r="V12" s="10"/>
      <c r="W12" s="8"/>
      <c r="X12" s="9" t="s">
        <v>265</v>
      </c>
      <c r="Y12" s="9"/>
      <c r="Z12" s="12">
        <v>20</v>
      </c>
      <c r="AA12" s="9"/>
      <c r="AB12" s="9"/>
      <c r="AC12" s="9"/>
      <c r="AD12" s="9"/>
      <c r="AE12" s="9"/>
      <c r="AF12" s="9"/>
      <c r="AG12" s="9"/>
      <c r="AH12" s="9"/>
      <c r="AI12" s="9"/>
      <c r="AJ12" s="9"/>
      <c r="AK12" s="9"/>
    </row>
    <row r="13" spans="1:37" ht="40" thickBot="1" x14ac:dyDescent="0.4">
      <c r="A13" s="22">
        <v>12</v>
      </c>
      <c r="B13" s="8" t="s">
        <v>9</v>
      </c>
      <c r="C13" s="9" t="s">
        <v>10</v>
      </c>
      <c r="D13" s="8" t="s">
        <v>283</v>
      </c>
      <c r="E13" s="9" t="s">
        <v>279</v>
      </c>
      <c r="F13" s="10"/>
      <c r="G13" s="10"/>
      <c r="H13" s="10"/>
      <c r="I13" s="10"/>
      <c r="J13" s="10"/>
      <c r="K13" s="10"/>
      <c r="L13" s="10"/>
      <c r="M13" s="12" t="s">
        <v>261</v>
      </c>
      <c r="N13" s="9" t="s">
        <v>262</v>
      </c>
      <c r="O13" s="10"/>
      <c r="P13" s="9"/>
      <c r="Q13" s="9" t="s">
        <v>263</v>
      </c>
      <c r="R13" s="10" t="s">
        <v>268</v>
      </c>
      <c r="S13" s="10"/>
      <c r="T13" s="10"/>
      <c r="U13" s="10"/>
      <c r="V13" s="10"/>
      <c r="W13" s="8" t="s">
        <v>269</v>
      </c>
      <c r="X13" s="9" t="s">
        <v>284</v>
      </c>
      <c r="Y13" s="9"/>
      <c r="Z13" s="12">
        <v>20</v>
      </c>
      <c r="AA13" s="9"/>
      <c r="AB13" s="9"/>
      <c r="AC13" s="9"/>
      <c r="AD13" s="9"/>
      <c r="AE13" s="9"/>
      <c r="AF13" s="9"/>
      <c r="AG13" s="9"/>
      <c r="AH13" s="9"/>
      <c r="AI13" s="9"/>
      <c r="AJ13" s="9"/>
      <c r="AK13" s="9"/>
    </row>
    <row r="14" spans="1:37" ht="39" thickBot="1" x14ac:dyDescent="0.4">
      <c r="A14" s="7">
        <v>13</v>
      </c>
      <c r="B14" s="8" t="s">
        <v>11</v>
      </c>
      <c r="C14" s="9" t="s">
        <v>12</v>
      </c>
      <c r="D14" s="8" t="s">
        <v>192</v>
      </c>
      <c r="E14" s="9" t="s">
        <v>260</v>
      </c>
      <c r="F14" s="10"/>
      <c r="G14" s="10"/>
      <c r="H14" s="9"/>
      <c r="I14" s="9"/>
      <c r="J14" s="9"/>
      <c r="K14" s="10"/>
      <c r="L14" s="10"/>
      <c r="M14" s="11" t="s">
        <v>261</v>
      </c>
      <c r="N14" s="9" t="s">
        <v>262</v>
      </c>
      <c r="O14" s="10">
        <v>130000738</v>
      </c>
      <c r="P14" s="10"/>
      <c r="Q14" s="10" t="s">
        <v>277</v>
      </c>
      <c r="R14" s="10" t="s">
        <v>270</v>
      </c>
      <c r="S14" s="10"/>
      <c r="T14" s="10"/>
      <c r="U14" s="10"/>
      <c r="V14" s="10"/>
      <c r="W14" s="8" t="s">
        <v>285</v>
      </c>
      <c r="X14" s="9" t="s">
        <v>265</v>
      </c>
      <c r="Y14" s="10"/>
      <c r="Z14" s="12">
        <v>20</v>
      </c>
      <c r="AA14" s="10"/>
      <c r="AB14" s="10"/>
      <c r="AC14" s="10"/>
      <c r="AD14" s="10"/>
      <c r="AE14" s="10"/>
      <c r="AF14" s="10"/>
      <c r="AG14" s="10"/>
      <c r="AH14" s="10"/>
      <c r="AI14" s="10"/>
      <c r="AJ14" s="10"/>
      <c r="AK14" s="10"/>
    </row>
    <row r="15" spans="1:37" ht="39" thickBot="1" x14ac:dyDescent="0.4">
      <c r="A15" s="7">
        <v>14</v>
      </c>
      <c r="B15" s="8" t="s">
        <v>100</v>
      </c>
      <c r="C15" s="9" t="s">
        <v>101</v>
      </c>
      <c r="D15" s="8" t="s">
        <v>286</v>
      </c>
      <c r="E15" s="9" t="s">
        <v>260</v>
      </c>
      <c r="F15" s="10"/>
      <c r="G15" s="10"/>
      <c r="H15" s="9"/>
      <c r="I15" s="9"/>
      <c r="J15" s="9"/>
      <c r="K15" s="10"/>
      <c r="L15" s="10"/>
      <c r="M15" s="11" t="s">
        <v>261</v>
      </c>
      <c r="N15" s="9" t="s">
        <v>262</v>
      </c>
      <c r="O15" s="10"/>
      <c r="P15" s="10"/>
      <c r="Q15" s="10" t="s">
        <v>263</v>
      </c>
      <c r="R15" s="10" t="s">
        <v>268</v>
      </c>
      <c r="S15" s="10"/>
      <c r="T15" s="10"/>
      <c r="U15" s="10"/>
      <c r="V15" s="10"/>
      <c r="W15" s="8"/>
      <c r="X15" s="9" t="s">
        <v>265</v>
      </c>
      <c r="Y15" s="10"/>
      <c r="Z15" s="12">
        <v>20</v>
      </c>
      <c r="AA15" s="10"/>
      <c r="AB15" s="10"/>
      <c r="AC15" s="10"/>
      <c r="AD15" s="10"/>
      <c r="AE15" s="10"/>
      <c r="AF15" s="10"/>
      <c r="AG15" s="10"/>
      <c r="AH15" s="10"/>
      <c r="AI15" s="10"/>
      <c r="AJ15" s="10"/>
      <c r="AK15" s="10"/>
    </row>
    <row r="16" spans="1:37" ht="39" thickBot="1" x14ac:dyDescent="0.4">
      <c r="A16" s="7">
        <v>15</v>
      </c>
      <c r="B16" s="8" t="s">
        <v>102</v>
      </c>
      <c r="C16" s="9" t="s">
        <v>103</v>
      </c>
      <c r="D16" s="8" t="s">
        <v>287</v>
      </c>
      <c r="E16" s="9" t="s">
        <v>260</v>
      </c>
      <c r="F16" s="10"/>
      <c r="G16" s="10"/>
      <c r="H16" s="9"/>
      <c r="I16" s="9"/>
      <c r="J16" s="9"/>
      <c r="K16" s="10"/>
      <c r="L16" s="10"/>
      <c r="M16" s="11" t="s">
        <v>261</v>
      </c>
      <c r="N16" s="9" t="s">
        <v>262</v>
      </c>
      <c r="O16" s="10"/>
      <c r="P16" s="10"/>
      <c r="Q16" s="10" t="s">
        <v>263</v>
      </c>
      <c r="R16" s="10" t="s">
        <v>268</v>
      </c>
      <c r="S16" s="10"/>
      <c r="T16" s="10"/>
      <c r="U16" s="10"/>
      <c r="V16" s="10"/>
      <c r="W16" s="8"/>
      <c r="X16" s="9" t="s">
        <v>265</v>
      </c>
      <c r="Y16" s="9"/>
      <c r="Z16" s="12">
        <v>20</v>
      </c>
      <c r="AA16" s="10"/>
      <c r="AB16" s="9"/>
      <c r="AC16" s="9"/>
      <c r="AD16" s="9"/>
      <c r="AE16" s="9"/>
      <c r="AF16" s="9"/>
      <c r="AG16" s="9"/>
      <c r="AH16" s="9"/>
      <c r="AI16" s="9"/>
      <c r="AJ16" s="9"/>
      <c r="AK16" s="9"/>
    </row>
    <row r="17" spans="1:37" ht="40" thickBot="1" x14ac:dyDescent="0.4">
      <c r="A17" s="7">
        <v>16</v>
      </c>
      <c r="B17" s="8" t="s">
        <v>13</v>
      </c>
      <c r="C17" s="9" t="s">
        <v>14</v>
      </c>
      <c r="D17" s="8" t="s">
        <v>220</v>
      </c>
      <c r="E17" s="9" t="s">
        <v>275</v>
      </c>
      <c r="F17" s="10"/>
      <c r="G17" s="10"/>
      <c r="H17" s="10"/>
      <c r="I17" s="10"/>
      <c r="J17" s="10"/>
      <c r="K17" s="10"/>
      <c r="L17" s="10"/>
      <c r="M17" s="11" t="s">
        <v>261</v>
      </c>
      <c r="N17" s="9" t="s">
        <v>262</v>
      </c>
      <c r="O17" s="10"/>
      <c r="P17" s="10"/>
      <c r="Q17" s="10" t="s">
        <v>263</v>
      </c>
      <c r="R17" s="10" t="s">
        <v>270</v>
      </c>
      <c r="S17" s="10"/>
      <c r="T17" s="10"/>
      <c r="U17" s="10"/>
      <c r="V17" s="10"/>
      <c r="W17" s="10" t="s">
        <v>269</v>
      </c>
      <c r="X17" s="9" t="s">
        <v>265</v>
      </c>
      <c r="Y17" s="9"/>
      <c r="Z17" s="12">
        <v>20</v>
      </c>
      <c r="AA17" s="9"/>
      <c r="AB17" s="9"/>
      <c r="AC17" s="9"/>
      <c r="AD17" s="9"/>
      <c r="AE17" s="9"/>
      <c r="AF17" s="9"/>
      <c r="AG17" s="9"/>
      <c r="AH17" s="9"/>
      <c r="AI17" s="9"/>
      <c r="AJ17" s="9"/>
      <c r="AK17" s="9"/>
    </row>
    <row r="18" spans="1:37" ht="39" thickBot="1" x14ac:dyDescent="0.4">
      <c r="A18" s="7">
        <v>17</v>
      </c>
      <c r="B18" s="8" t="s">
        <v>104</v>
      </c>
      <c r="C18" s="9" t="s">
        <v>105</v>
      </c>
      <c r="D18" s="8" t="s">
        <v>288</v>
      </c>
      <c r="E18" s="9" t="s">
        <v>260</v>
      </c>
      <c r="F18" s="10"/>
      <c r="G18" s="10"/>
      <c r="H18" s="9"/>
      <c r="I18" s="9"/>
      <c r="J18" s="9"/>
      <c r="K18" s="10"/>
      <c r="L18" s="10"/>
      <c r="M18" s="11" t="s">
        <v>261</v>
      </c>
      <c r="N18" s="9" t="s">
        <v>262</v>
      </c>
      <c r="O18" s="10"/>
      <c r="P18" s="10"/>
      <c r="Q18" s="10" t="s">
        <v>263</v>
      </c>
      <c r="R18" s="10" t="s">
        <v>264</v>
      </c>
      <c r="S18" s="10"/>
      <c r="T18" s="10"/>
      <c r="U18" s="10"/>
      <c r="V18" s="10"/>
      <c r="W18" s="8"/>
      <c r="X18" s="9" t="s">
        <v>265</v>
      </c>
      <c r="Y18" s="9"/>
      <c r="Z18" s="12">
        <v>20</v>
      </c>
      <c r="AA18" s="9"/>
      <c r="AB18" s="9"/>
      <c r="AC18" s="9"/>
      <c r="AD18" s="9"/>
      <c r="AE18" s="9"/>
      <c r="AF18" s="9"/>
      <c r="AG18" s="9"/>
      <c r="AH18" s="9"/>
      <c r="AI18" s="9"/>
      <c r="AJ18" s="9"/>
      <c r="AK18" s="9"/>
    </row>
    <row r="19" spans="1:37" ht="39" thickBot="1" x14ac:dyDescent="0.4">
      <c r="A19" s="7">
        <v>18</v>
      </c>
      <c r="B19" s="8" t="s">
        <v>106</v>
      </c>
      <c r="C19" s="9" t="s">
        <v>107</v>
      </c>
      <c r="D19" s="8" t="s">
        <v>289</v>
      </c>
      <c r="E19" s="9" t="s">
        <v>260</v>
      </c>
      <c r="F19" s="10"/>
      <c r="G19" s="10"/>
      <c r="H19" s="9"/>
      <c r="I19" s="9"/>
      <c r="J19" s="9"/>
      <c r="K19" s="10"/>
      <c r="L19" s="10"/>
      <c r="M19" s="11" t="s">
        <v>261</v>
      </c>
      <c r="N19" s="9" t="s">
        <v>262</v>
      </c>
      <c r="O19" s="10"/>
      <c r="P19" s="10"/>
      <c r="Q19" s="10" t="s">
        <v>263</v>
      </c>
      <c r="R19" s="10" t="s">
        <v>264</v>
      </c>
      <c r="S19" s="10"/>
      <c r="T19" s="10"/>
      <c r="U19" s="10"/>
      <c r="V19" s="10"/>
      <c r="W19" s="8"/>
      <c r="X19" s="9" t="s">
        <v>265</v>
      </c>
      <c r="Y19" s="10"/>
      <c r="Z19" s="11">
        <v>20</v>
      </c>
      <c r="AA19" s="9"/>
      <c r="AB19" s="9"/>
      <c r="AC19" s="9"/>
      <c r="AD19" s="9"/>
      <c r="AE19" s="9"/>
      <c r="AF19" s="9"/>
      <c r="AG19" s="9"/>
      <c r="AH19" s="9"/>
      <c r="AI19" s="9"/>
      <c r="AJ19" s="9"/>
      <c r="AK19" s="9"/>
    </row>
    <row r="20" spans="1:37" ht="40" thickBot="1" x14ac:dyDescent="0.4">
      <c r="A20" s="7">
        <v>19</v>
      </c>
      <c r="B20" s="8" t="s">
        <v>15</v>
      </c>
      <c r="C20" s="9" t="s">
        <v>16</v>
      </c>
      <c r="D20" s="8" t="s">
        <v>290</v>
      </c>
      <c r="E20" s="9" t="s">
        <v>260</v>
      </c>
      <c r="F20" s="10"/>
      <c r="G20" s="10"/>
      <c r="H20" s="9"/>
      <c r="I20" s="9"/>
      <c r="J20" s="9"/>
      <c r="K20" s="10"/>
      <c r="L20" s="10"/>
      <c r="M20" s="11" t="s">
        <v>261</v>
      </c>
      <c r="N20" s="9" t="s">
        <v>262</v>
      </c>
      <c r="O20" s="10"/>
      <c r="P20" s="10"/>
      <c r="Q20" s="10" t="s">
        <v>263</v>
      </c>
      <c r="R20" s="10" t="s">
        <v>264</v>
      </c>
      <c r="S20" s="10"/>
      <c r="T20" s="10"/>
      <c r="U20" s="10"/>
      <c r="V20" s="10"/>
      <c r="W20" s="8"/>
      <c r="X20" s="9" t="s">
        <v>291</v>
      </c>
      <c r="Y20" s="10"/>
      <c r="Z20" s="12">
        <v>20</v>
      </c>
      <c r="AA20" s="9"/>
      <c r="AB20" s="10"/>
      <c r="AC20" s="10"/>
      <c r="AD20" s="10"/>
      <c r="AE20" s="10"/>
      <c r="AF20" s="10"/>
      <c r="AG20" s="10"/>
      <c r="AH20" s="10"/>
      <c r="AI20" s="10"/>
      <c r="AJ20" s="10"/>
      <c r="AK20" s="10"/>
    </row>
    <row r="21" spans="1:37" ht="39" thickBot="1" x14ac:dyDescent="0.4">
      <c r="A21" s="7">
        <v>20</v>
      </c>
      <c r="B21" s="8" t="s">
        <v>17</v>
      </c>
      <c r="C21" s="9" t="s">
        <v>18</v>
      </c>
      <c r="D21" s="8" t="s">
        <v>292</v>
      </c>
      <c r="E21" s="9" t="s">
        <v>275</v>
      </c>
      <c r="F21" s="10"/>
      <c r="G21" s="10"/>
      <c r="H21" s="10"/>
      <c r="I21" s="9"/>
      <c r="J21" s="9"/>
      <c r="K21" s="10"/>
      <c r="L21" s="10"/>
      <c r="M21" s="11" t="s">
        <v>261</v>
      </c>
      <c r="N21" s="9" t="s">
        <v>262</v>
      </c>
      <c r="O21" s="10"/>
      <c r="P21" s="10"/>
      <c r="Q21" s="10" t="s">
        <v>263</v>
      </c>
      <c r="R21" s="10" t="s">
        <v>268</v>
      </c>
      <c r="S21" s="10"/>
      <c r="T21" s="10"/>
      <c r="U21" s="10"/>
      <c r="V21" s="10"/>
      <c r="W21" s="8" t="s">
        <v>269</v>
      </c>
      <c r="X21" s="9" t="s">
        <v>265</v>
      </c>
      <c r="Y21" s="10"/>
      <c r="Z21" s="12">
        <v>20</v>
      </c>
      <c r="AA21" s="9"/>
      <c r="AB21" s="10"/>
      <c r="AC21" s="10"/>
      <c r="AD21" s="10"/>
      <c r="AE21" s="10"/>
      <c r="AF21" s="10"/>
      <c r="AG21" s="10"/>
      <c r="AH21" s="10"/>
      <c r="AI21" s="10"/>
      <c r="AJ21" s="10"/>
      <c r="AK21" s="10"/>
    </row>
    <row r="22" spans="1:37" ht="40" thickBot="1" x14ac:dyDescent="0.4">
      <c r="A22" s="7">
        <v>21</v>
      </c>
      <c r="B22" s="8" t="s">
        <v>19</v>
      </c>
      <c r="C22" s="9" t="s">
        <v>20</v>
      </c>
      <c r="D22" s="8" t="s">
        <v>293</v>
      </c>
      <c r="E22" s="9" t="s">
        <v>260</v>
      </c>
      <c r="F22" s="10"/>
      <c r="G22" s="10"/>
      <c r="H22" s="9"/>
      <c r="I22" s="9"/>
      <c r="J22" s="9"/>
      <c r="K22" s="10"/>
      <c r="L22" s="10"/>
      <c r="M22" s="11" t="s">
        <v>261</v>
      </c>
      <c r="N22" s="9" t="s">
        <v>262</v>
      </c>
      <c r="O22" s="10"/>
      <c r="P22" s="10"/>
      <c r="Q22" s="10" t="s">
        <v>277</v>
      </c>
      <c r="R22" s="10" t="s">
        <v>264</v>
      </c>
      <c r="S22" s="10"/>
      <c r="T22" s="10"/>
      <c r="U22" s="10"/>
      <c r="V22" s="10"/>
      <c r="W22" s="8" t="s">
        <v>285</v>
      </c>
      <c r="X22" s="9" t="s">
        <v>265</v>
      </c>
      <c r="Y22" s="9"/>
      <c r="Z22" s="12">
        <v>20</v>
      </c>
      <c r="AA22" s="9"/>
      <c r="AB22" s="9"/>
      <c r="AC22" s="9"/>
      <c r="AD22" s="9"/>
      <c r="AE22" s="9"/>
      <c r="AF22" s="9"/>
      <c r="AG22" s="9"/>
      <c r="AH22" s="9"/>
      <c r="AI22" s="9"/>
      <c r="AJ22" s="9"/>
      <c r="AK22" s="9"/>
    </row>
    <row r="23" spans="1:37" ht="40" thickBot="1" x14ac:dyDescent="0.4">
      <c r="A23" s="7">
        <v>22</v>
      </c>
      <c r="B23" s="8" t="s">
        <v>108</v>
      </c>
      <c r="C23" s="9" t="s">
        <v>109</v>
      </c>
      <c r="D23" s="8" t="s">
        <v>221</v>
      </c>
      <c r="E23" s="14" t="s">
        <v>273</v>
      </c>
      <c r="F23" s="10"/>
      <c r="G23" s="10"/>
      <c r="H23" s="10"/>
      <c r="I23" s="9"/>
      <c r="J23" s="9"/>
      <c r="K23" s="10"/>
      <c r="L23" s="10"/>
      <c r="M23" s="11" t="s">
        <v>261</v>
      </c>
      <c r="N23" s="9" t="s">
        <v>262</v>
      </c>
      <c r="O23" s="10"/>
      <c r="P23" s="10"/>
      <c r="Q23" s="10" t="s">
        <v>263</v>
      </c>
      <c r="R23" s="10" t="s">
        <v>270</v>
      </c>
      <c r="S23" s="10"/>
      <c r="T23" s="10"/>
      <c r="U23" s="10"/>
      <c r="V23" s="10"/>
      <c r="W23" s="8"/>
      <c r="X23" s="9" t="s">
        <v>265</v>
      </c>
      <c r="Y23" s="9"/>
      <c r="Z23" s="12">
        <v>20</v>
      </c>
      <c r="AA23" s="9"/>
      <c r="AB23" s="9"/>
      <c r="AC23" s="9"/>
      <c r="AD23" s="9"/>
      <c r="AE23" s="9"/>
      <c r="AF23" s="9"/>
      <c r="AG23" s="9"/>
      <c r="AH23" s="9"/>
      <c r="AI23" s="9"/>
      <c r="AJ23" s="9"/>
      <c r="AK23" s="9"/>
    </row>
    <row r="24" spans="1:37" ht="39" thickBot="1" x14ac:dyDescent="0.4">
      <c r="A24" s="7">
        <v>23</v>
      </c>
      <c r="B24" s="8" t="s">
        <v>21</v>
      </c>
      <c r="C24" s="9" t="s">
        <v>22</v>
      </c>
      <c r="D24" s="8" t="s">
        <v>294</v>
      </c>
      <c r="E24" s="9" t="s">
        <v>279</v>
      </c>
      <c r="F24" s="10"/>
      <c r="G24" s="10"/>
      <c r="H24" s="10"/>
      <c r="I24" s="10"/>
      <c r="J24" s="10"/>
      <c r="K24" s="10"/>
      <c r="L24" s="10"/>
      <c r="M24" s="11" t="s">
        <v>261</v>
      </c>
      <c r="N24" s="9" t="s">
        <v>262</v>
      </c>
      <c r="O24" s="10"/>
      <c r="P24" s="10"/>
      <c r="Q24" s="10" t="s">
        <v>277</v>
      </c>
      <c r="R24" s="10" t="s">
        <v>268</v>
      </c>
      <c r="S24" s="10"/>
      <c r="T24" s="10"/>
      <c r="U24" s="10"/>
      <c r="V24" s="10"/>
      <c r="W24" s="10" t="s">
        <v>269</v>
      </c>
      <c r="X24" s="9" t="s">
        <v>295</v>
      </c>
      <c r="Y24" s="9"/>
      <c r="Z24" s="12">
        <v>20</v>
      </c>
      <c r="AA24" s="9"/>
      <c r="AB24" s="9"/>
      <c r="AC24" s="9"/>
      <c r="AD24" s="9"/>
      <c r="AE24" s="9"/>
      <c r="AF24" s="9"/>
      <c r="AG24" s="9"/>
      <c r="AH24" s="9"/>
      <c r="AI24" s="9"/>
      <c r="AJ24" s="9"/>
      <c r="AK24" s="9"/>
    </row>
    <row r="25" spans="1:37" ht="39" thickBot="1" x14ac:dyDescent="0.4">
      <c r="A25" s="7">
        <v>24</v>
      </c>
      <c r="B25" s="8" t="s">
        <v>110</v>
      </c>
      <c r="C25" s="9" t="s">
        <v>111</v>
      </c>
      <c r="D25" s="8" t="s">
        <v>222</v>
      </c>
      <c r="E25" s="14" t="s">
        <v>273</v>
      </c>
      <c r="F25" s="10"/>
      <c r="G25" s="10"/>
      <c r="H25" s="10"/>
      <c r="I25" s="9"/>
      <c r="J25" s="9"/>
      <c r="K25" s="10"/>
      <c r="L25" s="10"/>
      <c r="M25" s="11" t="s">
        <v>261</v>
      </c>
      <c r="N25" s="10" t="s">
        <v>262</v>
      </c>
      <c r="O25" s="10"/>
      <c r="P25" s="10"/>
      <c r="Q25" s="10" t="s">
        <v>263</v>
      </c>
      <c r="R25" s="10" t="s">
        <v>270</v>
      </c>
      <c r="S25" s="10"/>
      <c r="T25" s="10"/>
      <c r="U25" s="10"/>
      <c r="V25" s="10"/>
      <c r="W25" s="8" t="s">
        <v>269</v>
      </c>
      <c r="X25" s="9" t="s">
        <v>265</v>
      </c>
      <c r="Y25" s="9"/>
      <c r="Z25" s="12">
        <v>20</v>
      </c>
      <c r="AA25" s="9"/>
      <c r="AB25" s="9"/>
      <c r="AC25" s="9"/>
      <c r="AD25" s="9"/>
      <c r="AE25" s="9"/>
      <c r="AF25" s="9"/>
      <c r="AG25" s="9"/>
      <c r="AH25" s="9"/>
      <c r="AI25" s="9"/>
      <c r="AJ25" s="9"/>
      <c r="AK25" s="9"/>
    </row>
    <row r="26" spans="1:37" ht="39" thickBot="1" x14ac:dyDescent="0.4">
      <c r="A26" s="7">
        <v>25</v>
      </c>
      <c r="B26" s="8" t="s">
        <v>112</v>
      </c>
      <c r="C26" s="9" t="s">
        <v>113</v>
      </c>
      <c r="D26" s="8" t="s">
        <v>296</v>
      </c>
      <c r="E26" s="9" t="s">
        <v>275</v>
      </c>
      <c r="F26" s="10"/>
      <c r="G26" s="10"/>
      <c r="H26" s="10"/>
      <c r="I26" s="10"/>
      <c r="J26" s="10"/>
      <c r="K26" s="10"/>
      <c r="L26" s="10"/>
      <c r="M26" s="11" t="s">
        <v>261</v>
      </c>
      <c r="N26" s="9" t="s">
        <v>262</v>
      </c>
      <c r="O26" s="10"/>
      <c r="P26" s="10"/>
      <c r="Q26" s="10" t="s">
        <v>263</v>
      </c>
      <c r="R26" s="10" t="s">
        <v>264</v>
      </c>
      <c r="S26" s="10"/>
      <c r="T26" s="10"/>
      <c r="U26" s="10"/>
      <c r="V26" s="10"/>
      <c r="W26" s="10" t="s">
        <v>269</v>
      </c>
      <c r="X26" s="9" t="s">
        <v>297</v>
      </c>
      <c r="Y26" s="10"/>
      <c r="Z26" s="12">
        <v>20</v>
      </c>
      <c r="AA26" s="9"/>
      <c r="AB26" s="10"/>
      <c r="AC26" s="10"/>
      <c r="AD26" s="10"/>
      <c r="AE26" s="10"/>
      <c r="AF26" s="10"/>
      <c r="AG26" s="10"/>
      <c r="AH26" s="10"/>
      <c r="AI26" s="10"/>
      <c r="AJ26" s="10"/>
      <c r="AK26" s="10"/>
    </row>
    <row r="27" spans="1:37" ht="40" thickBot="1" x14ac:dyDescent="0.4">
      <c r="A27" s="15">
        <v>26</v>
      </c>
      <c r="B27" s="16" t="s">
        <v>23</v>
      </c>
      <c r="C27" s="17" t="s">
        <v>24</v>
      </c>
      <c r="D27" s="16" t="s">
        <v>193</v>
      </c>
      <c r="E27" s="17" t="s">
        <v>260</v>
      </c>
      <c r="F27" s="19"/>
      <c r="G27" s="23">
        <v>554267</v>
      </c>
      <c r="H27" s="17"/>
      <c r="I27" s="17"/>
      <c r="J27" s="17"/>
      <c r="K27" s="19"/>
      <c r="L27" s="19"/>
      <c r="M27" s="20">
        <v>554267</v>
      </c>
      <c r="N27" s="17" t="s">
        <v>276</v>
      </c>
      <c r="O27" s="16">
        <v>260006186</v>
      </c>
      <c r="P27" s="19"/>
      <c r="Q27" s="19" t="s">
        <v>277</v>
      </c>
      <c r="R27" s="19" t="s">
        <v>270</v>
      </c>
      <c r="S27" s="19"/>
      <c r="T27" s="19"/>
      <c r="U27" s="19"/>
      <c r="V27" s="19"/>
      <c r="W27" s="16" t="s">
        <v>269</v>
      </c>
      <c r="X27" s="17" t="s">
        <v>265</v>
      </c>
      <c r="Y27" s="17"/>
      <c r="Z27" s="21">
        <v>20</v>
      </c>
      <c r="AA27" s="17"/>
      <c r="AB27" s="17"/>
      <c r="AC27" s="17"/>
      <c r="AD27" s="17"/>
      <c r="AE27" s="17"/>
      <c r="AF27" s="17"/>
      <c r="AG27" s="17"/>
      <c r="AH27" s="17"/>
      <c r="AI27" s="17"/>
      <c r="AJ27" s="17"/>
      <c r="AK27" s="17"/>
    </row>
    <row r="28" spans="1:37" ht="51.5" thickBot="1" x14ac:dyDescent="0.4">
      <c r="A28" s="15">
        <v>27</v>
      </c>
      <c r="B28" s="16" t="s">
        <v>25</v>
      </c>
      <c r="C28" s="19" t="s">
        <v>26</v>
      </c>
      <c r="D28" s="16" t="s">
        <v>298</v>
      </c>
      <c r="E28" s="17" t="s">
        <v>279</v>
      </c>
      <c r="F28" s="18">
        <v>55840</v>
      </c>
      <c r="G28" s="18">
        <v>12931</v>
      </c>
      <c r="H28" s="19"/>
      <c r="I28" s="19"/>
      <c r="J28" s="19"/>
      <c r="K28" s="17"/>
      <c r="L28" s="19"/>
      <c r="M28" s="20">
        <v>68771</v>
      </c>
      <c r="N28" s="19" t="s">
        <v>276</v>
      </c>
      <c r="O28" s="16">
        <v>270003024</v>
      </c>
      <c r="P28" s="19"/>
      <c r="Q28" s="19" t="s">
        <v>277</v>
      </c>
      <c r="R28" s="19" t="s">
        <v>268</v>
      </c>
      <c r="S28" s="19"/>
      <c r="T28" s="19"/>
      <c r="U28" s="19"/>
      <c r="V28" s="19"/>
      <c r="W28" s="16" t="s">
        <v>269</v>
      </c>
      <c r="X28" s="19" t="s">
        <v>280</v>
      </c>
      <c r="Y28" s="19"/>
      <c r="Z28" s="21">
        <v>20</v>
      </c>
      <c r="AA28" s="19"/>
      <c r="AB28" s="19"/>
      <c r="AC28" s="19"/>
      <c r="AD28" s="19"/>
      <c r="AE28" s="19"/>
      <c r="AF28" s="19"/>
      <c r="AG28" s="19"/>
      <c r="AH28" s="19"/>
      <c r="AI28" s="19"/>
      <c r="AJ28" s="19"/>
      <c r="AK28" s="19"/>
    </row>
    <row r="29" spans="1:37" ht="51.5" thickBot="1" x14ac:dyDescent="0.4">
      <c r="A29" s="7">
        <v>28</v>
      </c>
      <c r="B29" s="8" t="s">
        <v>27</v>
      </c>
      <c r="C29" s="10" t="s">
        <v>28</v>
      </c>
      <c r="D29" s="8" t="s">
        <v>299</v>
      </c>
      <c r="E29" s="14" t="s">
        <v>300</v>
      </c>
      <c r="F29" s="9"/>
      <c r="G29" s="9"/>
      <c r="H29" s="10"/>
      <c r="I29" s="10"/>
      <c r="J29" s="10"/>
      <c r="K29" s="9"/>
      <c r="L29" s="10"/>
      <c r="M29" s="11" t="s">
        <v>261</v>
      </c>
      <c r="N29" s="10" t="s">
        <v>262</v>
      </c>
      <c r="O29" s="10"/>
      <c r="P29" s="10"/>
      <c r="Q29" s="10" t="s">
        <v>277</v>
      </c>
      <c r="R29" s="10" t="s">
        <v>264</v>
      </c>
      <c r="S29" s="10"/>
      <c r="T29" s="10"/>
      <c r="U29" s="10"/>
      <c r="V29" s="10"/>
      <c r="W29" s="8" t="s">
        <v>269</v>
      </c>
      <c r="X29" s="10" t="s">
        <v>301</v>
      </c>
      <c r="Y29" s="10"/>
      <c r="Z29" s="12">
        <v>20</v>
      </c>
      <c r="AA29" s="10"/>
      <c r="AB29" s="10"/>
      <c r="AC29" s="10"/>
      <c r="AD29" s="10"/>
      <c r="AE29" s="10"/>
      <c r="AF29" s="10"/>
      <c r="AG29" s="10"/>
      <c r="AH29" s="10"/>
      <c r="AI29" s="10"/>
      <c r="AJ29" s="10"/>
      <c r="AK29" s="10"/>
    </row>
    <row r="30" spans="1:37" ht="51.5" thickBot="1" x14ac:dyDescent="0.4">
      <c r="A30" s="7">
        <v>29</v>
      </c>
      <c r="B30" s="8" t="s">
        <v>29</v>
      </c>
      <c r="C30" s="10" t="s">
        <v>30</v>
      </c>
      <c r="D30" s="8" t="s">
        <v>302</v>
      </c>
      <c r="E30" s="14" t="s">
        <v>300</v>
      </c>
      <c r="F30" s="10"/>
      <c r="G30" s="9"/>
      <c r="H30" s="10"/>
      <c r="I30" s="10"/>
      <c r="J30" s="10"/>
      <c r="K30" s="9"/>
      <c r="L30" s="10"/>
      <c r="M30" s="11" t="s">
        <v>261</v>
      </c>
      <c r="N30" s="10" t="s">
        <v>262</v>
      </c>
      <c r="O30" s="10"/>
      <c r="P30" s="9"/>
      <c r="Q30" s="10" t="s">
        <v>277</v>
      </c>
      <c r="R30" s="10" t="s">
        <v>264</v>
      </c>
      <c r="S30" s="10"/>
      <c r="T30" s="10"/>
      <c r="U30" s="10"/>
      <c r="V30" s="10"/>
      <c r="W30" s="8" t="s">
        <v>269</v>
      </c>
      <c r="X30" s="10" t="s">
        <v>291</v>
      </c>
      <c r="Y30" s="10"/>
      <c r="Z30" s="12">
        <v>20</v>
      </c>
      <c r="AA30" s="10"/>
      <c r="AB30" s="10"/>
      <c r="AC30" s="10"/>
      <c r="AD30" s="10"/>
      <c r="AE30" s="10"/>
      <c r="AF30" s="10"/>
      <c r="AG30" s="10"/>
      <c r="AH30" s="10"/>
      <c r="AI30" s="10"/>
      <c r="AJ30" s="10"/>
      <c r="AK30" s="10"/>
    </row>
    <row r="31" spans="1:37" ht="39" thickBot="1" x14ac:dyDescent="0.4">
      <c r="A31" s="24">
        <v>30</v>
      </c>
      <c r="B31" s="25" t="s">
        <v>31</v>
      </c>
      <c r="C31" s="26" t="s">
        <v>32</v>
      </c>
      <c r="D31" s="25" t="s">
        <v>303</v>
      </c>
      <c r="E31" s="26" t="s">
        <v>275</v>
      </c>
      <c r="F31" s="27"/>
      <c r="G31" s="28">
        <v>11033</v>
      </c>
      <c r="H31" s="28">
        <v>131917</v>
      </c>
      <c r="I31" s="28">
        <v>940574</v>
      </c>
      <c r="J31" s="28">
        <v>940574</v>
      </c>
      <c r="K31" s="27"/>
      <c r="L31" s="27"/>
      <c r="M31" s="29">
        <v>142950</v>
      </c>
      <c r="N31" s="26" t="s">
        <v>276</v>
      </c>
      <c r="O31" s="25">
        <v>300005312</v>
      </c>
      <c r="P31" s="27"/>
      <c r="Q31" s="27" t="s">
        <v>277</v>
      </c>
      <c r="R31" s="27" t="s">
        <v>264</v>
      </c>
      <c r="S31" s="27"/>
      <c r="T31" s="27"/>
      <c r="U31" s="27"/>
      <c r="V31" s="26"/>
      <c r="W31" s="25" t="s">
        <v>269</v>
      </c>
      <c r="X31" s="26" t="s">
        <v>190</v>
      </c>
      <c r="Y31" s="26"/>
      <c r="Z31" s="30">
        <v>20</v>
      </c>
      <c r="AA31" s="26"/>
      <c r="AB31" s="26"/>
      <c r="AC31" s="26"/>
      <c r="AD31" s="26"/>
      <c r="AE31" s="26"/>
      <c r="AF31" s="26"/>
      <c r="AG31" s="26"/>
      <c r="AH31" s="26"/>
      <c r="AI31" s="26"/>
      <c r="AJ31" s="26"/>
      <c r="AK31" s="26"/>
    </row>
    <row r="32" spans="1:37" ht="39" thickBot="1" x14ac:dyDescent="0.4">
      <c r="A32" s="7">
        <v>31</v>
      </c>
      <c r="B32" s="8" t="s">
        <v>114</v>
      </c>
      <c r="C32" s="10" t="s">
        <v>115</v>
      </c>
      <c r="D32" s="8" t="s">
        <v>304</v>
      </c>
      <c r="E32" s="9" t="s">
        <v>275</v>
      </c>
      <c r="F32" s="9"/>
      <c r="G32" s="9"/>
      <c r="H32" s="9"/>
      <c r="I32" s="9"/>
      <c r="J32" s="9"/>
      <c r="K32" s="9"/>
      <c r="L32" s="10"/>
      <c r="M32" s="11" t="s">
        <v>261</v>
      </c>
      <c r="N32" s="10" t="s">
        <v>262</v>
      </c>
      <c r="O32" s="8"/>
      <c r="P32" s="10"/>
      <c r="Q32" s="10" t="s">
        <v>263</v>
      </c>
      <c r="R32" s="10" t="s">
        <v>264</v>
      </c>
      <c r="S32" s="10"/>
      <c r="T32" s="10"/>
      <c r="U32" s="10"/>
      <c r="V32" s="10"/>
      <c r="W32" s="8"/>
      <c r="X32" s="10" t="s">
        <v>186</v>
      </c>
      <c r="Y32" s="10"/>
      <c r="Z32" s="12">
        <v>20</v>
      </c>
      <c r="AA32" s="10"/>
      <c r="AB32" s="10"/>
      <c r="AC32" s="10"/>
      <c r="AD32" s="10"/>
      <c r="AE32" s="10"/>
      <c r="AF32" s="10"/>
      <c r="AG32" s="10"/>
      <c r="AH32" s="10"/>
      <c r="AI32" s="10"/>
      <c r="AJ32" s="10"/>
      <c r="AK32" s="10"/>
    </row>
    <row r="33" spans="1:37" ht="51.5" thickBot="1" x14ac:dyDescent="0.4">
      <c r="A33" s="7">
        <v>32</v>
      </c>
      <c r="B33" s="8" t="s">
        <v>33</v>
      </c>
      <c r="C33" s="10" t="s">
        <v>34</v>
      </c>
      <c r="D33" s="8" t="s">
        <v>194</v>
      </c>
      <c r="E33" s="9" t="s">
        <v>260</v>
      </c>
      <c r="F33" s="9"/>
      <c r="G33" s="9"/>
      <c r="H33" s="10"/>
      <c r="I33" s="10"/>
      <c r="J33" s="10"/>
      <c r="K33" s="10"/>
      <c r="L33" s="10"/>
      <c r="M33" s="11" t="s">
        <v>261</v>
      </c>
      <c r="N33" s="10" t="s">
        <v>262</v>
      </c>
      <c r="O33" s="10">
        <v>320001018</v>
      </c>
      <c r="P33" s="10"/>
      <c r="Q33" s="10" t="s">
        <v>277</v>
      </c>
      <c r="R33" s="10" t="s">
        <v>270</v>
      </c>
      <c r="S33" s="10"/>
      <c r="T33" s="10"/>
      <c r="U33" s="10"/>
      <c r="V33" s="10"/>
      <c r="W33" s="8" t="s">
        <v>269</v>
      </c>
      <c r="X33" s="10" t="s">
        <v>301</v>
      </c>
      <c r="Y33" s="10"/>
      <c r="Z33" s="12">
        <v>20</v>
      </c>
      <c r="AA33" s="10"/>
      <c r="AB33" s="10"/>
      <c r="AC33" s="10"/>
      <c r="AD33" s="10"/>
      <c r="AE33" s="10"/>
      <c r="AF33" s="10"/>
      <c r="AG33" s="10"/>
      <c r="AH33" s="10"/>
      <c r="AI33" s="10"/>
      <c r="AJ33" s="10"/>
      <c r="AK33" s="10"/>
    </row>
    <row r="34" spans="1:37" ht="39" thickBot="1" x14ac:dyDescent="0.4">
      <c r="A34" s="24">
        <v>33</v>
      </c>
      <c r="B34" s="25" t="s">
        <v>116</v>
      </c>
      <c r="C34" s="26" t="s">
        <v>117</v>
      </c>
      <c r="D34" s="25" t="s">
        <v>305</v>
      </c>
      <c r="E34" s="26" t="s">
        <v>300</v>
      </c>
      <c r="F34" s="28">
        <v>1686800</v>
      </c>
      <c r="G34" s="28">
        <v>40552755</v>
      </c>
      <c r="H34" s="31">
        <v>5024097</v>
      </c>
      <c r="I34" s="27"/>
      <c r="J34" s="27"/>
      <c r="K34" s="27"/>
      <c r="L34" s="27"/>
      <c r="M34" s="29">
        <v>47263652</v>
      </c>
      <c r="N34" s="26" t="s">
        <v>276</v>
      </c>
      <c r="O34" s="25">
        <v>330014341</v>
      </c>
      <c r="P34" s="27"/>
      <c r="Q34" s="27" t="s">
        <v>263</v>
      </c>
      <c r="R34" s="32" t="s">
        <v>306</v>
      </c>
      <c r="S34" s="27"/>
      <c r="T34" s="27"/>
      <c r="U34" s="27"/>
      <c r="V34" s="27"/>
      <c r="W34" s="25" t="s">
        <v>269</v>
      </c>
      <c r="X34" s="26" t="s">
        <v>265</v>
      </c>
      <c r="Y34" s="26"/>
      <c r="Z34" s="30">
        <v>20</v>
      </c>
      <c r="AA34" s="26"/>
      <c r="AB34" s="26"/>
      <c r="AC34" s="26"/>
      <c r="AD34" s="26"/>
      <c r="AE34" s="26"/>
      <c r="AF34" s="26"/>
      <c r="AG34" s="26"/>
      <c r="AH34" s="26"/>
      <c r="AI34" s="26"/>
      <c r="AJ34" s="26"/>
      <c r="AK34" s="26"/>
    </row>
    <row r="35" spans="1:37" ht="76.5" thickBot="1" x14ac:dyDescent="0.4">
      <c r="A35" s="7">
        <v>34</v>
      </c>
      <c r="B35" s="8" t="s">
        <v>118</v>
      </c>
      <c r="C35" s="10" t="s">
        <v>119</v>
      </c>
      <c r="D35" s="8" t="s">
        <v>307</v>
      </c>
      <c r="E35" s="9" t="s">
        <v>308</v>
      </c>
      <c r="F35" s="9"/>
      <c r="G35" s="9"/>
      <c r="H35" s="9"/>
      <c r="I35" s="10"/>
      <c r="J35" s="10"/>
      <c r="K35" s="10"/>
      <c r="L35" s="10"/>
      <c r="M35" s="11" t="s">
        <v>261</v>
      </c>
      <c r="N35" s="10" t="s">
        <v>262</v>
      </c>
      <c r="O35" s="10"/>
      <c r="P35" s="10"/>
      <c r="Q35" s="10" t="s">
        <v>263</v>
      </c>
      <c r="R35" s="10" t="s">
        <v>264</v>
      </c>
      <c r="S35" s="10"/>
      <c r="T35" s="10"/>
      <c r="U35" s="10"/>
      <c r="V35" s="10"/>
      <c r="W35" s="8"/>
      <c r="X35" s="10" t="s">
        <v>265</v>
      </c>
      <c r="Y35" s="10" t="s">
        <v>309</v>
      </c>
      <c r="Z35" s="11">
        <v>20</v>
      </c>
      <c r="AA35" s="10"/>
      <c r="AB35" s="10"/>
      <c r="AC35" s="10"/>
      <c r="AD35" s="10"/>
      <c r="AE35" s="10"/>
      <c r="AF35" s="10"/>
      <c r="AG35" s="10"/>
      <c r="AH35" s="10"/>
      <c r="AI35" s="10"/>
      <c r="AJ35" s="10"/>
      <c r="AK35" s="10"/>
    </row>
    <row r="36" spans="1:37" ht="76.5" thickBot="1" x14ac:dyDescent="0.4">
      <c r="A36" s="7">
        <v>35</v>
      </c>
      <c r="B36" s="8" t="s">
        <v>120</v>
      </c>
      <c r="C36" s="10" t="s">
        <v>121</v>
      </c>
      <c r="D36" s="8" t="s">
        <v>310</v>
      </c>
      <c r="E36" s="9" t="s">
        <v>308</v>
      </c>
      <c r="F36" s="9"/>
      <c r="G36" s="9"/>
      <c r="H36" s="10"/>
      <c r="I36" s="10"/>
      <c r="J36" s="10"/>
      <c r="K36" s="10"/>
      <c r="L36" s="10"/>
      <c r="M36" s="11" t="s">
        <v>261</v>
      </c>
      <c r="N36" s="10" t="s">
        <v>262</v>
      </c>
      <c r="O36" s="10"/>
      <c r="P36" s="10"/>
      <c r="Q36" s="10" t="s">
        <v>263</v>
      </c>
      <c r="R36" s="10" t="s">
        <v>268</v>
      </c>
      <c r="S36" s="10"/>
      <c r="T36" s="10"/>
      <c r="U36" s="10"/>
      <c r="V36" s="10"/>
      <c r="W36" s="8"/>
      <c r="X36" s="10" t="s">
        <v>265</v>
      </c>
      <c r="Y36" s="10" t="s">
        <v>309</v>
      </c>
      <c r="Z36" s="11">
        <v>20</v>
      </c>
      <c r="AA36" s="10"/>
      <c r="AB36" s="10"/>
      <c r="AC36" s="10"/>
      <c r="AD36" s="10"/>
      <c r="AE36" s="10"/>
      <c r="AF36" s="10"/>
      <c r="AG36" s="10"/>
      <c r="AH36" s="10"/>
      <c r="AI36" s="10"/>
      <c r="AJ36" s="10"/>
      <c r="AK36" s="10"/>
    </row>
    <row r="37" spans="1:37" ht="76.5" thickBot="1" x14ac:dyDescent="0.4">
      <c r="A37" s="7">
        <v>36</v>
      </c>
      <c r="B37" s="8" t="s">
        <v>122</v>
      </c>
      <c r="C37" s="10" t="s">
        <v>123</v>
      </c>
      <c r="D37" s="8" t="s">
        <v>223</v>
      </c>
      <c r="E37" s="9" t="s">
        <v>260</v>
      </c>
      <c r="F37" s="9"/>
      <c r="G37" s="9"/>
      <c r="H37" s="10"/>
      <c r="I37" s="10"/>
      <c r="J37" s="10"/>
      <c r="K37" s="10"/>
      <c r="L37" s="10"/>
      <c r="M37" s="11" t="s">
        <v>261</v>
      </c>
      <c r="N37" s="10" t="s">
        <v>262</v>
      </c>
      <c r="O37" s="8"/>
      <c r="P37" s="10"/>
      <c r="Q37" s="10" t="s">
        <v>263</v>
      </c>
      <c r="R37" s="10" t="s">
        <v>270</v>
      </c>
      <c r="S37" s="10"/>
      <c r="T37" s="10"/>
      <c r="U37" s="10"/>
      <c r="V37" s="10"/>
      <c r="W37" s="8"/>
      <c r="X37" s="10" t="s">
        <v>265</v>
      </c>
      <c r="Y37" s="10" t="s">
        <v>309</v>
      </c>
      <c r="Z37" s="11">
        <v>20</v>
      </c>
      <c r="AA37" s="10"/>
      <c r="AB37" s="10"/>
      <c r="AC37" s="10"/>
      <c r="AD37" s="10"/>
      <c r="AE37" s="10"/>
      <c r="AF37" s="10"/>
      <c r="AG37" s="10"/>
      <c r="AH37" s="10"/>
      <c r="AI37" s="10"/>
      <c r="AJ37" s="10"/>
      <c r="AK37" s="10"/>
    </row>
    <row r="38" spans="1:37" ht="76.5" thickBot="1" x14ac:dyDescent="0.4">
      <c r="A38" s="7">
        <v>37</v>
      </c>
      <c r="B38" s="8" t="s">
        <v>35</v>
      </c>
      <c r="C38" s="10" t="s">
        <v>311</v>
      </c>
      <c r="D38" s="8" t="s">
        <v>312</v>
      </c>
      <c r="E38" s="9" t="s">
        <v>260</v>
      </c>
      <c r="F38" s="9"/>
      <c r="G38" s="9"/>
      <c r="H38" s="10"/>
      <c r="I38" s="10"/>
      <c r="J38" s="10"/>
      <c r="K38" s="10"/>
      <c r="L38" s="10"/>
      <c r="M38" s="11" t="s">
        <v>261</v>
      </c>
      <c r="N38" s="10" t="s">
        <v>262</v>
      </c>
      <c r="O38" s="10"/>
      <c r="P38" s="10"/>
      <c r="Q38" s="10" t="s">
        <v>263</v>
      </c>
      <c r="R38" s="10" t="s">
        <v>268</v>
      </c>
      <c r="S38" s="10"/>
      <c r="T38" s="10"/>
      <c r="U38" s="10"/>
      <c r="V38" s="10"/>
      <c r="W38" s="8"/>
      <c r="X38" s="10" t="s">
        <v>265</v>
      </c>
      <c r="Y38" s="10" t="s">
        <v>309</v>
      </c>
      <c r="Z38" s="12">
        <v>20</v>
      </c>
      <c r="AA38" s="10"/>
      <c r="AB38" s="10"/>
      <c r="AC38" s="10"/>
      <c r="AD38" s="10"/>
      <c r="AE38" s="10"/>
      <c r="AF38" s="10"/>
      <c r="AG38" s="10"/>
      <c r="AH38" s="10"/>
      <c r="AI38" s="10"/>
      <c r="AJ38" s="10"/>
      <c r="AK38" s="10"/>
    </row>
    <row r="39" spans="1:37" ht="76.5" thickBot="1" x14ac:dyDescent="0.4">
      <c r="A39" s="7">
        <v>38</v>
      </c>
      <c r="B39" s="8" t="s">
        <v>124</v>
      </c>
      <c r="C39" s="10" t="s">
        <v>125</v>
      </c>
      <c r="D39" s="8" t="s">
        <v>313</v>
      </c>
      <c r="E39" s="9" t="s">
        <v>260</v>
      </c>
      <c r="F39" s="9"/>
      <c r="G39" s="9"/>
      <c r="H39" s="10"/>
      <c r="I39" s="10"/>
      <c r="J39" s="10"/>
      <c r="K39" s="10"/>
      <c r="L39" s="10"/>
      <c r="M39" s="11" t="s">
        <v>261</v>
      </c>
      <c r="N39" s="10" t="s">
        <v>262</v>
      </c>
      <c r="O39" s="10"/>
      <c r="P39" s="10"/>
      <c r="Q39" s="10" t="s">
        <v>263</v>
      </c>
      <c r="R39" s="10" t="s">
        <v>268</v>
      </c>
      <c r="S39" s="10"/>
      <c r="T39" s="10"/>
      <c r="U39" s="10"/>
      <c r="V39" s="10"/>
      <c r="W39" s="8"/>
      <c r="X39" s="10" t="s">
        <v>265</v>
      </c>
      <c r="Y39" s="10" t="s">
        <v>309</v>
      </c>
      <c r="Z39" s="11">
        <v>20</v>
      </c>
      <c r="AA39" s="10"/>
      <c r="AB39" s="10"/>
      <c r="AC39" s="10"/>
      <c r="AD39" s="10"/>
      <c r="AE39" s="10"/>
      <c r="AF39" s="10"/>
      <c r="AG39" s="10"/>
      <c r="AH39" s="10"/>
      <c r="AI39" s="10"/>
      <c r="AJ39" s="10"/>
      <c r="AK39" s="10"/>
    </row>
    <row r="40" spans="1:37" ht="76.5" thickBot="1" x14ac:dyDescent="0.4">
      <c r="A40" s="7">
        <v>39</v>
      </c>
      <c r="B40" s="8" t="s">
        <v>126</v>
      </c>
      <c r="C40" s="10" t="s">
        <v>127</v>
      </c>
      <c r="D40" s="8" t="s">
        <v>314</v>
      </c>
      <c r="E40" s="9" t="s">
        <v>260</v>
      </c>
      <c r="F40" s="9"/>
      <c r="G40" s="9"/>
      <c r="H40" s="10"/>
      <c r="I40" s="10"/>
      <c r="J40" s="10"/>
      <c r="K40" s="10"/>
      <c r="L40" s="10"/>
      <c r="M40" s="11" t="s">
        <v>261</v>
      </c>
      <c r="N40" s="10" t="s">
        <v>262</v>
      </c>
      <c r="O40" s="10"/>
      <c r="P40" s="10"/>
      <c r="Q40" s="10" t="s">
        <v>263</v>
      </c>
      <c r="R40" s="10" t="s">
        <v>268</v>
      </c>
      <c r="S40" s="10"/>
      <c r="T40" s="10"/>
      <c r="U40" s="10"/>
      <c r="V40" s="10"/>
      <c r="W40" s="8" t="s">
        <v>285</v>
      </c>
      <c r="X40" s="10" t="s">
        <v>265</v>
      </c>
      <c r="Y40" s="10" t="s">
        <v>309</v>
      </c>
      <c r="Z40" s="11">
        <v>20</v>
      </c>
      <c r="AA40" s="10"/>
      <c r="AB40" s="10"/>
      <c r="AC40" s="10"/>
      <c r="AD40" s="10"/>
      <c r="AE40" s="10"/>
      <c r="AF40" s="10"/>
      <c r="AG40" s="10"/>
      <c r="AH40" s="10"/>
      <c r="AI40" s="10"/>
      <c r="AJ40" s="10"/>
      <c r="AK40" s="10"/>
    </row>
    <row r="41" spans="1:37" ht="76.5" thickBot="1" x14ac:dyDescent="0.4">
      <c r="A41" s="7">
        <v>40</v>
      </c>
      <c r="B41" s="8" t="s">
        <v>128</v>
      </c>
      <c r="C41" s="10" t="s">
        <v>129</v>
      </c>
      <c r="D41" s="8" t="s">
        <v>315</v>
      </c>
      <c r="E41" s="9" t="s">
        <v>260</v>
      </c>
      <c r="F41" s="9"/>
      <c r="G41" s="9"/>
      <c r="H41" s="10"/>
      <c r="I41" s="10"/>
      <c r="J41" s="10"/>
      <c r="K41" s="10"/>
      <c r="L41" s="10"/>
      <c r="M41" s="11" t="s">
        <v>261</v>
      </c>
      <c r="N41" s="10" t="s">
        <v>262</v>
      </c>
      <c r="O41" s="8"/>
      <c r="P41" s="10"/>
      <c r="Q41" s="10" t="s">
        <v>263</v>
      </c>
      <c r="R41" s="10" t="s">
        <v>264</v>
      </c>
      <c r="S41" s="10"/>
      <c r="T41" s="10"/>
      <c r="U41" s="10"/>
      <c r="V41" s="10"/>
      <c r="W41" s="8"/>
      <c r="X41" s="10" t="s">
        <v>265</v>
      </c>
      <c r="Y41" s="10" t="s">
        <v>309</v>
      </c>
      <c r="Z41" s="11">
        <v>20</v>
      </c>
      <c r="AA41" s="10"/>
      <c r="AB41" s="10"/>
      <c r="AC41" s="10"/>
      <c r="AD41" s="10"/>
      <c r="AE41" s="10"/>
      <c r="AF41" s="10"/>
      <c r="AG41" s="10"/>
      <c r="AH41" s="10"/>
      <c r="AI41" s="10"/>
      <c r="AJ41" s="10"/>
      <c r="AK41" s="10"/>
    </row>
    <row r="42" spans="1:37" ht="76.5" thickBot="1" x14ac:dyDescent="0.4">
      <c r="A42" s="7">
        <v>41</v>
      </c>
      <c r="B42" s="8" t="s">
        <v>130</v>
      </c>
      <c r="C42" s="10" t="s">
        <v>131</v>
      </c>
      <c r="D42" s="8" t="s">
        <v>316</v>
      </c>
      <c r="E42" s="9" t="s">
        <v>260</v>
      </c>
      <c r="F42" s="9"/>
      <c r="G42" s="9"/>
      <c r="H42" s="10"/>
      <c r="I42" s="10"/>
      <c r="J42" s="10"/>
      <c r="K42" s="10"/>
      <c r="L42" s="10"/>
      <c r="M42" s="11" t="s">
        <v>261</v>
      </c>
      <c r="N42" s="10" t="s">
        <v>262</v>
      </c>
      <c r="O42" s="10"/>
      <c r="P42" s="10"/>
      <c r="Q42" s="10" t="s">
        <v>263</v>
      </c>
      <c r="R42" s="10" t="s">
        <v>268</v>
      </c>
      <c r="S42" s="10"/>
      <c r="T42" s="10"/>
      <c r="U42" s="10"/>
      <c r="V42" s="10"/>
      <c r="W42" s="8"/>
      <c r="X42" s="10" t="s">
        <v>265</v>
      </c>
      <c r="Y42" s="10" t="s">
        <v>309</v>
      </c>
      <c r="Z42" s="11">
        <v>20</v>
      </c>
      <c r="AA42" s="10"/>
      <c r="AB42" s="10"/>
      <c r="AC42" s="10"/>
      <c r="AD42" s="10"/>
      <c r="AE42" s="10"/>
      <c r="AF42" s="10"/>
      <c r="AG42" s="10"/>
      <c r="AH42" s="10"/>
      <c r="AI42" s="10"/>
      <c r="AJ42" s="10"/>
      <c r="AK42" s="10"/>
    </row>
    <row r="43" spans="1:37" ht="76.5" thickBot="1" x14ac:dyDescent="0.4">
      <c r="A43" s="7">
        <v>42</v>
      </c>
      <c r="B43" s="8" t="s">
        <v>132</v>
      </c>
      <c r="C43" s="10" t="s">
        <v>133</v>
      </c>
      <c r="D43" s="13" t="s">
        <v>224</v>
      </c>
      <c r="E43" s="9" t="s">
        <v>260</v>
      </c>
      <c r="F43" s="9"/>
      <c r="G43" s="9"/>
      <c r="H43" s="10"/>
      <c r="I43" s="10"/>
      <c r="J43" s="10"/>
      <c r="K43" s="10"/>
      <c r="L43" s="10"/>
      <c r="M43" s="11" t="s">
        <v>261</v>
      </c>
      <c r="N43" s="10" t="s">
        <v>262</v>
      </c>
      <c r="O43" s="8"/>
      <c r="P43" s="10"/>
      <c r="Q43" s="10" t="s">
        <v>263</v>
      </c>
      <c r="R43" s="10" t="s">
        <v>270</v>
      </c>
      <c r="S43" s="10"/>
      <c r="T43" s="10"/>
      <c r="U43" s="10"/>
      <c r="V43" s="10"/>
      <c r="W43" s="8"/>
      <c r="X43" s="10" t="s">
        <v>265</v>
      </c>
      <c r="Y43" s="10" t="s">
        <v>309</v>
      </c>
      <c r="Z43" s="11">
        <v>20</v>
      </c>
      <c r="AA43" s="10"/>
      <c r="AB43" s="10"/>
      <c r="AC43" s="10"/>
      <c r="AD43" s="10"/>
      <c r="AE43" s="10"/>
      <c r="AF43" s="10"/>
      <c r="AG43" s="10"/>
      <c r="AH43" s="10"/>
      <c r="AI43" s="10"/>
      <c r="AJ43" s="10"/>
      <c r="AK43" s="10"/>
    </row>
    <row r="44" spans="1:37" ht="76.5" thickBot="1" x14ac:dyDescent="0.4">
      <c r="A44" s="7">
        <v>44</v>
      </c>
      <c r="B44" s="8" t="s">
        <v>136</v>
      </c>
      <c r="C44" s="10" t="s">
        <v>137</v>
      </c>
      <c r="D44" s="8" t="s">
        <v>317</v>
      </c>
      <c r="E44" s="9" t="s">
        <v>260</v>
      </c>
      <c r="F44" s="9"/>
      <c r="G44" s="9"/>
      <c r="H44" s="10"/>
      <c r="I44" s="10"/>
      <c r="J44" s="10"/>
      <c r="K44" s="10"/>
      <c r="L44" s="10"/>
      <c r="M44" s="11" t="s">
        <v>261</v>
      </c>
      <c r="N44" s="10" t="s">
        <v>262</v>
      </c>
      <c r="O44" s="10"/>
      <c r="P44" s="10"/>
      <c r="Q44" s="10" t="s">
        <v>263</v>
      </c>
      <c r="R44" s="10" t="s">
        <v>268</v>
      </c>
      <c r="S44" s="10"/>
      <c r="T44" s="10"/>
      <c r="U44" s="10"/>
      <c r="V44" s="10"/>
      <c r="W44" s="8"/>
      <c r="X44" s="10" t="s">
        <v>265</v>
      </c>
      <c r="Y44" s="10" t="s">
        <v>309</v>
      </c>
      <c r="Z44" s="11">
        <v>20</v>
      </c>
      <c r="AA44" s="10"/>
      <c r="AB44" s="10"/>
      <c r="AC44" s="10"/>
      <c r="AD44" s="10"/>
      <c r="AE44" s="10"/>
      <c r="AF44" s="10"/>
      <c r="AG44" s="10"/>
      <c r="AH44" s="10"/>
      <c r="AI44" s="10"/>
      <c r="AJ44" s="10"/>
      <c r="AK44" s="10"/>
    </row>
    <row r="45" spans="1:37" ht="76.5" thickBot="1" x14ac:dyDescent="0.4">
      <c r="A45" s="7">
        <v>43</v>
      </c>
      <c r="B45" s="8" t="s">
        <v>134</v>
      </c>
      <c r="C45" s="10" t="s">
        <v>135</v>
      </c>
      <c r="D45" s="8" t="s">
        <v>318</v>
      </c>
      <c r="E45" s="9" t="s">
        <v>260</v>
      </c>
      <c r="F45" s="9"/>
      <c r="G45" s="9"/>
      <c r="H45" s="10"/>
      <c r="I45" s="10"/>
      <c r="J45" s="10"/>
      <c r="K45" s="10"/>
      <c r="L45" s="10"/>
      <c r="M45" s="11" t="s">
        <v>261</v>
      </c>
      <c r="N45" s="10" t="s">
        <v>262</v>
      </c>
      <c r="O45" s="10"/>
      <c r="P45" s="10"/>
      <c r="Q45" s="10" t="s">
        <v>263</v>
      </c>
      <c r="R45" s="10" t="s">
        <v>268</v>
      </c>
      <c r="S45" s="10"/>
      <c r="T45" s="10"/>
      <c r="U45" s="10"/>
      <c r="V45" s="10"/>
      <c r="W45" s="8"/>
      <c r="X45" s="10" t="s">
        <v>265</v>
      </c>
      <c r="Y45" s="10" t="s">
        <v>309</v>
      </c>
      <c r="Z45" s="11">
        <v>20</v>
      </c>
      <c r="AA45" s="10"/>
      <c r="AB45" s="10"/>
      <c r="AC45" s="10"/>
      <c r="AD45" s="10"/>
      <c r="AE45" s="10"/>
      <c r="AF45" s="10"/>
      <c r="AG45" s="10"/>
      <c r="AH45" s="10"/>
      <c r="AI45" s="10"/>
      <c r="AJ45" s="10"/>
      <c r="AK45" s="10"/>
    </row>
    <row r="46" spans="1:37" ht="76.5" thickBot="1" x14ac:dyDescent="0.4">
      <c r="A46" s="7">
        <v>45</v>
      </c>
      <c r="B46" s="8" t="s">
        <v>138</v>
      </c>
      <c r="C46" s="10" t="s">
        <v>139</v>
      </c>
      <c r="D46" s="8" t="s">
        <v>225</v>
      </c>
      <c r="E46" s="9" t="s">
        <v>260</v>
      </c>
      <c r="F46" s="9"/>
      <c r="G46" s="9"/>
      <c r="H46" s="10"/>
      <c r="I46" s="10"/>
      <c r="J46" s="10"/>
      <c r="K46" s="10"/>
      <c r="L46" s="10"/>
      <c r="M46" s="11" t="s">
        <v>261</v>
      </c>
      <c r="N46" s="10" t="s">
        <v>262</v>
      </c>
      <c r="O46" s="8"/>
      <c r="P46" s="10"/>
      <c r="Q46" s="10" t="s">
        <v>263</v>
      </c>
      <c r="R46" s="10" t="s">
        <v>270</v>
      </c>
      <c r="S46" s="10"/>
      <c r="T46" s="10"/>
      <c r="U46" s="10"/>
      <c r="V46" s="10"/>
      <c r="W46" s="8"/>
      <c r="X46" s="10" t="s">
        <v>265</v>
      </c>
      <c r="Y46" s="10" t="s">
        <v>309</v>
      </c>
      <c r="Z46" s="11">
        <v>12</v>
      </c>
      <c r="AA46" s="10"/>
      <c r="AB46" s="10"/>
      <c r="AC46" s="10"/>
      <c r="AD46" s="10"/>
      <c r="AE46" s="10"/>
      <c r="AF46" s="10"/>
      <c r="AG46" s="10"/>
      <c r="AH46" s="10"/>
      <c r="AI46" s="10"/>
      <c r="AJ46" s="10"/>
      <c r="AK46" s="10"/>
    </row>
    <row r="47" spans="1:37" ht="76.5" thickBot="1" x14ac:dyDescent="0.4">
      <c r="A47" s="7">
        <v>46</v>
      </c>
      <c r="B47" s="8" t="s">
        <v>140</v>
      </c>
      <c r="C47" s="10" t="s">
        <v>141</v>
      </c>
      <c r="D47" s="8" t="s">
        <v>319</v>
      </c>
      <c r="E47" s="9" t="s">
        <v>260</v>
      </c>
      <c r="F47" s="9"/>
      <c r="G47" s="9"/>
      <c r="H47" s="10"/>
      <c r="I47" s="10"/>
      <c r="J47" s="10"/>
      <c r="K47" s="10"/>
      <c r="L47" s="10"/>
      <c r="M47" s="11" t="s">
        <v>261</v>
      </c>
      <c r="N47" s="10" t="s">
        <v>262</v>
      </c>
      <c r="O47" s="8"/>
      <c r="P47" s="10"/>
      <c r="Q47" s="10" t="s">
        <v>263</v>
      </c>
      <c r="R47" s="10" t="s">
        <v>264</v>
      </c>
      <c r="S47" s="10"/>
      <c r="T47" s="10"/>
      <c r="U47" s="10"/>
      <c r="V47" s="10"/>
      <c r="W47" s="8"/>
      <c r="X47" s="10" t="s">
        <v>265</v>
      </c>
      <c r="Y47" s="10" t="s">
        <v>309</v>
      </c>
      <c r="Z47" s="11">
        <v>20</v>
      </c>
      <c r="AA47" s="10"/>
      <c r="AB47" s="10"/>
      <c r="AC47" s="10"/>
      <c r="AD47" s="10"/>
      <c r="AE47" s="10"/>
      <c r="AF47" s="10"/>
      <c r="AG47" s="10"/>
      <c r="AH47" s="10"/>
      <c r="AI47" s="10"/>
      <c r="AJ47" s="10"/>
      <c r="AK47" s="10"/>
    </row>
    <row r="48" spans="1:37" ht="76.5" thickBot="1" x14ac:dyDescent="0.4">
      <c r="A48" s="7">
        <v>47</v>
      </c>
      <c r="B48" s="8" t="s">
        <v>142</v>
      </c>
      <c r="C48" s="10" t="s">
        <v>143</v>
      </c>
      <c r="D48" s="8" t="s">
        <v>226</v>
      </c>
      <c r="E48" s="9" t="s">
        <v>260</v>
      </c>
      <c r="F48" s="9"/>
      <c r="G48" s="9"/>
      <c r="H48" s="10"/>
      <c r="I48" s="10"/>
      <c r="J48" s="10"/>
      <c r="K48" s="10"/>
      <c r="L48" s="10"/>
      <c r="M48" s="11" t="s">
        <v>261</v>
      </c>
      <c r="N48" s="10" t="s">
        <v>262</v>
      </c>
      <c r="O48" s="8"/>
      <c r="P48" s="10"/>
      <c r="Q48" s="10" t="s">
        <v>263</v>
      </c>
      <c r="R48" s="10" t="s">
        <v>270</v>
      </c>
      <c r="S48" s="10"/>
      <c r="T48" s="10"/>
      <c r="U48" s="10"/>
      <c r="V48" s="10"/>
      <c r="W48" s="8" t="s">
        <v>269</v>
      </c>
      <c r="X48" s="10" t="s">
        <v>265</v>
      </c>
      <c r="Y48" s="10" t="s">
        <v>309</v>
      </c>
      <c r="Z48" s="11">
        <v>20</v>
      </c>
      <c r="AA48" s="10"/>
      <c r="AB48" s="10"/>
      <c r="AC48" s="10"/>
      <c r="AD48" s="10"/>
      <c r="AE48" s="10"/>
      <c r="AF48" s="10"/>
      <c r="AG48" s="10"/>
      <c r="AH48" s="10"/>
      <c r="AI48" s="10"/>
      <c r="AJ48" s="10"/>
      <c r="AK48" s="10"/>
    </row>
    <row r="49" spans="1:37" ht="76.5" thickBot="1" x14ac:dyDescent="0.4">
      <c r="A49" s="7">
        <v>48</v>
      </c>
      <c r="B49" s="8" t="s">
        <v>144</v>
      </c>
      <c r="C49" s="10" t="s">
        <v>145</v>
      </c>
      <c r="D49" s="8" t="s">
        <v>227</v>
      </c>
      <c r="E49" s="9" t="s">
        <v>260</v>
      </c>
      <c r="F49" s="9"/>
      <c r="G49" s="9"/>
      <c r="H49" s="10"/>
      <c r="I49" s="10"/>
      <c r="J49" s="10"/>
      <c r="K49" s="10"/>
      <c r="L49" s="10"/>
      <c r="M49" s="11" t="s">
        <v>261</v>
      </c>
      <c r="N49" s="10" t="s">
        <v>262</v>
      </c>
      <c r="O49" s="8"/>
      <c r="P49" s="10"/>
      <c r="Q49" s="10" t="s">
        <v>263</v>
      </c>
      <c r="R49" s="10" t="s">
        <v>270</v>
      </c>
      <c r="S49" s="10"/>
      <c r="T49" s="10"/>
      <c r="U49" s="10"/>
      <c r="V49" s="10"/>
      <c r="W49" s="8"/>
      <c r="X49" s="10" t="s">
        <v>265</v>
      </c>
      <c r="Y49" s="10" t="s">
        <v>309</v>
      </c>
      <c r="Z49" s="11">
        <v>12</v>
      </c>
      <c r="AA49" s="10"/>
      <c r="AB49" s="10"/>
      <c r="AC49" s="10"/>
      <c r="AD49" s="10"/>
      <c r="AE49" s="10"/>
      <c r="AF49" s="10"/>
      <c r="AG49" s="10"/>
      <c r="AH49" s="10"/>
      <c r="AI49" s="10"/>
      <c r="AJ49" s="10"/>
      <c r="AK49" s="10"/>
    </row>
    <row r="50" spans="1:37" ht="39" thickBot="1" x14ac:dyDescent="0.4">
      <c r="A50" s="15">
        <v>49</v>
      </c>
      <c r="B50" s="16" t="s">
        <v>146</v>
      </c>
      <c r="C50" s="19" t="s">
        <v>147</v>
      </c>
      <c r="D50" s="16" t="s">
        <v>195</v>
      </c>
      <c r="E50" s="17" t="s">
        <v>300</v>
      </c>
      <c r="F50" s="18">
        <v>104273</v>
      </c>
      <c r="G50" s="18">
        <v>282092</v>
      </c>
      <c r="H50" s="18">
        <v>23666107</v>
      </c>
      <c r="I50" s="18">
        <v>31518456</v>
      </c>
      <c r="J50" s="18">
        <v>53150832</v>
      </c>
      <c r="K50" s="19"/>
      <c r="L50" s="17"/>
      <c r="M50" s="20">
        <v>45684848</v>
      </c>
      <c r="N50" s="19" t="s">
        <v>276</v>
      </c>
      <c r="O50" s="16">
        <v>490005470</v>
      </c>
      <c r="P50" s="19"/>
      <c r="Q50" s="19" t="s">
        <v>277</v>
      </c>
      <c r="R50" s="33" t="s">
        <v>306</v>
      </c>
      <c r="S50" s="19"/>
      <c r="T50" s="19"/>
      <c r="U50" s="19"/>
      <c r="V50" s="19"/>
      <c r="W50" s="16" t="s">
        <v>269</v>
      </c>
      <c r="X50" s="17" t="s">
        <v>320</v>
      </c>
      <c r="Y50" s="19"/>
      <c r="Z50" s="21">
        <v>20</v>
      </c>
      <c r="AA50" s="19"/>
      <c r="AB50" s="19"/>
      <c r="AC50" s="19"/>
      <c r="AD50" s="19"/>
      <c r="AE50" s="19"/>
      <c r="AF50" s="19"/>
      <c r="AG50" s="19"/>
      <c r="AH50" s="19"/>
      <c r="AI50" s="19"/>
      <c r="AJ50" s="19"/>
      <c r="AK50" s="19"/>
    </row>
    <row r="51" spans="1:37" ht="76.5" thickBot="1" x14ac:dyDescent="0.4">
      <c r="A51" s="7">
        <v>50</v>
      </c>
      <c r="B51" s="8" t="s">
        <v>148</v>
      </c>
      <c r="C51" s="10" t="s">
        <v>149</v>
      </c>
      <c r="D51" s="8" t="s">
        <v>321</v>
      </c>
      <c r="E51" s="9" t="s">
        <v>260</v>
      </c>
      <c r="F51" s="9"/>
      <c r="G51" s="9"/>
      <c r="H51" s="10"/>
      <c r="I51" s="10"/>
      <c r="J51" s="10"/>
      <c r="K51" s="10"/>
      <c r="L51" s="10"/>
      <c r="M51" s="11" t="s">
        <v>261</v>
      </c>
      <c r="N51" s="10" t="s">
        <v>262</v>
      </c>
      <c r="O51" s="10"/>
      <c r="P51" s="10"/>
      <c r="Q51" s="10" t="s">
        <v>263</v>
      </c>
      <c r="R51" s="10" t="s">
        <v>268</v>
      </c>
      <c r="S51" s="10"/>
      <c r="T51" s="10"/>
      <c r="U51" s="10"/>
      <c r="V51" s="10"/>
      <c r="W51" s="8"/>
      <c r="X51" s="10" t="s">
        <v>265</v>
      </c>
      <c r="Y51" s="10" t="s">
        <v>309</v>
      </c>
      <c r="Z51" s="11">
        <v>20</v>
      </c>
      <c r="AA51" s="10"/>
      <c r="AB51" s="10"/>
      <c r="AC51" s="10"/>
      <c r="AD51" s="10"/>
      <c r="AE51" s="10"/>
      <c r="AF51" s="10"/>
      <c r="AG51" s="10"/>
      <c r="AH51" s="10"/>
      <c r="AI51" s="10"/>
      <c r="AJ51" s="10"/>
      <c r="AK51" s="10"/>
    </row>
    <row r="52" spans="1:37" ht="51.5" thickBot="1" x14ac:dyDescent="0.4">
      <c r="A52" s="7">
        <v>52</v>
      </c>
      <c r="B52" s="8" t="s">
        <v>150</v>
      </c>
      <c r="C52" s="10" t="s">
        <v>151</v>
      </c>
      <c r="D52" s="8" t="s">
        <v>228</v>
      </c>
      <c r="E52" s="9" t="s">
        <v>260</v>
      </c>
      <c r="F52" s="10"/>
      <c r="G52" s="9"/>
      <c r="H52" s="10"/>
      <c r="I52" s="10"/>
      <c r="J52" s="10"/>
      <c r="K52" s="10"/>
      <c r="L52" s="10"/>
      <c r="M52" s="11" t="s">
        <v>261</v>
      </c>
      <c r="N52" s="10" t="s">
        <v>262</v>
      </c>
      <c r="O52" s="10"/>
      <c r="P52" s="10"/>
      <c r="Q52" s="10" t="s">
        <v>263</v>
      </c>
      <c r="R52" s="10" t="s">
        <v>270</v>
      </c>
      <c r="S52" s="10"/>
      <c r="T52" s="10"/>
      <c r="U52" s="10"/>
      <c r="V52" s="10"/>
      <c r="W52" s="8" t="s">
        <v>269</v>
      </c>
      <c r="X52" s="10" t="s">
        <v>265</v>
      </c>
      <c r="Y52" s="10"/>
      <c r="Z52" s="12">
        <v>20</v>
      </c>
      <c r="AA52" s="10"/>
      <c r="AB52" s="10"/>
      <c r="AC52" s="10"/>
      <c r="AD52" s="10"/>
      <c r="AE52" s="10"/>
      <c r="AF52" s="10"/>
      <c r="AG52" s="10"/>
      <c r="AH52" s="10"/>
      <c r="AI52" s="10"/>
      <c r="AJ52" s="10"/>
      <c r="AK52" s="10"/>
    </row>
    <row r="53" spans="1:37" ht="39" thickBot="1" x14ac:dyDescent="0.4">
      <c r="A53" s="7">
        <v>53</v>
      </c>
      <c r="B53" s="8" t="s">
        <v>152</v>
      </c>
      <c r="C53" s="10" t="s">
        <v>153</v>
      </c>
      <c r="D53" s="8" t="s">
        <v>229</v>
      </c>
      <c r="E53" s="14" t="s">
        <v>300</v>
      </c>
      <c r="F53" s="9"/>
      <c r="G53" s="9"/>
      <c r="H53" s="9"/>
      <c r="I53" s="9"/>
      <c r="J53" s="9"/>
      <c r="K53" s="9"/>
      <c r="L53" s="9"/>
      <c r="M53" s="11" t="s">
        <v>261</v>
      </c>
      <c r="N53" s="10" t="s">
        <v>262</v>
      </c>
      <c r="O53" s="10">
        <v>530001145</v>
      </c>
      <c r="P53" s="10"/>
      <c r="Q53" s="10" t="s">
        <v>277</v>
      </c>
      <c r="R53" s="10" t="s">
        <v>270</v>
      </c>
      <c r="S53" s="10"/>
      <c r="T53" s="10"/>
      <c r="U53" s="10"/>
      <c r="V53" s="10"/>
      <c r="W53" s="8" t="s">
        <v>269</v>
      </c>
      <c r="X53" s="10" t="s">
        <v>280</v>
      </c>
      <c r="Y53" s="10"/>
      <c r="Z53" s="12">
        <v>20</v>
      </c>
      <c r="AA53" s="10"/>
      <c r="AB53" s="10"/>
      <c r="AC53" s="10"/>
      <c r="AD53" s="10"/>
      <c r="AE53" s="10"/>
      <c r="AF53" s="10"/>
      <c r="AG53" s="10"/>
      <c r="AH53" s="10"/>
      <c r="AI53" s="10"/>
      <c r="AJ53" s="10"/>
      <c r="AK53" s="10"/>
    </row>
    <row r="54" spans="1:37" ht="39" thickBot="1" x14ac:dyDescent="0.4">
      <c r="A54" s="7">
        <v>54</v>
      </c>
      <c r="B54" s="8" t="s">
        <v>37</v>
      </c>
      <c r="C54" s="10" t="s">
        <v>38</v>
      </c>
      <c r="D54" s="8" t="s">
        <v>322</v>
      </c>
      <c r="E54" s="14" t="s">
        <v>300</v>
      </c>
      <c r="F54" s="9"/>
      <c r="G54" s="9"/>
      <c r="H54" s="9"/>
      <c r="I54" s="10"/>
      <c r="J54" s="9"/>
      <c r="K54" s="9"/>
      <c r="L54" s="9"/>
      <c r="M54" s="11" t="s">
        <v>261</v>
      </c>
      <c r="N54" s="10" t="s">
        <v>262</v>
      </c>
      <c r="O54" s="10"/>
      <c r="P54" s="10"/>
      <c r="Q54" s="10" t="s">
        <v>277</v>
      </c>
      <c r="R54" s="10" t="s">
        <v>264</v>
      </c>
      <c r="S54" s="10"/>
      <c r="T54" s="10"/>
      <c r="U54" s="10"/>
      <c r="V54" s="10"/>
      <c r="W54" s="8" t="s">
        <v>269</v>
      </c>
      <c r="X54" s="10" t="s">
        <v>186</v>
      </c>
      <c r="Y54" s="10"/>
      <c r="Z54" s="12">
        <v>20</v>
      </c>
      <c r="AA54" s="10"/>
      <c r="AB54" s="10"/>
      <c r="AC54" s="10"/>
      <c r="AD54" s="10"/>
      <c r="AE54" s="10"/>
      <c r="AF54" s="10"/>
      <c r="AG54" s="10"/>
      <c r="AH54" s="10"/>
      <c r="AI54" s="10"/>
      <c r="AJ54" s="10"/>
      <c r="AK54" s="10"/>
    </row>
    <row r="55" spans="1:37" ht="40" thickBot="1" x14ac:dyDescent="0.4">
      <c r="A55" s="24">
        <v>55</v>
      </c>
      <c r="B55" s="25" t="s">
        <v>39</v>
      </c>
      <c r="C55" s="26" t="s">
        <v>40</v>
      </c>
      <c r="D55" s="25" t="s">
        <v>196</v>
      </c>
      <c r="E55" s="34" t="s">
        <v>300</v>
      </c>
      <c r="F55" s="27"/>
      <c r="G55" s="27"/>
      <c r="H55" s="28">
        <v>11794540</v>
      </c>
      <c r="I55" s="28">
        <v>60919944</v>
      </c>
      <c r="J55" s="28">
        <v>60191944</v>
      </c>
      <c r="K55" s="27"/>
      <c r="L55" s="27"/>
      <c r="M55" s="29">
        <v>11066540</v>
      </c>
      <c r="N55" s="26" t="s">
        <v>276</v>
      </c>
      <c r="O55" s="25">
        <v>550012829</v>
      </c>
      <c r="P55" s="27"/>
      <c r="Q55" s="27" t="s">
        <v>277</v>
      </c>
      <c r="R55" s="27" t="s">
        <v>264</v>
      </c>
      <c r="S55" s="27"/>
      <c r="T55" s="27"/>
      <c r="U55" s="27"/>
      <c r="V55" s="27"/>
      <c r="W55" s="25" t="s">
        <v>269</v>
      </c>
      <c r="X55" s="26" t="s">
        <v>265</v>
      </c>
      <c r="Y55" s="26"/>
      <c r="Z55" s="30">
        <v>20</v>
      </c>
      <c r="AA55" s="26"/>
      <c r="AB55" s="26"/>
      <c r="AC55" s="26"/>
      <c r="AD55" s="26"/>
      <c r="AE55" s="26"/>
      <c r="AF55" s="26"/>
      <c r="AG55" s="26"/>
      <c r="AH55" s="26"/>
      <c r="AI55" s="26"/>
      <c r="AJ55" s="26"/>
      <c r="AK55" s="26"/>
    </row>
    <row r="56" spans="1:37" ht="39" thickBot="1" x14ac:dyDescent="0.4">
      <c r="A56" s="7">
        <v>56</v>
      </c>
      <c r="B56" s="8" t="s">
        <v>41</v>
      </c>
      <c r="C56" s="10" t="s">
        <v>42</v>
      </c>
      <c r="D56" s="8" t="s">
        <v>323</v>
      </c>
      <c r="E56" s="9" t="s">
        <v>279</v>
      </c>
      <c r="F56" s="10"/>
      <c r="G56" s="9"/>
      <c r="H56" s="10"/>
      <c r="I56" s="10"/>
      <c r="J56" s="10"/>
      <c r="K56" s="9"/>
      <c r="L56" s="9"/>
      <c r="M56" s="11" t="s">
        <v>261</v>
      </c>
      <c r="N56" s="10" t="s">
        <v>262</v>
      </c>
      <c r="O56" s="10"/>
      <c r="P56" s="10"/>
      <c r="Q56" s="10" t="s">
        <v>277</v>
      </c>
      <c r="R56" s="10" t="s">
        <v>264</v>
      </c>
      <c r="S56" s="10"/>
      <c r="T56" s="10"/>
      <c r="U56" s="10"/>
      <c r="V56" s="10"/>
      <c r="W56" s="8" t="s">
        <v>269</v>
      </c>
      <c r="X56" s="10" t="s">
        <v>301</v>
      </c>
      <c r="Y56" s="10"/>
      <c r="Z56" s="12">
        <v>20</v>
      </c>
      <c r="AA56" s="10"/>
      <c r="AB56" s="10"/>
      <c r="AC56" s="10"/>
      <c r="AD56" s="10"/>
      <c r="AE56" s="10"/>
      <c r="AF56" s="10"/>
      <c r="AG56" s="10"/>
      <c r="AH56" s="10"/>
      <c r="AI56" s="10"/>
      <c r="AJ56" s="10"/>
      <c r="AK56" s="10"/>
    </row>
    <row r="57" spans="1:37" ht="39" thickBot="1" x14ac:dyDescent="0.4">
      <c r="A57" s="7">
        <v>57</v>
      </c>
      <c r="B57" s="8" t="s">
        <v>43</v>
      </c>
      <c r="C57" s="10" t="s">
        <v>44</v>
      </c>
      <c r="D57" s="8" t="s">
        <v>324</v>
      </c>
      <c r="E57" s="9" t="s">
        <v>279</v>
      </c>
      <c r="F57" s="9"/>
      <c r="G57" s="10"/>
      <c r="H57" s="9"/>
      <c r="I57" s="9"/>
      <c r="J57" s="10"/>
      <c r="K57" s="9"/>
      <c r="L57" s="9"/>
      <c r="M57" s="11" t="s">
        <v>261</v>
      </c>
      <c r="N57" s="10" t="s">
        <v>262</v>
      </c>
      <c r="O57" s="10"/>
      <c r="P57" s="10"/>
      <c r="Q57" s="10" t="s">
        <v>277</v>
      </c>
      <c r="R57" s="10" t="s">
        <v>268</v>
      </c>
      <c r="S57" s="10"/>
      <c r="T57" s="10"/>
      <c r="U57" s="10"/>
      <c r="V57" s="10"/>
      <c r="W57" s="8" t="s">
        <v>269</v>
      </c>
      <c r="X57" s="10" t="s">
        <v>291</v>
      </c>
      <c r="Y57" s="10"/>
      <c r="Z57" s="12">
        <v>20</v>
      </c>
      <c r="AA57" s="10"/>
      <c r="AB57" s="10"/>
      <c r="AC57" s="10"/>
      <c r="AD57" s="10"/>
      <c r="AE57" s="10"/>
      <c r="AF57" s="10"/>
      <c r="AG57" s="10"/>
      <c r="AH57" s="10"/>
      <c r="AI57" s="10"/>
      <c r="AJ57" s="10"/>
      <c r="AK57" s="10"/>
    </row>
    <row r="58" spans="1:37" ht="51.5" thickBot="1" x14ac:dyDescent="0.4">
      <c r="A58" s="7">
        <v>58</v>
      </c>
      <c r="B58" s="8" t="s">
        <v>45</v>
      </c>
      <c r="C58" s="10" t="s">
        <v>46</v>
      </c>
      <c r="D58" s="8" t="s">
        <v>197</v>
      </c>
      <c r="E58" s="14" t="s">
        <v>300</v>
      </c>
      <c r="F58" s="9"/>
      <c r="G58" s="9"/>
      <c r="H58" s="10"/>
      <c r="I58" s="9"/>
      <c r="J58" s="10"/>
      <c r="K58" s="9"/>
      <c r="L58" s="9"/>
      <c r="M58" s="11" t="s">
        <v>261</v>
      </c>
      <c r="N58" s="10" t="s">
        <v>262</v>
      </c>
      <c r="O58" s="10">
        <v>580002142</v>
      </c>
      <c r="P58" s="9"/>
      <c r="Q58" s="10" t="s">
        <v>277</v>
      </c>
      <c r="R58" s="10" t="s">
        <v>270</v>
      </c>
      <c r="S58" s="10"/>
      <c r="T58" s="10"/>
      <c r="U58" s="10"/>
      <c r="V58" s="10"/>
      <c r="W58" s="8" t="s">
        <v>269</v>
      </c>
      <c r="X58" s="10" t="s">
        <v>325</v>
      </c>
      <c r="Y58" s="10" t="s">
        <v>326</v>
      </c>
      <c r="Z58" s="12">
        <v>20</v>
      </c>
      <c r="AA58" s="10"/>
      <c r="AB58" s="10"/>
      <c r="AC58" s="10"/>
      <c r="AD58" s="10"/>
      <c r="AE58" s="10"/>
      <c r="AF58" s="10"/>
      <c r="AG58" s="10"/>
      <c r="AH58" s="10"/>
      <c r="AI58" s="10"/>
      <c r="AJ58" s="10"/>
      <c r="AK58" s="10"/>
    </row>
    <row r="59" spans="1:37" ht="39" thickBot="1" x14ac:dyDescent="0.4">
      <c r="A59" s="7">
        <v>59</v>
      </c>
      <c r="B59" s="8" t="s">
        <v>154</v>
      </c>
      <c r="C59" s="10" t="s">
        <v>155</v>
      </c>
      <c r="D59" s="8" t="s">
        <v>230</v>
      </c>
      <c r="E59" s="9" t="s">
        <v>260</v>
      </c>
      <c r="F59" s="9"/>
      <c r="G59" s="9"/>
      <c r="H59" s="9"/>
      <c r="I59" s="9"/>
      <c r="J59" s="9"/>
      <c r="K59" s="9"/>
      <c r="L59" s="9"/>
      <c r="M59" s="11" t="s">
        <v>261</v>
      </c>
      <c r="N59" s="10" t="s">
        <v>262</v>
      </c>
      <c r="O59" s="10">
        <v>590000130</v>
      </c>
      <c r="P59" s="10"/>
      <c r="Q59" s="10" t="s">
        <v>277</v>
      </c>
      <c r="R59" s="10" t="s">
        <v>270</v>
      </c>
      <c r="S59" s="10"/>
      <c r="T59" s="10"/>
      <c r="U59" s="10"/>
      <c r="V59" s="10"/>
      <c r="W59" s="10"/>
      <c r="X59" s="10" t="s">
        <v>327</v>
      </c>
      <c r="Y59" s="10"/>
      <c r="Z59" s="12">
        <v>20</v>
      </c>
      <c r="AA59" s="10"/>
      <c r="AB59" s="10"/>
      <c r="AC59" s="10"/>
      <c r="AD59" s="10"/>
      <c r="AE59" s="10"/>
      <c r="AF59" s="10"/>
      <c r="AG59" s="10"/>
      <c r="AH59" s="10"/>
      <c r="AI59" s="10"/>
      <c r="AJ59" s="10"/>
      <c r="AK59" s="10"/>
    </row>
    <row r="60" spans="1:37" ht="40" thickBot="1" x14ac:dyDescent="0.4">
      <c r="A60" s="24">
        <v>60</v>
      </c>
      <c r="B60" s="25" t="s">
        <v>47</v>
      </c>
      <c r="C60" s="26" t="s">
        <v>48</v>
      </c>
      <c r="D60" s="25" t="s">
        <v>198</v>
      </c>
      <c r="E60" s="34" t="s">
        <v>300</v>
      </c>
      <c r="F60" s="27"/>
      <c r="G60" s="27"/>
      <c r="H60" s="28">
        <v>4791161</v>
      </c>
      <c r="I60" s="28">
        <v>358005</v>
      </c>
      <c r="J60" s="28">
        <v>71043644</v>
      </c>
      <c r="K60" s="27"/>
      <c r="L60" s="27"/>
      <c r="M60" s="29">
        <v>75476800</v>
      </c>
      <c r="N60" s="26" t="s">
        <v>276</v>
      </c>
      <c r="O60" s="25">
        <v>600009712</v>
      </c>
      <c r="P60" s="27"/>
      <c r="Q60" s="27" t="s">
        <v>277</v>
      </c>
      <c r="R60" s="27" t="s">
        <v>264</v>
      </c>
      <c r="S60" s="27"/>
      <c r="T60" s="27"/>
      <c r="U60" s="27"/>
      <c r="V60" s="26"/>
      <c r="W60" s="25" t="s">
        <v>269</v>
      </c>
      <c r="X60" s="26" t="s">
        <v>328</v>
      </c>
      <c r="Y60" s="26"/>
      <c r="Z60" s="30">
        <v>20</v>
      </c>
      <c r="AA60" s="26"/>
      <c r="AB60" s="26"/>
      <c r="AC60" s="26"/>
      <c r="AD60" s="26"/>
      <c r="AE60" s="26"/>
      <c r="AF60" s="26"/>
      <c r="AG60" s="26"/>
      <c r="AH60" s="26"/>
      <c r="AI60" s="26"/>
      <c r="AJ60" s="26"/>
      <c r="AK60" s="26"/>
    </row>
    <row r="61" spans="1:37" ht="39" thickBot="1" x14ac:dyDescent="0.4">
      <c r="A61" s="15">
        <v>61</v>
      </c>
      <c r="B61" s="16" t="s">
        <v>49</v>
      </c>
      <c r="C61" s="19" t="s">
        <v>50</v>
      </c>
      <c r="D61" s="16" t="s">
        <v>199</v>
      </c>
      <c r="E61" s="17" t="s">
        <v>260</v>
      </c>
      <c r="F61" s="19"/>
      <c r="G61" s="18">
        <v>269032</v>
      </c>
      <c r="H61" s="17"/>
      <c r="I61" s="17"/>
      <c r="J61" s="17"/>
      <c r="K61" s="17"/>
      <c r="L61" s="17"/>
      <c r="M61" s="20">
        <v>269032</v>
      </c>
      <c r="N61" s="19" t="s">
        <v>276</v>
      </c>
      <c r="O61" s="16">
        <v>610005701</v>
      </c>
      <c r="P61" s="19"/>
      <c r="Q61" s="19" t="s">
        <v>277</v>
      </c>
      <c r="R61" s="19" t="s">
        <v>268</v>
      </c>
      <c r="S61" s="19"/>
      <c r="T61" s="19"/>
      <c r="U61" s="19"/>
      <c r="V61" s="19"/>
      <c r="W61" s="16" t="s">
        <v>269</v>
      </c>
      <c r="X61" s="19" t="s">
        <v>265</v>
      </c>
      <c r="Y61" s="19"/>
      <c r="Z61" s="21">
        <v>20</v>
      </c>
      <c r="AA61" s="19"/>
      <c r="AB61" s="19"/>
      <c r="AC61" s="19"/>
      <c r="AD61" s="19"/>
      <c r="AE61" s="19"/>
      <c r="AF61" s="19"/>
      <c r="AG61" s="19"/>
      <c r="AH61" s="19"/>
      <c r="AI61" s="19"/>
      <c r="AJ61" s="19"/>
      <c r="AK61" s="19"/>
    </row>
    <row r="62" spans="1:37" ht="39" thickBot="1" x14ac:dyDescent="0.4">
      <c r="A62" s="15">
        <v>62</v>
      </c>
      <c r="B62" s="16" t="s">
        <v>51</v>
      </c>
      <c r="C62" s="19" t="s">
        <v>52</v>
      </c>
      <c r="D62" s="16" t="s">
        <v>200</v>
      </c>
      <c r="E62" s="17" t="s">
        <v>260</v>
      </c>
      <c r="F62" s="19"/>
      <c r="G62" s="23">
        <v>1435</v>
      </c>
      <c r="H62" s="17"/>
      <c r="I62" s="17"/>
      <c r="J62" s="17"/>
      <c r="K62" s="17"/>
      <c r="L62" s="17"/>
      <c r="M62" s="20">
        <v>1435</v>
      </c>
      <c r="N62" s="19" t="s">
        <v>276</v>
      </c>
      <c r="O62" s="16">
        <v>620007273</v>
      </c>
      <c r="P62" s="19"/>
      <c r="Q62" s="19" t="s">
        <v>277</v>
      </c>
      <c r="R62" s="19" t="s">
        <v>270</v>
      </c>
      <c r="S62" s="19"/>
      <c r="T62" s="19"/>
      <c r="U62" s="19"/>
      <c r="V62" s="19"/>
      <c r="W62" s="16" t="s">
        <v>269</v>
      </c>
      <c r="X62" s="19" t="s">
        <v>295</v>
      </c>
      <c r="Y62" s="19"/>
      <c r="Z62" s="21">
        <v>20</v>
      </c>
      <c r="AA62" s="19"/>
      <c r="AB62" s="19"/>
      <c r="AC62" s="19"/>
      <c r="AD62" s="19"/>
      <c r="AE62" s="19"/>
      <c r="AF62" s="19"/>
      <c r="AG62" s="19"/>
      <c r="AH62" s="19"/>
      <c r="AI62" s="19"/>
      <c r="AJ62" s="19"/>
      <c r="AK62" s="19"/>
    </row>
    <row r="63" spans="1:37" ht="39" thickBot="1" x14ac:dyDescent="0.4">
      <c r="A63" s="15">
        <v>63</v>
      </c>
      <c r="B63" s="16" t="s">
        <v>53</v>
      </c>
      <c r="C63" s="19" t="s">
        <v>54</v>
      </c>
      <c r="D63" s="16" t="s">
        <v>201</v>
      </c>
      <c r="E63" s="17" t="s">
        <v>260</v>
      </c>
      <c r="F63" s="19"/>
      <c r="G63" s="18">
        <v>35957</v>
      </c>
      <c r="H63" s="17"/>
      <c r="I63" s="17"/>
      <c r="J63" s="17"/>
      <c r="K63" s="17"/>
      <c r="L63" s="17"/>
      <c r="M63" s="20">
        <v>35957</v>
      </c>
      <c r="N63" s="19" t="s">
        <v>276</v>
      </c>
      <c r="O63" s="16">
        <v>630006444</v>
      </c>
      <c r="P63" s="19"/>
      <c r="Q63" s="19" t="s">
        <v>277</v>
      </c>
      <c r="R63" s="19" t="s">
        <v>268</v>
      </c>
      <c r="S63" s="19"/>
      <c r="T63" s="19"/>
      <c r="U63" s="19"/>
      <c r="V63" s="19"/>
      <c r="W63" s="16" t="s">
        <v>269</v>
      </c>
      <c r="X63" s="19" t="s">
        <v>301</v>
      </c>
      <c r="Y63" s="19"/>
      <c r="Z63" s="21">
        <v>20</v>
      </c>
      <c r="AA63" s="19"/>
      <c r="AB63" s="19"/>
      <c r="AC63" s="19"/>
      <c r="AD63" s="19"/>
      <c r="AE63" s="19"/>
      <c r="AF63" s="19"/>
      <c r="AG63" s="19"/>
      <c r="AH63" s="19"/>
      <c r="AI63" s="19"/>
      <c r="AJ63" s="19"/>
      <c r="AK63" s="19"/>
    </row>
    <row r="64" spans="1:37" ht="40" thickBot="1" x14ac:dyDescent="0.4">
      <c r="A64" s="24">
        <v>64</v>
      </c>
      <c r="B64" s="25" t="s">
        <v>55</v>
      </c>
      <c r="C64" s="26" t="s">
        <v>56</v>
      </c>
      <c r="D64" s="25" t="s">
        <v>329</v>
      </c>
      <c r="E64" s="27" t="s">
        <v>260</v>
      </c>
      <c r="F64" s="28">
        <v>109486</v>
      </c>
      <c r="G64" s="27"/>
      <c r="H64" s="27"/>
      <c r="I64" s="27"/>
      <c r="J64" s="27"/>
      <c r="K64" s="27"/>
      <c r="L64" s="27"/>
      <c r="M64" s="29">
        <v>109486</v>
      </c>
      <c r="N64" s="26" t="s">
        <v>276</v>
      </c>
      <c r="O64" s="25">
        <v>640001764</v>
      </c>
      <c r="P64" s="27"/>
      <c r="Q64" s="27" t="s">
        <v>277</v>
      </c>
      <c r="R64" s="27" t="s">
        <v>264</v>
      </c>
      <c r="S64" s="27"/>
      <c r="T64" s="27"/>
      <c r="U64" s="27"/>
      <c r="V64" s="27"/>
      <c r="W64" s="25" t="s">
        <v>269</v>
      </c>
      <c r="X64" s="26" t="s">
        <v>301</v>
      </c>
      <c r="Y64" s="26"/>
      <c r="Z64" s="30">
        <v>20</v>
      </c>
      <c r="AA64" s="26"/>
      <c r="AB64" s="26"/>
      <c r="AC64" s="26"/>
      <c r="AD64" s="26"/>
      <c r="AE64" s="26"/>
      <c r="AF64" s="26"/>
      <c r="AG64" s="26"/>
      <c r="AH64" s="26"/>
      <c r="AI64" s="26"/>
      <c r="AJ64" s="26"/>
      <c r="AK64" s="26"/>
    </row>
    <row r="65" spans="1:37" ht="92" thickBot="1" x14ac:dyDescent="0.4">
      <c r="A65" s="24">
        <v>65</v>
      </c>
      <c r="B65" s="25" t="s">
        <v>156</v>
      </c>
      <c r="C65" s="26" t="s">
        <v>157</v>
      </c>
      <c r="D65" s="25" t="s">
        <v>330</v>
      </c>
      <c r="E65" s="27" t="s">
        <v>260</v>
      </c>
      <c r="F65" s="28">
        <v>17450</v>
      </c>
      <c r="G65" s="30">
        <v>181263</v>
      </c>
      <c r="H65" s="27"/>
      <c r="I65" s="28">
        <v>231020701</v>
      </c>
      <c r="J65" s="28">
        <v>231020701</v>
      </c>
      <c r="K65" s="27"/>
      <c r="L65" s="27"/>
      <c r="M65" s="29">
        <v>198713</v>
      </c>
      <c r="N65" s="26" t="s">
        <v>276</v>
      </c>
      <c r="O65" s="25">
        <v>650007767</v>
      </c>
      <c r="P65" s="27"/>
      <c r="Q65" s="27" t="s">
        <v>277</v>
      </c>
      <c r="R65" s="27" t="s">
        <v>264</v>
      </c>
      <c r="S65" s="27"/>
      <c r="T65" s="27"/>
      <c r="U65" s="27"/>
      <c r="V65" s="26"/>
      <c r="W65" s="25" t="s">
        <v>269</v>
      </c>
      <c r="X65" s="26" t="s">
        <v>331</v>
      </c>
      <c r="Y65" s="26"/>
      <c r="Z65" s="30">
        <v>20</v>
      </c>
      <c r="AA65" s="26"/>
      <c r="AB65" s="26"/>
      <c r="AC65" s="26"/>
      <c r="AD65" s="26"/>
      <c r="AE65" s="26"/>
      <c r="AF65" s="26"/>
      <c r="AG65" s="26"/>
      <c r="AH65" s="26"/>
      <c r="AI65" s="26"/>
      <c r="AJ65" s="26"/>
      <c r="AK65" s="26"/>
    </row>
    <row r="66" spans="1:37" ht="40" thickBot="1" x14ac:dyDescent="0.4">
      <c r="A66" s="35">
        <v>66</v>
      </c>
      <c r="B66" s="16" t="s">
        <v>57</v>
      </c>
      <c r="C66" s="17" t="s">
        <v>58</v>
      </c>
      <c r="D66" s="16" t="s">
        <v>202</v>
      </c>
      <c r="E66" s="17" t="s">
        <v>260</v>
      </c>
      <c r="F66" s="19"/>
      <c r="G66" s="18">
        <v>11476</v>
      </c>
      <c r="H66" s="19"/>
      <c r="I66" s="18">
        <v>38504078</v>
      </c>
      <c r="J66" s="18">
        <v>38504078</v>
      </c>
      <c r="K66" s="17"/>
      <c r="L66" s="17"/>
      <c r="M66" s="20">
        <v>11476</v>
      </c>
      <c r="N66" s="17" t="s">
        <v>276</v>
      </c>
      <c r="O66" s="16">
        <v>660005692</v>
      </c>
      <c r="P66" s="19"/>
      <c r="Q66" s="19" t="s">
        <v>277</v>
      </c>
      <c r="R66" s="19" t="s">
        <v>268</v>
      </c>
      <c r="S66" s="19"/>
      <c r="T66" s="19"/>
      <c r="U66" s="19"/>
      <c r="V66" s="17"/>
      <c r="W66" s="16" t="s">
        <v>269</v>
      </c>
      <c r="X66" s="17" t="s">
        <v>295</v>
      </c>
      <c r="Y66" s="17"/>
      <c r="Z66" s="21">
        <v>20</v>
      </c>
      <c r="AA66" s="17"/>
      <c r="AB66" s="17"/>
      <c r="AC66" s="17"/>
      <c r="AD66" s="17"/>
      <c r="AE66" s="17"/>
      <c r="AF66" s="17"/>
      <c r="AG66" s="17"/>
      <c r="AH66" s="17"/>
      <c r="AI66" s="17"/>
      <c r="AJ66" s="17"/>
      <c r="AK66" s="17"/>
    </row>
    <row r="67" spans="1:37" ht="51.5" thickBot="1" x14ac:dyDescent="0.4">
      <c r="A67" s="7">
        <v>67</v>
      </c>
      <c r="B67" s="8" t="s">
        <v>59</v>
      </c>
      <c r="C67" s="10" t="s">
        <v>158</v>
      </c>
      <c r="D67" s="8" t="s">
        <v>203</v>
      </c>
      <c r="E67" s="9" t="s">
        <v>260</v>
      </c>
      <c r="F67" s="10"/>
      <c r="G67" s="9"/>
      <c r="H67" s="9"/>
      <c r="I67" s="9"/>
      <c r="J67" s="9"/>
      <c r="K67" s="9"/>
      <c r="L67" s="9"/>
      <c r="M67" s="11" t="s">
        <v>261</v>
      </c>
      <c r="N67" s="10" t="s">
        <v>262</v>
      </c>
      <c r="O67" s="10"/>
      <c r="P67" s="10"/>
      <c r="Q67" s="10" t="s">
        <v>277</v>
      </c>
      <c r="R67" s="10" t="s">
        <v>264</v>
      </c>
      <c r="S67" s="10"/>
      <c r="T67" s="10"/>
      <c r="U67" s="10"/>
      <c r="V67" s="10"/>
      <c r="W67" s="8" t="s">
        <v>269</v>
      </c>
      <c r="X67" s="10" t="s">
        <v>265</v>
      </c>
      <c r="Y67" s="10"/>
      <c r="Z67" s="12">
        <v>20</v>
      </c>
      <c r="AA67" s="10"/>
      <c r="AB67" s="10"/>
      <c r="AC67" s="10"/>
      <c r="AD67" s="10"/>
      <c r="AE67" s="10"/>
      <c r="AF67" s="10"/>
      <c r="AG67" s="10"/>
      <c r="AH67" s="10"/>
      <c r="AI67" s="10"/>
      <c r="AJ67" s="10"/>
      <c r="AK67" s="10"/>
    </row>
    <row r="68" spans="1:37" ht="39" thickBot="1" x14ac:dyDescent="0.4">
      <c r="A68" s="7">
        <v>68</v>
      </c>
      <c r="B68" s="8" t="s">
        <v>60</v>
      </c>
      <c r="C68" s="10" t="s">
        <v>61</v>
      </c>
      <c r="D68" s="8" t="s">
        <v>204</v>
      </c>
      <c r="E68" s="9" t="s">
        <v>260</v>
      </c>
      <c r="F68" s="36"/>
      <c r="G68" s="10"/>
      <c r="H68" s="9"/>
      <c r="I68" s="9"/>
      <c r="J68" s="9"/>
      <c r="K68" s="9"/>
      <c r="L68" s="9"/>
      <c r="M68" s="11" t="s">
        <v>261</v>
      </c>
      <c r="N68" s="10" t="s">
        <v>262</v>
      </c>
      <c r="O68" s="10">
        <v>680010432</v>
      </c>
      <c r="P68" s="10"/>
      <c r="Q68" s="10" t="s">
        <v>277</v>
      </c>
      <c r="R68" s="10" t="s">
        <v>270</v>
      </c>
      <c r="S68" s="10"/>
      <c r="T68" s="10"/>
      <c r="U68" s="10"/>
      <c r="V68" s="10"/>
      <c r="W68" s="8" t="s">
        <v>269</v>
      </c>
      <c r="X68" s="10" t="s">
        <v>265</v>
      </c>
      <c r="Y68" s="10"/>
      <c r="Z68" s="12">
        <v>20</v>
      </c>
      <c r="AA68" s="10"/>
      <c r="AB68" s="10"/>
      <c r="AC68" s="10"/>
      <c r="AD68" s="10"/>
      <c r="AE68" s="10"/>
      <c r="AF68" s="10"/>
      <c r="AG68" s="10"/>
      <c r="AH68" s="10"/>
      <c r="AI68" s="10"/>
      <c r="AJ68" s="10"/>
      <c r="AK68" s="10"/>
    </row>
    <row r="69" spans="1:37" ht="39" thickBot="1" x14ac:dyDescent="0.4">
      <c r="A69" s="24">
        <v>69</v>
      </c>
      <c r="B69" s="25" t="s">
        <v>159</v>
      </c>
      <c r="C69" s="26" t="s">
        <v>160</v>
      </c>
      <c r="D69" s="25" t="s">
        <v>332</v>
      </c>
      <c r="E69" s="27" t="s">
        <v>260</v>
      </c>
      <c r="F69" s="28">
        <v>2792</v>
      </c>
      <c r="G69" s="27"/>
      <c r="H69" s="27"/>
      <c r="I69" s="27"/>
      <c r="J69" s="27"/>
      <c r="K69" s="27"/>
      <c r="L69" s="27"/>
      <c r="M69" s="29">
        <v>2792</v>
      </c>
      <c r="N69" s="26" t="s">
        <v>276</v>
      </c>
      <c r="O69" s="25">
        <v>690007939</v>
      </c>
      <c r="P69" s="27"/>
      <c r="Q69" s="27" t="s">
        <v>277</v>
      </c>
      <c r="R69" s="27" t="s">
        <v>264</v>
      </c>
      <c r="S69" s="27"/>
      <c r="T69" s="27"/>
      <c r="U69" s="27"/>
      <c r="V69" s="26"/>
      <c r="W69" s="25" t="s">
        <v>269</v>
      </c>
      <c r="X69" s="26" t="s">
        <v>301</v>
      </c>
      <c r="Y69" s="26"/>
      <c r="Z69" s="30">
        <v>20</v>
      </c>
      <c r="AA69" s="26"/>
      <c r="AB69" s="26"/>
      <c r="AC69" s="26"/>
      <c r="AD69" s="26"/>
      <c r="AE69" s="26"/>
      <c r="AF69" s="26"/>
      <c r="AG69" s="26"/>
      <c r="AH69" s="26"/>
      <c r="AI69" s="26"/>
      <c r="AJ69" s="26"/>
      <c r="AK69" s="26"/>
    </row>
    <row r="70" spans="1:37" ht="39" thickBot="1" x14ac:dyDescent="0.4">
      <c r="A70" s="7">
        <v>70</v>
      </c>
      <c r="B70" s="8" t="s">
        <v>62</v>
      </c>
      <c r="C70" s="10" t="s">
        <v>63</v>
      </c>
      <c r="D70" s="8" t="s">
        <v>205</v>
      </c>
      <c r="E70" s="9" t="s">
        <v>260</v>
      </c>
      <c r="F70" s="10"/>
      <c r="G70" s="9"/>
      <c r="H70" s="10"/>
      <c r="I70" s="10"/>
      <c r="J70" s="10"/>
      <c r="K70" s="10"/>
      <c r="L70" s="10"/>
      <c r="M70" s="11" t="s">
        <v>261</v>
      </c>
      <c r="N70" s="10" t="s">
        <v>262</v>
      </c>
      <c r="O70" s="10">
        <v>700000493</v>
      </c>
      <c r="P70" s="10"/>
      <c r="Q70" s="10" t="s">
        <v>277</v>
      </c>
      <c r="R70" s="10" t="s">
        <v>270</v>
      </c>
      <c r="S70" s="10"/>
      <c r="T70" s="10"/>
      <c r="U70" s="10"/>
      <c r="V70" s="10"/>
      <c r="W70" s="8"/>
      <c r="X70" s="10" t="s">
        <v>301</v>
      </c>
      <c r="Y70" s="10"/>
      <c r="Z70" s="12">
        <v>20</v>
      </c>
      <c r="AA70" s="10"/>
      <c r="AB70" s="10"/>
      <c r="AC70" s="10"/>
      <c r="AD70" s="10"/>
      <c r="AE70" s="10"/>
      <c r="AF70" s="10"/>
      <c r="AG70" s="10"/>
      <c r="AH70" s="10"/>
      <c r="AI70" s="10"/>
      <c r="AJ70" s="10"/>
      <c r="AK70" s="10"/>
    </row>
    <row r="71" spans="1:37" ht="39" thickBot="1" x14ac:dyDescent="0.4">
      <c r="A71" s="15">
        <v>71</v>
      </c>
      <c r="B71" s="16" t="s">
        <v>66</v>
      </c>
      <c r="C71" s="19" t="s">
        <v>67</v>
      </c>
      <c r="D71" s="16" t="s">
        <v>206</v>
      </c>
      <c r="E71" s="17" t="s">
        <v>260</v>
      </c>
      <c r="F71" s="18">
        <v>2792</v>
      </c>
      <c r="G71" s="19"/>
      <c r="H71" s="17"/>
      <c r="I71" s="17"/>
      <c r="J71" s="17"/>
      <c r="K71" s="17"/>
      <c r="L71" s="17"/>
      <c r="M71" s="20">
        <v>2792</v>
      </c>
      <c r="N71" s="19" t="s">
        <v>276</v>
      </c>
      <c r="O71" s="16">
        <v>710004846</v>
      </c>
      <c r="P71" s="19"/>
      <c r="Q71" s="19" t="s">
        <v>277</v>
      </c>
      <c r="R71" s="19" t="s">
        <v>270</v>
      </c>
      <c r="S71" s="19"/>
      <c r="T71" s="19"/>
      <c r="U71" s="19"/>
      <c r="V71" s="19"/>
      <c r="W71" s="16" t="s">
        <v>269</v>
      </c>
      <c r="X71" s="19" t="s">
        <v>297</v>
      </c>
      <c r="Y71" s="19"/>
      <c r="Z71" s="21">
        <v>20</v>
      </c>
      <c r="AA71" s="19"/>
      <c r="AB71" s="19"/>
      <c r="AC71" s="19"/>
      <c r="AD71" s="19"/>
      <c r="AE71" s="19"/>
      <c r="AF71" s="19"/>
      <c r="AG71" s="19"/>
      <c r="AH71" s="19"/>
      <c r="AI71" s="19"/>
      <c r="AJ71" s="19"/>
      <c r="AK71" s="19"/>
    </row>
    <row r="72" spans="1:37" ht="39" thickBot="1" x14ac:dyDescent="0.4">
      <c r="A72" s="7">
        <v>72</v>
      </c>
      <c r="B72" s="8" t="s">
        <v>64</v>
      </c>
      <c r="C72" s="10" t="s">
        <v>65</v>
      </c>
      <c r="D72" s="8" t="s">
        <v>207</v>
      </c>
      <c r="E72" s="9" t="s">
        <v>260</v>
      </c>
      <c r="F72" s="10"/>
      <c r="G72" s="10"/>
      <c r="H72" s="9"/>
      <c r="I72" s="9"/>
      <c r="J72" s="9"/>
      <c r="K72" s="9"/>
      <c r="L72" s="9"/>
      <c r="M72" s="11" t="s">
        <v>261</v>
      </c>
      <c r="N72" s="10" t="s">
        <v>262</v>
      </c>
      <c r="O72" s="10"/>
      <c r="P72" s="10"/>
      <c r="Q72" s="10" t="s">
        <v>277</v>
      </c>
      <c r="R72" s="10" t="s">
        <v>268</v>
      </c>
      <c r="S72" s="10"/>
      <c r="T72" s="10"/>
      <c r="U72" s="10"/>
      <c r="V72" s="10"/>
      <c r="W72" s="8" t="s">
        <v>269</v>
      </c>
      <c r="X72" s="10" t="s">
        <v>325</v>
      </c>
      <c r="Y72" s="10"/>
      <c r="Z72" s="12">
        <v>20</v>
      </c>
      <c r="AA72" s="10"/>
      <c r="AB72" s="10"/>
      <c r="AC72" s="10"/>
      <c r="AD72" s="10"/>
      <c r="AE72" s="10"/>
      <c r="AF72" s="10"/>
      <c r="AG72" s="10"/>
      <c r="AH72" s="10"/>
      <c r="AI72" s="10"/>
      <c r="AJ72" s="10"/>
      <c r="AK72" s="10"/>
    </row>
    <row r="73" spans="1:37" ht="51.5" thickBot="1" x14ac:dyDescent="0.4">
      <c r="A73" s="7">
        <v>73</v>
      </c>
      <c r="B73" s="8" t="s">
        <v>161</v>
      </c>
      <c r="C73" s="10" t="s">
        <v>333</v>
      </c>
      <c r="D73" s="8" t="s">
        <v>231</v>
      </c>
      <c r="E73" s="9" t="s">
        <v>260</v>
      </c>
      <c r="F73" s="9"/>
      <c r="G73" s="9"/>
      <c r="H73" s="10"/>
      <c r="I73" s="10"/>
      <c r="J73" s="10"/>
      <c r="K73" s="10"/>
      <c r="L73" s="10"/>
      <c r="M73" s="11" t="s">
        <v>261</v>
      </c>
      <c r="N73" s="10" t="s">
        <v>262</v>
      </c>
      <c r="O73" s="10">
        <v>730000086</v>
      </c>
      <c r="P73" s="10"/>
      <c r="Q73" s="10" t="s">
        <v>277</v>
      </c>
      <c r="R73" s="10" t="s">
        <v>270</v>
      </c>
      <c r="S73" s="10"/>
      <c r="T73" s="10"/>
      <c r="U73" s="10"/>
      <c r="V73" s="10"/>
      <c r="W73" s="8"/>
      <c r="X73" s="10" t="s">
        <v>327</v>
      </c>
      <c r="Y73" s="10"/>
      <c r="Z73" s="12">
        <v>20</v>
      </c>
      <c r="AA73" s="10"/>
      <c r="AB73" s="10"/>
      <c r="AC73" s="10"/>
      <c r="AD73" s="10"/>
      <c r="AE73" s="10"/>
      <c r="AF73" s="10"/>
      <c r="AG73" s="10"/>
      <c r="AH73" s="10"/>
      <c r="AI73" s="10"/>
      <c r="AJ73" s="10"/>
      <c r="AK73" s="10"/>
    </row>
    <row r="74" spans="1:37" ht="39" thickBot="1" x14ac:dyDescent="0.4">
      <c r="A74" s="7">
        <v>74</v>
      </c>
      <c r="B74" s="8" t="s">
        <v>162</v>
      </c>
      <c r="C74" s="10" t="s">
        <v>163</v>
      </c>
      <c r="D74" s="8" t="s">
        <v>232</v>
      </c>
      <c r="E74" s="9" t="s">
        <v>260</v>
      </c>
      <c r="F74" s="9"/>
      <c r="G74" s="9"/>
      <c r="H74" s="10"/>
      <c r="I74" s="10"/>
      <c r="J74" s="10"/>
      <c r="K74" s="10"/>
      <c r="L74" s="10"/>
      <c r="M74" s="11" t="s">
        <v>261</v>
      </c>
      <c r="N74" s="10" t="s">
        <v>262</v>
      </c>
      <c r="O74" s="10">
        <v>740000084</v>
      </c>
      <c r="P74" s="10"/>
      <c r="Q74" s="10" t="s">
        <v>277</v>
      </c>
      <c r="R74" s="10" t="s">
        <v>270</v>
      </c>
      <c r="S74" s="10"/>
      <c r="T74" s="10"/>
      <c r="U74" s="10"/>
      <c r="V74" s="10"/>
      <c r="W74" s="8"/>
      <c r="X74" s="10" t="s">
        <v>327</v>
      </c>
      <c r="Y74" s="10"/>
      <c r="Z74" s="12">
        <v>20</v>
      </c>
      <c r="AA74" s="10"/>
      <c r="AB74" s="10"/>
      <c r="AC74" s="10"/>
      <c r="AD74" s="10"/>
      <c r="AE74" s="10"/>
      <c r="AF74" s="10"/>
      <c r="AG74" s="10"/>
      <c r="AH74" s="10"/>
      <c r="AI74" s="10"/>
      <c r="AJ74" s="10"/>
      <c r="AK74" s="10"/>
    </row>
    <row r="75" spans="1:37" ht="53" thickBot="1" x14ac:dyDescent="0.4">
      <c r="A75" s="24">
        <v>75</v>
      </c>
      <c r="B75" s="25" t="s">
        <v>68</v>
      </c>
      <c r="C75" s="26" t="s">
        <v>69</v>
      </c>
      <c r="D75" s="25" t="s">
        <v>208</v>
      </c>
      <c r="E75" s="27" t="s">
        <v>260</v>
      </c>
      <c r="F75" s="28">
        <v>12983</v>
      </c>
      <c r="G75" s="27"/>
      <c r="H75" s="27"/>
      <c r="I75" s="27"/>
      <c r="J75" s="27"/>
      <c r="K75" s="27"/>
      <c r="L75" s="27"/>
      <c r="M75" s="29">
        <v>12983</v>
      </c>
      <c r="N75" s="26" t="s">
        <v>276</v>
      </c>
      <c r="O75" s="25">
        <v>750005341</v>
      </c>
      <c r="P75" s="27"/>
      <c r="Q75" s="27" t="s">
        <v>277</v>
      </c>
      <c r="R75" s="27" t="s">
        <v>264</v>
      </c>
      <c r="S75" s="27"/>
      <c r="T75" s="27"/>
      <c r="U75" s="27"/>
      <c r="V75" s="26"/>
      <c r="W75" s="25" t="s">
        <v>269</v>
      </c>
      <c r="X75" s="26" t="s">
        <v>297</v>
      </c>
      <c r="Y75" s="26"/>
      <c r="Z75" s="30">
        <v>20</v>
      </c>
      <c r="AA75" s="26"/>
      <c r="AB75" s="26"/>
      <c r="AC75" s="26"/>
      <c r="AD75" s="26"/>
      <c r="AE75" s="26"/>
      <c r="AF75" s="26"/>
      <c r="AG75" s="26"/>
      <c r="AH75" s="26"/>
      <c r="AI75" s="26"/>
      <c r="AJ75" s="26"/>
      <c r="AK75" s="26"/>
    </row>
    <row r="76" spans="1:37" ht="39" thickBot="1" x14ac:dyDescent="0.4">
      <c r="A76" s="7">
        <v>76</v>
      </c>
      <c r="B76" s="8" t="s">
        <v>164</v>
      </c>
      <c r="C76" s="10" t="s">
        <v>234</v>
      </c>
      <c r="D76" s="8" t="s">
        <v>334</v>
      </c>
      <c r="E76" s="9" t="s">
        <v>260</v>
      </c>
      <c r="F76" s="10"/>
      <c r="G76" s="9"/>
      <c r="H76" s="10"/>
      <c r="I76" s="10"/>
      <c r="J76" s="10"/>
      <c r="K76" s="10"/>
      <c r="L76" s="10"/>
      <c r="M76" s="11" t="s">
        <v>261</v>
      </c>
      <c r="N76" s="10" t="s">
        <v>262</v>
      </c>
      <c r="O76" s="10"/>
      <c r="P76" s="10"/>
      <c r="Q76" s="10" t="s">
        <v>277</v>
      </c>
      <c r="R76" s="10" t="s">
        <v>268</v>
      </c>
      <c r="S76" s="10"/>
      <c r="T76" s="10"/>
      <c r="U76" s="10"/>
      <c r="V76" s="10"/>
      <c r="W76" s="8"/>
      <c r="X76" s="10" t="s">
        <v>190</v>
      </c>
      <c r="Y76" s="10"/>
      <c r="Z76" s="12">
        <v>20</v>
      </c>
      <c r="AA76" s="10"/>
      <c r="AB76" s="10"/>
      <c r="AC76" s="10"/>
      <c r="AD76" s="10"/>
      <c r="AE76" s="10"/>
      <c r="AF76" s="10"/>
      <c r="AG76" s="10"/>
      <c r="AH76" s="10"/>
      <c r="AI76" s="10"/>
      <c r="AJ76" s="10"/>
      <c r="AK76" s="10"/>
    </row>
    <row r="77" spans="1:37" ht="39" thickBot="1" x14ac:dyDescent="0.4">
      <c r="A77" s="7">
        <v>77</v>
      </c>
      <c r="B77" s="8" t="s">
        <v>70</v>
      </c>
      <c r="C77" s="10" t="s">
        <v>71</v>
      </c>
      <c r="D77" s="8" t="s">
        <v>209</v>
      </c>
      <c r="E77" s="9" t="s">
        <v>260</v>
      </c>
      <c r="F77" s="10"/>
      <c r="G77" s="9"/>
      <c r="H77" s="10"/>
      <c r="I77" s="10"/>
      <c r="J77" s="10"/>
      <c r="K77" s="10"/>
      <c r="L77" s="10"/>
      <c r="M77" s="11" t="s">
        <v>261</v>
      </c>
      <c r="N77" s="10" t="s">
        <v>262</v>
      </c>
      <c r="O77" s="10"/>
      <c r="P77" s="10"/>
      <c r="Q77" s="10" t="s">
        <v>277</v>
      </c>
      <c r="R77" s="10" t="s">
        <v>268</v>
      </c>
      <c r="S77" s="10"/>
      <c r="T77" s="10"/>
      <c r="U77" s="10"/>
      <c r="V77" s="10"/>
      <c r="W77" s="8" t="s">
        <v>269</v>
      </c>
      <c r="X77" s="10" t="s">
        <v>186</v>
      </c>
      <c r="Y77" s="10"/>
      <c r="Z77" s="12">
        <v>20</v>
      </c>
      <c r="AA77" s="10"/>
      <c r="AB77" s="10"/>
      <c r="AC77" s="10"/>
      <c r="AD77" s="10"/>
      <c r="AE77" s="10"/>
      <c r="AF77" s="10"/>
      <c r="AG77" s="10"/>
      <c r="AH77" s="10"/>
      <c r="AI77" s="10"/>
      <c r="AJ77" s="10"/>
      <c r="AK77" s="10"/>
    </row>
    <row r="78" spans="1:37" ht="39" thickBot="1" x14ac:dyDescent="0.4">
      <c r="A78" s="15">
        <v>78</v>
      </c>
      <c r="B78" s="16" t="s">
        <v>72</v>
      </c>
      <c r="C78" s="19" t="s">
        <v>73</v>
      </c>
      <c r="D78" s="16" t="s">
        <v>233</v>
      </c>
      <c r="E78" s="17" t="s">
        <v>260</v>
      </c>
      <c r="F78" s="18">
        <v>27551</v>
      </c>
      <c r="G78" s="19"/>
      <c r="H78" s="17"/>
      <c r="I78" s="17"/>
      <c r="J78" s="17"/>
      <c r="K78" s="17"/>
      <c r="L78" s="17"/>
      <c r="M78" s="20">
        <v>27551</v>
      </c>
      <c r="N78" s="19" t="s">
        <v>276</v>
      </c>
      <c r="O78" s="16">
        <v>780007810</v>
      </c>
      <c r="P78" s="19"/>
      <c r="Q78" s="19" t="s">
        <v>277</v>
      </c>
      <c r="R78" s="19" t="s">
        <v>270</v>
      </c>
      <c r="S78" s="19"/>
      <c r="T78" s="19"/>
      <c r="U78" s="19"/>
      <c r="V78" s="19"/>
      <c r="W78" s="16" t="s">
        <v>269</v>
      </c>
      <c r="X78" s="19" t="s">
        <v>301</v>
      </c>
      <c r="Y78" s="19"/>
      <c r="Z78" s="21">
        <v>20</v>
      </c>
      <c r="AA78" s="19"/>
      <c r="AB78" s="19"/>
      <c r="AC78" s="19"/>
      <c r="AD78" s="19"/>
      <c r="AE78" s="19"/>
      <c r="AF78" s="19"/>
      <c r="AG78" s="19"/>
      <c r="AH78" s="19"/>
      <c r="AI78" s="19"/>
      <c r="AJ78" s="19"/>
      <c r="AK78" s="19"/>
    </row>
    <row r="79" spans="1:37" ht="39" thickBot="1" x14ac:dyDescent="0.4">
      <c r="A79" s="15">
        <v>79</v>
      </c>
      <c r="B79" s="16" t="s">
        <v>74</v>
      </c>
      <c r="C79" s="19" t="s">
        <v>75</v>
      </c>
      <c r="D79" s="16" t="s">
        <v>210</v>
      </c>
      <c r="E79" s="17" t="s">
        <v>260</v>
      </c>
      <c r="F79" s="19"/>
      <c r="G79" s="18">
        <v>48496</v>
      </c>
      <c r="H79" s="19"/>
      <c r="I79" s="19"/>
      <c r="J79" s="19"/>
      <c r="K79" s="17"/>
      <c r="L79" s="17"/>
      <c r="M79" s="20">
        <v>48496</v>
      </c>
      <c r="N79" s="19" t="s">
        <v>276</v>
      </c>
      <c r="O79" s="16">
        <v>790001063</v>
      </c>
      <c r="P79" s="19"/>
      <c r="Q79" s="19" t="s">
        <v>277</v>
      </c>
      <c r="R79" s="19" t="s">
        <v>268</v>
      </c>
      <c r="S79" s="19"/>
      <c r="T79" s="19"/>
      <c r="U79" s="19"/>
      <c r="V79" s="19"/>
      <c r="W79" s="16" t="s">
        <v>269</v>
      </c>
      <c r="X79" s="19" t="s">
        <v>213</v>
      </c>
      <c r="Y79" s="19"/>
      <c r="Z79" s="21">
        <v>20</v>
      </c>
      <c r="AA79" s="19"/>
      <c r="AB79" s="19"/>
      <c r="AC79" s="19"/>
      <c r="AD79" s="19"/>
      <c r="AE79" s="19"/>
      <c r="AF79" s="19"/>
      <c r="AG79" s="19"/>
      <c r="AH79" s="19"/>
      <c r="AI79" s="19"/>
      <c r="AJ79" s="19"/>
      <c r="AK79" s="19"/>
    </row>
    <row r="80" spans="1:37" ht="40" thickBot="1" x14ac:dyDescent="0.4">
      <c r="A80" s="24">
        <v>80</v>
      </c>
      <c r="B80" s="25" t="s">
        <v>76</v>
      </c>
      <c r="C80" s="26" t="s">
        <v>77</v>
      </c>
      <c r="D80" s="25" t="s">
        <v>211</v>
      </c>
      <c r="E80" s="27" t="s">
        <v>260</v>
      </c>
      <c r="F80" s="28">
        <v>67543</v>
      </c>
      <c r="G80" s="28">
        <v>254475</v>
      </c>
      <c r="H80" s="27"/>
      <c r="I80" s="27"/>
      <c r="J80" s="27"/>
      <c r="K80" s="27"/>
      <c r="L80" s="27"/>
      <c r="M80" s="29">
        <v>322018</v>
      </c>
      <c r="N80" s="26" t="s">
        <v>276</v>
      </c>
      <c r="O80" s="25">
        <v>800009200</v>
      </c>
      <c r="P80" s="27"/>
      <c r="Q80" s="27" t="s">
        <v>277</v>
      </c>
      <c r="R80" s="27" t="s">
        <v>264</v>
      </c>
      <c r="S80" s="27"/>
      <c r="T80" s="27"/>
      <c r="U80" s="27"/>
      <c r="V80" s="26"/>
      <c r="W80" s="25" t="s">
        <v>269</v>
      </c>
      <c r="X80" s="26" t="s">
        <v>301</v>
      </c>
      <c r="Y80" s="27"/>
      <c r="Z80" s="30">
        <v>20</v>
      </c>
      <c r="AA80" s="27"/>
      <c r="AB80" s="27"/>
      <c r="AC80" s="27"/>
      <c r="AD80" s="27"/>
      <c r="AE80" s="27"/>
      <c r="AF80" s="27"/>
      <c r="AG80" s="27"/>
      <c r="AH80" s="27"/>
      <c r="AI80" s="27"/>
      <c r="AJ80" s="27"/>
      <c r="AK80" s="27"/>
    </row>
    <row r="81" spans="1:37" ht="40" thickBot="1" x14ac:dyDescent="0.4">
      <c r="A81" s="15">
        <v>81</v>
      </c>
      <c r="B81" s="16" t="s">
        <v>165</v>
      </c>
      <c r="C81" s="17" t="s">
        <v>166</v>
      </c>
      <c r="D81" s="16" t="s">
        <v>335</v>
      </c>
      <c r="E81" s="17" t="s">
        <v>260</v>
      </c>
      <c r="F81" s="19"/>
      <c r="G81" s="18">
        <v>2176</v>
      </c>
      <c r="H81" s="17"/>
      <c r="I81" s="17"/>
      <c r="J81" s="17"/>
      <c r="K81" s="17"/>
      <c r="L81" s="17"/>
      <c r="M81" s="20">
        <v>2176</v>
      </c>
      <c r="N81" s="17" t="s">
        <v>276</v>
      </c>
      <c r="O81" s="16">
        <v>810005392</v>
      </c>
      <c r="P81" s="19"/>
      <c r="Q81" s="19" t="s">
        <v>277</v>
      </c>
      <c r="R81" s="17" t="s">
        <v>268</v>
      </c>
      <c r="S81" s="19"/>
      <c r="T81" s="19"/>
      <c r="U81" s="19"/>
      <c r="V81" s="17"/>
      <c r="W81" s="16" t="s">
        <v>269</v>
      </c>
      <c r="X81" s="17" t="s">
        <v>301</v>
      </c>
      <c r="Y81" s="19"/>
      <c r="Z81" s="37">
        <v>20</v>
      </c>
      <c r="AA81" s="19"/>
      <c r="AB81" s="19"/>
      <c r="AC81" s="19"/>
      <c r="AD81" s="19"/>
      <c r="AE81" s="19"/>
      <c r="AF81" s="19"/>
      <c r="AG81" s="19"/>
      <c r="AH81" s="19"/>
      <c r="AI81" s="19"/>
      <c r="AJ81" s="19"/>
      <c r="AK81" s="19"/>
    </row>
    <row r="82" spans="1:37" ht="40" thickBot="1" x14ac:dyDescent="0.4">
      <c r="A82" s="15">
        <v>82</v>
      </c>
      <c r="B82" s="16" t="s">
        <v>167</v>
      </c>
      <c r="C82" s="17" t="s">
        <v>168</v>
      </c>
      <c r="D82" s="16" t="s">
        <v>336</v>
      </c>
      <c r="E82" s="17" t="s">
        <v>260</v>
      </c>
      <c r="F82" s="17"/>
      <c r="G82" s="18">
        <v>364047</v>
      </c>
      <c r="H82" s="17"/>
      <c r="I82" s="17"/>
      <c r="J82" s="17"/>
      <c r="K82" s="19"/>
      <c r="L82" s="19"/>
      <c r="M82" s="20">
        <v>364047</v>
      </c>
      <c r="N82" s="17" t="s">
        <v>276</v>
      </c>
      <c r="O82" s="16">
        <v>820004275</v>
      </c>
      <c r="P82" s="19"/>
      <c r="Q82" s="19" t="s">
        <v>277</v>
      </c>
      <c r="R82" s="17" t="s">
        <v>268</v>
      </c>
      <c r="S82" s="17"/>
      <c r="T82" s="19"/>
      <c r="U82" s="19"/>
      <c r="V82" s="17"/>
      <c r="W82" s="16" t="s">
        <v>269</v>
      </c>
      <c r="X82" s="17" t="s">
        <v>187</v>
      </c>
      <c r="Y82" s="19"/>
      <c r="Z82" s="37">
        <v>20</v>
      </c>
      <c r="AA82" s="17"/>
      <c r="AB82" s="17"/>
      <c r="AC82" s="17"/>
      <c r="AD82" s="17"/>
      <c r="AE82" s="17"/>
      <c r="AF82" s="17"/>
      <c r="AG82" s="17"/>
      <c r="AH82" s="17"/>
      <c r="AI82" s="17"/>
      <c r="AJ82" s="17"/>
      <c r="AK82" s="17"/>
    </row>
    <row r="83" spans="1:37" ht="39" thickBot="1" x14ac:dyDescent="0.4">
      <c r="A83" s="15">
        <v>83</v>
      </c>
      <c r="B83" s="16" t="s">
        <v>78</v>
      </c>
      <c r="C83" s="19" t="s">
        <v>169</v>
      </c>
      <c r="D83" s="16" t="s">
        <v>337</v>
      </c>
      <c r="E83" s="17" t="s">
        <v>260</v>
      </c>
      <c r="F83" s="18">
        <v>209971</v>
      </c>
      <c r="G83" s="17"/>
      <c r="H83" s="17"/>
      <c r="I83" s="17"/>
      <c r="J83" s="17"/>
      <c r="K83" s="17"/>
      <c r="L83" s="17"/>
      <c r="M83" s="20">
        <v>209971</v>
      </c>
      <c r="N83" s="19" t="s">
        <v>276</v>
      </c>
      <c r="O83" s="16">
        <v>830000702</v>
      </c>
      <c r="P83" s="19"/>
      <c r="Q83" s="19" t="s">
        <v>277</v>
      </c>
      <c r="R83" s="19" t="s">
        <v>268</v>
      </c>
      <c r="S83" s="19"/>
      <c r="T83" s="19"/>
      <c r="U83" s="19"/>
      <c r="V83" s="19"/>
      <c r="W83" s="16" t="s">
        <v>269</v>
      </c>
      <c r="X83" s="33" t="s">
        <v>297</v>
      </c>
      <c r="Y83" s="19"/>
      <c r="Z83" s="37">
        <v>20</v>
      </c>
      <c r="AA83" s="19"/>
      <c r="AB83" s="19"/>
      <c r="AC83" s="19"/>
      <c r="AD83" s="19"/>
      <c r="AE83" s="19"/>
      <c r="AF83" s="19"/>
      <c r="AG83" s="19"/>
      <c r="AH83" s="19"/>
      <c r="AI83" s="19"/>
      <c r="AJ83" s="19"/>
      <c r="AK83" s="19"/>
    </row>
    <row r="84" spans="1:37" ht="76.5" thickBot="1" x14ac:dyDescent="0.4">
      <c r="A84" s="7">
        <v>84</v>
      </c>
      <c r="B84" s="8" t="s">
        <v>79</v>
      </c>
      <c r="C84" s="10" t="s">
        <v>170</v>
      </c>
      <c r="D84" s="8" t="s">
        <v>338</v>
      </c>
      <c r="E84" s="9" t="s">
        <v>260</v>
      </c>
      <c r="F84" s="9"/>
      <c r="G84" s="9"/>
      <c r="H84" s="9"/>
      <c r="I84" s="9"/>
      <c r="J84" s="9"/>
      <c r="K84" s="9"/>
      <c r="L84" s="9"/>
      <c r="M84" s="11" t="s">
        <v>261</v>
      </c>
      <c r="N84" s="10" t="s">
        <v>262</v>
      </c>
      <c r="O84" s="8"/>
      <c r="P84" s="10"/>
      <c r="Q84" s="10" t="s">
        <v>277</v>
      </c>
      <c r="R84" s="10" t="s">
        <v>264</v>
      </c>
      <c r="S84" s="10"/>
      <c r="T84" s="10"/>
      <c r="U84" s="10"/>
      <c r="V84" s="10"/>
      <c r="W84" s="10"/>
      <c r="X84" s="10" t="s">
        <v>327</v>
      </c>
      <c r="Y84" s="10" t="s">
        <v>309</v>
      </c>
      <c r="Z84" s="11">
        <v>20</v>
      </c>
      <c r="AA84" s="10"/>
      <c r="AB84" s="10"/>
      <c r="AC84" s="10"/>
      <c r="AD84" s="10"/>
      <c r="AE84" s="10"/>
      <c r="AF84" s="10"/>
      <c r="AG84" s="10"/>
      <c r="AH84" s="10"/>
      <c r="AI84" s="10"/>
      <c r="AJ84" s="10"/>
      <c r="AK84" s="10"/>
    </row>
    <row r="85" spans="1:37" ht="76.5" thickBot="1" x14ac:dyDescent="0.4">
      <c r="A85" s="7">
        <v>85</v>
      </c>
      <c r="B85" s="8" t="s">
        <v>171</v>
      </c>
      <c r="C85" s="10" t="s">
        <v>339</v>
      </c>
      <c r="D85" s="8" t="s">
        <v>340</v>
      </c>
      <c r="E85" s="9" t="s">
        <v>260</v>
      </c>
      <c r="F85" s="9"/>
      <c r="G85" s="9"/>
      <c r="H85" s="9"/>
      <c r="I85" s="9"/>
      <c r="J85" s="9"/>
      <c r="K85" s="9"/>
      <c r="L85" s="9"/>
      <c r="M85" s="11" t="s">
        <v>261</v>
      </c>
      <c r="N85" s="10" t="s">
        <v>262</v>
      </c>
      <c r="O85" s="10"/>
      <c r="P85" s="10"/>
      <c r="Q85" s="10" t="s">
        <v>277</v>
      </c>
      <c r="R85" s="10" t="s">
        <v>268</v>
      </c>
      <c r="S85" s="10"/>
      <c r="T85" s="10"/>
      <c r="U85" s="10"/>
      <c r="V85" s="10"/>
      <c r="W85" s="10"/>
      <c r="X85" s="10" t="s">
        <v>327</v>
      </c>
      <c r="Y85" s="10" t="s">
        <v>309</v>
      </c>
      <c r="Z85" s="11">
        <v>20</v>
      </c>
      <c r="AA85" s="10"/>
      <c r="AB85" s="10"/>
      <c r="AC85" s="10"/>
      <c r="AD85" s="10"/>
      <c r="AE85" s="10"/>
      <c r="AF85" s="10"/>
      <c r="AG85" s="10"/>
      <c r="AH85" s="10"/>
      <c r="AI85" s="10"/>
      <c r="AJ85" s="10"/>
      <c r="AK85" s="10"/>
    </row>
    <row r="86" spans="1:37" ht="39" thickBot="1" x14ac:dyDescent="0.4">
      <c r="A86" s="7">
        <v>86</v>
      </c>
      <c r="B86" s="8" t="s">
        <v>80</v>
      </c>
      <c r="C86" s="10" t="s">
        <v>81</v>
      </c>
      <c r="D86" s="8" t="s">
        <v>341</v>
      </c>
      <c r="E86" s="9" t="s">
        <v>260</v>
      </c>
      <c r="F86" s="10"/>
      <c r="G86" s="9"/>
      <c r="H86" s="9"/>
      <c r="I86" s="9"/>
      <c r="J86" s="9"/>
      <c r="K86" s="9"/>
      <c r="L86" s="9"/>
      <c r="M86" s="11" t="s">
        <v>261</v>
      </c>
      <c r="N86" s="10" t="s">
        <v>262</v>
      </c>
      <c r="O86" s="10">
        <v>860002411</v>
      </c>
      <c r="P86" s="10"/>
      <c r="Q86" s="10" t="s">
        <v>277</v>
      </c>
      <c r="R86" s="10" t="s">
        <v>270</v>
      </c>
      <c r="S86" s="10"/>
      <c r="T86" s="10"/>
      <c r="U86" s="10"/>
      <c r="V86" s="10"/>
      <c r="W86" s="10" t="s">
        <v>269</v>
      </c>
      <c r="X86" s="8" t="s">
        <v>342</v>
      </c>
      <c r="Y86" s="10"/>
      <c r="Z86" s="12">
        <v>20</v>
      </c>
      <c r="AA86" s="10"/>
      <c r="AB86" s="10"/>
      <c r="AC86" s="10"/>
      <c r="AD86" s="10"/>
      <c r="AE86" s="10"/>
      <c r="AF86" s="10"/>
      <c r="AG86" s="10"/>
      <c r="AH86" s="10"/>
      <c r="AI86" s="10"/>
      <c r="AJ86" s="10"/>
      <c r="AK86" s="10"/>
    </row>
    <row r="87" spans="1:37" ht="39" thickBot="1" x14ac:dyDescent="0.4">
      <c r="A87" s="15">
        <v>87</v>
      </c>
      <c r="B87" s="16" t="s">
        <v>172</v>
      </c>
      <c r="C87" s="19" t="s">
        <v>173</v>
      </c>
      <c r="D87" s="16" t="s">
        <v>343</v>
      </c>
      <c r="E87" s="17" t="s">
        <v>260</v>
      </c>
      <c r="F87" s="18">
        <v>48038</v>
      </c>
      <c r="G87" s="19"/>
      <c r="H87" s="17"/>
      <c r="I87" s="17"/>
      <c r="J87" s="17"/>
      <c r="K87" s="17"/>
      <c r="L87" s="17"/>
      <c r="M87" s="20">
        <v>48038</v>
      </c>
      <c r="N87" s="19" t="s">
        <v>276</v>
      </c>
      <c r="O87" s="16">
        <v>870001154</v>
      </c>
      <c r="P87" s="19"/>
      <c r="Q87" s="19" t="s">
        <v>277</v>
      </c>
      <c r="R87" s="19" t="s">
        <v>268</v>
      </c>
      <c r="S87" s="19"/>
      <c r="T87" s="19"/>
      <c r="U87" s="19"/>
      <c r="V87" s="19"/>
      <c r="W87" s="16" t="s">
        <v>269</v>
      </c>
      <c r="X87" s="19" t="s">
        <v>213</v>
      </c>
      <c r="Y87" s="19"/>
      <c r="Z87" s="21">
        <v>20</v>
      </c>
      <c r="AA87" s="19"/>
      <c r="AB87" s="19"/>
      <c r="AC87" s="19"/>
      <c r="AD87" s="19"/>
      <c r="AE87" s="19"/>
      <c r="AF87" s="19"/>
      <c r="AG87" s="19"/>
      <c r="AH87" s="19"/>
      <c r="AI87" s="19"/>
      <c r="AJ87" s="19"/>
      <c r="AK87" s="19"/>
    </row>
    <row r="88" spans="1:37" ht="51.5" thickBot="1" x14ac:dyDescent="0.4">
      <c r="A88" s="7">
        <v>88</v>
      </c>
      <c r="B88" s="8" t="s">
        <v>174</v>
      </c>
      <c r="C88" s="10" t="s">
        <v>175</v>
      </c>
      <c r="D88" s="8" t="s">
        <v>344</v>
      </c>
      <c r="E88" s="9" t="s">
        <v>260</v>
      </c>
      <c r="F88" s="9"/>
      <c r="G88" s="9"/>
      <c r="H88" s="9"/>
      <c r="I88" s="9"/>
      <c r="J88" s="9"/>
      <c r="K88" s="9"/>
      <c r="L88" s="9"/>
      <c r="M88" s="11" t="s">
        <v>261</v>
      </c>
      <c r="N88" s="10" t="s">
        <v>262</v>
      </c>
      <c r="O88" s="8"/>
      <c r="P88" s="10"/>
      <c r="Q88" s="10" t="s">
        <v>277</v>
      </c>
      <c r="R88" s="10" t="s">
        <v>264</v>
      </c>
      <c r="S88" s="10"/>
      <c r="T88" s="10"/>
      <c r="U88" s="10"/>
      <c r="V88" s="10"/>
      <c r="W88" s="10"/>
      <c r="X88" s="10"/>
      <c r="Y88" s="10"/>
      <c r="Z88" s="10"/>
      <c r="AA88" s="10"/>
      <c r="AB88" s="10"/>
      <c r="AC88" s="10"/>
      <c r="AD88" s="10"/>
      <c r="AE88" s="10"/>
      <c r="AF88" s="10"/>
      <c r="AG88" s="10"/>
      <c r="AH88" s="10"/>
      <c r="AI88" s="10"/>
      <c r="AJ88" s="10"/>
      <c r="AK88" s="10"/>
    </row>
    <row r="89" spans="1:37" ht="39" thickBot="1" x14ac:dyDescent="0.4">
      <c r="A89" s="15">
        <v>89</v>
      </c>
      <c r="B89" s="19" t="s">
        <v>82</v>
      </c>
      <c r="C89" s="19" t="s">
        <v>176</v>
      </c>
      <c r="D89" s="16" t="s">
        <v>345</v>
      </c>
      <c r="E89" s="17" t="s">
        <v>260</v>
      </c>
      <c r="F89" s="18">
        <v>214747</v>
      </c>
      <c r="G89" s="17"/>
      <c r="H89" s="17"/>
      <c r="I89" s="17"/>
      <c r="J89" s="17"/>
      <c r="K89" s="17"/>
      <c r="L89" s="17"/>
      <c r="M89" s="20">
        <v>214747</v>
      </c>
      <c r="N89" s="19" t="s">
        <v>276</v>
      </c>
      <c r="O89" s="16">
        <v>890001107</v>
      </c>
      <c r="P89" s="19"/>
      <c r="Q89" s="19" t="s">
        <v>277</v>
      </c>
      <c r="R89" s="19" t="s">
        <v>270</v>
      </c>
      <c r="S89" s="19"/>
      <c r="T89" s="19"/>
      <c r="U89" s="19"/>
      <c r="V89" s="19"/>
      <c r="W89" s="16" t="s">
        <v>269</v>
      </c>
      <c r="X89" s="17" t="s">
        <v>301</v>
      </c>
      <c r="Y89" s="19"/>
      <c r="Z89" s="19"/>
      <c r="AA89" s="19"/>
      <c r="AB89" s="19"/>
      <c r="AC89" s="19"/>
      <c r="AD89" s="19"/>
      <c r="AE89" s="19"/>
      <c r="AF89" s="19"/>
      <c r="AG89" s="19"/>
      <c r="AH89" s="19"/>
      <c r="AI89" s="19"/>
      <c r="AJ89" s="19"/>
      <c r="AK89" s="19"/>
    </row>
    <row r="90" spans="1:37" ht="39" thickBot="1" x14ac:dyDescent="0.4">
      <c r="A90" s="24">
        <v>90</v>
      </c>
      <c r="B90" s="27" t="s">
        <v>177</v>
      </c>
      <c r="C90" s="27" t="s">
        <v>346</v>
      </c>
      <c r="D90" s="25" t="s">
        <v>347</v>
      </c>
      <c r="E90" s="27" t="s">
        <v>260</v>
      </c>
      <c r="F90" s="28">
        <v>48008</v>
      </c>
      <c r="G90" s="28">
        <v>32618</v>
      </c>
      <c r="H90" s="27"/>
      <c r="I90" s="27"/>
      <c r="J90" s="27"/>
      <c r="K90" s="27"/>
      <c r="L90" s="27"/>
      <c r="M90" s="29">
        <v>80626</v>
      </c>
      <c r="N90" s="26" t="s">
        <v>276</v>
      </c>
      <c r="O90" s="25">
        <v>90000081</v>
      </c>
      <c r="P90" s="27"/>
      <c r="Q90" s="27" t="s">
        <v>277</v>
      </c>
      <c r="R90" s="27" t="s">
        <v>264</v>
      </c>
      <c r="S90" s="27"/>
      <c r="T90" s="27"/>
      <c r="U90" s="27"/>
      <c r="V90" s="27"/>
      <c r="W90" s="25" t="s">
        <v>269</v>
      </c>
      <c r="X90" s="32" t="s">
        <v>297</v>
      </c>
      <c r="Y90" s="27"/>
      <c r="Z90" s="27"/>
      <c r="AA90" s="27"/>
      <c r="AB90" s="27"/>
      <c r="AC90" s="27"/>
      <c r="AD90" s="27"/>
      <c r="AE90" s="27"/>
      <c r="AF90" s="27"/>
      <c r="AG90" s="27"/>
      <c r="AH90" s="27"/>
      <c r="AI90" s="27"/>
      <c r="AJ90" s="27"/>
      <c r="AK90" s="27"/>
    </row>
    <row r="91" spans="1:37" ht="51.5" thickBot="1" x14ac:dyDescent="0.4">
      <c r="A91" s="24">
        <v>91</v>
      </c>
      <c r="B91" s="27" t="s">
        <v>179</v>
      </c>
      <c r="C91" s="27" t="s">
        <v>180</v>
      </c>
      <c r="D91" s="25" t="s">
        <v>348</v>
      </c>
      <c r="E91" s="27" t="s">
        <v>260</v>
      </c>
      <c r="F91" s="27"/>
      <c r="G91" s="27"/>
      <c r="H91" s="27"/>
      <c r="I91" s="27"/>
      <c r="J91" s="27"/>
      <c r="K91" s="27"/>
      <c r="L91" s="27"/>
      <c r="M91" s="38" t="s">
        <v>261</v>
      </c>
      <c r="N91" s="26" t="s">
        <v>262</v>
      </c>
      <c r="O91" s="25"/>
      <c r="P91" s="27"/>
      <c r="Q91" s="27" t="s">
        <v>277</v>
      </c>
      <c r="R91" s="27" t="s">
        <v>264</v>
      </c>
      <c r="S91" s="27"/>
      <c r="T91" s="27"/>
      <c r="U91" s="27"/>
      <c r="V91" s="27"/>
      <c r="W91" s="27"/>
      <c r="X91" s="27"/>
      <c r="Y91" s="27"/>
      <c r="Z91" s="27"/>
      <c r="AA91" s="27"/>
      <c r="AB91" s="27"/>
      <c r="AC91" s="27"/>
      <c r="AD91" s="27"/>
      <c r="AE91" s="27"/>
      <c r="AF91" s="27"/>
      <c r="AG91" s="27"/>
      <c r="AH91" s="27"/>
      <c r="AI91" s="27"/>
      <c r="AJ91" s="27"/>
      <c r="AK91" s="27"/>
    </row>
    <row r="92" spans="1:37" ht="64" thickBot="1" x14ac:dyDescent="0.4">
      <c r="A92" s="15">
        <v>92</v>
      </c>
      <c r="B92" s="19" t="s">
        <v>181</v>
      </c>
      <c r="C92" s="19" t="s">
        <v>349</v>
      </c>
      <c r="D92" s="16" t="s">
        <v>350</v>
      </c>
      <c r="E92" s="17" t="s">
        <v>260</v>
      </c>
      <c r="F92" s="18">
        <v>50830</v>
      </c>
      <c r="G92" s="17"/>
      <c r="H92" s="17"/>
      <c r="I92" s="17"/>
      <c r="J92" s="17"/>
      <c r="K92" s="17"/>
      <c r="L92" s="17"/>
      <c r="M92" s="18">
        <v>50830</v>
      </c>
      <c r="N92" s="19" t="s">
        <v>276</v>
      </c>
      <c r="O92" s="16">
        <v>920002127</v>
      </c>
      <c r="P92" s="19"/>
      <c r="Q92" s="19" t="s">
        <v>277</v>
      </c>
      <c r="R92" s="19" t="s">
        <v>268</v>
      </c>
      <c r="S92" s="17"/>
      <c r="T92" s="19"/>
      <c r="U92" s="19"/>
      <c r="V92" s="19"/>
      <c r="W92" s="16" t="s">
        <v>269</v>
      </c>
      <c r="X92" s="17" t="s">
        <v>265</v>
      </c>
      <c r="Y92" s="19"/>
      <c r="Z92" s="21">
        <v>20</v>
      </c>
      <c r="AA92" s="19"/>
      <c r="AB92" s="19"/>
      <c r="AC92" s="19"/>
      <c r="AD92" s="19"/>
      <c r="AE92" s="19"/>
      <c r="AF92" s="19"/>
      <c r="AG92" s="19"/>
      <c r="AH92" s="19"/>
      <c r="AI92" s="19"/>
      <c r="AJ92" s="19"/>
      <c r="AK92" s="19"/>
    </row>
    <row r="93" spans="1:37" ht="51.5" thickBot="1" x14ac:dyDescent="0.4">
      <c r="A93" s="7">
        <v>93</v>
      </c>
      <c r="B93" s="10" t="s">
        <v>182</v>
      </c>
      <c r="C93" s="10" t="s">
        <v>351</v>
      </c>
      <c r="D93" s="8" t="s">
        <v>352</v>
      </c>
      <c r="E93" s="9" t="s">
        <v>260</v>
      </c>
      <c r="F93" s="9"/>
      <c r="G93" s="9"/>
      <c r="H93" s="9"/>
      <c r="I93" s="9"/>
      <c r="J93" s="9"/>
      <c r="K93" s="9"/>
      <c r="L93" s="9"/>
      <c r="M93" s="11" t="s">
        <v>261</v>
      </c>
      <c r="N93" s="10" t="s">
        <v>262</v>
      </c>
      <c r="O93" s="10">
        <v>930000101</v>
      </c>
      <c r="P93" s="10"/>
      <c r="Q93" s="10" t="s">
        <v>277</v>
      </c>
      <c r="R93" s="10" t="s">
        <v>270</v>
      </c>
      <c r="S93" s="10"/>
      <c r="T93" s="10"/>
      <c r="U93" s="10"/>
      <c r="V93" s="10"/>
      <c r="W93" s="10"/>
      <c r="X93" s="10" t="s">
        <v>327</v>
      </c>
      <c r="Y93" s="10"/>
      <c r="Z93" s="10"/>
      <c r="AA93" s="10"/>
      <c r="AB93" s="10"/>
      <c r="AC93" s="10"/>
      <c r="AD93" s="10"/>
      <c r="AE93" s="10"/>
      <c r="AF93" s="10"/>
      <c r="AG93" s="10"/>
      <c r="AH93" s="10"/>
      <c r="AI93" s="10"/>
      <c r="AJ93" s="10"/>
      <c r="AK93" s="10"/>
    </row>
    <row r="94" spans="1:37" ht="15" thickBot="1" x14ac:dyDescent="0.4">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thickBot="1" x14ac:dyDescent="0.4">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39" thickBot="1" x14ac:dyDescent="0.4">
      <c r="A96" s="7">
        <v>99</v>
      </c>
      <c r="B96" s="8" t="s">
        <v>184</v>
      </c>
      <c r="C96" s="9" t="s">
        <v>185</v>
      </c>
      <c r="D96" s="8" t="s">
        <v>353</v>
      </c>
      <c r="E96" s="9" t="s">
        <v>300</v>
      </c>
      <c r="F96" s="41">
        <v>1223126</v>
      </c>
      <c r="G96" s="41">
        <v>17295513</v>
      </c>
      <c r="H96" s="12"/>
      <c r="I96" s="42">
        <v>261195965</v>
      </c>
      <c r="J96" s="42">
        <v>305393524</v>
      </c>
      <c r="K96" s="43">
        <v>138138605</v>
      </c>
      <c r="L96" s="9"/>
      <c r="M96" s="44">
        <v>-75422407</v>
      </c>
      <c r="N96" s="9" t="s">
        <v>262</v>
      </c>
      <c r="O96" s="10">
        <v>510147104</v>
      </c>
      <c r="P96" s="10"/>
      <c r="Q96" s="10" t="s">
        <v>277</v>
      </c>
      <c r="R96" s="10" t="s">
        <v>354</v>
      </c>
      <c r="S96" s="9"/>
      <c r="T96" s="10"/>
      <c r="U96" s="10"/>
      <c r="V96" s="9"/>
      <c r="W96" s="8" t="s">
        <v>269</v>
      </c>
      <c r="X96" s="9" t="s">
        <v>265</v>
      </c>
      <c r="Y96" s="9"/>
      <c r="Z96" s="12">
        <v>20</v>
      </c>
      <c r="AA96" s="9"/>
      <c r="AB96" s="9"/>
      <c r="AC96" s="9"/>
      <c r="AD96" s="9"/>
      <c r="AE96" s="9"/>
      <c r="AF96" s="9"/>
      <c r="AG96" s="9"/>
      <c r="AH96" s="9"/>
      <c r="AI96" s="9"/>
      <c r="AJ96" s="9"/>
      <c r="AK96" s="9"/>
    </row>
    <row r="97" spans="1:37" ht="15" thickBot="1" x14ac:dyDescent="0.4">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thickBot="1" x14ac:dyDescent="0.4">
      <c r="A98" s="39"/>
      <c r="B98" s="10"/>
      <c r="C98" s="10"/>
      <c r="D98" s="10"/>
      <c r="E98" s="9"/>
      <c r="F98" s="9"/>
      <c r="G98" s="9"/>
      <c r="H98" s="10"/>
      <c r="I98" s="10"/>
      <c r="J98" s="10"/>
      <c r="K98" s="10" t="s">
        <v>355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thickBot="1" x14ac:dyDescent="0.4">
      <c r="A99" s="39"/>
      <c r="B99" s="10"/>
      <c r="C99" s="10" t="s">
        <v>270</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6.5" thickBot="1" x14ac:dyDescent="0.4">
      <c r="A100" s="39"/>
      <c r="B100" s="10"/>
      <c r="C100" s="10" t="s">
        <v>354</v>
      </c>
      <c r="D100" s="8">
        <v>1</v>
      </c>
      <c r="E100" s="9"/>
      <c r="F100" s="9"/>
      <c r="G100" s="9"/>
      <c r="H100" s="10"/>
      <c r="I100" s="10"/>
      <c r="J100" s="10"/>
      <c r="K100" s="10" t="s">
        <v>356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1.5" thickBot="1" x14ac:dyDescent="0.4">
      <c r="A101" s="39"/>
      <c r="B101" s="10"/>
      <c r="C101" s="10" t="s">
        <v>306</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6.5" thickBot="1" x14ac:dyDescent="0.4">
      <c r="A102" s="39"/>
      <c r="B102" s="10"/>
      <c r="C102" s="10" t="s">
        <v>264</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6.5" thickBot="1" x14ac:dyDescent="0.4">
      <c r="A103" s="39"/>
      <c r="B103" s="10"/>
      <c r="C103" s="10" t="s">
        <v>268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thickBot="1" x14ac:dyDescent="0.4">
      <c r="A104" s="39"/>
      <c r="B104" s="10"/>
      <c r="C104" s="10" t="s">
        <v>357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thickBot="1" x14ac:dyDescent="0.4">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thickBot="1" x14ac:dyDescent="0.4">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thickBot="1" x14ac:dyDescent="0.4">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thickBot="1" x14ac:dyDescent="0.4">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thickBot="1" x14ac:dyDescent="0.4">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thickBot="1" x14ac:dyDescent="0.4">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thickBot="1" x14ac:dyDescent="0.4">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thickBot="1" x14ac:dyDescent="0.4">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thickBot="1" x14ac:dyDescent="0.4">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thickBot="1" x14ac:dyDescent="0.4">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thickBot="1" x14ac:dyDescent="0.4">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thickBot="1" x14ac:dyDescent="0.4">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thickBot="1" x14ac:dyDescent="0.4">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thickBot="1" x14ac:dyDescent="0.4">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thickBot="1" x14ac:dyDescent="0.4">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thickBot="1" x14ac:dyDescent="0.4">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thickBot="1" x14ac:dyDescent="0.4">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thickBot="1" x14ac:dyDescent="0.4">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thickBot="1" x14ac:dyDescent="0.4">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thickBot="1" x14ac:dyDescent="0.4">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thickBot="1" x14ac:dyDescent="0.4">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thickBot="1" x14ac:dyDescent="0.4">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thickBot="1" x14ac:dyDescent="0.4">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thickBot="1" x14ac:dyDescent="0.4">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thickBot="1" x14ac:dyDescent="0.4">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thickBot="1" x14ac:dyDescent="0.4">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thickBot="1" x14ac:dyDescent="0.4">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thickBot="1" x14ac:dyDescent="0.4">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thickBot="1" x14ac:dyDescent="0.4">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thickBot="1" x14ac:dyDescent="0.4">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thickBot="1" x14ac:dyDescent="0.4">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thickBot="1" x14ac:dyDescent="0.4">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thickBot="1" x14ac:dyDescent="0.4">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thickBot="1" x14ac:dyDescent="0.4">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thickBot="1" x14ac:dyDescent="0.4">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thickBot="1" x14ac:dyDescent="0.4">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thickBot="1" x14ac:dyDescent="0.4">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thickBot="1" x14ac:dyDescent="0.4">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thickBot="1" x14ac:dyDescent="0.4">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thickBot="1" x14ac:dyDescent="0.4">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thickBot="1" x14ac:dyDescent="0.4">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thickBot="1" x14ac:dyDescent="0.4">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thickBot="1" x14ac:dyDescent="0.4">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thickBot="1" x14ac:dyDescent="0.4">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thickBot="1" x14ac:dyDescent="0.4">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thickBot="1" x14ac:dyDescent="0.4">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thickBot="1" x14ac:dyDescent="0.4">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thickBot="1" x14ac:dyDescent="0.4">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thickBot="1" x14ac:dyDescent="0.4">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thickBot="1" x14ac:dyDescent="0.4">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thickBot="1" x14ac:dyDescent="0.4">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thickBot="1" x14ac:dyDescent="0.4">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thickBot="1" x14ac:dyDescent="0.4">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thickBot="1" x14ac:dyDescent="0.4">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thickBot="1" x14ac:dyDescent="0.4">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thickBot="1" x14ac:dyDescent="0.4">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thickBot="1" x14ac:dyDescent="0.4">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thickBot="1" x14ac:dyDescent="0.4">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thickBot="1" x14ac:dyDescent="0.4">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thickBot="1" x14ac:dyDescent="0.4">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thickBot="1" x14ac:dyDescent="0.4">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thickBot="1" x14ac:dyDescent="0.4">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thickBot="1" x14ac:dyDescent="0.4">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thickBot="1" x14ac:dyDescent="0.4">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thickBot="1" x14ac:dyDescent="0.4">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thickBot="1" x14ac:dyDescent="0.4">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thickBot="1" x14ac:dyDescent="0.4">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thickBot="1" x14ac:dyDescent="0.4">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thickBot="1" x14ac:dyDescent="0.4">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thickBot="1" x14ac:dyDescent="0.4">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thickBot="1" x14ac:dyDescent="0.4">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thickBot="1" x14ac:dyDescent="0.4">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thickBot="1" x14ac:dyDescent="0.4">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thickBot="1" x14ac:dyDescent="0.4">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thickBot="1" x14ac:dyDescent="0.4">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thickBot="1" x14ac:dyDescent="0.4">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thickBot="1" x14ac:dyDescent="0.4">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thickBot="1" x14ac:dyDescent="0.4">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thickBot="1" x14ac:dyDescent="0.4">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thickBot="1" x14ac:dyDescent="0.4">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thickBot="1" x14ac:dyDescent="0.4">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thickBot="1" x14ac:dyDescent="0.4">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thickBot="1" x14ac:dyDescent="0.4">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thickBot="1" x14ac:dyDescent="0.4">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thickBot="1" x14ac:dyDescent="0.4">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thickBot="1" x14ac:dyDescent="0.4">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thickBot="1" x14ac:dyDescent="0.4">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thickBot="1" x14ac:dyDescent="0.4">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thickBot="1" x14ac:dyDescent="0.4">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thickBot="1" x14ac:dyDescent="0.4">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thickBot="1" x14ac:dyDescent="0.4">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thickBot="1" x14ac:dyDescent="0.4">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thickBot="1" x14ac:dyDescent="0.4">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thickBot="1" x14ac:dyDescent="0.4">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thickBot="1" x14ac:dyDescent="0.4">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thickBot="1" x14ac:dyDescent="0.4">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thickBot="1" x14ac:dyDescent="0.4">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thickBot="1" x14ac:dyDescent="0.4">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thickBot="1" x14ac:dyDescent="0.4">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thickBot="1" x14ac:dyDescent="0.4">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thickBot="1" x14ac:dyDescent="0.4">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thickBot="1" x14ac:dyDescent="0.4">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thickBot="1" x14ac:dyDescent="0.4">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thickBot="1" x14ac:dyDescent="0.4">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thickBot="1" x14ac:dyDescent="0.4">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thickBot="1" x14ac:dyDescent="0.4">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thickBot="1" x14ac:dyDescent="0.4">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thickBot="1" x14ac:dyDescent="0.4">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thickBot="1" x14ac:dyDescent="0.4">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thickBot="1" x14ac:dyDescent="0.4">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thickBot="1" x14ac:dyDescent="0.4">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thickBot="1" x14ac:dyDescent="0.4">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thickBot="1" x14ac:dyDescent="0.4">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thickBot="1" x14ac:dyDescent="0.4">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thickBot="1" x14ac:dyDescent="0.4">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thickBot="1" x14ac:dyDescent="0.4">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thickBot="1" x14ac:dyDescent="0.4">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thickBot="1" x14ac:dyDescent="0.4">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thickBot="1" x14ac:dyDescent="0.4">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thickBot="1" x14ac:dyDescent="0.4">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thickBot="1" x14ac:dyDescent="0.4">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thickBot="1" x14ac:dyDescent="0.4">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thickBot="1" x14ac:dyDescent="0.4">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thickBot="1" x14ac:dyDescent="0.4">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thickBot="1" x14ac:dyDescent="0.4">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thickBot="1" x14ac:dyDescent="0.4">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thickBot="1" x14ac:dyDescent="0.4">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thickBot="1" x14ac:dyDescent="0.4">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thickBot="1" x14ac:dyDescent="0.4">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thickBot="1" x14ac:dyDescent="0.4">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thickBot="1" x14ac:dyDescent="0.4">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thickBot="1" x14ac:dyDescent="0.4">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thickBot="1" x14ac:dyDescent="0.4">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thickBot="1" x14ac:dyDescent="0.4">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thickBot="1" x14ac:dyDescent="0.4">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thickBot="1" x14ac:dyDescent="0.4">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thickBot="1" x14ac:dyDescent="0.4">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thickBot="1" x14ac:dyDescent="0.4">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thickBot="1" x14ac:dyDescent="0.4">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thickBot="1" x14ac:dyDescent="0.4">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thickBot="1" x14ac:dyDescent="0.4">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thickBot="1" x14ac:dyDescent="0.4">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thickBot="1" x14ac:dyDescent="0.4">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thickBot="1" x14ac:dyDescent="0.4">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thickBot="1" x14ac:dyDescent="0.4">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thickBot="1" x14ac:dyDescent="0.4">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thickBot="1" x14ac:dyDescent="0.4">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thickBot="1" x14ac:dyDescent="0.4">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thickBot="1" x14ac:dyDescent="0.4">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thickBot="1" x14ac:dyDescent="0.4">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thickBot="1" x14ac:dyDescent="0.4">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thickBot="1" x14ac:dyDescent="0.4">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thickBot="1" x14ac:dyDescent="0.4">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thickBot="1" x14ac:dyDescent="0.4">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thickBot="1" x14ac:dyDescent="0.4">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thickBot="1" x14ac:dyDescent="0.4">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thickBot="1" x14ac:dyDescent="0.4">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thickBot="1" x14ac:dyDescent="0.4">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thickBot="1" x14ac:dyDescent="0.4">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thickBot="1" x14ac:dyDescent="0.4">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thickBot="1" x14ac:dyDescent="0.4">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thickBot="1" x14ac:dyDescent="0.4">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thickBot="1" x14ac:dyDescent="0.4">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thickBot="1" x14ac:dyDescent="0.4">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thickBot="1" x14ac:dyDescent="0.4">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thickBot="1" x14ac:dyDescent="0.4">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thickBot="1" x14ac:dyDescent="0.4">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thickBot="1" x14ac:dyDescent="0.4">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thickBot="1" x14ac:dyDescent="0.4">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thickBot="1" x14ac:dyDescent="0.4">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thickBot="1" x14ac:dyDescent="0.4">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thickBot="1" x14ac:dyDescent="0.4">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thickBot="1" x14ac:dyDescent="0.4">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thickBot="1" x14ac:dyDescent="0.4">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thickBot="1" x14ac:dyDescent="0.4">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thickBot="1" x14ac:dyDescent="0.4">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thickBot="1" x14ac:dyDescent="0.4">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thickBot="1" x14ac:dyDescent="0.4">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thickBot="1" x14ac:dyDescent="0.4">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thickBot="1" x14ac:dyDescent="0.4">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thickBot="1" x14ac:dyDescent="0.4">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thickBot="1" x14ac:dyDescent="0.4">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thickBot="1" x14ac:dyDescent="0.4">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thickBot="1" x14ac:dyDescent="0.4">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thickBot="1" x14ac:dyDescent="0.4">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thickBot="1" x14ac:dyDescent="0.4">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thickBot="1" x14ac:dyDescent="0.4">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thickBot="1" x14ac:dyDescent="0.4">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thickBot="1" x14ac:dyDescent="0.4">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thickBot="1" x14ac:dyDescent="0.4">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thickBot="1" x14ac:dyDescent="0.4">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thickBot="1" x14ac:dyDescent="0.4">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thickBot="1" x14ac:dyDescent="0.4">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thickBot="1" x14ac:dyDescent="0.4">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thickBot="1" x14ac:dyDescent="0.4">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thickBot="1" x14ac:dyDescent="0.4">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thickBot="1" x14ac:dyDescent="0.4">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thickBot="1" x14ac:dyDescent="0.4">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thickBot="1" x14ac:dyDescent="0.4">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thickBot="1" x14ac:dyDescent="0.4">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thickBot="1" x14ac:dyDescent="0.4">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thickBot="1" x14ac:dyDescent="0.4">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thickBot="1" x14ac:dyDescent="0.4">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thickBot="1" x14ac:dyDescent="0.4">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thickBot="1" x14ac:dyDescent="0.4">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thickBot="1" x14ac:dyDescent="0.4">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thickBot="1" x14ac:dyDescent="0.4">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thickBot="1" x14ac:dyDescent="0.4">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thickBot="1" x14ac:dyDescent="0.4">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thickBot="1" x14ac:dyDescent="0.4">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thickBot="1" x14ac:dyDescent="0.4">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thickBot="1" x14ac:dyDescent="0.4">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thickBot="1" x14ac:dyDescent="0.4">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thickBot="1" x14ac:dyDescent="0.4">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thickBot="1" x14ac:dyDescent="0.4">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thickBot="1" x14ac:dyDescent="0.4">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thickBot="1" x14ac:dyDescent="0.4">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thickBot="1" x14ac:dyDescent="0.4">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thickBot="1" x14ac:dyDescent="0.4">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thickBot="1" x14ac:dyDescent="0.4">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thickBot="1" x14ac:dyDescent="0.4">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thickBot="1" x14ac:dyDescent="0.4">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thickBot="1" x14ac:dyDescent="0.4">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thickBot="1" x14ac:dyDescent="0.4">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thickBot="1" x14ac:dyDescent="0.4">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thickBot="1" x14ac:dyDescent="0.4">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thickBot="1" x14ac:dyDescent="0.4">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thickBot="1" x14ac:dyDescent="0.4">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thickBot="1" x14ac:dyDescent="0.4">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thickBot="1" x14ac:dyDescent="0.4">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thickBot="1" x14ac:dyDescent="0.4">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thickBot="1" x14ac:dyDescent="0.4">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thickBot="1" x14ac:dyDescent="0.4">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thickBot="1" x14ac:dyDescent="0.4">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thickBot="1" x14ac:dyDescent="0.4">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thickBot="1" x14ac:dyDescent="0.4">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thickBot="1" x14ac:dyDescent="0.4">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thickBot="1" x14ac:dyDescent="0.4">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thickBot="1" x14ac:dyDescent="0.4">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thickBot="1" x14ac:dyDescent="0.4">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thickBot="1" x14ac:dyDescent="0.4">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thickBot="1" x14ac:dyDescent="0.4">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thickBot="1" x14ac:dyDescent="0.4">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thickBot="1" x14ac:dyDescent="0.4">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thickBot="1" x14ac:dyDescent="0.4">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thickBot="1" x14ac:dyDescent="0.4">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thickBot="1" x14ac:dyDescent="0.4">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thickBot="1" x14ac:dyDescent="0.4">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thickBot="1" x14ac:dyDescent="0.4">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thickBot="1" x14ac:dyDescent="0.4">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thickBot="1" x14ac:dyDescent="0.4">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thickBot="1" x14ac:dyDescent="0.4">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thickBot="1" x14ac:dyDescent="0.4">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thickBot="1" x14ac:dyDescent="0.4">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thickBot="1" x14ac:dyDescent="0.4">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thickBot="1" x14ac:dyDescent="0.4">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thickBot="1" x14ac:dyDescent="0.4">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thickBot="1" x14ac:dyDescent="0.4">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thickBot="1" x14ac:dyDescent="0.4">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thickBot="1" x14ac:dyDescent="0.4">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thickBot="1" x14ac:dyDescent="0.4">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thickBot="1" x14ac:dyDescent="0.4">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thickBot="1" x14ac:dyDescent="0.4">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thickBot="1" x14ac:dyDescent="0.4">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thickBot="1" x14ac:dyDescent="0.4">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thickBot="1" x14ac:dyDescent="0.4">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thickBot="1" x14ac:dyDescent="0.4">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thickBot="1" x14ac:dyDescent="0.4">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thickBot="1" x14ac:dyDescent="0.4">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thickBot="1" x14ac:dyDescent="0.4">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thickBot="1" x14ac:dyDescent="0.4">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thickBot="1" x14ac:dyDescent="0.4">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thickBot="1" x14ac:dyDescent="0.4">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thickBot="1" x14ac:dyDescent="0.4">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thickBot="1" x14ac:dyDescent="0.4">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thickBot="1" x14ac:dyDescent="0.4">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thickBot="1" x14ac:dyDescent="0.4">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thickBot="1" x14ac:dyDescent="0.4">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thickBot="1" x14ac:dyDescent="0.4">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thickBot="1" x14ac:dyDescent="0.4">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thickBot="1" x14ac:dyDescent="0.4">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thickBot="1" x14ac:dyDescent="0.4">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thickBot="1" x14ac:dyDescent="0.4">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thickBot="1" x14ac:dyDescent="0.4">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thickBot="1" x14ac:dyDescent="0.4">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thickBot="1" x14ac:dyDescent="0.4">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thickBot="1" x14ac:dyDescent="0.4">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thickBot="1" x14ac:dyDescent="0.4">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thickBot="1" x14ac:dyDescent="0.4">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thickBot="1" x14ac:dyDescent="0.4">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thickBot="1" x14ac:dyDescent="0.4">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thickBot="1" x14ac:dyDescent="0.4">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thickBot="1" x14ac:dyDescent="0.4">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thickBot="1" x14ac:dyDescent="0.4">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thickBot="1" x14ac:dyDescent="0.4">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thickBot="1" x14ac:dyDescent="0.4">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thickBot="1" x14ac:dyDescent="0.4">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thickBot="1" x14ac:dyDescent="0.4">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thickBot="1" x14ac:dyDescent="0.4">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thickBot="1" x14ac:dyDescent="0.4">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thickBot="1" x14ac:dyDescent="0.4">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thickBot="1" x14ac:dyDescent="0.4">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thickBot="1" x14ac:dyDescent="0.4">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thickBot="1" x14ac:dyDescent="0.4">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thickBot="1" x14ac:dyDescent="0.4">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thickBot="1" x14ac:dyDescent="0.4">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thickBot="1" x14ac:dyDescent="0.4">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thickBot="1" x14ac:dyDescent="0.4">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thickBot="1" x14ac:dyDescent="0.4">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thickBot="1" x14ac:dyDescent="0.4">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thickBot="1" x14ac:dyDescent="0.4">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thickBot="1" x14ac:dyDescent="0.4">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thickBot="1" x14ac:dyDescent="0.4">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thickBot="1" x14ac:dyDescent="0.4">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thickBot="1" x14ac:dyDescent="0.4">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thickBot="1" x14ac:dyDescent="0.4">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thickBot="1" x14ac:dyDescent="0.4">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thickBot="1" x14ac:dyDescent="0.4">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thickBot="1" x14ac:dyDescent="0.4">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thickBot="1" x14ac:dyDescent="0.4">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thickBot="1" x14ac:dyDescent="0.4">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thickBot="1" x14ac:dyDescent="0.4">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thickBot="1" x14ac:dyDescent="0.4">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thickBot="1" x14ac:dyDescent="0.4">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thickBot="1" x14ac:dyDescent="0.4">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thickBot="1" x14ac:dyDescent="0.4">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thickBot="1" x14ac:dyDescent="0.4">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thickBot="1" x14ac:dyDescent="0.4">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thickBot="1" x14ac:dyDescent="0.4">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thickBot="1" x14ac:dyDescent="0.4">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thickBot="1" x14ac:dyDescent="0.4">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thickBot="1" x14ac:dyDescent="0.4">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thickBot="1" x14ac:dyDescent="0.4">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thickBot="1" x14ac:dyDescent="0.4">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thickBot="1" x14ac:dyDescent="0.4">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thickBot="1" x14ac:dyDescent="0.4">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thickBot="1" x14ac:dyDescent="0.4">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thickBot="1" x14ac:dyDescent="0.4">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thickBot="1" x14ac:dyDescent="0.4">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thickBot="1" x14ac:dyDescent="0.4">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thickBot="1" x14ac:dyDescent="0.4">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thickBot="1" x14ac:dyDescent="0.4">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thickBot="1" x14ac:dyDescent="0.4">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thickBot="1" x14ac:dyDescent="0.4">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thickBot="1" x14ac:dyDescent="0.4">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thickBot="1" x14ac:dyDescent="0.4">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thickBot="1" x14ac:dyDescent="0.4">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thickBot="1" x14ac:dyDescent="0.4">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thickBot="1" x14ac:dyDescent="0.4">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thickBot="1" x14ac:dyDescent="0.4">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thickBot="1" x14ac:dyDescent="0.4">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thickBot="1" x14ac:dyDescent="0.4">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thickBot="1" x14ac:dyDescent="0.4">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thickBot="1" x14ac:dyDescent="0.4">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thickBot="1" x14ac:dyDescent="0.4">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thickBot="1" x14ac:dyDescent="0.4">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thickBot="1" x14ac:dyDescent="0.4">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thickBot="1" x14ac:dyDescent="0.4">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thickBot="1" x14ac:dyDescent="0.4">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thickBot="1" x14ac:dyDescent="0.4">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thickBot="1" x14ac:dyDescent="0.4">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thickBot="1" x14ac:dyDescent="0.4">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thickBot="1" x14ac:dyDescent="0.4">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thickBot="1" x14ac:dyDescent="0.4">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thickBot="1" x14ac:dyDescent="0.4">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thickBot="1" x14ac:dyDescent="0.4">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thickBot="1" x14ac:dyDescent="0.4">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thickBot="1" x14ac:dyDescent="0.4">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thickBot="1" x14ac:dyDescent="0.4">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thickBot="1" x14ac:dyDescent="0.4">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thickBot="1" x14ac:dyDescent="0.4">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thickBot="1" x14ac:dyDescent="0.4">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thickBot="1" x14ac:dyDescent="0.4">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thickBot="1" x14ac:dyDescent="0.4">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thickBot="1" x14ac:dyDescent="0.4">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thickBot="1" x14ac:dyDescent="0.4">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thickBot="1" x14ac:dyDescent="0.4">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thickBot="1" x14ac:dyDescent="0.4">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thickBot="1" x14ac:dyDescent="0.4">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thickBot="1" x14ac:dyDescent="0.4">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thickBot="1" x14ac:dyDescent="0.4">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thickBot="1" x14ac:dyDescent="0.4">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thickBot="1" x14ac:dyDescent="0.4">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thickBot="1" x14ac:dyDescent="0.4">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thickBot="1" x14ac:dyDescent="0.4">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thickBot="1" x14ac:dyDescent="0.4">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thickBot="1" x14ac:dyDescent="0.4">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thickBot="1" x14ac:dyDescent="0.4">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thickBot="1" x14ac:dyDescent="0.4">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thickBot="1" x14ac:dyDescent="0.4">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thickBot="1" x14ac:dyDescent="0.4">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thickBot="1" x14ac:dyDescent="0.4">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thickBot="1" x14ac:dyDescent="0.4">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thickBot="1" x14ac:dyDescent="0.4">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thickBot="1" x14ac:dyDescent="0.4">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thickBot="1" x14ac:dyDescent="0.4">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thickBot="1" x14ac:dyDescent="0.4">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thickBot="1" x14ac:dyDescent="0.4">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thickBot="1" x14ac:dyDescent="0.4">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thickBot="1" x14ac:dyDescent="0.4">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thickBot="1" x14ac:dyDescent="0.4">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thickBot="1" x14ac:dyDescent="0.4">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thickBot="1" x14ac:dyDescent="0.4">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thickBot="1" x14ac:dyDescent="0.4">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thickBot="1" x14ac:dyDescent="0.4">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thickBot="1" x14ac:dyDescent="0.4">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thickBot="1" x14ac:dyDescent="0.4">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thickBot="1" x14ac:dyDescent="0.4">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thickBot="1" x14ac:dyDescent="0.4">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thickBot="1" x14ac:dyDescent="0.4">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thickBot="1" x14ac:dyDescent="0.4">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thickBot="1" x14ac:dyDescent="0.4">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thickBot="1" x14ac:dyDescent="0.4">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thickBot="1" x14ac:dyDescent="0.4">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thickBot="1" x14ac:dyDescent="0.4">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thickBot="1" x14ac:dyDescent="0.4">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thickBot="1" x14ac:dyDescent="0.4">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thickBot="1" x14ac:dyDescent="0.4">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thickBot="1" x14ac:dyDescent="0.4">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thickBot="1" x14ac:dyDescent="0.4">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thickBot="1" x14ac:dyDescent="0.4">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thickBot="1" x14ac:dyDescent="0.4">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thickBot="1" x14ac:dyDescent="0.4">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thickBot="1" x14ac:dyDescent="0.4">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thickBot="1" x14ac:dyDescent="0.4">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thickBot="1" x14ac:dyDescent="0.4">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thickBot="1" x14ac:dyDescent="0.4">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thickBot="1" x14ac:dyDescent="0.4">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thickBot="1" x14ac:dyDescent="0.4">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thickBot="1" x14ac:dyDescent="0.4">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thickBot="1" x14ac:dyDescent="0.4">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thickBot="1" x14ac:dyDescent="0.4">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thickBot="1" x14ac:dyDescent="0.4">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thickBot="1" x14ac:dyDescent="0.4">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thickBot="1" x14ac:dyDescent="0.4">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thickBot="1" x14ac:dyDescent="0.4">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thickBot="1" x14ac:dyDescent="0.4">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thickBot="1" x14ac:dyDescent="0.4">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thickBot="1" x14ac:dyDescent="0.4">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thickBot="1" x14ac:dyDescent="0.4">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thickBot="1" x14ac:dyDescent="0.4">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thickBot="1" x14ac:dyDescent="0.4">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thickBot="1" x14ac:dyDescent="0.4">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thickBot="1" x14ac:dyDescent="0.4">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thickBot="1" x14ac:dyDescent="0.4">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thickBot="1" x14ac:dyDescent="0.4">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thickBot="1" x14ac:dyDescent="0.4">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thickBot="1" x14ac:dyDescent="0.4">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thickBot="1" x14ac:dyDescent="0.4">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thickBot="1" x14ac:dyDescent="0.4">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thickBot="1" x14ac:dyDescent="0.4">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thickBot="1" x14ac:dyDescent="0.4">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thickBot="1" x14ac:dyDescent="0.4">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thickBot="1" x14ac:dyDescent="0.4">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thickBot="1" x14ac:dyDescent="0.4">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thickBot="1" x14ac:dyDescent="0.4">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thickBot="1" x14ac:dyDescent="0.4">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thickBot="1" x14ac:dyDescent="0.4">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thickBot="1" x14ac:dyDescent="0.4">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thickBot="1" x14ac:dyDescent="0.4">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thickBot="1" x14ac:dyDescent="0.4">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thickBot="1" x14ac:dyDescent="0.4">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thickBot="1" x14ac:dyDescent="0.4">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thickBot="1" x14ac:dyDescent="0.4">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thickBot="1" x14ac:dyDescent="0.4">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thickBot="1" x14ac:dyDescent="0.4">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thickBot="1" x14ac:dyDescent="0.4">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thickBot="1" x14ac:dyDescent="0.4">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thickBot="1" x14ac:dyDescent="0.4">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thickBot="1" x14ac:dyDescent="0.4">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thickBot="1" x14ac:dyDescent="0.4">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thickBot="1" x14ac:dyDescent="0.4">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thickBot="1" x14ac:dyDescent="0.4">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thickBot="1" x14ac:dyDescent="0.4">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thickBot="1" x14ac:dyDescent="0.4">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thickBot="1" x14ac:dyDescent="0.4">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thickBot="1" x14ac:dyDescent="0.4">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thickBot="1" x14ac:dyDescent="0.4">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thickBot="1" x14ac:dyDescent="0.4">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thickBot="1" x14ac:dyDescent="0.4">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thickBot="1" x14ac:dyDescent="0.4">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thickBot="1" x14ac:dyDescent="0.4">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thickBot="1" x14ac:dyDescent="0.4">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thickBot="1" x14ac:dyDescent="0.4">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thickBot="1" x14ac:dyDescent="0.4">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thickBot="1" x14ac:dyDescent="0.4">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thickBot="1" x14ac:dyDescent="0.4">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thickBot="1" x14ac:dyDescent="0.4">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thickBot="1" x14ac:dyDescent="0.4">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thickBot="1" x14ac:dyDescent="0.4">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thickBot="1" x14ac:dyDescent="0.4">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thickBot="1" x14ac:dyDescent="0.4">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thickBot="1" x14ac:dyDescent="0.4">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thickBot="1" x14ac:dyDescent="0.4">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thickBot="1" x14ac:dyDescent="0.4">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thickBot="1" x14ac:dyDescent="0.4">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thickBot="1" x14ac:dyDescent="0.4">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thickBot="1" x14ac:dyDescent="0.4">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thickBot="1" x14ac:dyDescent="0.4">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thickBot="1" x14ac:dyDescent="0.4">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thickBot="1" x14ac:dyDescent="0.4">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thickBot="1" x14ac:dyDescent="0.4">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thickBot="1" x14ac:dyDescent="0.4">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thickBot="1" x14ac:dyDescent="0.4">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thickBot="1" x14ac:dyDescent="0.4">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thickBot="1" x14ac:dyDescent="0.4">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thickBot="1" x14ac:dyDescent="0.4">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thickBot="1" x14ac:dyDescent="0.4">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thickBot="1" x14ac:dyDescent="0.4">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thickBot="1" x14ac:dyDescent="0.4">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thickBot="1" x14ac:dyDescent="0.4">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thickBot="1" x14ac:dyDescent="0.4">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thickBot="1" x14ac:dyDescent="0.4">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thickBot="1" x14ac:dyDescent="0.4">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thickBot="1" x14ac:dyDescent="0.4">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thickBot="1" x14ac:dyDescent="0.4">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thickBot="1" x14ac:dyDescent="0.4">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thickBot="1" x14ac:dyDescent="0.4">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thickBot="1" x14ac:dyDescent="0.4">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thickBot="1" x14ac:dyDescent="0.4">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thickBot="1" x14ac:dyDescent="0.4">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thickBot="1" x14ac:dyDescent="0.4">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thickBot="1" x14ac:dyDescent="0.4">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thickBot="1" x14ac:dyDescent="0.4">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thickBot="1" x14ac:dyDescent="0.4">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thickBot="1" x14ac:dyDescent="0.4">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thickBot="1" x14ac:dyDescent="0.4">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thickBot="1" x14ac:dyDescent="0.4">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thickBot="1" x14ac:dyDescent="0.4">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thickBot="1" x14ac:dyDescent="0.4">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thickBot="1" x14ac:dyDescent="0.4">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thickBot="1" x14ac:dyDescent="0.4">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thickBot="1" x14ac:dyDescent="0.4">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thickBot="1" x14ac:dyDescent="0.4">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thickBot="1" x14ac:dyDescent="0.4">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thickBot="1" x14ac:dyDescent="0.4">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thickBot="1" x14ac:dyDescent="0.4">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thickBot="1" x14ac:dyDescent="0.4">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thickBot="1" x14ac:dyDescent="0.4">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thickBot="1" x14ac:dyDescent="0.4">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thickBot="1" x14ac:dyDescent="0.4">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thickBot="1" x14ac:dyDescent="0.4">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thickBot="1" x14ac:dyDescent="0.4">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thickBot="1" x14ac:dyDescent="0.4">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thickBot="1" x14ac:dyDescent="0.4">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thickBot="1" x14ac:dyDescent="0.4">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thickBot="1" x14ac:dyDescent="0.4">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thickBot="1" x14ac:dyDescent="0.4">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thickBot="1" x14ac:dyDescent="0.4">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thickBot="1" x14ac:dyDescent="0.4">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thickBot="1" x14ac:dyDescent="0.4">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thickBot="1" x14ac:dyDescent="0.4">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thickBot="1" x14ac:dyDescent="0.4">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thickBot="1" x14ac:dyDescent="0.4">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thickBot="1" x14ac:dyDescent="0.4">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thickBot="1" x14ac:dyDescent="0.4">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thickBot="1" x14ac:dyDescent="0.4">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thickBot="1" x14ac:dyDescent="0.4">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thickBot="1" x14ac:dyDescent="0.4">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thickBot="1" x14ac:dyDescent="0.4">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thickBot="1" x14ac:dyDescent="0.4">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thickBot="1" x14ac:dyDescent="0.4">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thickBot="1" x14ac:dyDescent="0.4">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thickBot="1" x14ac:dyDescent="0.4">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thickBot="1" x14ac:dyDescent="0.4">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thickBot="1" x14ac:dyDescent="0.4">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thickBot="1" x14ac:dyDescent="0.4">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thickBot="1" x14ac:dyDescent="0.4">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thickBot="1" x14ac:dyDescent="0.4">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thickBot="1" x14ac:dyDescent="0.4">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thickBot="1" x14ac:dyDescent="0.4">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thickBot="1" x14ac:dyDescent="0.4">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thickBot="1" x14ac:dyDescent="0.4">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thickBot="1" x14ac:dyDescent="0.4">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thickBot="1" x14ac:dyDescent="0.4">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thickBot="1" x14ac:dyDescent="0.4">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thickBot="1" x14ac:dyDescent="0.4">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thickBot="1" x14ac:dyDescent="0.4">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thickBot="1" x14ac:dyDescent="0.4">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thickBot="1" x14ac:dyDescent="0.4">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thickBot="1" x14ac:dyDescent="0.4">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thickBot="1" x14ac:dyDescent="0.4">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thickBot="1" x14ac:dyDescent="0.4">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thickBot="1" x14ac:dyDescent="0.4">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thickBot="1" x14ac:dyDescent="0.4">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thickBot="1" x14ac:dyDescent="0.4">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thickBot="1" x14ac:dyDescent="0.4">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thickBot="1" x14ac:dyDescent="0.4">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thickBot="1" x14ac:dyDescent="0.4">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thickBot="1" x14ac:dyDescent="0.4">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thickBot="1" x14ac:dyDescent="0.4">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thickBot="1" x14ac:dyDescent="0.4">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thickBot="1" x14ac:dyDescent="0.4">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thickBot="1" x14ac:dyDescent="0.4">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thickBot="1" x14ac:dyDescent="0.4">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thickBot="1" x14ac:dyDescent="0.4">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thickBot="1" x14ac:dyDescent="0.4">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thickBot="1" x14ac:dyDescent="0.4">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thickBot="1" x14ac:dyDescent="0.4">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thickBot="1" x14ac:dyDescent="0.4">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thickBot="1" x14ac:dyDescent="0.4">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thickBot="1" x14ac:dyDescent="0.4">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thickBot="1" x14ac:dyDescent="0.4">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thickBot="1" x14ac:dyDescent="0.4">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thickBot="1" x14ac:dyDescent="0.4">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thickBot="1" x14ac:dyDescent="0.4">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thickBot="1" x14ac:dyDescent="0.4">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thickBot="1" x14ac:dyDescent="0.4">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thickBot="1" x14ac:dyDescent="0.4">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thickBot="1" x14ac:dyDescent="0.4">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thickBot="1" x14ac:dyDescent="0.4">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thickBot="1" x14ac:dyDescent="0.4">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thickBot="1" x14ac:dyDescent="0.4">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thickBot="1" x14ac:dyDescent="0.4">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thickBot="1" x14ac:dyDescent="0.4">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thickBot="1" x14ac:dyDescent="0.4">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thickBot="1" x14ac:dyDescent="0.4">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thickBot="1" x14ac:dyDescent="0.4">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thickBot="1" x14ac:dyDescent="0.4">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thickBot="1" x14ac:dyDescent="0.4">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thickBot="1" x14ac:dyDescent="0.4">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thickBot="1" x14ac:dyDescent="0.4">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thickBot="1" x14ac:dyDescent="0.4">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thickBot="1" x14ac:dyDescent="0.4">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thickBot="1" x14ac:dyDescent="0.4">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thickBot="1" x14ac:dyDescent="0.4">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thickBot="1" x14ac:dyDescent="0.4">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thickBot="1" x14ac:dyDescent="0.4">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thickBot="1" x14ac:dyDescent="0.4">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thickBot="1" x14ac:dyDescent="0.4">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thickBot="1" x14ac:dyDescent="0.4">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thickBot="1" x14ac:dyDescent="0.4">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thickBot="1" x14ac:dyDescent="0.4">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thickBot="1" x14ac:dyDescent="0.4">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thickBot="1" x14ac:dyDescent="0.4">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thickBot="1" x14ac:dyDescent="0.4">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thickBot="1" x14ac:dyDescent="0.4">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thickBot="1" x14ac:dyDescent="0.4">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thickBot="1" x14ac:dyDescent="0.4">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thickBot="1" x14ac:dyDescent="0.4">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thickBot="1" x14ac:dyDescent="0.4">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thickBot="1" x14ac:dyDescent="0.4">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thickBot="1" x14ac:dyDescent="0.4">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thickBot="1" x14ac:dyDescent="0.4">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thickBot="1" x14ac:dyDescent="0.4">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thickBot="1" x14ac:dyDescent="0.4">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thickBot="1" x14ac:dyDescent="0.4">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thickBot="1" x14ac:dyDescent="0.4">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thickBot="1" x14ac:dyDescent="0.4">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thickBot="1" x14ac:dyDescent="0.4">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thickBot="1" x14ac:dyDescent="0.4">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thickBot="1" x14ac:dyDescent="0.4">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thickBot="1" x14ac:dyDescent="0.4">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thickBot="1" x14ac:dyDescent="0.4">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thickBot="1" x14ac:dyDescent="0.4">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thickBot="1" x14ac:dyDescent="0.4">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thickBot="1" x14ac:dyDescent="0.4">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thickBot="1" x14ac:dyDescent="0.4">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thickBot="1" x14ac:dyDescent="0.4">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thickBot="1" x14ac:dyDescent="0.4">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thickBot="1" x14ac:dyDescent="0.4">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thickBot="1" x14ac:dyDescent="0.4">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thickBot="1" x14ac:dyDescent="0.4">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thickBot="1" x14ac:dyDescent="0.4">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thickBot="1" x14ac:dyDescent="0.4">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thickBot="1" x14ac:dyDescent="0.4">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thickBot="1" x14ac:dyDescent="0.4">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thickBot="1" x14ac:dyDescent="0.4">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thickBot="1" x14ac:dyDescent="0.4">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thickBot="1" x14ac:dyDescent="0.4">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thickBot="1" x14ac:dyDescent="0.4">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thickBot="1" x14ac:dyDescent="0.4">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thickBot="1" x14ac:dyDescent="0.4">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thickBot="1" x14ac:dyDescent="0.4">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thickBot="1" x14ac:dyDescent="0.4">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thickBot="1" x14ac:dyDescent="0.4">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thickBot="1" x14ac:dyDescent="0.4">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thickBot="1" x14ac:dyDescent="0.4">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thickBot="1" x14ac:dyDescent="0.4">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thickBot="1" x14ac:dyDescent="0.4">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thickBot="1" x14ac:dyDescent="0.4">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thickBot="1" x14ac:dyDescent="0.4">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thickBot="1" x14ac:dyDescent="0.4">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thickBot="1" x14ac:dyDescent="0.4">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thickBot="1" x14ac:dyDescent="0.4">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thickBot="1" x14ac:dyDescent="0.4">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thickBot="1" x14ac:dyDescent="0.4">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thickBot="1" x14ac:dyDescent="0.4">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thickBot="1" x14ac:dyDescent="0.4">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thickBot="1" x14ac:dyDescent="0.4">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thickBot="1" x14ac:dyDescent="0.4">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thickBot="1" x14ac:dyDescent="0.4">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thickBot="1" x14ac:dyDescent="0.4">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thickBot="1" x14ac:dyDescent="0.4">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thickBot="1" x14ac:dyDescent="0.4">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thickBot="1" x14ac:dyDescent="0.4">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thickBot="1" x14ac:dyDescent="0.4">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thickBot="1" x14ac:dyDescent="0.4">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thickBot="1" x14ac:dyDescent="0.4">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thickBot="1" x14ac:dyDescent="0.4">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thickBot="1" x14ac:dyDescent="0.4">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thickBot="1" x14ac:dyDescent="0.4">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thickBot="1" x14ac:dyDescent="0.4">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thickBot="1" x14ac:dyDescent="0.4">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thickBot="1" x14ac:dyDescent="0.4">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thickBot="1" x14ac:dyDescent="0.4">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thickBot="1" x14ac:dyDescent="0.4">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thickBot="1" x14ac:dyDescent="0.4">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thickBot="1" x14ac:dyDescent="0.4">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thickBot="1" x14ac:dyDescent="0.4">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thickBot="1" x14ac:dyDescent="0.4">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thickBot="1" x14ac:dyDescent="0.4">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thickBot="1" x14ac:dyDescent="0.4">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thickBot="1" x14ac:dyDescent="0.4">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thickBot="1" x14ac:dyDescent="0.4">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thickBot="1" x14ac:dyDescent="0.4">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thickBot="1" x14ac:dyDescent="0.4">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thickBot="1" x14ac:dyDescent="0.4">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thickBot="1" x14ac:dyDescent="0.4">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thickBot="1" x14ac:dyDescent="0.4">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thickBot="1" x14ac:dyDescent="0.4">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thickBot="1" x14ac:dyDescent="0.4">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thickBot="1" x14ac:dyDescent="0.4">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thickBot="1" x14ac:dyDescent="0.4">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thickBot="1" x14ac:dyDescent="0.4">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thickBot="1" x14ac:dyDescent="0.4">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thickBot="1" x14ac:dyDescent="0.4">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thickBot="1" x14ac:dyDescent="0.4">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thickBot="1" x14ac:dyDescent="0.4">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thickBot="1" x14ac:dyDescent="0.4">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thickBot="1" x14ac:dyDescent="0.4">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thickBot="1" x14ac:dyDescent="0.4">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thickBot="1" x14ac:dyDescent="0.4">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thickBot="1" x14ac:dyDescent="0.4">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thickBot="1" x14ac:dyDescent="0.4">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thickBot="1" x14ac:dyDescent="0.4">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thickBot="1" x14ac:dyDescent="0.4">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thickBot="1" x14ac:dyDescent="0.4">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thickBot="1" x14ac:dyDescent="0.4">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thickBot="1" x14ac:dyDescent="0.4">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thickBot="1" x14ac:dyDescent="0.4">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thickBot="1" x14ac:dyDescent="0.4">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thickBot="1" x14ac:dyDescent="0.4">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thickBot="1" x14ac:dyDescent="0.4">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thickBot="1" x14ac:dyDescent="0.4">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thickBot="1" x14ac:dyDescent="0.4">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thickBot="1" x14ac:dyDescent="0.4">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thickBot="1" x14ac:dyDescent="0.4">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thickBot="1" x14ac:dyDescent="0.4">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thickBot="1" x14ac:dyDescent="0.4">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thickBot="1" x14ac:dyDescent="0.4">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thickBot="1" x14ac:dyDescent="0.4">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thickBot="1" x14ac:dyDescent="0.4">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thickBot="1" x14ac:dyDescent="0.4">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thickBot="1" x14ac:dyDescent="0.4">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thickBot="1" x14ac:dyDescent="0.4">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thickBot="1" x14ac:dyDescent="0.4">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thickBot="1" x14ac:dyDescent="0.4">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thickBot="1" x14ac:dyDescent="0.4">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thickBot="1" x14ac:dyDescent="0.4">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thickBot="1" x14ac:dyDescent="0.4">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thickBot="1" x14ac:dyDescent="0.4">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thickBot="1" x14ac:dyDescent="0.4">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thickBot="1" x14ac:dyDescent="0.4">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thickBot="1" x14ac:dyDescent="0.4">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thickBot="1" x14ac:dyDescent="0.4">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thickBot="1" x14ac:dyDescent="0.4">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thickBot="1" x14ac:dyDescent="0.4">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thickBot="1" x14ac:dyDescent="0.4">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thickBot="1" x14ac:dyDescent="0.4">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thickBot="1" x14ac:dyDescent="0.4">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thickBot="1" x14ac:dyDescent="0.4">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thickBot="1" x14ac:dyDescent="0.4">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thickBot="1" x14ac:dyDescent="0.4">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thickBot="1" x14ac:dyDescent="0.4">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thickBot="1" x14ac:dyDescent="0.4">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thickBot="1" x14ac:dyDescent="0.4">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thickBot="1" x14ac:dyDescent="0.4">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thickBot="1" x14ac:dyDescent="0.4">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thickBot="1" x14ac:dyDescent="0.4">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thickBot="1" x14ac:dyDescent="0.4">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thickBot="1" x14ac:dyDescent="0.4">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thickBot="1" x14ac:dyDescent="0.4">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thickBot="1" x14ac:dyDescent="0.4">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thickBot="1" x14ac:dyDescent="0.4">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thickBot="1" x14ac:dyDescent="0.4">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thickBot="1" x14ac:dyDescent="0.4">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thickBot="1" x14ac:dyDescent="0.4">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thickBot="1" x14ac:dyDescent="0.4">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thickBot="1" x14ac:dyDescent="0.4">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thickBot="1" x14ac:dyDescent="0.4">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thickBot="1" x14ac:dyDescent="0.4">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thickBot="1" x14ac:dyDescent="0.4">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thickBot="1" x14ac:dyDescent="0.4">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thickBot="1" x14ac:dyDescent="0.4">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thickBot="1" x14ac:dyDescent="0.4">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thickBot="1" x14ac:dyDescent="0.4">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thickBot="1" x14ac:dyDescent="0.4">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thickBot="1" x14ac:dyDescent="0.4">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thickBot="1" x14ac:dyDescent="0.4">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thickBot="1" x14ac:dyDescent="0.4">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thickBot="1" x14ac:dyDescent="0.4">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thickBot="1" x14ac:dyDescent="0.4">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thickBot="1" x14ac:dyDescent="0.4">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thickBot="1" x14ac:dyDescent="0.4">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thickBot="1" x14ac:dyDescent="0.4">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thickBot="1" x14ac:dyDescent="0.4">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thickBot="1" x14ac:dyDescent="0.4">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thickBot="1" x14ac:dyDescent="0.4">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thickBot="1" x14ac:dyDescent="0.4">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thickBot="1" x14ac:dyDescent="0.4">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thickBot="1" x14ac:dyDescent="0.4">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thickBot="1" x14ac:dyDescent="0.4">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thickBot="1" x14ac:dyDescent="0.4">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thickBot="1" x14ac:dyDescent="0.4">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thickBot="1" x14ac:dyDescent="0.4">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thickBot="1" x14ac:dyDescent="0.4">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thickBot="1" x14ac:dyDescent="0.4">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thickBot="1" x14ac:dyDescent="0.4">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thickBot="1" x14ac:dyDescent="0.4">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thickBot="1" x14ac:dyDescent="0.4">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thickBot="1" x14ac:dyDescent="0.4">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thickBot="1" x14ac:dyDescent="0.4">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thickBot="1" x14ac:dyDescent="0.4">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thickBot="1" x14ac:dyDescent="0.4">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thickBot="1" x14ac:dyDescent="0.4">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thickBot="1" x14ac:dyDescent="0.4">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thickBot="1" x14ac:dyDescent="0.4">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thickBot="1" x14ac:dyDescent="0.4">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thickBot="1" x14ac:dyDescent="0.4">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thickBot="1" x14ac:dyDescent="0.4">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thickBot="1" x14ac:dyDescent="0.4">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thickBot="1" x14ac:dyDescent="0.4">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thickBot="1" x14ac:dyDescent="0.4">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thickBot="1" x14ac:dyDescent="0.4">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thickBot="1" x14ac:dyDescent="0.4">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thickBot="1" x14ac:dyDescent="0.4">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thickBot="1" x14ac:dyDescent="0.4">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thickBot="1" x14ac:dyDescent="0.4">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thickBot="1" x14ac:dyDescent="0.4">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thickBot="1" x14ac:dyDescent="0.4">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thickBot="1" x14ac:dyDescent="0.4">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thickBot="1" x14ac:dyDescent="0.4">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thickBot="1" x14ac:dyDescent="0.4">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thickBot="1" x14ac:dyDescent="0.4">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thickBot="1" x14ac:dyDescent="0.4">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thickBot="1" x14ac:dyDescent="0.4">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thickBot="1" x14ac:dyDescent="0.4">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thickBot="1" x14ac:dyDescent="0.4">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thickBot="1" x14ac:dyDescent="0.4">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thickBot="1" x14ac:dyDescent="0.4">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thickBot="1" x14ac:dyDescent="0.4">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thickBot="1" x14ac:dyDescent="0.4">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thickBot="1" x14ac:dyDescent="0.4">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thickBot="1" x14ac:dyDescent="0.4">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thickBot="1" x14ac:dyDescent="0.4">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thickBot="1" x14ac:dyDescent="0.4">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thickBot="1" x14ac:dyDescent="0.4">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thickBot="1" x14ac:dyDescent="0.4">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thickBot="1" x14ac:dyDescent="0.4">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thickBot="1" x14ac:dyDescent="0.4">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thickBot="1" x14ac:dyDescent="0.4">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thickBot="1" x14ac:dyDescent="0.4">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thickBot="1" x14ac:dyDescent="0.4">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thickBot="1" x14ac:dyDescent="0.4">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thickBot="1" x14ac:dyDescent="0.4">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thickBot="1" x14ac:dyDescent="0.4">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thickBot="1" x14ac:dyDescent="0.4">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thickBot="1" x14ac:dyDescent="0.4">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thickBot="1" x14ac:dyDescent="0.4">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thickBot="1" x14ac:dyDescent="0.4">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thickBot="1" x14ac:dyDescent="0.4">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thickBot="1" x14ac:dyDescent="0.4">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thickBot="1" x14ac:dyDescent="0.4">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thickBot="1" x14ac:dyDescent="0.4">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thickBot="1" x14ac:dyDescent="0.4">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thickBot="1" x14ac:dyDescent="0.4">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thickBot="1" x14ac:dyDescent="0.4">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thickBot="1" x14ac:dyDescent="0.4">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thickBot="1" x14ac:dyDescent="0.4">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thickBot="1" x14ac:dyDescent="0.4">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thickBot="1" x14ac:dyDescent="0.4">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thickBot="1" x14ac:dyDescent="0.4">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thickBot="1" x14ac:dyDescent="0.4">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thickBot="1" x14ac:dyDescent="0.4">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thickBot="1" x14ac:dyDescent="0.4">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thickBot="1" x14ac:dyDescent="0.4">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thickBot="1" x14ac:dyDescent="0.4">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thickBot="1" x14ac:dyDescent="0.4">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thickBot="1" x14ac:dyDescent="0.4">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thickBot="1" x14ac:dyDescent="0.4">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thickBot="1" x14ac:dyDescent="0.4">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thickBot="1" x14ac:dyDescent="0.4">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thickBot="1" x14ac:dyDescent="0.4">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thickBot="1" x14ac:dyDescent="0.4">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thickBot="1" x14ac:dyDescent="0.4">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thickBot="1" x14ac:dyDescent="0.4">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thickBot="1" x14ac:dyDescent="0.4">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thickBot="1" x14ac:dyDescent="0.4">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thickBot="1" x14ac:dyDescent="0.4">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thickBot="1" x14ac:dyDescent="0.4">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thickBot="1" x14ac:dyDescent="0.4">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thickBot="1" x14ac:dyDescent="0.4">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thickBot="1" x14ac:dyDescent="0.4">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thickBot="1" x14ac:dyDescent="0.4">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thickBot="1" x14ac:dyDescent="0.4">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thickBot="1" x14ac:dyDescent="0.4">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thickBot="1" x14ac:dyDescent="0.4">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thickBot="1" x14ac:dyDescent="0.4">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thickBot="1" x14ac:dyDescent="0.4">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thickBot="1" x14ac:dyDescent="0.4">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thickBot="1" x14ac:dyDescent="0.4">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thickBot="1" x14ac:dyDescent="0.4">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thickBot="1" x14ac:dyDescent="0.4">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thickBot="1" x14ac:dyDescent="0.4">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thickBot="1" x14ac:dyDescent="0.4">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thickBot="1" x14ac:dyDescent="0.4">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thickBot="1" x14ac:dyDescent="0.4">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thickBot="1" x14ac:dyDescent="0.4">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thickBot="1" x14ac:dyDescent="0.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thickBot="1" x14ac:dyDescent="0.4">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thickBot="1" x14ac:dyDescent="0.4">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thickBot="1" x14ac:dyDescent="0.4">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thickBot="1" x14ac:dyDescent="0.4">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thickBot="1" x14ac:dyDescent="0.4">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thickBot="1" x14ac:dyDescent="0.4">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thickBot="1" x14ac:dyDescent="0.4">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thickBot="1" x14ac:dyDescent="0.4">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thickBot="1" x14ac:dyDescent="0.4">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thickBot="1" x14ac:dyDescent="0.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thickBot="1" x14ac:dyDescent="0.4">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thickBot="1" x14ac:dyDescent="0.4">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thickBot="1" x14ac:dyDescent="0.4">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thickBot="1" x14ac:dyDescent="0.4">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thickBot="1" x14ac:dyDescent="0.4">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thickBot="1" x14ac:dyDescent="0.4">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thickBot="1" x14ac:dyDescent="0.4">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thickBot="1" x14ac:dyDescent="0.4">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thickBot="1" x14ac:dyDescent="0.4">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thickBot="1" x14ac:dyDescent="0.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thickBot="1" x14ac:dyDescent="0.4">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thickBot="1" x14ac:dyDescent="0.4">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thickBot="1" x14ac:dyDescent="0.4">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thickBot="1" x14ac:dyDescent="0.4">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thickBot="1" x14ac:dyDescent="0.4">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thickBot="1" x14ac:dyDescent="0.4">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thickBot="1" x14ac:dyDescent="0.4">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thickBot="1" x14ac:dyDescent="0.4">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thickBot="1" x14ac:dyDescent="0.4">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thickBot="1" x14ac:dyDescent="0.4">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thickBot="1" x14ac:dyDescent="0.4">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thickBot="1" x14ac:dyDescent="0.4">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thickBot="1" x14ac:dyDescent="0.4">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thickBot="1" x14ac:dyDescent="0.4">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thickBot="1" x14ac:dyDescent="0.4">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thickBot="1" x14ac:dyDescent="0.4">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thickBot="1" x14ac:dyDescent="0.4">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thickBot="1" x14ac:dyDescent="0.4">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thickBot="1" x14ac:dyDescent="0.4">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thickBot="1" x14ac:dyDescent="0.4">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thickBot="1" x14ac:dyDescent="0.4">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thickBot="1" x14ac:dyDescent="0.4">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thickBot="1" x14ac:dyDescent="0.4">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thickBot="1" x14ac:dyDescent="0.4">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thickBot="1" x14ac:dyDescent="0.4">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thickBot="1" x14ac:dyDescent="0.4">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thickBot="1" x14ac:dyDescent="0.4">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thickBot="1" x14ac:dyDescent="0.4">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thickBot="1" x14ac:dyDescent="0.4">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thickBot="1" x14ac:dyDescent="0.4">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thickBot="1" x14ac:dyDescent="0.4">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thickBot="1" x14ac:dyDescent="0.4">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thickBot="1" x14ac:dyDescent="0.4">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thickBot="1" x14ac:dyDescent="0.4">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thickBot="1" x14ac:dyDescent="0.4">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thickBot="1" x14ac:dyDescent="0.4">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thickBot="1" x14ac:dyDescent="0.4">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thickBot="1" x14ac:dyDescent="0.4">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thickBot="1" x14ac:dyDescent="0.4">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thickBot="1" x14ac:dyDescent="0.4">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thickBot="1" x14ac:dyDescent="0.4">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thickBot="1" x14ac:dyDescent="0.4">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thickBot="1" x14ac:dyDescent="0.4">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thickBot="1" x14ac:dyDescent="0.4">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thickBot="1" x14ac:dyDescent="0.4">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thickBot="1" x14ac:dyDescent="0.4">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thickBot="1" x14ac:dyDescent="0.4">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thickBot="1" x14ac:dyDescent="0.4">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thickBot="1" x14ac:dyDescent="0.4">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thickBot="1" x14ac:dyDescent="0.4">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thickBot="1" x14ac:dyDescent="0.4">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thickBot="1" x14ac:dyDescent="0.4">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thickBot="1" x14ac:dyDescent="0.4">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thickBot="1" x14ac:dyDescent="0.4">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thickBot="1" x14ac:dyDescent="0.4">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thickBot="1" x14ac:dyDescent="0.4">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thickBot="1" x14ac:dyDescent="0.4">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thickBot="1" x14ac:dyDescent="0.4">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thickBot="1" x14ac:dyDescent="0.4">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thickBot="1" x14ac:dyDescent="0.4">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thickBot="1" x14ac:dyDescent="0.4">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thickBot="1" x14ac:dyDescent="0.4">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thickBot="1" x14ac:dyDescent="0.4">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thickBot="1" x14ac:dyDescent="0.4">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thickBot="1" x14ac:dyDescent="0.4">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thickBot="1" x14ac:dyDescent="0.4">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thickBot="1" x14ac:dyDescent="0.4">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thickBot="1" x14ac:dyDescent="0.4">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thickBot="1" x14ac:dyDescent="0.4">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thickBot="1" x14ac:dyDescent="0.4">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thickBot="1" x14ac:dyDescent="0.4">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thickBot="1" x14ac:dyDescent="0.4">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thickBot="1" x14ac:dyDescent="0.4">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thickBot="1" x14ac:dyDescent="0.4">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thickBot="1" x14ac:dyDescent="0.4">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thickBot="1" x14ac:dyDescent="0.4">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thickBot="1" x14ac:dyDescent="0.4">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thickBot="1" x14ac:dyDescent="0.4">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thickBot="1" x14ac:dyDescent="0.4">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thickBot="1" x14ac:dyDescent="0.4">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thickBot="1" x14ac:dyDescent="0.4">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thickBot="1" x14ac:dyDescent="0.4">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thickBot="1" x14ac:dyDescent="0.4">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thickBot="1" x14ac:dyDescent="0.4">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thickBot="1" x14ac:dyDescent="0.4">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thickBot="1" x14ac:dyDescent="0.4">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thickBot="1" x14ac:dyDescent="0.4">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thickBot="1" x14ac:dyDescent="0.4">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thickBot="1" x14ac:dyDescent="0.4">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thickBot="1" x14ac:dyDescent="0.4">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thickBot="1" x14ac:dyDescent="0.4">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thickBot="1" x14ac:dyDescent="0.4">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thickBot="1" x14ac:dyDescent="0.4">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thickBot="1" x14ac:dyDescent="0.4">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thickBot="1" x14ac:dyDescent="0.4">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thickBot="1" x14ac:dyDescent="0.4">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thickBot="1" x14ac:dyDescent="0.4">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thickBot="1" x14ac:dyDescent="0.4">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thickBot="1" x14ac:dyDescent="0.4">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thickBot="1" x14ac:dyDescent="0.4">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thickBot="1" x14ac:dyDescent="0.4">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thickBot="1" x14ac:dyDescent="0.4">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thickBot="1" x14ac:dyDescent="0.4">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thickBot="1" x14ac:dyDescent="0.4">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thickBot="1" x14ac:dyDescent="0.4">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thickBot="1" x14ac:dyDescent="0.4">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thickBot="1" x14ac:dyDescent="0.4">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thickBot="1" x14ac:dyDescent="0.4">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thickBot="1" x14ac:dyDescent="0.4">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thickBot="1" x14ac:dyDescent="0.4">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thickBot="1" x14ac:dyDescent="0.4">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thickBot="1" x14ac:dyDescent="0.4">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thickBot="1" x14ac:dyDescent="0.4">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thickBot="1" x14ac:dyDescent="0.4">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thickBot="1" x14ac:dyDescent="0.4">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thickBot="1" x14ac:dyDescent="0.4">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thickBot="1" x14ac:dyDescent="0.4">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thickBot="1" x14ac:dyDescent="0.4">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thickBot="1" x14ac:dyDescent="0.4">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thickBot="1" x14ac:dyDescent="0.4">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thickBot="1" x14ac:dyDescent="0.4">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thickBot="1" x14ac:dyDescent="0.4">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thickBot="1" x14ac:dyDescent="0.4">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thickBot="1" x14ac:dyDescent="0.4">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thickBot="1" x14ac:dyDescent="0.4">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thickBot="1" x14ac:dyDescent="0.4">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thickBot="1" x14ac:dyDescent="0.4">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thickBot="1" x14ac:dyDescent="0.4">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thickBot="1" x14ac:dyDescent="0.4">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thickBot="1" x14ac:dyDescent="0.4">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thickBot="1" x14ac:dyDescent="0.4">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thickBot="1" x14ac:dyDescent="0.4">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thickBot="1" x14ac:dyDescent="0.4">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thickBot="1" x14ac:dyDescent="0.4">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thickBot="1" x14ac:dyDescent="0.4">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thickBot="1" x14ac:dyDescent="0.4">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thickBot="1" x14ac:dyDescent="0.4">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thickBot="1" x14ac:dyDescent="0.4">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thickBot="1" x14ac:dyDescent="0.4">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thickBot="1" x14ac:dyDescent="0.4">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thickBot="1" x14ac:dyDescent="0.4">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thickBot="1" x14ac:dyDescent="0.4">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thickBot="1" x14ac:dyDescent="0.4">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thickBot="1" x14ac:dyDescent="0.4">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thickBot="1" x14ac:dyDescent="0.4">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thickBot="1" x14ac:dyDescent="0.4">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thickBot="1" x14ac:dyDescent="0.4">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thickBot="1" x14ac:dyDescent="0.4">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thickBot="1" x14ac:dyDescent="0.4">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thickBot="1" x14ac:dyDescent="0.4">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thickBot="1" x14ac:dyDescent="0.4">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thickBot="1" x14ac:dyDescent="0.4">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thickBot="1" x14ac:dyDescent="0.4">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thickBot="1" x14ac:dyDescent="0.4">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thickBot="1" x14ac:dyDescent="0.4">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thickBot="1" x14ac:dyDescent="0.4">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thickBot="1" x14ac:dyDescent="0.4">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thickBot="1" x14ac:dyDescent="0.4">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thickBot="1" x14ac:dyDescent="0.4">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thickBot="1" x14ac:dyDescent="0.4">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thickBot="1" x14ac:dyDescent="0.4">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thickBot="1" x14ac:dyDescent="0.4">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thickBot="1" x14ac:dyDescent="0.4">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thickBot="1" x14ac:dyDescent="0.4">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thickBot="1" x14ac:dyDescent="0.4">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thickBot="1" x14ac:dyDescent="0.4">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thickBot="1" x14ac:dyDescent="0.4">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thickBot="1" x14ac:dyDescent="0.4">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thickBot="1" x14ac:dyDescent="0.4">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thickBot="1" x14ac:dyDescent="0.4">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thickBot="1" x14ac:dyDescent="0.4">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thickBot="1" x14ac:dyDescent="0.4">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thickBot="1" x14ac:dyDescent="0.4">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thickBot="1" x14ac:dyDescent="0.4">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thickBot="1" x14ac:dyDescent="0.4">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thickBot="1" x14ac:dyDescent="0.4">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thickBot="1" x14ac:dyDescent="0.4">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thickBot="1" x14ac:dyDescent="0.4">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thickBot="1" x14ac:dyDescent="0.4">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thickBot="1" x14ac:dyDescent="0.4">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thickBot="1" x14ac:dyDescent="0.4">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thickBot="1" x14ac:dyDescent="0.4">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thickBot="1" x14ac:dyDescent="0.4">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thickBot="1" x14ac:dyDescent="0.4">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thickBot="1" x14ac:dyDescent="0.4">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thickBot="1" x14ac:dyDescent="0.4">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thickBot="1" x14ac:dyDescent="0.4">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thickBot="1" x14ac:dyDescent="0.4">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thickBot="1" x14ac:dyDescent="0.4">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thickBot="1" x14ac:dyDescent="0.4">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thickBot="1" x14ac:dyDescent="0.4">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thickBot="1" x14ac:dyDescent="0.4">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thickBot="1" x14ac:dyDescent="0.4">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thickBot="1" x14ac:dyDescent="0.4">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thickBot="1" x14ac:dyDescent="0.4">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thickBot="1" x14ac:dyDescent="0.4">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thickBot="1" x14ac:dyDescent="0.4">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thickBot="1" x14ac:dyDescent="0.4">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thickBot="1" x14ac:dyDescent="0.4">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thickBot="1" x14ac:dyDescent="0.4">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thickBot="1" x14ac:dyDescent="0.4">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thickBot="1" x14ac:dyDescent="0.4">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thickBot="1" x14ac:dyDescent="0.4">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thickBot="1" x14ac:dyDescent="0.4">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thickBot="1" x14ac:dyDescent="0.4">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thickBot="1" x14ac:dyDescent="0.4">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thickBot="1" x14ac:dyDescent="0.4">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thickBot="1" x14ac:dyDescent="0.4">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thickBot="1" x14ac:dyDescent="0.4">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thickBot="1" x14ac:dyDescent="0.4">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thickBot="1" x14ac:dyDescent="0.4">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thickBot="1" x14ac:dyDescent="0.4">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thickBot="1" x14ac:dyDescent="0.4">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thickBot="1" x14ac:dyDescent="0.4">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thickBot="1" x14ac:dyDescent="0.4">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thickBot="1" x14ac:dyDescent="0.4">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thickBot="1" x14ac:dyDescent="0.4">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thickBot="1" x14ac:dyDescent="0.4">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thickBot="1" x14ac:dyDescent="0.4">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thickBot="1" x14ac:dyDescent="0.4">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thickBot="1" x14ac:dyDescent="0.4">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thickBot="1" x14ac:dyDescent="0.4">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thickBot="1" x14ac:dyDescent="0.4">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thickBot="1" x14ac:dyDescent="0.4">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thickBot="1" x14ac:dyDescent="0.4">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thickBot="1" x14ac:dyDescent="0.4">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thickBot="1" x14ac:dyDescent="0.4">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thickBot="1" x14ac:dyDescent="0.4">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thickBot="1" x14ac:dyDescent="0.4">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thickBot="1" x14ac:dyDescent="0.4">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thickBot="1" x14ac:dyDescent="0.4">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thickBot="1" x14ac:dyDescent="0.4">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thickBot="1" x14ac:dyDescent="0.4">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thickBot="1" x14ac:dyDescent="0.4">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thickBot="1" x14ac:dyDescent="0.4">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thickBot="1" x14ac:dyDescent="0.4">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thickBot="1" x14ac:dyDescent="0.4">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thickBot="1" x14ac:dyDescent="0.4">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thickBot="1" x14ac:dyDescent="0.4">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thickBot="1" x14ac:dyDescent="0.4">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thickBot="1" x14ac:dyDescent="0.4">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thickBot="1" x14ac:dyDescent="0.4">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thickBot="1" x14ac:dyDescent="0.4">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thickBot="1" x14ac:dyDescent="0.4">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thickBot="1" x14ac:dyDescent="0.4">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thickBot="1" x14ac:dyDescent="0.4">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thickBot="1" x14ac:dyDescent="0.4">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thickBot="1" x14ac:dyDescent="0.4">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thickBot="1" x14ac:dyDescent="0.4">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thickBot="1" x14ac:dyDescent="0.4">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thickBot="1" x14ac:dyDescent="0.4">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thickBot="1" x14ac:dyDescent="0.4">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thickBot="1" x14ac:dyDescent="0.4">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thickBot="1" x14ac:dyDescent="0.4">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thickBot="1" x14ac:dyDescent="0.4">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thickBot="1" x14ac:dyDescent="0.4">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thickBot="1" x14ac:dyDescent="0.4">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thickBot="1" x14ac:dyDescent="0.4">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thickBot="1" x14ac:dyDescent="0.4">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thickBot="1" x14ac:dyDescent="0.4">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thickBot="1" x14ac:dyDescent="0.4">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thickBot="1" x14ac:dyDescent="0.4">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thickBot="1" x14ac:dyDescent="0.4">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thickBot="1" x14ac:dyDescent="0.4">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thickBot="1" x14ac:dyDescent="0.4">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thickBot="1" x14ac:dyDescent="0.4">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thickBot="1" x14ac:dyDescent="0.4">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thickBot="1" x14ac:dyDescent="0.4">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thickBot="1" x14ac:dyDescent="0.4">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thickBot="1" x14ac:dyDescent="0.4">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thickBot="1" x14ac:dyDescent="0.4">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thickBot="1" x14ac:dyDescent="0.4">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thickBot="1" x14ac:dyDescent="0.4">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thickBot="1" x14ac:dyDescent="0.4">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thickBot="1" x14ac:dyDescent="0.4">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thickBot="1" x14ac:dyDescent="0.4">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thickBot="1" x14ac:dyDescent="0.4">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thickBot="1" x14ac:dyDescent="0.4">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thickBot="1" x14ac:dyDescent="0.4">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thickBot="1" x14ac:dyDescent="0.4">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thickBot="1" x14ac:dyDescent="0.4">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thickBot="1" x14ac:dyDescent="0.4">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thickBot="1" x14ac:dyDescent="0.4">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thickBot="1" x14ac:dyDescent="0.4">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thickBot="1" x14ac:dyDescent="0.4">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thickBot="1" x14ac:dyDescent="0.4">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thickBot="1" x14ac:dyDescent="0.4">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thickBot="1" x14ac:dyDescent="0.4">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thickBot="1" x14ac:dyDescent="0.4">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thickBot="1" x14ac:dyDescent="0.4">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thickBot="1" x14ac:dyDescent="0.4">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thickBot="1" x14ac:dyDescent="0.4">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thickBot="1" x14ac:dyDescent="0.4">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thickBot="1" x14ac:dyDescent="0.4">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thickBot="1" x14ac:dyDescent="0.4">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thickBot="1" x14ac:dyDescent="0.4">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thickBot="1" x14ac:dyDescent="0.4">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thickBot="1" x14ac:dyDescent="0.4">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thickBot="1" x14ac:dyDescent="0.4">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thickBot="1" x14ac:dyDescent="0.4">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thickBot="1" x14ac:dyDescent="0.4">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thickBot="1" x14ac:dyDescent="0.4">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thickBot="1" x14ac:dyDescent="0.4">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thickBot="1" x14ac:dyDescent="0.4">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thickBot="1" x14ac:dyDescent="0.4">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thickBot="1" x14ac:dyDescent="0.4">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thickBot="1" x14ac:dyDescent="0.4">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thickBot="1" x14ac:dyDescent="0.4">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thickBot="1" x14ac:dyDescent="0.4">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thickBot="1" x14ac:dyDescent="0.4">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thickBot="1" x14ac:dyDescent="0.4">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thickBot="1" x14ac:dyDescent="0.4">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thickBot="1" x14ac:dyDescent="0.4">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thickBot="1" x14ac:dyDescent="0.4">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thickBot="1" x14ac:dyDescent="0.4">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thickBot="1" x14ac:dyDescent="0.4">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thickBot="1" x14ac:dyDescent="0.4">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thickBot="1" x14ac:dyDescent="0.4">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thickBot="1" x14ac:dyDescent="0.4">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thickBot="1" x14ac:dyDescent="0.4">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thickBot="1" x14ac:dyDescent="0.4">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thickBot="1" x14ac:dyDescent="0.4">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thickBot="1" x14ac:dyDescent="0.4">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thickBot="1" x14ac:dyDescent="0.4">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thickBot="1" x14ac:dyDescent="0.4">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thickBot="1" x14ac:dyDescent="0.4">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thickBot="1" x14ac:dyDescent="0.4">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thickBot="1" x14ac:dyDescent="0.4">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thickBot="1" x14ac:dyDescent="0.4">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thickBot="1" x14ac:dyDescent="0.4">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thickBot="1" x14ac:dyDescent="0.4">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thickBot="1" x14ac:dyDescent="0.4">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thickBot="1" x14ac:dyDescent="0.4">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thickBot="1" x14ac:dyDescent="0.4">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thickBot="1" x14ac:dyDescent="0.4">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thickBot="1" x14ac:dyDescent="0.4">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thickBot="1" x14ac:dyDescent="0.4">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thickBot="1" x14ac:dyDescent="0.4">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thickBot="1" x14ac:dyDescent="0.4">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thickBot="1" x14ac:dyDescent="0.4">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thickBot="1" x14ac:dyDescent="0.4">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thickBot="1" x14ac:dyDescent="0.4">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thickBot="1" x14ac:dyDescent="0.4">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thickBot="1" x14ac:dyDescent="0.4">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thickBot="1" x14ac:dyDescent="0.4">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thickBot="1" x14ac:dyDescent="0.4">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thickBot="1" x14ac:dyDescent="0.4">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thickBot="1" x14ac:dyDescent="0.4">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thickBot="1" x14ac:dyDescent="0.4">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thickBot="1" x14ac:dyDescent="0.4">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thickBot="1" x14ac:dyDescent="0.4">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thickBot="1" x14ac:dyDescent="0.4">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thickBot="1" x14ac:dyDescent="0.4">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thickBot="1" x14ac:dyDescent="0.4">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thickBot="1" x14ac:dyDescent="0.4">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thickBot="1" x14ac:dyDescent="0.4">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thickBot="1" x14ac:dyDescent="0.4">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thickBot="1" x14ac:dyDescent="0.4">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thickBot="1" x14ac:dyDescent="0.4">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thickBot="1" x14ac:dyDescent="0.4">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thickBot="1" x14ac:dyDescent="0.4">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thickBot="1" x14ac:dyDescent="0.4">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thickBot="1" x14ac:dyDescent="0.4">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thickBot="1" x14ac:dyDescent="0.4">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thickBot="1" x14ac:dyDescent="0.4">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thickBot="1" x14ac:dyDescent="0.4">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thickBot="1" x14ac:dyDescent="0.4">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thickBot="1" x14ac:dyDescent="0.4">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thickBot="1" x14ac:dyDescent="0.4">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thickBot="1" x14ac:dyDescent="0.4">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thickBot="1" x14ac:dyDescent="0.4">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thickBot="1" x14ac:dyDescent="0.4">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thickBot="1" x14ac:dyDescent="0.4">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thickBot="1" x14ac:dyDescent="0.4">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thickBot="1" x14ac:dyDescent="0.4">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thickBot="1" x14ac:dyDescent="0.4">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thickBot="1" x14ac:dyDescent="0.4">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thickBot="1" x14ac:dyDescent="0.4">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thickBot="1" x14ac:dyDescent="0.4">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thickBot="1" x14ac:dyDescent="0.4">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thickBot="1" x14ac:dyDescent="0.4">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thickBot="1" x14ac:dyDescent="0.4">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thickBot="1" x14ac:dyDescent="0.4">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thickBot="1" x14ac:dyDescent="0.4">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thickBot="1" x14ac:dyDescent="0.4">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thickBot="1" x14ac:dyDescent="0.4">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thickBot="1" x14ac:dyDescent="0.4">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thickBot="1" x14ac:dyDescent="0.4">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thickBot="1" x14ac:dyDescent="0.4">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thickBot="1" x14ac:dyDescent="0.4">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thickBot="1" x14ac:dyDescent="0.4">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thickBot="1" x14ac:dyDescent="0.4">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thickBot="1" x14ac:dyDescent="0.4">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thickBot="1" x14ac:dyDescent="0.4">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thickBot="1" x14ac:dyDescent="0.4">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thickBot="1" x14ac:dyDescent="0.4">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thickBot="1" x14ac:dyDescent="0.4">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thickBot="1" x14ac:dyDescent="0.4">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thickBot="1" x14ac:dyDescent="0.4">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thickBot="1" x14ac:dyDescent="0.4">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thickBot="1" x14ac:dyDescent="0.4">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thickBot="1" x14ac:dyDescent="0.4">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thickBot="1" x14ac:dyDescent="0.4">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thickBot="1" x14ac:dyDescent="0.4">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thickBot="1" x14ac:dyDescent="0.4">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thickBot="1" x14ac:dyDescent="0.4">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thickBot="1" x14ac:dyDescent="0.4">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thickBot="1" x14ac:dyDescent="0.4">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thickBot="1" x14ac:dyDescent="0.4">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thickBot="1" x14ac:dyDescent="0.4">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thickBot="1" x14ac:dyDescent="0.4">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thickBot="1" x14ac:dyDescent="0.4">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thickBot="1" x14ac:dyDescent="0.4">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thickBot="1" x14ac:dyDescent="0.4">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thickBot="1" x14ac:dyDescent="0.4">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thickBot="1" x14ac:dyDescent="0.4">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thickBot="1" x14ac:dyDescent="0.4">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thickBot="1" x14ac:dyDescent="0.4">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thickBot="1" x14ac:dyDescent="0.4">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thickBot="1" x14ac:dyDescent="0.4">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thickBot="1" x14ac:dyDescent="0.4">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thickBot="1" x14ac:dyDescent="0.4">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thickBot="1" x14ac:dyDescent="0.4">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thickBot="1" x14ac:dyDescent="0.4">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thickBot="1" x14ac:dyDescent="0.4">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thickBot="1" x14ac:dyDescent="0.4">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thickBot="1" x14ac:dyDescent="0.4">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thickBot="1" x14ac:dyDescent="0.4">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thickBot="1" x14ac:dyDescent="0.4">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thickBot="1" x14ac:dyDescent="0.4">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thickBot="1" x14ac:dyDescent="0.4">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thickBot="1" x14ac:dyDescent="0.4">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thickBot="1" x14ac:dyDescent="0.4">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thickBot="1" x14ac:dyDescent="0.4">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thickBot="1" x14ac:dyDescent="0.4">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thickBot="1" x14ac:dyDescent="0.4">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thickBot="1" x14ac:dyDescent="0.4">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thickBot="1" x14ac:dyDescent="0.4">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thickBot="1" x14ac:dyDescent="0.4">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thickBot="1" x14ac:dyDescent="0.4">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thickBot="1" x14ac:dyDescent="0.4">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thickBot="1" x14ac:dyDescent="0.4">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thickBot="1" x14ac:dyDescent="0.4">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thickBot="1" x14ac:dyDescent="0.4">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thickBot="1" x14ac:dyDescent="0.4">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thickBot="1" x14ac:dyDescent="0.4">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thickBot="1" x14ac:dyDescent="0.4">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thickBot="1" x14ac:dyDescent="0.4">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thickBot="1" x14ac:dyDescent="0.4">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thickBot="1" x14ac:dyDescent="0.4">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thickBot="1" x14ac:dyDescent="0.4">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thickBot="1" x14ac:dyDescent="0.4">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thickBot="1" x14ac:dyDescent="0.4">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thickBot="1" x14ac:dyDescent="0.4">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thickBot="1" x14ac:dyDescent="0.4">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thickBot="1" x14ac:dyDescent="0.4">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thickBot="1" x14ac:dyDescent="0.4">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thickBot="1" x14ac:dyDescent="0.4">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thickBot="1" x14ac:dyDescent="0.4">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thickBot="1" x14ac:dyDescent="0.4">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thickBot="1" x14ac:dyDescent="0.4">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thickBot="1" x14ac:dyDescent="0.4">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thickBot="1" x14ac:dyDescent="0.4">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thickBot="1" x14ac:dyDescent="0.4">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thickBot="1" x14ac:dyDescent="0.4">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thickBot="1" x14ac:dyDescent="0.4">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thickBot="1" x14ac:dyDescent="0.4">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thickBot="1" x14ac:dyDescent="0.4">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thickBot="1" x14ac:dyDescent="0.4">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thickBot="1" x14ac:dyDescent="0.4">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thickBot="1" x14ac:dyDescent="0.4">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thickBot="1" x14ac:dyDescent="0.4">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thickBot="1" x14ac:dyDescent="0.4">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thickBot="1" x14ac:dyDescent="0.4">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thickBot="1" x14ac:dyDescent="0.4">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thickBot="1" x14ac:dyDescent="0.4">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thickBot="1" x14ac:dyDescent="0.4">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thickBot="1" x14ac:dyDescent="0.4">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thickBot="1" x14ac:dyDescent="0.4">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thickBot="1" x14ac:dyDescent="0.4">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thickBot="1" x14ac:dyDescent="0.4">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thickBot="1" x14ac:dyDescent="0.4">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thickBot="1" x14ac:dyDescent="0.4">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thickBot="1" x14ac:dyDescent="0.4">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thickBot="1" x14ac:dyDescent="0.4">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thickBot="1" x14ac:dyDescent="0.4">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thickBot="1" x14ac:dyDescent="0.4">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thickBot="1" x14ac:dyDescent="0.4">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thickBot="1" x14ac:dyDescent="0.4">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thickBot="1" x14ac:dyDescent="0.4">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thickBot="1" x14ac:dyDescent="0.4">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thickBot="1" x14ac:dyDescent="0.4">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thickBot="1" x14ac:dyDescent="0.4">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thickBot="1" x14ac:dyDescent="0.4">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thickBot="1" x14ac:dyDescent="0.4">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thickBot="1" x14ac:dyDescent="0.4">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thickBot="1" x14ac:dyDescent="0.4">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thickBot="1" x14ac:dyDescent="0.4">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thickBot="1" x14ac:dyDescent="0.4">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thickBot="1" x14ac:dyDescent="0.4">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thickBot="1" x14ac:dyDescent="0.4">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thickBot="1" x14ac:dyDescent="0.4">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thickBot="1" x14ac:dyDescent="0.4">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thickBot="1" x14ac:dyDescent="0.4">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thickBot="1" x14ac:dyDescent="0.4">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thickBot="1" x14ac:dyDescent="0.4">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thickBot="1" x14ac:dyDescent="0.4">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thickBot="1" x14ac:dyDescent="0.4">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thickBot="1" x14ac:dyDescent="0.4">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thickBot="1" x14ac:dyDescent="0.4">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thickBot="1" x14ac:dyDescent="0.4">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thickBot="1" x14ac:dyDescent="0.4">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thickBot="1" x14ac:dyDescent="0.4">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thickBot="1" x14ac:dyDescent="0.4">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thickBot="1" x14ac:dyDescent="0.4">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thickBot="1" x14ac:dyDescent="0.4">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thickBot="1" x14ac:dyDescent="0.4">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thickBot="1" x14ac:dyDescent="0.4">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thickBot="1" x14ac:dyDescent="0.4">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thickBot="1" x14ac:dyDescent="0.4">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thickBot="1" x14ac:dyDescent="0.4">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thickBot="1" x14ac:dyDescent="0.4">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thickBot="1" x14ac:dyDescent="0.4">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thickBot="1" x14ac:dyDescent="0.4">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thickBot="1" x14ac:dyDescent="0.4">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thickBot="1" x14ac:dyDescent="0.4">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thickBot="1" x14ac:dyDescent="0.4">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thickBot="1" x14ac:dyDescent="0.4">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thickBot="1" x14ac:dyDescent="0.4">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thickBot="1" x14ac:dyDescent="0.4">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thickBot="1" x14ac:dyDescent="0.4">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thickBot="1" x14ac:dyDescent="0.4">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thickBot="1" x14ac:dyDescent="0.4">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thickBot="1" x14ac:dyDescent="0.4">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thickBot="1" x14ac:dyDescent="0.4">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thickBot="1" x14ac:dyDescent="0.4">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thickBot="1" x14ac:dyDescent="0.4">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thickBot="1" x14ac:dyDescent="0.4">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thickBot="1" x14ac:dyDescent="0.4">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thickBot="1" x14ac:dyDescent="0.4">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thickBot="1" x14ac:dyDescent="0.4">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thickBot="1" x14ac:dyDescent="0.4">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thickBot="1" x14ac:dyDescent="0.4">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thickBot="1" x14ac:dyDescent="0.4">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thickBot="1" x14ac:dyDescent="0.4">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thickBot="1" x14ac:dyDescent="0.4">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thickBot="1" x14ac:dyDescent="0.4">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thickBot="1" x14ac:dyDescent="0.4">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thickBot="1" x14ac:dyDescent="0.4">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thickBot="1" x14ac:dyDescent="0.4">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thickBot="1" x14ac:dyDescent="0.4">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thickBot="1" x14ac:dyDescent="0.4">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thickBot="1" x14ac:dyDescent="0.4">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thickBot="1" x14ac:dyDescent="0.4">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thickBot="1" x14ac:dyDescent="0.4">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thickBot="1" x14ac:dyDescent="0.4">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thickBot="1" x14ac:dyDescent="0.4">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thickBot="1" x14ac:dyDescent="0.4">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thickBot="1" x14ac:dyDescent="0.4">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thickBot="1" x14ac:dyDescent="0.4">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thickBot="1" x14ac:dyDescent="0.4">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thickBot="1" x14ac:dyDescent="0.4">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thickBot="1" x14ac:dyDescent="0.4">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thickBot="1" x14ac:dyDescent="0.4">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thickBot="1" x14ac:dyDescent="0.4">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thickBot="1" x14ac:dyDescent="0.4">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thickBot="1" x14ac:dyDescent="0.4">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thickBot="1" x14ac:dyDescent="0.4">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thickBot="1" x14ac:dyDescent="0.4">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thickBot="1" x14ac:dyDescent="0.4">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thickBot="1" x14ac:dyDescent="0.4">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thickBot="1" x14ac:dyDescent="0.4">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thickBot="1" x14ac:dyDescent="0.4">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thickBot="1" x14ac:dyDescent="0.4">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thickBot="1" x14ac:dyDescent="0.4">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thickBot="1" x14ac:dyDescent="0.4">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thickBot="1" x14ac:dyDescent="0.4">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thickBot="1" x14ac:dyDescent="0.4">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thickBot="1" x14ac:dyDescent="0.4">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thickBot="1" x14ac:dyDescent="0.4">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thickBot="1" x14ac:dyDescent="0.4">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thickBot="1" x14ac:dyDescent="0.4">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thickBot="1" x14ac:dyDescent="0.4">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thickBot="1" x14ac:dyDescent="0.4">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thickBot="1" x14ac:dyDescent="0.4">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thickBot="1" x14ac:dyDescent="0.4">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thickBot="1" x14ac:dyDescent="0.4">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thickBot="1" x14ac:dyDescent="0.4">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thickBot="1" x14ac:dyDescent="0.4">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thickBot="1" x14ac:dyDescent="0.4">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thickBot="1" x14ac:dyDescent="0.4">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thickBot="1" x14ac:dyDescent="0.4">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thickBot="1" x14ac:dyDescent="0.4">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thickBot="1" x14ac:dyDescent="0.4">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thickBot="1" x14ac:dyDescent="0.4">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thickBot="1" x14ac:dyDescent="0.4">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thickBot="1" x14ac:dyDescent="0.4">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thickBot="1" x14ac:dyDescent="0.4">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thickBot="1" x14ac:dyDescent="0.4">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thickBot="1" x14ac:dyDescent="0.4">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thickBot="1" x14ac:dyDescent="0.4">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thickBot="1" x14ac:dyDescent="0.4">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thickBot="1" x14ac:dyDescent="0.4">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thickBot="1" x14ac:dyDescent="0.4">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thickBot="1" x14ac:dyDescent="0.4">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thickBot="1" x14ac:dyDescent="0.4">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thickBot="1" x14ac:dyDescent="0.4">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thickBot="1" x14ac:dyDescent="0.4">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thickBot="1" x14ac:dyDescent="0.4">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thickBot="1" x14ac:dyDescent="0.4">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thickBot="1" x14ac:dyDescent="0.4">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thickBot="1" x14ac:dyDescent="0.4">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thickBot="1" x14ac:dyDescent="0.4">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thickBot="1" x14ac:dyDescent="0.4">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thickBot="1" x14ac:dyDescent="0.4">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thickBot="1" x14ac:dyDescent="0.4">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thickBot="1" x14ac:dyDescent="0.4">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thickBot="1" x14ac:dyDescent="0.4">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thickBot="1" x14ac:dyDescent="0.4">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thickBot="1" x14ac:dyDescent="0.4">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thickBot="1" x14ac:dyDescent="0.4">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thickBot="1" x14ac:dyDescent="0.4">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thickBot="1" x14ac:dyDescent="0.4">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thickBot="1" x14ac:dyDescent="0.4">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thickBot="1" x14ac:dyDescent="0.4">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thickBot="1" x14ac:dyDescent="0.4">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thickBot="1" x14ac:dyDescent="0.4">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thickBot="1" x14ac:dyDescent="0.4">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thickBot="1" x14ac:dyDescent="0.4">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thickBot="1" x14ac:dyDescent="0.4">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thickBot="1" x14ac:dyDescent="0.4">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thickBot="1" x14ac:dyDescent="0.4">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thickBot="1" x14ac:dyDescent="0.4">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thickBot="1" x14ac:dyDescent="0.4">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thickBot="1" x14ac:dyDescent="0.4">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thickBot="1" x14ac:dyDescent="0.4">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thickBot="1" x14ac:dyDescent="0.4">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thickBot="1" x14ac:dyDescent="0.4">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thickBot="1" x14ac:dyDescent="0.4">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thickBot="1" x14ac:dyDescent="0.4">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thickBot="1" x14ac:dyDescent="0.4">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thickBot="1" x14ac:dyDescent="0.4">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thickBot="1" x14ac:dyDescent="0.4">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thickBot="1" x14ac:dyDescent="0.4">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thickBot="1" x14ac:dyDescent="0.4">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thickBot="1" x14ac:dyDescent="0.4">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thickBot="1" x14ac:dyDescent="0.4">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thickBot="1" x14ac:dyDescent="0.4">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thickBot="1" x14ac:dyDescent="0.4">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thickBot="1" x14ac:dyDescent="0.4">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thickBot="1" x14ac:dyDescent="0.4">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thickBot="1" x14ac:dyDescent="0.4">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thickBot="1" x14ac:dyDescent="0.4">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thickBot="1" x14ac:dyDescent="0.4">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thickBot="1" x14ac:dyDescent="0.4">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thickBot="1" x14ac:dyDescent="0.4">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thickBot="1" x14ac:dyDescent="0.4">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thickBot="1" x14ac:dyDescent="0.4">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thickBot="1" x14ac:dyDescent="0.4">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thickBot="1" x14ac:dyDescent="0.4">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thickBot="1" x14ac:dyDescent="0.4">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thickBot="1" x14ac:dyDescent="0.4">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thickBot="1" x14ac:dyDescent="0.4">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thickBot="1" x14ac:dyDescent="0.4">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thickBot="1" x14ac:dyDescent="0.4">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thickBot="1" x14ac:dyDescent="0.4">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thickBot="1" x14ac:dyDescent="0.4">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thickBot="1" x14ac:dyDescent="0.4">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thickBot="1" x14ac:dyDescent="0.4">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thickBot="1" x14ac:dyDescent="0.4">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thickBot="1" x14ac:dyDescent="0.4">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thickBot="1" x14ac:dyDescent="0.4">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thickBot="1" x14ac:dyDescent="0.4">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thickBot="1" x14ac:dyDescent="0.4">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thickBot="1" x14ac:dyDescent="0.4">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thickBot="1" x14ac:dyDescent="0.4">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thickBot="1" x14ac:dyDescent="0.4">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thickBot="1" x14ac:dyDescent="0.4">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thickBot="1" x14ac:dyDescent="0.4">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thickBot="1" x14ac:dyDescent="0.4">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thickBot="1" x14ac:dyDescent="0.4">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thickBot="1" x14ac:dyDescent="0.4">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thickBot="1" x14ac:dyDescent="0.4">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thickBot="1" x14ac:dyDescent="0.4">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thickBot="1" x14ac:dyDescent="0.4">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thickBot="1" x14ac:dyDescent="0.4">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thickBot="1" x14ac:dyDescent="0.4">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thickBot="1" x14ac:dyDescent="0.4">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thickBot="1" x14ac:dyDescent="0.4">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thickBot="1" x14ac:dyDescent="0.4">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thickBot="1" x14ac:dyDescent="0.4">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thickBot="1" x14ac:dyDescent="0.4">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thickBot="1" x14ac:dyDescent="0.4">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thickBot="1" x14ac:dyDescent="0.4">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thickBot="1" x14ac:dyDescent="0.4">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thickBot="1" x14ac:dyDescent="0.4">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thickBot="1" x14ac:dyDescent="0.4">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thickBot="1" x14ac:dyDescent="0.4">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thickBot="1" x14ac:dyDescent="0.4">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thickBot="1" x14ac:dyDescent="0.4">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thickBot="1" x14ac:dyDescent="0.4">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thickBot="1" x14ac:dyDescent="0.4">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thickBot="1" x14ac:dyDescent="0.4">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thickBot="1" x14ac:dyDescent="0.4">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thickBot="1" x14ac:dyDescent="0.4">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thickBot="1" x14ac:dyDescent="0.4">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thickBot="1" x14ac:dyDescent="0.4">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thickBot="1" x14ac:dyDescent="0.4">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thickBot="1" x14ac:dyDescent="0.4">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thickBot="1" x14ac:dyDescent="0.4">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thickBot="1" x14ac:dyDescent="0.4">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thickBot="1" x14ac:dyDescent="0.4">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thickBot="1" x14ac:dyDescent="0.4">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thickBot="1" x14ac:dyDescent="0.4">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thickBot="1" x14ac:dyDescent="0.4">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thickBot="1" x14ac:dyDescent="0.4">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thickBot="1" x14ac:dyDescent="0.4">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thickBot="1" x14ac:dyDescent="0.4">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thickBot="1" x14ac:dyDescent="0.4">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thickBot="1" x14ac:dyDescent="0.4">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thickBot="1" x14ac:dyDescent="0.4">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thickBot="1" x14ac:dyDescent="0.4">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thickBot="1" x14ac:dyDescent="0.4">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thickBot="1" x14ac:dyDescent="0.4">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thickBot="1" x14ac:dyDescent="0.4">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thickBot="1" x14ac:dyDescent="0.4">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thickBot="1" x14ac:dyDescent="0.4">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thickBot="1" x14ac:dyDescent="0.4">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thickBot="1" x14ac:dyDescent="0.4">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thickBot="1" x14ac:dyDescent="0.4">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thickBot="1" x14ac:dyDescent="0.4">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thickBot="1" x14ac:dyDescent="0.4">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thickBot="1" x14ac:dyDescent="0.4">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thickBot="1" x14ac:dyDescent="0.4">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thickBot="1" x14ac:dyDescent="0.4">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thickBot="1" x14ac:dyDescent="0.4">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thickBot="1" x14ac:dyDescent="0.4">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thickBot="1" x14ac:dyDescent="0.4">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thickBot="1" x14ac:dyDescent="0.4">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thickBot="1" x14ac:dyDescent="0.4">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thickBot="1" x14ac:dyDescent="0.4">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thickBot="1" x14ac:dyDescent="0.4">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thickBot="1" x14ac:dyDescent="0.4">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thickBot="1" x14ac:dyDescent="0.4">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thickBot="1" x14ac:dyDescent="0.4">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thickBot="1" x14ac:dyDescent="0.4">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thickBot="1" x14ac:dyDescent="0.4">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thickBot="1" x14ac:dyDescent="0.4">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thickBot="1" x14ac:dyDescent="0.4">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thickBot="1" x14ac:dyDescent="0.4">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thickBot="1" x14ac:dyDescent="0.4">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thickBot="1" x14ac:dyDescent="0.4">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thickBot="1" x14ac:dyDescent="0.4">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thickBot="1" x14ac:dyDescent="0.4">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thickBot="1" x14ac:dyDescent="0.4">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thickBot="1" x14ac:dyDescent="0.4">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thickBot="1" x14ac:dyDescent="0.4">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thickBot="1" x14ac:dyDescent="0.4">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thickBot="1" x14ac:dyDescent="0.4">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thickBot="1" x14ac:dyDescent="0.4">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thickBot="1" x14ac:dyDescent="0.4">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thickBot="1" x14ac:dyDescent="0.4">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thickBot="1" x14ac:dyDescent="0.4">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thickBot="1" x14ac:dyDescent="0.4">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thickBot="1" x14ac:dyDescent="0.4">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thickBot="1" x14ac:dyDescent="0.4">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thickBot="1" x14ac:dyDescent="0.4">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thickBot="1" x14ac:dyDescent="0.4">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thickBot="1" x14ac:dyDescent="0.4">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thickBot="1" x14ac:dyDescent="0.4">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thickBot="1" x14ac:dyDescent="0.4">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thickBot="1" x14ac:dyDescent="0.4">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thickBot="1" x14ac:dyDescent="0.4">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thickBot="1" x14ac:dyDescent="0.4">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thickBot="1" x14ac:dyDescent="0.4">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thickBot="1" x14ac:dyDescent="0.4">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thickBot="1" x14ac:dyDescent="0.4">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thickBot="1" x14ac:dyDescent="0.4">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thickBot="1" x14ac:dyDescent="0.4">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thickBot="1" x14ac:dyDescent="0.4">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thickBot="1" x14ac:dyDescent="0.4">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thickBot="1" x14ac:dyDescent="0.4">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thickBot="1" x14ac:dyDescent="0.4">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thickBot="1" x14ac:dyDescent="0.4">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thickBot="1" x14ac:dyDescent="0.4">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thickBot="1" x14ac:dyDescent="0.4">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thickBot="1" x14ac:dyDescent="0.4">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thickBot="1" x14ac:dyDescent="0.4">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thickBot="1" x14ac:dyDescent="0.4">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thickBot="1" x14ac:dyDescent="0.4">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thickBot="1" x14ac:dyDescent="0.4">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thickBot="1" x14ac:dyDescent="0.4">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thickBot="1" x14ac:dyDescent="0.4">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thickBot="1" x14ac:dyDescent="0.4">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thickBot="1" x14ac:dyDescent="0.4">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thickBot="1" x14ac:dyDescent="0.4">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thickBot="1" x14ac:dyDescent="0.4">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thickBot="1" x14ac:dyDescent="0.4">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thickBot="1" x14ac:dyDescent="0.4">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thickBot="1" x14ac:dyDescent="0.4">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thickBot="1" x14ac:dyDescent="0.4">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thickBot="1" x14ac:dyDescent="0.4">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thickBot="1" x14ac:dyDescent="0.4">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thickBot="1" x14ac:dyDescent="0.4">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thickBot="1" x14ac:dyDescent="0.4">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thickBot="1" x14ac:dyDescent="0.4">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thickBot="1" x14ac:dyDescent="0.4">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thickBot="1" x14ac:dyDescent="0.4">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thickBot="1" x14ac:dyDescent="0.4">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thickBot="1" x14ac:dyDescent="0.4">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thickBot="1" x14ac:dyDescent="0.4">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thickBot="1" x14ac:dyDescent="0.4">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thickBot="1" x14ac:dyDescent="0.4">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thickBot="1" x14ac:dyDescent="0.4">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thickBot="1" x14ac:dyDescent="0.4">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thickBot="1" x14ac:dyDescent="0.4">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thickBot="1" x14ac:dyDescent="0.4">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thickBot="1" x14ac:dyDescent="0.4">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thickBot="1" x14ac:dyDescent="0.4">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thickBot="1" x14ac:dyDescent="0.4">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thickBot="1" x14ac:dyDescent="0.4">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thickBot="1" x14ac:dyDescent="0.4">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thickBot="1" x14ac:dyDescent="0.4">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thickBot="1" x14ac:dyDescent="0.4">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thickBot="1" x14ac:dyDescent="0.4">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thickBot="1" x14ac:dyDescent="0.4">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thickBot="1" x14ac:dyDescent="0.4">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thickBot="1" x14ac:dyDescent="0.4">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thickBot="1" x14ac:dyDescent="0.4">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thickBot="1" x14ac:dyDescent="0.4">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thickBot="1" x14ac:dyDescent="0.4">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thickBot="1" x14ac:dyDescent="0.4">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thickBot="1" x14ac:dyDescent="0.4">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thickBot="1" x14ac:dyDescent="0.4">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thickBot="1" x14ac:dyDescent="0.4">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thickBot="1" x14ac:dyDescent="0.4">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thickBot="1" x14ac:dyDescent="0.4">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thickBot="1" x14ac:dyDescent="0.4">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thickBot="1" x14ac:dyDescent="0.4">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thickBot="1" x14ac:dyDescent="0.4">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thickBot="1" x14ac:dyDescent="0.4">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thickBot="1" x14ac:dyDescent="0.4">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thickBot="1" x14ac:dyDescent="0.4">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thickBot="1" x14ac:dyDescent="0.4">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thickBot="1" x14ac:dyDescent="0.4">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thickBot="1" x14ac:dyDescent="0.4">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thickBot="1" x14ac:dyDescent="0.4">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thickBot="1" x14ac:dyDescent="0.4">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thickBot="1" x14ac:dyDescent="0.4">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thickBot="1" x14ac:dyDescent="0.4">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thickBot="1" x14ac:dyDescent="0.4">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thickBot="1" x14ac:dyDescent="0.4">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thickBot="1" x14ac:dyDescent="0.4">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thickBot="1" x14ac:dyDescent="0.4">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thickBot="1" x14ac:dyDescent="0.4">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thickBot="1" x14ac:dyDescent="0.4">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thickBot="1" x14ac:dyDescent="0.4">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thickBot="1" x14ac:dyDescent="0.4">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thickBot="1" x14ac:dyDescent="0.4">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thickBot="1" x14ac:dyDescent="0.4">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thickBot="1" x14ac:dyDescent="0.4">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thickBot="1" x14ac:dyDescent="0.4">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thickBot="1" x14ac:dyDescent="0.4">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thickBot="1" x14ac:dyDescent="0.4">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thickBot="1" x14ac:dyDescent="0.4">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thickBot="1" x14ac:dyDescent="0.4">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thickBot="1" x14ac:dyDescent="0.4">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thickBot="1" x14ac:dyDescent="0.4">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thickBot="1" x14ac:dyDescent="0.4">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thickBot="1" x14ac:dyDescent="0.4">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thickBot="1" x14ac:dyDescent="0.4">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thickBot="1" x14ac:dyDescent="0.4">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thickBot="1" x14ac:dyDescent="0.4">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thickBot="1" x14ac:dyDescent="0.4">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thickBot="1" x14ac:dyDescent="0.4">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thickBot="1" x14ac:dyDescent="0.4">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thickBot="1" x14ac:dyDescent="0.4">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thickBot="1" x14ac:dyDescent="0.4">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thickBot="1" x14ac:dyDescent="0.4">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thickBot="1" x14ac:dyDescent="0.4">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thickBot="1" x14ac:dyDescent="0.4">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thickBot="1" x14ac:dyDescent="0.4">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thickBot="1" x14ac:dyDescent="0.4">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thickBot="1" x14ac:dyDescent="0.4">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thickBot="1" x14ac:dyDescent="0.4">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thickBot="1" x14ac:dyDescent="0.4">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thickBot="1" x14ac:dyDescent="0.4">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thickBot="1" x14ac:dyDescent="0.4">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thickBot="1" x14ac:dyDescent="0.4">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thickBot="1" x14ac:dyDescent="0.4">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thickBot="1" x14ac:dyDescent="0.4">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thickBot="1" x14ac:dyDescent="0.4">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thickBot="1" x14ac:dyDescent="0.4">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thickBot="1" x14ac:dyDescent="0.4">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thickBot="1" x14ac:dyDescent="0.4">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thickBot="1" x14ac:dyDescent="0.4">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thickBot="1" x14ac:dyDescent="0.4">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thickBot="1" x14ac:dyDescent="0.4">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thickBot="1" x14ac:dyDescent="0.4">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thickBot="1" x14ac:dyDescent="0.4">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thickBot="1" x14ac:dyDescent="0.4">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thickBot="1" x14ac:dyDescent="0.4">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thickBot="1" x14ac:dyDescent="0.4">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thickBot="1" x14ac:dyDescent="0.4">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thickBot="1" x14ac:dyDescent="0.4">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thickBot="1" x14ac:dyDescent="0.4">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thickBot="1" x14ac:dyDescent="0.4">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thickBot="1" x14ac:dyDescent="0.4">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thickBot="1" x14ac:dyDescent="0.4">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thickBot="1" x14ac:dyDescent="0.4">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thickBot="1" x14ac:dyDescent="0.4">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thickBot="1" x14ac:dyDescent="0.4">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thickBot="1" x14ac:dyDescent="0.4">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thickBot="1" x14ac:dyDescent="0.4">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thickBot="1" x14ac:dyDescent="0.4">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thickBot="1" x14ac:dyDescent="0.4">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thickBot="1" x14ac:dyDescent="0.4">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thickBot="1" x14ac:dyDescent="0.4">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thickBot="1" x14ac:dyDescent="0.4">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thickBot="1" x14ac:dyDescent="0.4">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thickBot="1" x14ac:dyDescent="0.4">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thickBot="1" x14ac:dyDescent="0.4">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thickBot="1" x14ac:dyDescent="0.4">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thickBot="1" x14ac:dyDescent="0.4">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thickBot="1" x14ac:dyDescent="0.4">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thickBot="1" x14ac:dyDescent="0.4">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thickBot="1" x14ac:dyDescent="0.4">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thickBot="1" x14ac:dyDescent="0.4">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thickBot="1" x14ac:dyDescent="0.4">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thickBot="1" x14ac:dyDescent="0.4">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thickBot="1" x14ac:dyDescent="0.4">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thickBot="1" x14ac:dyDescent="0.4">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thickBot="1" x14ac:dyDescent="0.4">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thickBot="1" x14ac:dyDescent="0.4">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thickBot="1" x14ac:dyDescent="0.4">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thickBot="1" x14ac:dyDescent="0.4">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thickBot="1" x14ac:dyDescent="0.4">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thickBot="1" x14ac:dyDescent="0.4">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thickBot="1" x14ac:dyDescent="0.4">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thickBot="1" x14ac:dyDescent="0.4">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thickBot="1" x14ac:dyDescent="0.4">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thickBot="1" x14ac:dyDescent="0.4">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thickBot="1" x14ac:dyDescent="0.4">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thickBot="1" x14ac:dyDescent="0.4">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thickBot="1" x14ac:dyDescent="0.4">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thickBot="1" x14ac:dyDescent="0.4">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thickBot="1" x14ac:dyDescent="0.4">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thickBot="1" x14ac:dyDescent="0.4">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thickBot="1" x14ac:dyDescent="0.4">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thickBot="1" x14ac:dyDescent="0.4">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thickBot="1" x14ac:dyDescent="0.4">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thickBot="1" x14ac:dyDescent="0.4">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thickBot="1" x14ac:dyDescent="0.4">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thickBot="1" x14ac:dyDescent="0.4">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thickBot="1" x14ac:dyDescent="0.4">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thickBot="1" x14ac:dyDescent="0.4">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thickBot="1" x14ac:dyDescent="0.4">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thickBot="1" x14ac:dyDescent="0.4">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thickBot="1" x14ac:dyDescent="0.4">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thickBot="1" x14ac:dyDescent="0.4">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thickBot="1" x14ac:dyDescent="0.4">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thickBot="1" x14ac:dyDescent="0.4">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thickBot="1" x14ac:dyDescent="0.4">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thickBot="1" x14ac:dyDescent="0.4">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thickBot="1" x14ac:dyDescent="0.4">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thickBot="1" x14ac:dyDescent="0.4">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thickBot="1" x14ac:dyDescent="0.4">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thickBot="1" x14ac:dyDescent="0.4">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thickBot="1" x14ac:dyDescent="0.4">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thickBot="1" x14ac:dyDescent="0.4">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DD85-C551-496F-A6FC-FF0D26D7A952}">
  <sheetPr codeName="Hoja10"/>
  <dimension ref="A1:H9"/>
  <sheetViews>
    <sheetView workbookViewId="0"/>
  </sheetViews>
  <sheetFormatPr baseColWidth="10" defaultColWidth="11.54296875" defaultRowHeight="14.5" x14ac:dyDescent="0.35"/>
  <cols>
    <col min="2" max="2" width="26.54296875" bestFit="1" customWidth="1"/>
    <col min="3" max="3" width="21.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6</v>
      </c>
      <c r="B1" s="83" t="s">
        <v>577</v>
      </c>
    </row>
    <row r="2" spans="1:8" ht="15.5" x14ac:dyDescent="0.35">
      <c r="B2" s="72" t="s">
        <v>93</v>
      </c>
    </row>
    <row r="3" spans="1:8" ht="15.5" x14ac:dyDescent="0.35">
      <c r="B3" s="72" t="s">
        <v>83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83</v>
      </c>
      <c r="C7" s="92" t="s">
        <v>93</v>
      </c>
      <c r="D7" s="93"/>
      <c r="E7" s="93"/>
      <c r="F7" s="93"/>
      <c r="G7" s="93"/>
      <c r="H7" s="94"/>
    </row>
    <row r="9" spans="1:8" x14ac:dyDescent="0.35">
      <c r="G9" s="47" t="s">
        <v>357</v>
      </c>
      <c r="H9" s="73">
        <f>+SUBTOTAL(9,H7:H7)</f>
        <v>0</v>
      </c>
    </row>
  </sheetData>
  <hyperlinks>
    <hyperlink ref="B1" location="Resumen!A1" display="INDICE" xr:uid="{54E3FF17-B528-4B02-A3BE-B4764F070AB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EC8D-DC4F-4B73-9BE6-D92F15A43D2E}">
  <sheetPr codeName="Hoja100"/>
  <dimension ref="A1:H75"/>
  <sheetViews>
    <sheetView workbookViewId="0">
      <selection activeCell="H7" sqref="H7"/>
    </sheetView>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96</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588</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6A0E980A-FFEF-47D9-98F9-7DAE595A0A9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23DB-F28F-4F18-AA91-BEF4C7DDB53C}">
  <sheetPr codeName="Hoja11"/>
  <dimension ref="A1:H9"/>
  <sheetViews>
    <sheetView workbookViewId="0"/>
  </sheetViews>
  <sheetFormatPr baseColWidth="10" defaultColWidth="11.26953125"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7</v>
      </c>
      <c r="B1" s="83" t="s">
        <v>577</v>
      </c>
    </row>
    <row r="2" spans="1:8" ht="15.5" x14ac:dyDescent="0.35">
      <c r="B2" s="72" t="s">
        <v>95</v>
      </c>
    </row>
    <row r="3" spans="1:8" ht="15.5" x14ac:dyDescent="0.35">
      <c r="B3" s="72" t="s">
        <v>94</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94</v>
      </c>
      <c r="C7" s="92" t="s">
        <v>95</v>
      </c>
      <c r="D7" s="93"/>
      <c r="E7" s="93"/>
      <c r="F7" s="93"/>
      <c r="G7" s="93"/>
      <c r="H7" s="94"/>
    </row>
    <row r="9" spans="1:8" x14ac:dyDescent="0.35">
      <c r="G9" s="47" t="s">
        <v>357</v>
      </c>
      <c r="H9" s="73">
        <f>+SUBTOTAL(9,H7:H7)</f>
        <v>0</v>
      </c>
    </row>
  </sheetData>
  <hyperlinks>
    <hyperlink ref="B1" location="Resumen!A1" display="INDICE" xr:uid="{94547215-D854-4BE9-BB47-AEB1FD9123C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320B-69E3-45F5-A723-012F2D9530D1}">
  <sheetPr codeName="Hoja12"/>
  <dimension ref="A1:H9"/>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8</v>
      </c>
      <c r="B1" s="83" t="s">
        <v>577</v>
      </c>
    </row>
    <row r="2" spans="1:8" ht="15.5" x14ac:dyDescent="0.35">
      <c r="B2" s="72" t="s">
        <v>6</v>
      </c>
    </row>
    <row r="3" spans="1:8" ht="15.5" x14ac:dyDescent="0.35">
      <c r="B3" s="72" t="s">
        <v>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5</v>
      </c>
      <c r="C7" s="92" t="s">
        <v>6</v>
      </c>
      <c r="D7" s="93"/>
      <c r="E7" s="93"/>
      <c r="F7" s="93"/>
      <c r="G7" s="93"/>
      <c r="H7" s="94"/>
    </row>
    <row r="9" spans="1:8" x14ac:dyDescent="0.35">
      <c r="G9" s="47" t="s">
        <v>357</v>
      </c>
      <c r="H9" s="73">
        <f>+SUBTOTAL(9,H7:H7)</f>
        <v>0</v>
      </c>
    </row>
  </sheetData>
  <hyperlinks>
    <hyperlink ref="B1" location="Resumen!A1" display="INDICE" xr:uid="{A41CDAA7-D8F7-441C-964F-CBA9749EFE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92888-50BC-4536-BF4D-FFE485470F38}">
  <sheetPr codeName="Hoja13"/>
  <dimension ref="A1:H101"/>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9</v>
      </c>
      <c r="B1" s="83" t="s">
        <v>577</v>
      </c>
    </row>
    <row r="2" spans="1:8" ht="15.5" x14ac:dyDescent="0.35">
      <c r="B2" s="72" t="s">
        <v>97</v>
      </c>
    </row>
    <row r="3" spans="1:8" ht="15.5" x14ac:dyDescent="0.35">
      <c r="B3" s="72" t="s">
        <v>96</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96</v>
      </c>
      <c r="C7" s="92" t="s">
        <v>97</v>
      </c>
      <c r="D7" s="93"/>
      <c r="E7" s="93"/>
      <c r="F7" s="93"/>
      <c r="G7" s="93"/>
      <c r="H7" s="94"/>
    </row>
    <row r="9" spans="1:8" x14ac:dyDescent="0.35">
      <c r="G9" s="47" t="s">
        <v>357</v>
      </c>
      <c r="H9" s="73">
        <f>+SUBTOTAL(9,H7:H7)</f>
        <v>0</v>
      </c>
    </row>
    <row r="14" spans="1:8" x14ac:dyDescent="0.35">
      <c r="B14" s="79"/>
      <c r="C14" s="80"/>
    </row>
    <row r="16" spans="1:8" x14ac:dyDescent="0.35">
      <c r="B16" s="79"/>
      <c r="C16" s="80"/>
    </row>
    <row r="17" spans="2:3" x14ac:dyDescent="0.35">
      <c r="B17" s="83"/>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81"/>
      <c r="C74" s="82"/>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sheetData>
  <hyperlinks>
    <hyperlink ref="B1" location="Resumen!A1" display="INDICE" xr:uid="{BE0A7956-9CF7-4468-8929-A7743EE4472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F8E3-7808-458C-BB93-A028110F8CFC}">
  <sheetPr codeName="Hoja14"/>
  <dimension ref="A1:H9"/>
  <sheetViews>
    <sheetView workbookViewId="0"/>
  </sheetViews>
  <sheetFormatPr baseColWidth="10" defaultRowHeight="14.5" x14ac:dyDescent="0.35"/>
  <cols>
    <col min="2" max="2" width="26.54296875" bestFit="1" customWidth="1"/>
    <col min="3" max="3" width="18.7265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10</v>
      </c>
      <c r="B1" s="83" t="s">
        <v>577</v>
      </c>
    </row>
    <row r="2" spans="1:8" ht="15.5" x14ac:dyDescent="0.35">
      <c r="B2" s="72" t="s">
        <v>8</v>
      </c>
    </row>
    <row r="3" spans="1:8" ht="15.5" x14ac:dyDescent="0.35">
      <c r="B3" s="72" t="s">
        <v>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7</v>
      </c>
      <c r="C7" s="92" t="s">
        <v>8</v>
      </c>
      <c r="D7" s="93"/>
      <c r="E7" s="93"/>
      <c r="F7" s="93"/>
      <c r="G7" s="93"/>
      <c r="H7" s="94"/>
    </row>
    <row r="9" spans="1:8" x14ac:dyDescent="0.35">
      <c r="G9" s="47" t="s">
        <v>357</v>
      </c>
      <c r="H9" s="73">
        <f>+SUBTOTAL(9,H7:H7)</f>
        <v>0</v>
      </c>
    </row>
  </sheetData>
  <hyperlinks>
    <hyperlink ref="B1" location="Resumen!A1" display="INDICE" xr:uid="{4AE12D4B-DD09-4028-80D7-3A065BC6CD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AF37-54C6-4016-A49C-BA81D9368534}">
  <sheetPr codeName="Hoja15"/>
  <dimension ref="A1:H9"/>
  <sheetViews>
    <sheetView workbookViewId="0"/>
  </sheetViews>
  <sheetFormatPr baseColWidth="10" defaultRowHeight="14.5" x14ac:dyDescent="0.35"/>
  <sheetData>
    <row r="1" spans="1:8" x14ac:dyDescent="0.35">
      <c r="A1">
        <v>11</v>
      </c>
      <c r="B1" s="83" t="s">
        <v>577</v>
      </c>
    </row>
    <row r="2" spans="1:8" ht="15.5" x14ac:dyDescent="0.35">
      <c r="B2" s="72" t="s">
        <v>99</v>
      </c>
    </row>
    <row r="3" spans="1:8" ht="15.5" x14ac:dyDescent="0.35">
      <c r="B3" s="72" t="s">
        <v>98</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98</v>
      </c>
      <c r="C7" s="92" t="s">
        <v>99</v>
      </c>
      <c r="D7" s="93"/>
      <c r="E7" s="93"/>
      <c r="F7" s="93"/>
      <c r="G7" s="93"/>
      <c r="H7" s="94"/>
    </row>
    <row r="9" spans="1:8" x14ac:dyDescent="0.35">
      <c r="G9" s="47" t="s">
        <v>357</v>
      </c>
      <c r="H9" s="73">
        <f>+SUBTOTAL(9,H7:H7)</f>
        <v>0</v>
      </c>
    </row>
  </sheetData>
  <hyperlinks>
    <hyperlink ref="B1" location="Resumen!A1" display="INDICE" xr:uid="{2674C42E-F30B-474B-88DC-3F11CB1BEB0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089B4-9254-4E0C-95AB-431E237EC2E9}">
  <sheetPr codeName="Hoja16"/>
  <dimension ref="A1:H11"/>
  <sheetViews>
    <sheetView workbookViewId="0"/>
  </sheetViews>
  <sheetFormatPr baseColWidth="10" defaultRowHeight="14.5" x14ac:dyDescent="0.35"/>
  <cols>
    <col min="2" max="2" width="27.26953125" bestFit="1" customWidth="1"/>
    <col min="3" max="3" width="23.17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12</v>
      </c>
      <c r="B1" s="83" t="s">
        <v>577</v>
      </c>
    </row>
    <row r="2" spans="1:8" ht="15.5" x14ac:dyDescent="0.35">
      <c r="B2" s="72" t="s">
        <v>10</v>
      </c>
    </row>
    <row r="3" spans="1:8" ht="15.5" x14ac:dyDescent="0.35">
      <c r="B3" s="72" t="s">
        <v>9</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v>
      </c>
      <c r="C7" s="92" t="s">
        <v>10</v>
      </c>
      <c r="D7" s="93"/>
      <c r="E7" s="93"/>
      <c r="F7" s="93"/>
      <c r="G7" s="93"/>
      <c r="H7" s="94"/>
    </row>
    <row r="8" spans="1:8" x14ac:dyDescent="0.35">
      <c r="B8" s="79"/>
      <c r="C8" s="80"/>
    </row>
    <row r="9" spans="1:8" x14ac:dyDescent="0.35">
      <c r="B9" s="79"/>
      <c r="C9" s="80"/>
      <c r="G9" s="47" t="s">
        <v>357</v>
      </c>
      <c r="H9" s="73">
        <f>+SUBTOTAL(9,H7:H7)</f>
        <v>0</v>
      </c>
    </row>
    <row r="10" spans="1:8" x14ac:dyDescent="0.35">
      <c r="B10" s="79"/>
      <c r="C10" s="80"/>
    </row>
    <row r="11" spans="1:8" x14ac:dyDescent="0.35">
      <c r="B11" s="79"/>
      <c r="C11" s="80"/>
    </row>
  </sheetData>
  <hyperlinks>
    <hyperlink ref="B1" location="Resumen!A1" display="INDICE" xr:uid="{272603EF-CF47-4EB3-9612-C8446CB9BA4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6AEB-D386-44F9-A801-D098DE23FF1D}">
  <sheetPr codeName="Hoja17"/>
  <dimension ref="A1:H12"/>
  <sheetViews>
    <sheetView topLeftCell="A4" workbookViewId="0">
      <selection activeCell="G39" sqref="G38:G39"/>
    </sheetView>
  </sheetViews>
  <sheetFormatPr baseColWidth="10" defaultRowHeight="14.5" x14ac:dyDescent="0.35"/>
  <cols>
    <col min="2" max="2" width="26.54296875" bestFit="1" customWidth="1"/>
    <col min="3" max="3" width="21.453125" bestFit="1" customWidth="1"/>
    <col min="4" max="4" width="22.54296875" bestFit="1" customWidth="1"/>
    <col min="5" max="5" width="9" bestFit="1" customWidth="1"/>
    <col min="6" max="6" width="9.81640625" bestFit="1" customWidth="1"/>
    <col min="7" max="7" width="20.54296875" bestFit="1" customWidth="1"/>
    <col min="8" max="8" width="9.1796875" bestFit="1" customWidth="1"/>
  </cols>
  <sheetData>
    <row r="1" spans="1:8" x14ac:dyDescent="0.35">
      <c r="B1" s="83" t="s">
        <v>577</v>
      </c>
    </row>
    <row r="2" spans="1:8" ht="15.5" x14ac:dyDescent="0.35">
      <c r="B2" s="72" t="s">
        <v>12</v>
      </c>
    </row>
    <row r="3" spans="1:8" ht="15.5" x14ac:dyDescent="0.35">
      <c r="A3">
        <v>13</v>
      </c>
      <c r="B3" s="72" t="s">
        <v>11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v>
      </c>
      <c r="C7" s="92" t="s">
        <v>12</v>
      </c>
      <c r="D7" s="47" t="s">
        <v>581</v>
      </c>
      <c r="E7" s="47" t="s">
        <v>582</v>
      </c>
      <c r="F7" s="47" t="s">
        <v>583</v>
      </c>
      <c r="G7" s="47"/>
      <c r="H7" s="47"/>
    </row>
    <row r="8" spans="1:8" x14ac:dyDescent="0.35">
      <c r="B8" s="79"/>
      <c r="C8" s="80"/>
    </row>
    <row r="9" spans="1:8" x14ac:dyDescent="0.35">
      <c r="B9" s="79"/>
      <c r="C9" s="80"/>
      <c r="G9" s="47" t="s">
        <v>357</v>
      </c>
      <c r="H9" s="73">
        <f>+SUBTOTAL(9,H7:H7)</f>
        <v>0</v>
      </c>
    </row>
    <row r="10" spans="1:8" x14ac:dyDescent="0.35">
      <c r="B10" s="79"/>
      <c r="C10" s="80"/>
    </row>
    <row r="11" spans="1:8" x14ac:dyDescent="0.35">
      <c r="B11" s="79"/>
      <c r="C11" s="80"/>
    </row>
    <row r="12" spans="1:8" x14ac:dyDescent="0.35">
      <c r="B12" s="79"/>
      <c r="C12" s="80"/>
    </row>
  </sheetData>
  <hyperlinks>
    <hyperlink ref="B1" location="Resumen!A1" display="INDICE" xr:uid="{6B722F0C-906E-462B-98A2-C973C7B27F3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2793-B522-4519-BAF1-DC31286B43F5}">
  <sheetPr codeName="Hoja18"/>
  <dimension ref="A1:H97"/>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14</v>
      </c>
      <c r="B1" s="83" t="s">
        <v>577</v>
      </c>
    </row>
    <row r="2" spans="1:8" ht="15.5" x14ac:dyDescent="0.35">
      <c r="B2" s="72" t="s">
        <v>101</v>
      </c>
    </row>
    <row r="3" spans="1:8" ht="15.5" x14ac:dyDescent="0.35">
      <c r="B3" s="72" t="s">
        <v>100</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100</v>
      </c>
      <c r="C7" s="92" t="s">
        <v>101</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1187378E-EA46-426D-B439-CAD2AF72E81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57A4-8773-4F2A-A473-E25F80D13467}">
  <sheetPr codeName="Hoja19"/>
  <dimension ref="A1:H97"/>
  <sheetViews>
    <sheetView workbookViewId="0"/>
  </sheetViews>
  <sheetFormatPr baseColWidth="10" defaultRowHeight="14.5" x14ac:dyDescent="0.35"/>
  <cols>
    <col min="2" max="2" width="26.54296875" bestFit="1" customWidth="1"/>
    <col min="3" max="3" width="21.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15</v>
      </c>
      <c r="B1" s="83" t="s">
        <v>577</v>
      </c>
    </row>
    <row r="2" spans="1:8" ht="15.5" x14ac:dyDescent="0.35">
      <c r="B2" s="72" t="s">
        <v>103</v>
      </c>
    </row>
    <row r="3" spans="1:8" ht="15.5" x14ac:dyDescent="0.35">
      <c r="B3" s="72" t="s">
        <v>102</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102</v>
      </c>
      <c r="C7" s="92" t="s">
        <v>103</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1D98A6AC-11F3-4B3D-B475-F2528CC268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99FF"/>
    <pageSetUpPr fitToPage="1"/>
  </sheetPr>
  <dimension ref="A1:N98"/>
  <sheetViews>
    <sheetView showGridLines="0" tabSelected="1" view="pageBreakPreview" zoomScale="115" zoomScaleNormal="90" zoomScaleSheetLayoutView="115" workbookViewId="0">
      <pane ySplit="1" topLeftCell="A91" activePane="bottomLeft" state="frozen"/>
      <selection pane="bottomLeft" activeCell="F2" sqref="F2:F97"/>
    </sheetView>
  </sheetViews>
  <sheetFormatPr baseColWidth="10" defaultColWidth="11.54296875" defaultRowHeight="14.5" x14ac:dyDescent="0.35"/>
  <cols>
    <col min="1" max="1" width="8.7265625" customWidth="1"/>
    <col min="2" max="2" width="6.1796875" customWidth="1"/>
    <col min="3" max="3" width="11.7265625" bestFit="1" customWidth="1"/>
    <col min="4" max="4" width="34.54296875" style="63" bestFit="1" customWidth="1"/>
    <col min="5" max="5" width="13.1796875" style="2" bestFit="1" customWidth="1"/>
    <col min="6" max="6" width="43.26953125" bestFit="1" customWidth="1"/>
    <col min="7" max="7" width="22.1796875" bestFit="1" customWidth="1"/>
    <col min="8" max="8" width="17.7265625" bestFit="1" customWidth="1"/>
    <col min="9" max="9" width="28.7265625" customWidth="1"/>
    <col min="10" max="10" width="13" style="65" bestFit="1" customWidth="1"/>
  </cols>
  <sheetData>
    <row r="1" spans="1:14" ht="65.5" x14ac:dyDescent="0.35">
      <c r="A1" s="56" t="s">
        <v>468</v>
      </c>
      <c r="B1" s="56" t="s">
        <v>365</v>
      </c>
      <c r="C1" s="57" t="s">
        <v>1</v>
      </c>
      <c r="D1" s="57" t="s">
        <v>2</v>
      </c>
      <c r="E1" s="57" t="s">
        <v>361</v>
      </c>
      <c r="F1" s="57" t="s">
        <v>358</v>
      </c>
      <c r="G1" s="57" t="s">
        <v>84</v>
      </c>
      <c r="H1" s="64" t="s">
        <v>188</v>
      </c>
      <c r="I1" s="57" t="s">
        <v>214</v>
      </c>
      <c r="J1" s="64" t="s">
        <v>362</v>
      </c>
      <c r="K1" s="64" t="s">
        <v>363</v>
      </c>
      <c r="L1" s="64" t="s">
        <v>364</v>
      </c>
      <c r="M1" s="64" t="s">
        <v>366</v>
      </c>
      <c r="N1" s="64" t="s">
        <v>441</v>
      </c>
    </row>
    <row r="2" spans="1:14" ht="14.65" customHeight="1" x14ac:dyDescent="0.35">
      <c r="A2" s="47">
        <v>1</v>
      </c>
      <c r="B2" s="48">
        <f>+COUNTIF($F$1:F2,'SAP 1'!$W$4)</f>
        <v>0</v>
      </c>
      <c r="C2" s="49" t="s">
        <v>85</v>
      </c>
      <c r="D2" s="58" t="s">
        <v>86</v>
      </c>
      <c r="E2" s="50">
        <f>+'1'!$H$9</f>
        <v>0</v>
      </c>
      <c r="F2" s="47" t="s">
        <v>575</v>
      </c>
      <c r="G2" s="47"/>
      <c r="H2" s="47"/>
      <c r="I2" s="47" t="s">
        <v>560</v>
      </c>
      <c r="J2" s="66">
        <v>20230605</v>
      </c>
      <c r="K2" s="47" t="s">
        <v>545</v>
      </c>
      <c r="L2" s="66">
        <v>20230405</v>
      </c>
      <c r="M2" s="47" t="s">
        <v>443</v>
      </c>
      <c r="N2" s="47">
        <v>1</v>
      </c>
    </row>
    <row r="3" spans="1:14" ht="14.65" customHeight="1" x14ac:dyDescent="0.35">
      <c r="A3" s="47">
        <v>2</v>
      </c>
      <c r="B3" s="48">
        <f>+COUNTIF($F$1:F3,'SAP 1'!$W$4)</f>
        <v>0</v>
      </c>
      <c r="C3" s="49" t="s">
        <v>87</v>
      </c>
      <c r="D3" s="58" t="s">
        <v>88</v>
      </c>
      <c r="E3" s="50">
        <f>+'1'!$H$9</f>
        <v>0</v>
      </c>
      <c r="F3" s="47" t="s">
        <v>575</v>
      </c>
      <c r="G3" s="47"/>
      <c r="H3" s="47"/>
      <c r="I3" s="47" t="s">
        <v>268</v>
      </c>
      <c r="J3" s="66">
        <v>20230605</v>
      </c>
      <c r="K3" s="47" t="s">
        <v>547</v>
      </c>
      <c r="L3" s="66">
        <v>20230405</v>
      </c>
      <c r="M3" s="47" t="s">
        <v>443</v>
      </c>
      <c r="N3" s="47">
        <v>2</v>
      </c>
    </row>
    <row r="4" spans="1:14" ht="14.65" customHeight="1" x14ac:dyDescent="0.35">
      <c r="A4" s="47">
        <v>3</v>
      </c>
      <c r="B4" s="48">
        <f>+COUNTIF($F$1:F4,'SAP 1'!$W$4)</f>
        <v>0</v>
      </c>
      <c r="C4" s="49" t="s">
        <v>89</v>
      </c>
      <c r="D4" s="58" t="s">
        <v>90</v>
      </c>
      <c r="E4" s="50">
        <f>+'1'!$H$9</f>
        <v>0</v>
      </c>
      <c r="F4" s="47" t="s">
        <v>575</v>
      </c>
      <c r="G4" s="47"/>
      <c r="H4" s="47"/>
      <c r="I4" s="47" t="s">
        <v>270</v>
      </c>
      <c r="J4" s="66">
        <v>20230605</v>
      </c>
      <c r="K4" s="47" t="s">
        <v>519</v>
      </c>
      <c r="L4" s="66">
        <v>20230405</v>
      </c>
      <c r="M4" s="47" t="s">
        <v>443</v>
      </c>
      <c r="N4" s="47">
        <v>3</v>
      </c>
    </row>
    <row r="5" spans="1:14" ht="14.65" customHeight="1" x14ac:dyDescent="0.35">
      <c r="A5" s="47">
        <v>4</v>
      </c>
      <c r="B5" s="48">
        <f>+COUNTIF($F$1:F5,'SAP 1'!$W$4)</f>
        <v>0</v>
      </c>
      <c r="C5" s="49" t="s">
        <v>91</v>
      </c>
      <c r="D5" s="58" t="s">
        <v>92</v>
      </c>
      <c r="E5" s="50">
        <f>+'1'!$H$9</f>
        <v>0</v>
      </c>
      <c r="F5" s="47" t="s">
        <v>575</v>
      </c>
      <c r="G5" s="47"/>
      <c r="H5" s="47"/>
      <c r="I5" s="47" t="s">
        <v>270</v>
      </c>
      <c r="J5" s="66">
        <v>20230605</v>
      </c>
      <c r="K5" s="47" t="s">
        <v>544</v>
      </c>
      <c r="L5" s="66">
        <v>20230405</v>
      </c>
      <c r="M5" s="47" t="s">
        <v>443</v>
      </c>
      <c r="N5" s="47">
        <v>4</v>
      </c>
    </row>
    <row r="6" spans="1:14" ht="14.65" customHeight="1" x14ac:dyDescent="0.35">
      <c r="A6" s="47">
        <v>5</v>
      </c>
      <c r="B6" s="48">
        <f>+COUNTIF($F$1:F6,'SAP 1'!$W$4)</f>
        <v>0</v>
      </c>
      <c r="C6" s="49" t="s">
        <v>3</v>
      </c>
      <c r="D6" s="58" t="s">
        <v>4</v>
      </c>
      <c r="E6" s="50">
        <f>+'1'!$H$9</f>
        <v>0</v>
      </c>
      <c r="F6" s="47" t="s">
        <v>575</v>
      </c>
      <c r="G6" s="47"/>
      <c r="H6" s="47"/>
      <c r="I6" s="47" t="s">
        <v>560</v>
      </c>
      <c r="J6" s="66">
        <v>20230605</v>
      </c>
      <c r="K6" t="s">
        <v>539</v>
      </c>
      <c r="L6" s="66">
        <v>20230405</v>
      </c>
      <c r="M6" s="47" t="s">
        <v>443</v>
      </c>
      <c r="N6" s="47">
        <v>5</v>
      </c>
    </row>
    <row r="7" spans="1:14" ht="14.65" customHeight="1" x14ac:dyDescent="0.35">
      <c r="A7" s="47">
        <v>6</v>
      </c>
      <c r="B7" s="48">
        <f>+COUNTIF($F$1:F7,'SAP 1'!$W$4)</f>
        <v>0</v>
      </c>
      <c r="C7" s="49" t="s">
        <v>83</v>
      </c>
      <c r="D7" s="58" t="s">
        <v>93</v>
      </c>
      <c r="E7" s="50">
        <f>+'1'!$H$9</f>
        <v>0</v>
      </c>
      <c r="F7" s="47" t="s">
        <v>575</v>
      </c>
      <c r="G7" s="47"/>
      <c r="H7" s="47"/>
      <c r="I7" s="47" t="s">
        <v>270</v>
      </c>
      <c r="J7" s="66">
        <v>20230605</v>
      </c>
      <c r="K7" s="47" t="s">
        <v>502</v>
      </c>
      <c r="L7" s="66">
        <v>20230405</v>
      </c>
      <c r="M7" s="47" t="s">
        <v>443</v>
      </c>
      <c r="N7" s="47">
        <v>6</v>
      </c>
    </row>
    <row r="8" spans="1:14" ht="14.65" customHeight="1" x14ac:dyDescent="0.35">
      <c r="A8" s="47">
        <v>7</v>
      </c>
      <c r="B8" s="48">
        <f>+COUNTIF($F$1:F8,'SAP 1'!$W$4)</f>
        <v>0</v>
      </c>
      <c r="C8" s="49" t="s">
        <v>94</v>
      </c>
      <c r="D8" s="58" t="s">
        <v>95</v>
      </c>
      <c r="E8" s="50">
        <f>+'1'!$H$9</f>
        <v>0</v>
      </c>
      <c r="F8" s="47" t="s">
        <v>575</v>
      </c>
      <c r="G8" s="47"/>
      <c r="H8" s="47"/>
      <c r="I8" s="47" t="s">
        <v>270</v>
      </c>
      <c r="J8" s="66">
        <v>20230605</v>
      </c>
      <c r="K8" s="47" t="s">
        <v>500</v>
      </c>
      <c r="L8" s="66">
        <v>20230405</v>
      </c>
      <c r="M8" s="47" t="s">
        <v>443</v>
      </c>
      <c r="N8" s="47">
        <v>7</v>
      </c>
    </row>
    <row r="9" spans="1:14" x14ac:dyDescent="0.35">
      <c r="A9" s="47">
        <v>8</v>
      </c>
      <c r="B9" s="48">
        <f>+COUNTIF($F$1:F9,'SAP 1'!$W$4)</f>
        <v>0</v>
      </c>
      <c r="C9" s="49" t="s">
        <v>5</v>
      </c>
      <c r="D9" s="58" t="s">
        <v>6</v>
      </c>
      <c r="E9" s="50">
        <f>+'1'!$H$9</f>
        <v>0</v>
      </c>
      <c r="F9" s="47" t="s">
        <v>575</v>
      </c>
      <c r="G9" s="47"/>
      <c r="H9" s="47"/>
      <c r="I9" s="51" t="s">
        <v>270</v>
      </c>
      <c r="J9" s="66">
        <v>20230605</v>
      </c>
      <c r="K9" t="s">
        <v>469</v>
      </c>
      <c r="L9" s="66">
        <v>20230405</v>
      </c>
      <c r="M9" s="47" t="s">
        <v>443</v>
      </c>
      <c r="N9" s="47">
        <v>8</v>
      </c>
    </row>
    <row r="10" spans="1:14" ht="14.65" customHeight="1" x14ac:dyDescent="0.35">
      <c r="A10" s="47">
        <v>9</v>
      </c>
      <c r="B10" s="48">
        <f>+COUNTIF($F$1:F10,'SAP 1'!$W$4)</f>
        <v>0</v>
      </c>
      <c r="C10" s="49" t="s">
        <v>96</v>
      </c>
      <c r="D10" s="58" t="s">
        <v>97</v>
      </c>
      <c r="E10" s="50">
        <f>+'1'!$H$9</f>
        <v>0</v>
      </c>
      <c r="F10" s="47" t="s">
        <v>575</v>
      </c>
      <c r="G10" s="52"/>
      <c r="H10" s="47"/>
      <c r="I10" s="47" t="s">
        <v>270</v>
      </c>
      <c r="J10" s="66">
        <v>20230605</v>
      </c>
      <c r="K10" s="47" t="s">
        <v>512</v>
      </c>
      <c r="L10" s="66">
        <v>20230405</v>
      </c>
      <c r="M10" s="47" t="s">
        <v>443</v>
      </c>
      <c r="N10" s="47">
        <v>9</v>
      </c>
    </row>
    <row r="11" spans="1:14" ht="14.65" customHeight="1" x14ac:dyDescent="0.35">
      <c r="A11" s="47">
        <v>10</v>
      </c>
      <c r="B11" s="48">
        <f>+COUNTIF($F$1:F11,'SAP 1'!$W$4)</f>
        <v>0</v>
      </c>
      <c r="C11" s="49" t="s">
        <v>7</v>
      </c>
      <c r="D11" s="58" t="s">
        <v>8</v>
      </c>
      <c r="E11" s="50">
        <f>+'1'!$H$9</f>
        <v>0</v>
      </c>
      <c r="F11" s="47" t="s">
        <v>575</v>
      </c>
      <c r="G11" s="52"/>
      <c r="H11" s="47"/>
      <c r="I11" s="47" t="s">
        <v>268</v>
      </c>
      <c r="J11" s="66">
        <v>20230605</v>
      </c>
      <c r="K11" s="47" t="s">
        <v>507</v>
      </c>
      <c r="L11" s="66">
        <v>20230405</v>
      </c>
      <c r="M11" s="47" t="s">
        <v>443</v>
      </c>
      <c r="N11" s="47">
        <v>10</v>
      </c>
    </row>
    <row r="12" spans="1:14" ht="14.65" customHeight="1" x14ac:dyDescent="0.35">
      <c r="A12" s="47">
        <v>11</v>
      </c>
      <c r="B12" s="48">
        <f>+COUNTIF($F$1:F12,'SAP 1'!$W$4)</f>
        <v>0</v>
      </c>
      <c r="C12" s="49" t="s">
        <v>98</v>
      </c>
      <c r="D12" s="58" t="s">
        <v>99</v>
      </c>
      <c r="E12" s="50">
        <f>+'1'!$H$9</f>
        <v>0</v>
      </c>
      <c r="F12" s="47" t="s">
        <v>575</v>
      </c>
      <c r="G12" s="52"/>
      <c r="H12" s="47"/>
      <c r="I12" s="47" t="s">
        <v>560</v>
      </c>
      <c r="J12" s="66">
        <v>20230605</v>
      </c>
      <c r="K12" s="47" t="s">
        <v>534</v>
      </c>
      <c r="L12" s="66">
        <v>20230405</v>
      </c>
      <c r="M12" s="47" t="s">
        <v>443</v>
      </c>
      <c r="N12" s="47">
        <v>11</v>
      </c>
    </row>
    <row r="13" spans="1:14" ht="13.9" customHeight="1" x14ac:dyDescent="0.35">
      <c r="A13" s="47">
        <v>12</v>
      </c>
      <c r="B13" s="48">
        <f>+COUNTIF($F$1:F13,'SAP 1'!$W$4)</f>
        <v>0</v>
      </c>
      <c r="C13" s="49" t="s">
        <v>9</v>
      </c>
      <c r="D13" s="58" t="s">
        <v>10</v>
      </c>
      <c r="E13" s="50">
        <f>+'1'!$H$9</f>
        <v>0</v>
      </c>
      <c r="F13" s="47" t="s">
        <v>575</v>
      </c>
      <c r="G13" s="52"/>
      <c r="H13" s="47"/>
      <c r="I13" s="47" t="s">
        <v>268</v>
      </c>
      <c r="J13" s="66">
        <v>20230605</v>
      </c>
      <c r="K13" s="47" t="s">
        <v>513</v>
      </c>
      <c r="L13" s="66">
        <v>20230405</v>
      </c>
      <c r="M13" s="47" t="s">
        <v>443</v>
      </c>
      <c r="N13" s="47">
        <v>12</v>
      </c>
    </row>
    <row r="14" spans="1:14" ht="15" customHeight="1" x14ac:dyDescent="0.35">
      <c r="A14" s="47">
        <v>13</v>
      </c>
      <c r="B14" s="48">
        <f>+COUNTIF($F$1:F14,'SAP 1'!$W$4)</f>
        <v>0</v>
      </c>
      <c r="C14" s="49" t="s">
        <v>11</v>
      </c>
      <c r="D14" s="58" t="s">
        <v>12</v>
      </c>
      <c r="E14" s="50">
        <f>+'1'!$H$9</f>
        <v>0</v>
      </c>
      <c r="F14" s="47" t="s">
        <v>575</v>
      </c>
      <c r="G14" s="47"/>
      <c r="H14" s="47"/>
      <c r="I14" s="51" t="s">
        <v>270</v>
      </c>
      <c r="J14" s="66">
        <v>20230605</v>
      </c>
      <c r="K14" s="47" t="s">
        <v>492</v>
      </c>
      <c r="L14" s="66">
        <v>20230405</v>
      </c>
      <c r="M14" s="47" t="s">
        <v>443</v>
      </c>
      <c r="N14" s="47">
        <v>13</v>
      </c>
    </row>
    <row r="15" spans="1:14" ht="14.65" customHeight="1" x14ac:dyDescent="0.35">
      <c r="A15" s="47">
        <v>14</v>
      </c>
      <c r="B15" s="48">
        <f>+COUNTIF($F$1:F15,'SAP 1'!$W$4)</f>
        <v>0</v>
      </c>
      <c r="C15" s="49" t="s">
        <v>100</v>
      </c>
      <c r="D15" s="58" t="s">
        <v>101</v>
      </c>
      <c r="E15" s="50">
        <f>+'1'!$H$9</f>
        <v>0</v>
      </c>
      <c r="F15" s="47" t="s">
        <v>575</v>
      </c>
      <c r="G15" s="52"/>
      <c r="H15" s="47"/>
      <c r="I15" s="47" t="s">
        <v>268</v>
      </c>
      <c r="J15" s="66">
        <v>20230605</v>
      </c>
      <c r="K15" t="s">
        <v>546</v>
      </c>
      <c r="L15" s="66">
        <v>20230405</v>
      </c>
      <c r="M15" s="47" t="s">
        <v>443</v>
      </c>
      <c r="N15" s="47">
        <v>14</v>
      </c>
    </row>
    <row r="16" spans="1:14" ht="14.65" customHeight="1" x14ac:dyDescent="0.35">
      <c r="A16" s="47">
        <v>15</v>
      </c>
      <c r="B16" s="48">
        <f>+COUNTIF($F$1:F16,'SAP 1'!$W$4)</f>
        <v>0</v>
      </c>
      <c r="C16" s="49" t="s">
        <v>102</v>
      </c>
      <c r="D16" s="58" t="s">
        <v>103</v>
      </c>
      <c r="E16" s="50">
        <f>+'1'!$H$9</f>
        <v>0</v>
      </c>
      <c r="F16" s="47" t="s">
        <v>575</v>
      </c>
      <c r="G16" s="52"/>
      <c r="H16" s="47"/>
      <c r="I16" s="47" t="s">
        <v>268</v>
      </c>
      <c r="J16" s="66">
        <v>20230605</v>
      </c>
      <c r="K16" s="47" t="s">
        <v>533</v>
      </c>
      <c r="L16" s="66">
        <v>20230405</v>
      </c>
      <c r="M16" s="47" t="s">
        <v>443</v>
      </c>
      <c r="N16" s="47">
        <v>15</v>
      </c>
    </row>
    <row r="17" spans="1:14" ht="14.65" customHeight="1" x14ac:dyDescent="0.35">
      <c r="A17" s="47">
        <v>16</v>
      </c>
      <c r="B17" s="48">
        <f>+COUNTIF($F$1:F17,'SAP 1'!$W$4)</f>
        <v>0</v>
      </c>
      <c r="C17" s="49" t="s">
        <v>13</v>
      </c>
      <c r="D17" s="58" t="s">
        <v>14</v>
      </c>
      <c r="E17" s="50">
        <f>+'1'!$H$9</f>
        <v>0</v>
      </c>
      <c r="F17" s="47" t="s">
        <v>575</v>
      </c>
      <c r="G17" s="52"/>
      <c r="H17" s="47"/>
      <c r="I17" s="47" t="s">
        <v>270</v>
      </c>
      <c r="J17" s="66">
        <v>20230605</v>
      </c>
      <c r="K17" t="s">
        <v>540</v>
      </c>
      <c r="L17" s="66">
        <v>20230405</v>
      </c>
      <c r="M17" s="47" t="s">
        <v>443</v>
      </c>
      <c r="N17" s="47">
        <v>16</v>
      </c>
    </row>
    <row r="18" spans="1:14" ht="14.65" customHeight="1" x14ac:dyDescent="0.35">
      <c r="A18" s="47">
        <v>17</v>
      </c>
      <c r="B18" s="48">
        <f>+COUNTIF($F$1:F18,'SAP 1'!$W$4)</f>
        <v>0</v>
      </c>
      <c r="C18" s="49" t="s">
        <v>104</v>
      </c>
      <c r="D18" s="58" t="s">
        <v>105</v>
      </c>
      <c r="E18" s="50">
        <f>+'1'!$H$9</f>
        <v>0</v>
      </c>
      <c r="F18" s="47" t="s">
        <v>575</v>
      </c>
      <c r="G18" s="52"/>
      <c r="H18" s="47"/>
      <c r="I18" s="47" t="s">
        <v>560</v>
      </c>
      <c r="J18" s="66">
        <v>20230605</v>
      </c>
      <c r="K18" s="47" t="s">
        <v>518</v>
      </c>
      <c r="L18" s="66">
        <v>20230405</v>
      </c>
      <c r="M18" s="47" t="s">
        <v>443</v>
      </c>
      <c r="N18" s="47">
        <v>17</v>
      </c>
    </row>
    <row r="19" spans="1:14" ht="14.65" customHeight="1" x14ac:dyDescent="0.35">
      <c r="A19" s="47">
        <v>18</v>
      </c>
      <c r="B19" s="48">
        <f>+COUNTIF($F$1:F19,'SAP 1'!$W$4)</f>
        <v>0</v>
      </c>
      <c r="C19" s="49" t="s">
        <v>106</v>
      </c>
      <c r="D19" s="58" t="s">
        <v>107</v>
      </c>
      <c r="E19" s="50">
        <f>+'1'!$H$9</f>
        <v>0</v>
      </c>
      <c r="F19" s="47" t="s">
        <v>575</v>
      </c>
      <c r="G19" s="52"/>
      <c r="H19" s="47"/>
      <c r="I19" s="47" t="s">
        <v>560</v>
      </c>
      <c r="J19" s="66">
        <v>20230605</v>
      </c>
      <c r="K19" t="s">
        <v>517</v>
      </c>
      <c r="L19" s="66">
        <v>20230405</v>
      </c>
      <c r="M19" s="47" t="s">
        <v>443</v>
      </c>
      <c r="N19" s="47">
        <v>18</v>
      </c>
    </row>
    <row r="20" spans="1:14" ht="14.65" customHeight="1" x14ac:dyDescent="0.35">
      <c r="A20" s="47">
        <v>19</v>
      </c>
      <c r="B20" s="48">
        <f>+COUNTIF($F$1:F20,'SAP 1'!$W$4)</f>
        <v>0</v>
      </c>
      <c r="C20" s="49" t="s">
        <v>15</v>
      </c>
      <c r="D20" s="58" t="s">
        <v>16</v>
      </c>
      <c r="E20" s="50">
        <f>+'1'!$H$9</f>
        <v>0</v>
      </c>
      <c r="F20" s="47" t="s">
        <v>575</v>
      </c>
      <c r="G20" s="52"/>
      <c r="H20" s="47"/>
      <c r="I20" s="47" t="s">
        <v>560</v>
      </c>
      <c r="J20" s="66">
        <v>20230605</v>
      </c>
      <c r="K20" t="s">
        <v>516</v>
      </c>
      <c r="L20" s="66">
        <v>20230405</v>
      </c>
      <c r="M20" s="47" t="s">
        <v>443</v>
      </c>
      <c r="N20" s="47">
        <v>19</v>
      </c>
    </row>
    <row r="21" spans="1:14" ht="14.65" customHeight="1" x14ac:dyDescent="0.35">
      <c r="A21" s="47">
        <v>20</v>
      </c>
      <c r="B21" s="48">
        <f>+COUNTIF($F$1:F21,'SAP 1'!$W$4)</f>
        <v>0</v>
      </c>
      <c r="C21" s="49" t="s">
        <v>17</v>
      </c>
      <c r="D21" s="58" t="s">
        <v>18</v>
      </c>
      <c r="E21" s="50">
        <f>+'1'!$H$9</f>
        <v>0</v>
      </c>
      <c r="F21" s="47" t="s">
        <v>575</v>
      </c>
      <c r="G21" s="52"/>
      <c r="H21" s="47"/>
      <c r="I21" s="47" t="s">
        <v>268</v>
      </c>
      <c r="J21" s="66">
        <v>20230605</v>
      </c>
      <c r="K21" s="47" t="s">
        <v>503</v>
      </c>
      <c r="L21" s="66">
        <v>20230405</v>
      </c>
      <c r="M21" s="47" t="s">
        <v>443</v>
      </c>
      <c r="N21" s="47">
        <v>20</v>
      </c>
    </row>
    <row r="22" spans="1:14" ht="15" customHeight="1" x14ac:dyDescent="0.35">
      <c r="A22" s="47">
        <v>21</v>
      </c>
      <c r="B22" s="48">
        <f>+COUNTIF($F$1:F22,'SAP 1'!$W$4)</f>
        <v>0</v>
      </c>
      <c r="C22" s="49" t="s">
        <v>19</v>
      </c>
      <c r="D22" s="58" t="s">
        <v>20</v>
      </c>
      <c r="E22" s="50">
        <f>+'1'!$H$9</f>
        <v>0</v>
      </c>
      <c r="F22" s="47" t="s">
        <v>575</v>
      </c>
      <c r="G22" s="47"/>
      <c r="H22" s="47"/>
      <c r="I22" s="51" t="s">
        <v>560</v>
      </c>
      <c r="J22" s="66">
        <v>20230605</v>
      </c>
      <c r="K22" s="47" t="s">
        <v>493</v>
      </c>
      <c r="L22" s="66">
        <v>20230405</v>
      </c>
      <c r="M22" s="47" t="s">
        <v>443</v>
      </c>
      <c r="N22" s="47">
        <v>21</v>
      </c>
    </row>
    <row r="23" spans="1:14" ht="14.65" customHeight="1" x14ac:dyDescent="0.35">
      <c r="A23" s="47">
        <v>22</v>
      </c>
      <c r="B23" s="48">
        <f>+COUNTIF($F$1:F23,'SAP 1'!$W$4)</f>
        <v>0</v>
      </c>
      <c r="C23" s="49" t="s">
        <v>108</v>
      </c>
      <c r="D23" s="58" t="s">
        <v>109</v>
      </c>
      <c r="E23" s="50">
        <f>+'1'!$H$9</f>
        <v>0</v>
      </c>
      <c r="F23" s="47" t="s">
        <v>575</v>
      </c>
      <c r="G23" s="52"/>
      <c r="H23" s="47"/>
      <c r="I23" s="47" t="s">
        <v>270</v>
      </c>
      <c r="J23" s="66">
        <v>20230605</v>
      </c>
      <c r="K23" s="47" t="s">
        <v>508</v>
      </c>
      <c r="L23" s="66">
        <v>20230405</v>
      </c>
      <c r="M23" s="47" t="s">
        <v>443</v>
      </c>
      <c r="N23" s="47">
        <v>22</v>
      </c>
    </row>
    <row r="24" spans="1:14" ht="14.65" customHeight="1" x14ac:dyDescent="0.35">
      <c r="A24" s="47">
        <v>23</v>
      </c>
      <c r="B24" s="48">
        <f>+COUNTIF($F$1:F24,'SAP 1'!$W$4)</f>
        <v>0</v>
      </c>
      <c r="C24" s="49" t="s">
        <v>21</v>
      </c>
      <c r="D24" s="58" t="s">
        <v>22</v>
      </c>
      <c r="E24" s="50">
        <f>+'1'!$H$9</f>
        <v>0</v>
      </c>
      <c r="F24" s="47" t="s">
        <v>575</v>
      </c>
      <c r="G24" s="52"/>
      <c r="H24" s="47"/>
      <c r="I24" s="47" t="s">
        <v>268</v>
      </c>
      <c r="J24" s="66">
        <v>20230605</v>
      </c>
      <c r="K24" s="47" t="s">
        <v>506</v>
      </c>
      <c r="L24" s="66">
        <v>20230405</v>
      </c>
      <c r="M24" s="47" t="s">
        <v>443</v>
      </c>
      <c r="N24" s="47">
        <v>23</v>
      </c>
    </row>
    <row r="25" spans="1:14" ht="14.65" customHeight="1" x14ac:dyDescent="0.35">
      <c r="A25" s="47">
        <v>24</v>
      </c>
      <c r="B25" s="48">
        <f>+COUNTIF($F$1:F25,'SAP 1'!$W$4)</f>
        <v>0</v>
      </c>
      <c r="C25" s="49" t="s">
        <v>110</v>
      </c>
      <c r="D25" s="58" t="s">
        <v>111</v>
      </c>
      <c r="E25" s="50">
        <f>+'1'!$H$9</f>
        <v>0</v>
      </c>
      <c r="F25" s="47" t="s">
        <v>575</v>
      </c>
      <c r="G25" s="52"/>
      <c r="H25" s="47"/>
      <c r="I25" s="47" t="s">
        <v>270</v>
      </c>
      <c r="J25" s="66">
        <v>20230605</v>
      </c>
      <c r="K25" s="47" t="s">
        <v>501</v>
      </c>
      <c r="L25" s="66">
        <v>20230405</v>
      </c>
      <c r="M25" s="47" t="s">
        <v>443</v>
      </c>
      <c r="N25" s="47">
        <v>24</v>
      </c>
    </row>
    <row r="26" spans="1:14" ht="14.65" customHeight="1" x14ac:dyDescent="0.35">
      <c r="A26" s="47">
        <v>25</v>
      </c>
      <c r="B26" s="48">
        <f>+COUNTIF($F$1:F26,'SAP 1'!$W$4)</f>
        <v>0</v>
      </c>
      <c r="C26" s="49" t="s">
        <v>112</v>
      </c>
      <c r="D26" s="58" t="s">
        <v>113</v>
      </c>
      <c r="E26" s="50">
        <f>+'1'!$H$9</f>
        <v>0</v>
      </c>
      <c r="F26" s="47" t="s">
        <v>575</v>
      </c>
      <c r="G26" s="52"/>
      <c r="H26" s="47"/>
      <c r="I26" s="47" t="s">
        <v>560</v>
      </c>
      <c r="J26" s="66">
        <v>20230605</v>
      </c>
      <c r="K26" t="s">
        <v>514</v>
      </c>
      <c r="L26" s="66">
        <v>20230405</v>
      </c>
      <c r="M26" s="47" t="s">
        <v>443</v>
      </c>
      <c r="N26" s="47">
        <v>25</v>
      </c>
    </row>
    <row r="27" spans="1:14" ht="14.65" customHeight="1" x14ac:dyDescent="0.35">
      <c r="A27" s="47">
        <v>26</v>
      </c>
      <c r="B27" s="48">
        <f>+COUNTIF($F$1:F27,'SAP 1'!$W$4)</f>
        <v>0</v>
      </c>
      <c r="C27" s="49" t="s">
        <v>23</v>
      </c>
      <c r="D27" s="58" t="s">
        <v>24</v>
      </c>
      <c r="E27" s="50">
        <f>+'1'!$H$9</f>
        <v>0</v>
      </c>
      <c r="F27" s="47" t="s">
        <v>575</v>
      </c>
      <c r="G27" s="52"/>
      <c r="H27" s="47"/>
      <c r="I27" s="47" t="s">
        <v>270</v>
      </c>
      <c r="J27" s="66">
        <v>20230605</v>
      </c>
      <c r="K27" s="47" t="s">
        <v>478</v>
      </c>
      <c r="L27" s="66">
        <v>20230405</v>
      </c>
      <c r="M27" s="47" t="s">
        <v>443</v>
      </c>
      <c r="N27" s="47">
        <v>26</v>
      </c>
    </row>
    <row r="28" spans="1:14" ht="14.65" customHeight="1" x14ac:dyDescent="0.35">
      <c r="A28" s="47">
        <v>27</v>
      </c>
      <c r="B28" s="48">
        <f>+COUNTIF($F$1:F28,'SAP 1'!$W$4)</f>
        <v>0</v>
      </c>
      <c r="C28" s="49" t="s">
        <v>25</v>
      </c>
      <c r="D28" s="58" t="s">
        <v>26</v>
      </c>
      <c r="E28" s="50">
        <f>+'1'!$H$9</f>
        <v>0</v>
      </c>
      <c r="F28" s="47" t="s">
        <v>575</v>
      </c>
      <c r="G28" s="52"/>
      <c r="H28" s="47"/>
      <c r="I28" s="47" t="s">
        <v>268</v>
      </c>
      <c r="J28" s="66">
        <v>20230605</v>
      </c>
      <c r="K28" t="s">
        <v>505</v>
      </c>
      <c r="L28" s="66">
        <v>20230405</v>
      </c>
      <c r="M28" s="47" t="s">
        <v>443</v>
      </c>
      <c r="N28" s="47">
        <v>27</v>
      </c>
    </row>
    <row r="29" spans="1:14" ht="14.65" customHeight="1" x14ac:dyDescent="0.35">
      <c r="A29" s="47">
        <v>28</v>
      </c>
      <c r="B29" s="48">
        <f>+COUNTIF($F$1:F29,'SAP 1'!$W$4)</f>
        <v>0</v>
      </c>
      <c r="C29" s="49" t="s">
        <v>27</v>
      </c>
      <c r="D29" s="58" t="s">
        <v>28</v>
      </c>
      <c r="E29" s="50">
        <f>+'1'!$H$9</f>
        <v>0</v>
      </c>
      <c r="F29" s="47" t="s">
        <v>575</v>
      </c>
      <c r="G29" s="52"/>
      <c r="H29" s="47"/>
      <c r="I29" s="47" t="s">
        <v>560</v>
      </c>
      <c r="J29" s="66">
        <v>20230605</v>
      </c>
      <c r="K29" s="47" t="s">
        <v>515</v>
      </c>
      <c r="L29" s="66">
        <v>20230405</v>
      </c>
      <c r="M29" s="47" t="s">
        <v>443</v>
      </c>
      <c r="N29" s="47">
        <v>28</v>
      </c>
    </row>
    <row r="30" spans="1:14" ht="15" customHeight="1" x14ac:dyDescent="0.35">
      <c r="A30" s="47">
        <v>29</v>
      </c>
      <c r="B30" s="48">
        <f>+COUNTIF($F$1:F30,'SAP 1'!$W$4)</f>
        <v>0</v>
      </c>
      <c r="C30" s="49" t="s">
        <v>29</v>
      </c>
      <c r="D30" s="58" t="s">
        <v>30</v>
      </c>
      <c r="E30" s="50">
        <f>+'1'!$H$9</f>
        <v>0</v>
      </c>
      <c r="F30" s="47" t="s">
        <v>575</v>
      </c>
      <c r="G30" s="52"/>
      <c r="H30" s="47"/>
      <c r="I30" s="47" t="s">
        <v>560</v>
      </c>
      <c r="J30" s="66">
        <v>20230605</v>
      </c>
      <c r="K30" t="s">
        <v>504</v>
      </c>
      <c r="L30" s="66">
        <v>20230405</v>
      </c>
      <c r="M30" s="47" t="s">
        <v>443</v>
      </c>
      <c r="N30" s="47">
        <v>29</v>
      </c>
    </row>
    <row r="31" spans="1:14" ht="15" customHeight="1" x14ac:dyDescent="0.35">
      <c r="A31" s="47">
        <v>30</v>
      </c>
      <c r="B31" s="48">
        <f>+COUNTIF($F$1:F31,'SAP 1'!$W$4)</f>
        <v>0</v>
      </c>
      <c r="C31" s="49" t="s">
        <v>31</v>
      </c>
      <c r="D31" s="58" t="s">
        <v>32</v>
      </c>
      <c r="E31" s="50">
        <f>+'1'!$H$9</f>
        <v>0</v>
      </c>
      <c r="F31" s="47" t="s">
        <v>575</v>
      </c>
      <c r="G31" s="47"/>
      <c r="H31" s="47"/>
      <c r="I31" s="51" t="s">
        <v>560</v>
      </c>
      <c r="J31" s="66">
        <v>20230605</v>
      </c>
      <c r="K31" t="s">
        <v>473</v>
      </c>
      <c r="L31" s="66">
        <v>20230405</v>
      </c>
      <c r="M31" s="47" t="s">
        <v>443</v>
      </c>
      <c r="N31" s="47">
        <v>30</v>
      </c>
    </row>
    <row r="32" spans="1:14" ht="14.65" customHeight="1" x14ac:dyDescent="0.35">
      <c r="A32" s="47">
        <v>31</v>
      </c>
      <c r="B32" s="48">
        <f>+COUNTIF($F$1:F32,'SAP 1'!$W$4)</f>
        <v>0</v>
      </c>
      <c r="C32" s="49" t="s">
        <v>114</v>
      </c>
      <c r="D32" s="58" t="s">
        <v>115</v>
      </c>
      <c r="E32" s="50">
        <f>+'1'!$H$9</f>
        <v>0</v>
      </c>
      <c r="F32" s="47" t="s">
        <v>575</v>
      </c>
      <c r="G32" s="52"/>
      <c r="H32" s="47"/>
      <c r="I32" s="47" t="s">
        <v>560</v>
      </c>
      <c r="J32" s="66">
        <v>20230605</v>
      </c>
      <c r="K32" s="47" t="s">
        <v>511</v>
      </c>
      <c r="L32" s="66">
        <v>20230405</v>
      </c>
      <c r="M32" s="47" t="s">
        <v>443</v>
      </c>
      <c r="N32" s="47">
        <v>31</v>
      </c>
    </row>
    <row r="33" spans="1:14" ht="14.5" customHeight="1" x14ac:dyDescent="0.35">
      <c r="A33" s="47">
        <v>32</v>
      </c>
      <c r="B33" s="48">
        <f>+COUNTIF($F$1:F33,'SAP 1'!$W$4)</f>
        <v>0</v>
      </c>
      <c r="C33" s="49" t="s">
        <v>33</v>
      </c>
      <c r="D33" s="58" t="s">
        <v>34</v>
      </c>
      <c r="E33" s="50">
        <f>+'1'!$H$9</f>
        <v>0</v>
      </c>
      <c r="F33" s="47" t="s">
        <v>575</v>
      </c>
      <c r="G33" s="47"/>
      <c r="H33" s="47"/>
      <c r="I33" s="51" t="s">
        <v>270</v>
      </c>
      <c r="J33" s="66">
        <v>20230605</v>
      </c>
      <c r="K33" s="47" t="s">
        <v>498</v>
      </c>
      <c r="L33" s="66">
        <v>20230405</v>
      </c>
      <c r="M33" s="47" t="s">
        <v>443</v>
      </c>
      <c r="N33" s="47">
        <v>32</v>
      </c>
    </row>
    <row r="34" spans="1:14" ht="14.65" customHeight="1" x14ac:dyDescent="0.35">
      <c r="A34" s="47">
        <v>33</v>
      </c>
      <c r="B34" s="48">
        <f>+COUNTIF($F$1:F34,'SAP 1'!$W$4)</f>
        <v>0</v>
      </c>
      <c r="C34" s="49" t="s">
        <v>116</v>
      </c>
      <c r="D34" s="58" t="s">
        <v>117</v>
      </c>
      <c r="E34" s="50">
        <f>+'1'!$H$9</f>
        <v>0</v>
      </c>
      <c r="F34" s="47" t="s">
        <v>575</v>
      </c>
      <c r="G34" s="52"/>
      <c r="H34" s="47"/>
      <c r="I34" s="47" t="s">
        <v>560</v>
      </c>
      <c r="J34" s="66">
        <v>20230605</v>
      </c>
      <c r="K34" t="s">
        <v>557</v>
      </c>
      <c r="L34" s="66">
        <v>20230405</v>
      </c>
      <c r="M34" s="47" t="s">
        <v>443</v>
      </c>
      <c r="N34" s="47">
        <v>33</v>
      </c>
    </row>
    <row r="35" spans="1:14" ht="14.65" customHeight="1" x14ac:dyDescent="0.35">
      <c r="A35" s="47">
        <v>34</v>
      </c>
      <c r="B35" s="48">
        <f>+COUNTIF($F$1:F35,'SAP 1'!$W$4)</f>
        <v>0</v>
      </c>
      <c r="C35" s="49" t="s">
        <v>118</v>
      </c>
      <c r="D35" s="58" t="s">
        <v>119</v>
      </c>
      <c r="E35" s="50">
        <f>+'1'!$H$9</f>
        <v>0</v>
      </c>
      <c r="F35" s="47" t="s">
        <v>575</v>
      </c>
      <c r="G35" s="52"/>
      <c r="H35" s="47"/>
      <c r="I35" s="47" t="s">
        <v>560</v>
      </c>
      <c r="J35" s="66">
        <v>20230605</v>
      </c>
      <c r="K35" s="47" t="s">
        <v>527</v>
      </c>
      <c r="L35" s="66">
        <v>20230405</v>
      </c>
      <c r="M35" s="47" t="s">
        <v>443</v>
      </c>
      <c r="N35" s="47">
        <v>34</v>
      </c>
    </row>
    <row r="36" spans="1:14" ht="14.65" customHeight="1" x14ac:dyDescent="0.35">
      <c r="A36" s="47">
        <v>35</v>
      </c>
      <c r="B36" s="48">
        <f>+COUNTIF($F$1:F36,'SAP 1'!$W$4)</f>
        <v>0</v>
      </c>
      <c r="C36" s="49" t="s">
        <v>120</v>
      </c>
      <c r="D36" s="58" t="s">
        <v>121</v>
      </c>
      <c r="E36" s="50">
        <f>+'1'!$H$9</f>
        <v>0</v>
      </c>
      <c r="F36" s="47" t="s">
        <v>575</v>
      </c>
      <c r="G36" s="52"/>
      <c r="H36" s="47"/>
      <c r="I36" s="47" t="s">
        <v>268</v>
      </c>
      <c r="J36" s="66">
        <v>20230605</v>
      </c>
      <c r="K36" t="s">
        <v>553</v>
      </c>
      <c r="L36" s="66">
        <v>20230405</v>
      </c>
      <c r="M36" s="47" t="s">
        <v>443</v>
      </c>
      <c r="N36" s="47">
        <v>35</v>
      </c>
    </row>
    <row r="37" spans="1:14" ht="14.65" customHeight="1" x14ac:dyDescent="0.35">
      <c r="A37" s="47">
        <v>36</v>
      </c>
      <c r="B37" s="48">
        <f>+COUNTIF($F$1:F37,'SAP 1'!$W$4)</f>
        <v>0</v>
      </c>
      <c r="C37" s="49" t="s">
        <v>122</v>
      </c>
      <c r="D37" s="58" t="s">
        <v>123</v>
      </c>
      <c r="E37" s="50">
        <f>+'1'!$H$9</f>
        <v>0</v>
      </c>
      <c r="F37" s="47" t="s">
        <v>575</v>
      </c>
      <c r="G37" s="52"/>
      <c r="H37" s="47"/>
      <c r="I37" s="47" t="s">
        <v>270</v>
      </c>
      <c r="J37" s="66">
        <v>20230605</v>
      </c>
      <c r="K37" s="47" t="s">
        <v>520</v>
      </c>
      <c r="L37" s="66">
        <v>20230405</v>
      </c>
      <c r="M37" s="47" t="s">
        <v>443</v>
      </c>
      <c r="N37" s="47">
        <v>36</v>
      </c>
    </row>
    <row r="38" spans="1:14" ht="14.65" customHeight="1" x14ac:dyDescent="0.35">
      <c r="A38" s="47">
        <v>37</v>
      </c>
      <c r="B38" s="48">
        <f>+COUNTIF($F$1:F38,'SAP 1'!$W$4)</f>
        <v>0</v>
      </c>
      <c r="C38" s="49" t="s">
        <v>35</v>
      </c>
      <c r="D38" s="58" t="s">
        <v>36</v>
      </c>
      <c r="E38" s="50">
        <f>+'1'!$H$9</f>
        <v>0</v>
      </c>
      <c r="F38" s="47" t="s">
        <v>575</v>
      </c>
      <c r="G38" s="52"/>
      <c r="H38" s="47"/>
      <c r="I38" s="47" t="s">
        <v>268</v>
      </c>
      <c r="J38" s="66">
        <v>20230605</v>
      </c>
      <c r="K38" s="47" t="s">
        <v>522</v>
      </c>
      <c r="L38" s="66">
        <v>20230405</v>
      </c>
      <c r="M38" s="47" t="s">
        <v>443</v>
      </c>
      <c r="N38" s="47">
        <v>37</v>
      </c>
    </row>
    <row r="39" spans="1:14" ht="14.65" customHeight="1" x14ac:dyDescent="0.35">
      <c r="A39" s="47">
        <v>38</v>
      </c>
      <c r="B39" s="48">
        <f>+COUNTIF($F$1:F39,'SAP 1'!$W$4)</f>
        <v>0</v>
      </c>
      <c r="C39" s="49" t="s">
        <v>124</v>
      </c>
      <c r="D39" s="58" t="s">
        <v>125</v>
      </c>
      <c r="E39" s="50">
        <f>+'1'!$H$9</f>
        <v>0</v>
      </c>
      <c r="F39" s="47" t="s">
        <v>575</v>
      </c>
      <c r="G39" s="52"/>
      <c r="H39" s="47"/>
      <c r="I39" s="47" t="s">
        <v>268</v>
      </c>
      <c r="J39" s="66">
        <v>20230605</v>
      </c>
      <c r="K39" s="47" t="s">
        <v>529</v>
      </c>
      <c r="L39" s="66">
        <v>20230405</v>
      </c>
      <c r="M39" s="47" t="s">
        <v>443</v>
      </c>
      <c r="N39" s="47">
        <v>38</v>
      </c>
    </row>
    <row r="40" spans="1:14" ht="14.65" customHeight="1" x14ac:dyDescent="0.35">
      <c r="A40" s="47">
        <v>39</v>
      </c>
      <c r="B40" s="48">
        <f>+COUNTIF($F$1:F40,'SAP 1'!$W$4)</f>
        <v>0</v>
      </c>
      <c r="C40" s="49" t="s">
        <v>126</v>
      </c>
      <c r="D40" s="58" t="s">
        <v>127</v>
      </c>
      <c r="E40" s="50">
        <f>+'1'!$H$9</f>
        <v>0</v>
      </c>
      <c r="F40" s="47" t="s">
        <v>575</v>
      </c>
      <c r="G40" s="52"/>
      <c r="H40" s="47"/>
      <c r="I40" s="47" t="s">
        <v>268</v>
      </c>
      <c r="J40" s="66">
        <v>20230605</v>
      </c>
      <c r="K40" t="s">
        <v>554</v>
      </c>
      <c r="L40" s="66">
        <v>20230405</v>
      </c>
      <c r="M40" s="47" t="s">
        <v>443</v>
      </c>
      <c r="N40" s="47">
        <v>39</v>
      </c>
    </row>
    <row r="41" spans="1:14" ht="14.65" customHeight="1" x14ac:dyDescent="0.35">
      <c r="A41" s="47">
        <v>40</v>
      </c>
      <c r="B41" s="48">
        <f>+COUNTIF($F$1:F41,'SAP 1'!$W$4)</f>
        <v>0</v>
      </c>
      <c r="C41" s="49" t="s">
        <v>128</v>
      </c>
      <c r="D41" s="58" t="s">
        <v>129</v>
      </c>
      <c r="E41" s="50">
        <f>+'1'!$H$9</f>
        <v>0</v>
      </c>
      <c r="F41" s="47" t="s">
        <v>575</v>
      </c>
      <c r="G41" s="52"/>
      <c r="H41" s="47"/>
      <c r="I41" s="47" t="s">
        <v>560</v>
      </c>
      <c r="J41" s="66">
        <v>20230605</v>
      </c>
      <c r="K41" s="47" t="s">
        <v>523</v>
      </c>
      <c r="L41" s="66">
        <v>20230405</v>
      </c>
      <c r="M41" s="47" t="s">
        <v>443</v>
      </c>
      <c r="N41" s="47">
        <v>40</v>
      </c>
    </row>
    <row r="42" spans="1:14" ht="14.65" customHeight="1" x14ac:dyDescent="0.35">
      <c r="A42" s="47">
        <v>41</v>
      </c>
      <c r="B42" s="48">
        <f>+COUNTIF($F$1:F42,'SAP 1'!$W$4)</f>
        <v>0</v>
      </c>
      <c r="C42" s="49" t="s">
        <v>130</v>
      </c>
      <c r="D42" s="58" t="s">
        <v>131</v>
      </c>
      <c r="E42" s="50">
        <f>+'1'!$H$9</f>
        <v>0</v>
      </c>
      <c r="F42" s="47" t="s">
        <v>575</v>
      </c>
      <c r="G42" s="52"/>
      <c r="H42" s="47"/>
      <c r="I42" s="47" t="s">
        <v>268</v>
      </c>
      <c r="J42" s="66">
        <v>20230605</v>
      </c>
      <c r="K42" s="47" t="s">
        <v>532</v>
      </c>
      <c r="L42" s="66">
        <v>20230405</v>
      </c>
      <c r="M42" s="47" t="s">
        <v>443</v>
      </c>
      <c r="N42" s="47">
        <v>41</v>
      </c>
    </row>
    <row r="43" spans="1:14" ht="14.65" customHeight="1" x14ac:dyDescent="0.35">
      <c r="A43" s="47">
        <v>42</v>
      </c>
      <c r="B43" s="48">
        <f>+COUNTIF($F$1:F43,'SAP 1'!$W$4)</f>
        <v>0</v>
      </c>
      <c r="C43" s="49" t="s">
        <v>132</v>
      </c>
      <c r="D43" s="58" t="s">
        <v>133</v>
      </c>
      <c r="E43" s="50">
        <f>+'1'!$H$9</f>
        <v>0</v>
      </c>
      <c r="F43" s="47" t="s">
        <v>575</v>
      </c>
      <c r="G43" s="52"/>
      <c r="H43" s="47"/>
      <c r="I43" s="47" t="s">
        <v>270</v>
      </c>
      <c r="J43" s="66">
        <v>20230605</v>
      </c>
      <c r="K43" t="s">
        <v>555</v>
      </c>
      <c r="L43" s="66">
        <v>20230405</v>
      </c>
      <c r="M43" s="47" t="s">
        <v>443</v>
      </c>
      <c r="N43" s="47">
        <v>42</v>
      </c>
    </row>
    <row r="44" spans="1:14" ht="14.65" customHeight="1" x14ac:dyDescent="0.35">
      <c r="A44" s="47">
        <v>43</v>
      </c>
      <c r="B44" s="48">
        <f>+COUNTIF($F$1:F44,'SAP 1'!$W$4)</f>
        <v>0</v>
      </c>
      <c r="C44" s="49" t="s">
        <v>134</v>
      </c>
      <c r="D44" s="58" t="s">
        <v>135</v>
      </c>
      <c r="E44" s="50">
        <f>+'1'!$H$9</f>
        <v>0</v>
      </c>
      <c r="F44" s="47" t="s">
        <v>575</v>
      </c>
      <c r="G44" s="52"/>
      <c r="H44" s="47"/>
      <c r="I44" s="47" t="s">
        <v>268</v>
      </c>
      <c r="J44" s="66">
        <v>20230605</v>
      </c>
      <c r="K44" s="47" t="s">
        <v>524</v>
      </c>
      <c r="L44" s="66">
        <v>20230405</v>
      </c>
      <c r="M44" s="47" t="s">
        <v>443</v>
      </c>
      <c r="N44" s="47">
        <v>43</v>
      </c>
    </row>
    <row r="45" spans="1:14" ht="14.65" customHeight="1" x14ac:dyDescent="0.35">
      <c r="A45" s="47">
        <v>44</v>
      </c>
      <c r="B45" s="48">
        <f>+COUNTIF($F$1:F45,'SAP 1'!$W$4)</f>
        <v>0</v>
      </c>
      <c r="C45" s="49" t="s">
        <v>136</v>
      </c>
      <c r="D45" s="58" t="s">
        <v>137</v>
      </c>
      <c r="E45" s="50">
        <f>+'1'!$H$9</f>
        <v>0</v>
      </c>
      <c r="F45" s="47" t="s">
        <v>575</v>
      </c>
      <c r="G45" s="52"/>
      <c r="H45" s="47"/>
      <c r="I45" s="47" t="s">
        <v>268</v>
      </c>
      <c r="J45" s="66">
        <v>20230605</v>
      </c>
      <c r="K45" s="47" t="s">
        <v>531</v>
      </c>
      <c r="L45" s="66">
        <v>20230405</v>
      </c>
      <c r="M45" s="47" t="s">
        <v>443</v>
      </c>
      <c r="N45" s="47">
        <v>44</v>
      </c>
    </row>
    <row r="46" spans="1:14" ht="14.65" customHeight="1" x14ac:dyDescent="0.35">
      <c r="A46" s="47">
        <v>45</v>
      </c>
      <c r="B46" s="48">
        <f>+COUNTIF($F$1:F46,'SAP 1'!$W$4)</f>
        <v>0</v>
      </c>
      <c r="C46" s="49" t="s">
        <v>138</v>
      </c>
      <c r="D46" s="58" t="s">
        <v>139</v>
      </c>
      <c r="E46" s="50">
        <f>+'1'!$H$9</f>
        <v>0</v>
      </c>
      <c r="F46" s="47" t="s">
        <v>575</v>
      </c>
      <c r="G46" s="52"/>
      <c r="H46" s="47"/>
      <c r="I46" s="47" t="s">
        <v>270</v>
      </c>
      <c r="J46" s="66">
        <v>20230605</v>
      </c>
      <c r="K46" s="47" t="s">
        <v>521</v>
      </c>
      <c r="L46" s="66">
        <v>20230405</v>
      </c>
      <c r="M46" s="47" t="s">
        <v>443</v>
      </c>
      <c r="N46" s="47">
        <v>45</v>
      </c>
    </row>
    <row r="47" spans="1:14" ht="14.65" customHeight="1" x14ac:dyDescent="0.35">
      <c r="A47" s="47">
        <v>46</v>
      </c>
      <c r="B47" s="48">
        <f>+COUNTIF($F$1:F47,'SAP 1'!$W$4)</f>
        <v>0</v>
      </c>
      <c r="C47" s="49" t="s">
        <v>140</v>
      </c>
      <c r="D47" s="58" t="s">
        <v>141</v>
      </c>
      <c r="E47" s="50">
        <f>+'1'!$H$9</f>
        <v>0</v>
      </c>
      <c r="F47" s="47" t="s">
        <v>575</v>
      </c>
      <c r="G47" s="52"/>
      <c r="H47" s="47"/>
      <c r="I47" s="47" t="s">
        <v>560</v>
      </c>
      <c r="J47" s="66">
        <v>20230605</v>
      </c>
      <c r="K47" s="47" t="s">
        <v>525</v>
      </c>
      <c r="L47" s="66">
        <v>20230405</v>
      </c>
      <c r="M47" s="47" t="s">
        <v>443</v>
      </c>
      <c r="N47" s="47">
        <v>46</v>
      </c>
    </row>
    <row r="48" spans="1:14" ht="14.65" customHeight="1" x14ac:dyDescent="0.35">
      <c r="A48" s="47">
        <v>47</v>
      </c>
      <c r="B48" s="48">
        <f>+COUNTIF($F$1:F48,'SAP 1'!$W$4)</f>
        <v>0</v>
      </c>
      <c r="C48" s="49" t="s">
        <v>142</v>
      </c>
      <c r="D48" s="58" t="s">
        <v>143</v>
      </c>
      <c r="E48" s="50">
        <f>+'1'!$H$9</f>
        <v>0</v>
      </c>
      <c r="F48" s="47" t="s">
        <v>575</v>
      </c>
      <c r="G48" s="52"/>
      <c r="H48" s="47"/>
      <c r="I48" s="47" t="s">
        <v>270</v>
      </c>
      <c r="J48" s="66">
        <v>20230605</v>
      </c>
      <c r="K48" s="47" t="s">
        <v>530</v>
      </c>
      <c r="L48" s="66">
        <v>20230405</v>
      </c>
      <c r="M48" s="47" t="s">
        <v>443</v>
      </c>
      <c r="N48" s="47">
        <v>47</v>
      </c>
    </row>
    <row r="49" spans="1:14" ht="14.65" customHeight="1" x14ac:dyDescent="0.35">
      <c r="A49" s="47">
        <v>48</v>
      </c>
      <c r="B49" s="48">
        <f>+COUNTIF($F$1:F49,'SAP 1'!$W$4)</f>
        <v>0</v>
      </c>
      <c r="C49" s="49" t="s">
        <v>144</v>
      </c>
      <c r="D49" s="58" t="s">
        <v>145</v>
      </c>
      <c r="E49" s="50">
        <f>+'1'!$H$9</f>
        <v>0</v>
      </c>
      <c r="F49" s="47" t="s">
        <v>575</v>
      </c>
      <c r="G49" s="52"/>
      <c r="H49" s="47"/>
      <c r="I49" s="47" t="s">
        <v>270</v>
      </c>
      <c r="J49" s="66">
        <v>20230605</v>
      </c>
      <c r="K49" t="s">
        <v>552</v>
      </c>
      <c r="L49" s="66">
        <v>20230405</v>
      </c>
      <c r="M49" s="47" t="s">
        <v>443</v>
      </c>
      <c r="N49" s="47">
        <v>48</v>
      </c>
    </row>
    <row r="50" spans="1:14" x14ac:dyDescent="0.35">
      <c r="A50" s="47">
        <v>49</v>
      </c>
      <c r="B50" s="48">
        <f>+COUNTIF($F$1:F50,'SAP 1'!$W$4)</f>
        <v>0</v>
      </c>
      <c r="C50" s="49" t="s">
        <v>146</v>
      </c>
      <c r="D50" s="58" t="s">
        <v>147</v>
      </c>
      <c r="E50" s="50">
        <f>+'1'!$H$9</f>
        <v>0</v>
      </c>
      <c r="F50" s="47" t="s">
        <v>575</v>
      </c>
      <c r="G50" s="47"/>
      <c r="H50" s="47"/>
      <c r="I50" s="51" t="s">
        <v>560</v>
      </c>
      <c r="J50" s="66">
        <v>20230605</v>
      </c>
      <c r="K50" s="47" t="s">
        <v>558</v>
      </c>
      <c r="L50" s="66">
        <v>20230405</v>
      </c>
      <c r="M50" s="47" t="s">
        <v>443</v>
      </c>
      <c r="N50" s="47">
        <v>49</v>
      </c>
    </row>
    <row r="51" spans="1:14" ht="14.65" customHeight="1" x14ac:dyDescent="0.35">
      <c r="A51" s="47">
        <v>50</v>
      </c>
      <c r="B51" s="48">
        <f>+COUNTIF($F$1:F51,'SAP 1'!$W$4)</f>
        <v>0</v>
      </c>
      <c r="C51" s="49" t="s">
        <v>148</v>
      </c>
      <c r="D51" s="58" t="s">
        <v>149</v>
      </c>
      <c r="E51" s="50">
        <f>+'1'!$H$9</f>
        <v>0</v>
      </c>
      <c r="F51" s="47" t="s">
        <v>575</v>
      </c>
      <c r="G51" s="52"/>
      <c r="H51" s="47"/>
      <c r="I51" s="47" t="s">
        <v>268</v>
      </c>
      <c r="J51" s="66">
        <v>20230605</v>
      </c>
      <c r="K51" s="47" t="s">
        <v>528</v>
      </c>
      <c r="L51" s="66">
        <v>20230405</v>
      </c>
      <c r="M51" s="47" t="s">
        <v>443</v>
      </c>
      <c r="N51" s="47">
        <v>50</v>
      </c>
    </row>
    <row r="52" spans="1:14" ht="14.65" customHeight="1" x14ac:dyDescent="0.35">
      <c r="A52" s="47">
        <v>51</v>
      </c>
      <c r="B52" s="48">
        <f>+COUNTIF($F$1:F52,'SAP 1'!$W$4)</f>
        <v>0</v>
      </c>
      <c r="C52" s="49" t="s">
        <v>150</v>
      </c>
      <c r="D52" s="58" t="s">
        <v>151</v>
      </c>
      <c r="E52" s="50">
        <f>+'1'!$H$9</f>
        <v>0</v>
      </c>
      <c r="F52" s="47" t="s">
        <v>575</v>
      </c>
      <c r="G52" s="52"/>
      <c r="H52" s="47"/>
      <c r="I52" s="47" t="s">
        <v>270</v>
      </c>
      <c r="J52" s="66">
        <v>20230605</v>
      </c>
      <c r="K52" s="47" t="s">
        <v>526</v>
      </c>
      <c r="L52" s="66">
        <v>20230405</v>
      </c>
      <c r="M52" s="47" t="s">
        <v>443</v>
      </c>
      <c r="N52" s="47">
        <v>52</v>
      </c>
    </row>
    <row r="53" spans="1:14" ht="14.65" customHeight="1" x14ac:dyDescent="0.35">
      <c r="A53" s="47">
        <v>52</v>
      </c>
      <c r="B53" s="48">
        <f>+COUNTIF($F$1:F53,'SAP 1'!$W$4)</f>
        <v>0</v>
      </c>
      <c r="C53" s="49" t="s">
        <v>152</v>
      </c>
      <c r="D53" s="58" t="s">
        <v>153</v>
      </c>
      <c r="E53" s="50">
        <f>+'1'!$H$9</f>
        <v>0</v>
      </c>
      <c r="F53" s="47" t="s">
        <v>575</v>
      </c>
      <c r="G53" s="52"/>
      <c r="H53" s="47"/>
      <c r="I53" s="47" t="s">
        <v>270</v>
      </c>
      <c r="J53" s="66">
        <v>20230605</v>
      </c>
      <c r="K53" s="47" t="s">
        <v>510</v>
      </c>
      <c r="L53" s="66">
        <v>20230405</v>
      </c>
      <c r="M53" s="47" t="s">
        <v>443</v>
      </c>
      <c r="N53" s="47">
        <v>53</v>
      </c>
    </row>
    <row r="54" spans="1:14" ht="14.65" customHeight="1" x14ac:dyDescent="0.35">
      <c r="A54" s="47">
        <v>53</v>
      </c>
      <c r="B54" s="48">
        <f>+COUNTIF($F$1:F54,'SAP 1'!$W$4)</f>
        <v>0</v>
      </c>
      <c r="C54" s="49" t="s">
        <v>37</v>
      </c>
      <c r="D54" s="58" t="s">
        <v>38</v>
      </c>
      <c r="E54" s="50">
        <f>+'1'!$H$9</f>
        <v>0</v>
      </c>
      <c r="F54" s="47" t="s">
        <v>575</v>
      </c>
      <c r="G54" s="52"/>
      <c r="H54" s="47"/>
      <c r="I54" s="47" t="s">
        <v>560</v>
      </c>
      <c r="J54" s="66">
        <v>20230605</v>
      </c>
      <c r="K54" s="47" t="s">
        <v>509</v>
      </c>
      <c r="L54" s="66">
        <v>20230405</v>
      </c>
      <c r="M54" s="47" t="s">
        <v>443</v>
      </c>
      <c r="N54" s="47">
        <v>54</v>
      </c>
    </row>
    <row r="55" spans="1:14" x14ac:dyDescent="0.35">
      <c r="A55" s="47">
        <v>54</v>
      </c>
      <c r="B55" s="48">
        <f>+COUNTIF($F$1:F55,'SAP 1'!$W$4)</f>
        <v>0</v>
      </c>
      <c r="C55" s="49" t="s">
        <v>39</v>
      </c>
      <c r="D55" s="58" t="s">
        <v>40</v>
      </c>
      <c r="E55" s="50">
        <f>+'1'!$H$9</f>
        <v>0</v>
      </c>
      <c r="F55" s="47" t="s">
        <v>575</v>
      </c>
      <c r="G55" s="47"/>
      <c r="H55" s="47"/>
      <c r="I55" s="51" t="s">
        <v>560</v>
      </c>
      <c r="J55" s="66">
        <v>20230605</v>
      </c>
      <c r="K55" s="47" t="s">
        <v>475</v>
      </c>
      <c r="L55" s="66">
        <v>20230405</v>
      </c>
      <c r="M55" s="47" t="s">
        <v>443</v>
      </c>
      <c r="N55" s="47">
        <v>55</v>
      </c>
    </row>
    <row r="56" spans="1:14" ht="14.65" customHeight="1" x14ac:dyDescent="0.35">
      <c r="A56" s="47">
        <v>55</v>
      </c>
      <c r="B56" s="48">
        <f>+COUNTIF($F$1:F56,'SAP 1'!$W$4)</f>
        <v>0</v>
      </c>
      <c r="C56" s="49" t="s">
        <v>41</v>
      </c>
      <c r="D56" s="58" t="s">
        <v>42</v>
      </c>
      <c r="E56" s="50">
        <f>+'1'!$H$9</f>
        <v>0</v>
      </c>
      <c r="F56" s="47" t="s">
        <v>575</v>
      </c>
      <c r="G56" s="52"/>
      <c r="H56" s="47"/>
      <c r="I56" s="47" t="s">
        <v>560</v>
      </c>
      <c r="J56" s="66">
        <v>20230605</v>
      </c>
      <c r="K56" s="47" t="s">
        <v>470</v>
      </c>
      <c r="L56" s="66">
        <v>20230405</v>
      </c>
      <c r="M56" s="47" t="s">
        <v>443</v>
      </c>
      <c r="N56" s="47">
        <v>56</v>
      </c>
    </row>
    <row r="57" spans="1:14" ht="14.65" customHeight="1" x14ac:dyDescent="0.35">
      <c r="A57" s="47">
        <v>56</v>
      </c>
      <c r="B57" s="48">
        <f>+COUNTIF($F$1:F57,'SAP 1'!$W$4)</f>
        <v>0</v>
      </c>
      <c r="C57" s="49" t="s">
        <v>43</v>
      </c>
      <c r="D57" s="58" t="s">
        <v>44</v>
      </c>
      <c r="E57" s="50">
        <f>+'1'!$H$9</f>
        <v>0</v>
      </c>
      <c r="F57" s="47" t="s">
        <v>575</v>
      </c>
      <c r="G57" s="52"/>
      <c r="H57" s="47"/>
      <c r="I57" s="47" t="s">
        <v>268</v>
      </c>
      <c r="J57" s="66">
        <v>20230605</v>
      </c>
      <c r="K57" s="47" t="s">
        <v>471</v>
      </c>
      <c r="L57" s="66">
        <v>20230405</v>
      </c>
      <c r="M57" s="47" t="s">
        <v>443</v>
      </c>
      <c r="N57" s="47">
        <v>57</v>
      </c>
    </row>
    <row r="58" spans="1:14" ht="14.65" customHeight="1" x14ac:dyDescent="0.35">
      <c r="A58" s="47">
        <v>57</v>
      </c>
      <c r="B58" s="48">
        <f>+COUNTIF($F$1:F58,'SAP 1'!$W$4)</f>
        <v>0</v>
      </c>
      <c r="C58" s="49" t="s">
        <v>45</v>
      </c>
      <c r="D58" s="58" t="s">
        <v>46</v>
      </c>
      <c r="E58" s="50">
        <f>+'1'!$H$9</f>
        <v>0</v>
      </c>
      <c r="F58" s="47" t="s">
        <v>575</v>
      </c>
      <c r="G58" s="52"/>
      <c r="H58" s="47"/>
      <c r="I58" s="47" t="s">
        <v>270</v>
      </c>
      <c r="J58" s="66">
        <v>20230605</v>
      </c>
      <c r="K58" s="47" t="s">
        <v>499</v>
      </c>
      <c r="L58" s="66">
        <v>20230405</v>
      </c>
      <c r="M58" s="47" t="s">
        <v>443</v>
      </c>
      <c r="N58" s="47">
        <v>58</v>
      </c>
    </row>
    <row r="59" spans="1:14" ht="14.65" customHeight="1" x14ac:dyDescent="0.35">
      <c r="A59" s="47">
        <v>58</v>
      </c>
      <c r="B59" s="48">
        <f>+COUNTIF($F$1:F59,'SAP 1'!$W$4)</f>
        <v>0</v>
      </c>
      <c r="C59" s="49" t="s">
        <v>154</v>
      </c>
      <c r="D59" s="58" t="s">
        <v>155</v>
      </c>
      <c r="E59" s="50">
        <f>+'1'!$H$9</f>
        <v>0</v>
      </c>
      <c r="F59" s="47" t="s">
        <v>575</v>
      </c>
      <c r="G59" s="52"/>
      <c r="H59" s="47"/>
      <c r="I59" s="47" t="s">
        <v>270</v>
      </c>
      <c r="J59" s="66">
        <v>20230605</v>
      </c>
      <c r="K59" s="47" t="s">
        <v>541</v>
      </c>
      <c r="L59" s="66">
        <v>20230405</v>
      </c>
      <c r="M59" s="47" t="s">
        <v>443</v>
      </c>
      <c r="N59" s="47">
        <v>59</v>
      </c>
    </row>
    <row r="60" spans="1:14" ht="14.65" customHeight="1" x14ac:dyDescent="0.35">
      <c r="A60" s="47">
        <v>59</v>
      </c>
      <c r="B60" s="48">
        <f>+COUNTIF($F$1:F60,'SAP 1'!$W$4)</f>
        <v>0</v>
      </c>
      <c r="C60" s="49" t="s">
        <v>47</v>
      </c>
      <c r="D60" s="58" t="s">
        <v>48</v>
      </c>
      <c r="E60" s="50">
        <f>+'1'!$H$9</f>
        <v>0</v>
      </c>
      <c r="F60" s="47" t="s">
        <v>575</v>
      </c>
      <c r="G60" s="47"/>
      <c r="H60" s="47"/>
      <c r="I60" s="51" t="s">
        <v>560</v>
      </c>
      <c r="J60" s="66">
        <v>20230605</v>
      </c>
      <c r="K60" s="47" t="s">
        <v>472</v>
      </c>
      <c r="L60" s="66">
        <v>20230405</v>
      </c>
      <c r="M60" s="47" t="s">
        <v>443</v>
      </c>
      <c r="N60" s="47">
        <v>60</v>
      </c>
    </row>
    <row r="61" spans="1:14" ht="14.65" customHeight="1" x14ac:dyDescent="0.35">
      <c r="A61" s="47">
        <v>60</v>
      </c>
      <c r="B61" s="48">
        <f>+COUNTIF($F$1:F61,'SAP 1'!$W$4)</f>
        <v>0</v>
      </c>
      <c r="C61" s="49" t="s">
        <v>49</v>
      </c>
      <c r="D61" s="58" t="s">
        <v>50</v>
      </c>
      <c r="E61" s="50">
        <f>+'1'!$H$9</f>
        <v>0</v>
      </c>
      <c r="F61" s="47" t="s">
        <v>575</v>
      </c>
      <c r="G61" s="52"/>
      <c r="H61" s="47"/>
      <c r="I61" s="47" t="s">
        <v>268</v>
      </c>
      <c r="J61" s="66">
        <v>20230605</v>
      </c>
      <c r="K61" s="47" t="s">
        <v>480</v>
      </c>
      <c r="L61" s="66">
        <v>20230405</v>
      </c>
      <c r="M61" s="47" t="s">
        <v>443</v>
      </c>
      <c r="N61" s="47">
        <v>61</v>
      </c>
    </row>
    <row r="62" spans="1:14" ht="14.65" customHeight="1" x14ac:dyDescent="0.35">
      <c r="A62" s="47">
        <v>61</v>
      </c>
      <c r="B62" s="48">
        <f>+COUNTIF($F$1:F62,'SAP 1'!$W$4)</f>
        <v>0</v>
      </c>
      <c r="C62" s="49" t="s">
        <v>51</v>
      </c>
      <c r="D62" s="58" t="s">
        <v>52</v>
      </c>
      <c r="E62" s="50">
        <f>+'1'!$H$9</f>
        <v>0</v>
      </c>
      <c r="F62" s="47" t="s">
        <v>575</v>
      </c>
      <c r="G62" s="47"/>
      <c r="H62" s="47"/>
      <c r="I62" s="51" t="s">
        <v>270</v>
      </c>
      <c r="J62" s="66">
        <v>20230605</v>
      </c>
      <c r="K62" s="47" t="s">
        <v>479</v>
      </c>
      <c r="L62" s="66">
        <v>20230405</v>
      </c>
      <c r="M62" s="47" t="s">
        <v>443</v>
      </c>
      <c r="N62" s="47">
        <v>62</v>
      </c>
    </row>
    <row r="63" spans="1:14" ht="14.65" customHeight="1" x14ac:dyDescent="0.35">
      <c r="A63" s="47">
        <v>62</v>
      </c>
      <c r="B63" s="48">
        <f>+COUNTIF($F$1:F63,'SAP 1'!$W$4)</f>
        <v>0</v>
      </c>
      <c r="C63" s="49" t="s">
        <v>53</v>
      </c>
      <c r="D63" s="58" t="s">
        <v>54</v>
      </c>
      <c r="E63" s="50">
        <f>+'1'!$H$9</f>
        <v>0</v>
      </c>
      <c r="F63" s="47" t="s">
        <v>575</v>
      </c>
      <c r="G63" s="52"/>
      <c r="H63" s="47"/>
      <c r="I63" s="47" t="s">
        <v>268</v>
      </c>
      <c r="J63" s="66">
        <v>20230605</v>
      </c>
      <c r="K63" s="47" t="s">
        <v>477</v>
      </c>
      <c r="L63" s="66">
        <v>20230405</v>
      </c>
      <c r="M63" s="47" t="s">
        <v>443</v>
      </c>
      <c r="N63" s="47">
        <v>63</v>
      </c>
    </row>
    <row r="64" spans="1:14" x14ac:dyDescent="0.35">
      <c r="A64" s="47">
        <v>63</v>
      </c>
      <c r="B64" s="48">
        <f>+COUNTIF($F$1:F64,'SAP 1'!$W$4)</f>
        <v>0</v>
      </c>
      <c r="C64" s="49" t="s">
        <v>55</v>
      </c>
      <c r="D64" s="58" t="s">
        <v>56</v>
      </c>
      <c r="E64" s="50">
        <f>+'1'!$H$9</f>
        <v>0</v>
      </c>
      <c r="F64" s="47" t="s">
        <v>575</v>
      </c>
      <c r="G64" s="47"/>
      <c r="H64" s="47"/>
      <c r="I64" s="51" t="s">
        <v>560</v>
      </c>
      <c r="J64" s="66">
        <v>20230605</v>
      </c>
      <c r="K64" s="47" t="s">
        <v>490</v>
      </c>
      <c r="L64" s="66">
        <v>20230405</v>
      </c>
      <c r="M64" s="47" t="s">
        <v>443</v>
      </c>
      <c r="N64" s="47">
        <v>64</v>
      </c>
    </row>
    <row r="65" spans="1:14" ht="14.65" customHeight="1" x14ac:dyDescent="0.35">
      <c r="A65" s="47">
        <v>64</v>
      </c>
      <c r="B65" s="48">
        <f>+COUNTIF($F$1:F65,'SAP 1'!$W$4)</f>
        <v>0</v>
      </c>
      <c r="C65" s="49" t="s">
        <v>156</v>
      </c>
      <c r="D65" s="58" t="s">
        <v>157</v>
      </c>
      <c r="E65" s="50">
        <f>+'1'!$H$9</f>
        <v>0</v>
      </c>
      <c r="F65" s="47" t="s">
        <v>575</v>
      </c>
      <c r="G65" s="47"/>
      <c r="H65" s="47"/>
      <c r="I65" s="51" t="s">
        <v>560</v>
      </c>
      <c r="J65" s="66">
        <v>20230605</v>
      </c>
      <c r="K65" t="s">
        <v>474</v>
      </c>
      <c r="L65" s="66">
        <v>20230405</v>
      </c>
      <c r="M65" s="47" t="s">
        <v>443</v>
      </c>
      <c r="N65" s="47">
        <v>65</v>
      </c>
    </row>
    <row r="66" spans="1:14" ht="14.65" customHeight="1" x14ac:dyDescent="0.35">
      <c r="A66" s="47">
        <v>65</v>
      </c>
      <c r="B66" s="48">
        <f>+COUNTIF($F$1:F66,'SAP 1'!$W$4)</f>
        <v>0</v>
      </c>
      <c r="C66" s="49" t="s">
        <v>57</v>
      </c>
      <c r="D66" s="58" t="s">
        <v>58</v>
      </c>
      <c r="E66" s="50">
        <f>+'1'!$H$9</f>
        <v>0</v>
      </c>
      <c r="F66" s="47" t="s">
        <v>575</v>
      </c>
      <c r="G66" s="47"/>
      <c r="H66" s="47"/>
      <c r="I66" s="47" t="s">
        <v>268</v>
      </c>
      <c r="J66" s="66">
        <v>20230605</v>
      </c>
      <c r="K66" s="47" t="s">
        <v>476</v>
      </c>
      <c r="L66" s="66">
        <v>20230405</v>
      </c>
      <c r="M66" s="47" t="s">
        <v>443</v>
      </c>
      <c r="N66" s="47">
        <v>66</v>
      </c>
    </row>
    <row r="67" spans="1:14" s="62" customFormat="1" x14ac:dyDescent="0.35">
      <c r="A67" s="47">
        <v>66</v>
      </c>
      <c r="B67" s="48">
        <f>+COUNTIF($F$1:F67,'SAP 1'!$W$4)</f>
        <v>0</v>
      </c>
      <c r="C67" s="59" t="s">
        <v>59</v>
      </c>
      <c r="D67" s="60" t="s">
        <v>158</v>
      </c>
      <c r="E67" s="50">
        <f>+'1'!$H$9</f>
        <v>0</v>
      </c>
      <c r="F67" s="47" t="s">
        <v>575</v>
      </c>
      <c r="G67" s="61"/>
      <c r="H67" s="61"/>
      <c r="I67" s="51" t="s">
        <v>560</v>
      </c>
      <c r="J67" s="66">
        <v>20230605</v>
      </c>
      <c r="K67" s="61" t="s">
        <v>491</v>
      </c>
      <c r="L67" s="66">
        <v>20230405</v>
      </c>
      <c r="M67" s="47" t="s">
        <v>443</v>
      </c>
      <c r="N67" s="47">
        <v>67</v>
      </c>
    </row>
    <row r="68" spans="1:14" ht="15" customHeight="1" x14ac:dyDescent="0.35">
      <c r="A68" s="47">
        <v>67</v>
      </c>
      <c r="B68" s="48">
        <f>+COUNTIF($F$1:F68,'SAP 1'!$W$4)</f>
        <v>0</v>
      </c>
      <c r="C68" s="49" t="s">
        <v>60</v>
      </c>
      <c r="D68" s="58" t="s">
        <v>61</v>
      </c>
      <c r="E68" s="50">
        <f>+'1'!$H$9</f>
        <v>0</v>
      </c>
      <c r="F68" s="47" t="s">
        <v>575</v>
      </c>
      <c r="G68" s="47"/>
      <c r="H68" s="47"/>
      <c r="I68" s="51" t="s">
        <v>270</v>
      </c>
      <c r="J68" s="66">
        <v>20230605</v>
      </c>
      <c r="K68" t="s">
        <v>484</v>
      </c>
      <c r="L68" s="66">
        <v>20230405</v>
      </c>
      <c r="M68" s="47" t="s">
        <v>443</v>
      </c>
      <c r="N68" s="47">
        <v>68</v>
      </c>
    </row>
    <row r="69" spans="1:14" ht="14.65" customHeight="1" x14ac:dyDescent="0.35">
      <c r="A69" s="47">
        <v>68</v>
      </c>
      <c r="B69" s="48">
        <f>+COUNTIF($F$1:F69,'SAP 1'!$W$4)</f>
        <v>0</v>
      </c>
      <c r="C69" s="49" t="s">
        <v>159</v>
      </c>
      <c r="D69" s="58" t="s">
        <v>160</v>
      </c>
      <c r="E69" s="50">
        <f>+'1'!$H$9</f>
        <v>0</v>
      </c>
      <c r="F69" s="47" t="s">
        <v>575</v>
      </c>
      <c r="G69" s="47"/>
      <c r="H69" s="47"/>
      <c r="I69" s="51" t="s">
        <v>560</v>
      </c>
      <c r="J69" s="66">
        <v>20230605</v>
      </c>
      <c r="K69" s="47" t="s">
        <v>483</v>
      </c>
      <c r="L69" s="66">
        <v>20230405</v>
      </c>
      <c r="M69" s="47" t="s">
        <v>443</v>
      </c>
      <c r="N69" s="47">
        <v>69</v>
      </c>
    </row>
    <row r="70" spans="1:14" ht="15" customHeight="1" x14ac:dyDescent="0.35">
      <c r="A70" s="47">
        <v>69</v>
      </c>
      <c r="B70" s="48">
        <f>+COUNTIF($F$1:F70,'SAP 1'!$W$4)</f>
        <v>0</v>
      </c>
      <c r="C70" s="49" t="s">
        <v>62</v>
      </c>
      <c r="D70" s="58" t="s">
        <v>63</v>
      </c>
      <c r="E70" s="50">
        <f>+'1'!$H$9</f>
        <v>0</v>
      </c>
      <c r="F70" s="47" t="s">
        <v>575</v>
      </c>
      <c r="G70" s="47"/>
      <c r="H70" s="47"/>
      <c r="I70" s="51" t="s">
        <v>270</v>
      </c>
      <c r="J70" s="66">
        <v>20230605</v>
      </c>
      <c r="K70" s="47" t="s">
        <v>489</v>
      </c>
      <c r="L70" s="66">
        <v>20230405</v>
      </c>
      <c r="M70" s="47" t="s">
        <v>443</v>
      </c>
      <c r="N70" s="47">
        <v>70</v>
      </c>
    </row>
    <row r="71" spans="1:14" ht="14.65" customHeight="1" x14ac:dyDescent="0.35">
      <c r="A71" s="47">
        <v>70</v>
      </c>
      <c r="B71" s="48">
        <f>+COUNTIF($F$1:F71,'SAP 1'!$W$4)</f>
        <v>0</v>
      </c>
      <c r="C71" s="49" t="s">
        <v>66</v>
      </c>
      <c r="D71" s="58" t="s">
        <v>360</v>
      </c>
      <c r="E71" s="50">
        <f>+'1'!$H$9</f>
        <v>0</v>
      </c>
      <c r="F71" s="47" t="s">
        <v>575</v>
      </c>
      <c r="G71" s="47"/>
      <c r="H71" s="47"/>
      <c r="I71" s="51" t="s">
        <v>270</v>
      </c>
      <c r="J71" s="66">
        <v>20230605</v>
      </c>
      <c r="K71" s="47" t="s">
        <v>482</v>
      </c>
      <c r="L71" s="66">
        <v>20230405</v>
      </c>
      <c r="M71" s="47" t="s">
        <v>443</v>
      </c>
      <c r="N71" s="47">
        <v>71</v>
      </c>
    </row>
    <row r="72" spans="1:14" ht="14.65" customHeight="1" x14ac:dyDescent="0.35">
      <c r="A72" s="47">
        <v>71</v>
      </c>
      <c r="B72" s="48">
        <f>+COUNTIF($F$1:F72,'SAP 1'!$W$4)</f>
        <v>0</v>
      </c>
      <c r="C72" s="49" t="s">
        <v>64</v>
      </c>
      <c r="D72" s="58" t="s">
        <v>65</v>
      </c>
      <c r="E72" s="50">
        <f>+'1'!$H$9</f>
        <v>0</v>
      </c>
      <c r="F72" s="47" t="s">
        <v>575</v>
      </c>
      <c r="G72" s="47"/>
      <c r="H72" s="47"/>
      <c r="I72" s="47" t="s">
        <v>268</v>
      </c>
      <c r="J72" s="66">
        <v>20230605</v>
      </c>
      <c r="K72" s="47" t="s">
        <v>485</v>
      </c>
      <c r="L72" s="66">
        <v>20230405</v>
      </c>
      <c r="M72" s="47" t="s">
        <v>443</v>
      </c>
      <c r="N72" s="47">
        <v>72</v>
      </c>
    </row>
    <row r="73" spans="1:14" ht="14.65" customHeight="1" x14ac:dyDescent="0.35">
      <c r="A73" s="47">
        <v>72</v>
      </c>
      <c r="B73" s="48">
        <f>+COUNTIF($F$1:F73,'SAP 1'!$W$4)</f>
        <v>0</v>
      </c>
      <c r="C73" s="49" t="s">
        <v>161</v>
      </c>
      <c r="D73" s="58" t="s">
        <v>359</v>
      </c>
      <c r="E73" s="50">
        <f>+'1'!$H$9</f>
        <v>0</v>
      </c>
      <c r="F73" s="47" t="s">
        <v>575</v>
      </c>
      <c r="G73" s="47"/>
      <c r="H73" s="47"/>
      <c r="I73" s="51" t="s">
        <v>270</v>
      </c>
      <c r="J73" s="66">
        <v>20230605</v>
      </c>
      <c r="K73" t="s">
        <v>551</v>
      </c>
      <c r="L73" s="66">
        <v>20230405</v>
      </c>
      <c r="M73" s="47" t="s">
        <v>443</v>
      </c>
      <c r="N73" s="47">
        <v>73</v>
      </c>
    </row>
    <row r="74" spans="1:14" ht="14.65" customHeight="1" x14ac:dyDescent="0.35">
      <c r="A74" s="47">
        <v>73</v>
      </c>
      <c r="B74" s="48">
        <f>+COUNTIF($F$1:F74,'SAP 1'!$W$4)</f>
        <v>0</v>
      </c>
      <c r="C74" s="49" t="s">
        <v>162</v>
      </c>
      <c r="D74" s="58" t="s">
        <v>163</v>
      </c>
      <c r="E74" s="50">
        <f>+'1'!$H$9</f>
        <v>0</v>
      </c>
      <c r="F74" s="47" t="s">
        <v>575</v>
      </c>
      <c r="G74" s="47"/>
      <c r="H74" s="47"/>
      <c r="I74" s="47" t="s">
        <v>270</v>
      </c>
      <c r="J74" s="66">
        <v>20230605</v>
      </c>
      <c r="K74" t="s">
        <v>550</v>
      </c>
      <c r="L74" s="66">
        <v>20230405</v>
      </c>
      <c r="M74" s="47" t="s">
        <v>443</v>
      </c>
      <c r="N74" s="47">
        <v>74</v>
      </c>
    </row>
    <row r="75" spans="1:14" x14ac:dyDescent="0.35">
      <c r="A75" s="47">
        <v>74</v>
      </c>
      <c r="B75" s="48">
        <f>+COUNTIF($F$1:F75,'SAP 1'!$W$4)</f>
        <v>0</v>
      </c>
      <c r="C75" s="49" t="s">
        <v>68</v>
      </c>
      <c r="D75" s="58" t="s">
        <v>69</v>
      </c>
      <c r="E75" s="50">
        <f>+'1'!$H$9</f>
        <v>0</v>
      </c>
      <c r="F75" s="47" t="s">
        <v>575</v>
      </c>
      <c r="G75" s="47"/>
      <c r="H75" s="47"/>
      <c r="I75" s="51" t="s">
        <v>560</v>
      </c>
      <c r="J75" s="66">
        <v>20230605</v>
      </c>
      <c r="K75" s="47" t="s">
        <v>481</v>
      </c>
      <c r="L75" s="66">
        <v>20230405</v>
      </c>
      <c r="M75" s="47" t="s">
        <v>443</v>
      </c>
      <c r="N75" s="47">
        <v>75</v>
      </c>
    </row>
    <row r="76" spans="1:14" ht="14.65" customHeight="1" x14ac:dyDescent="0.35">
      <c r="A76" s="47">
        <v>75</v>
      </c>
      <c r="B76" s="48">
        <f>+COUNTIF($F$1:F76,'SAP 1'!$W$4)</f>
        <v>0</v>
      </c>
      <c r="C76" s="49" t="s">
        <v>164</v>
      </c>
      <c r="D76" s="58" t="s">
        <v>234</v>
      </c>
      <c r="E76" s="50">
        <f>+'1'!$H$9</f>
        <v>0</v>
      </c>
      <c r="F76" s="47" t="s">
        <v>575</v>
      </c>
      <c r="G76" s="47"/>
      <c r="H76" s="47"/>
      <c r="I76" s="47" t="s">
        <v>268</v>
      </c>
      <c r="J76" s="66">
        <v>20230605</v>
      </c>
      <c r="K76" s="47" t="s">
        <v>549</v>
      </c>
      <c r="L76" s="66">
        <v>20230405</v>
      </c>
      <c r="M76" s="47" t="s">
        <v>443</v>
      </c>
      <c r="N76" s="47">
        <v>76</v>
      </c>
    </row>
    <row r="77" spans="1:14" ht="15" customHeight="1" x14ac:dyDescent="0.35">
      <c r="A77" s="47">
        <v>76</v>
      </c>
      <c r="B77" s="48">
        <f>+COUNTIF($F$1:F77,'SAP 1'!$W$4)</f>
        <v>0</v>
      </c>
      <c r="C77" s="49" t="s">
        <v>70</v>
      </c>
      <c r="D77" s="58" t="s">
        <v>71</v>
      </c>
      <c r="E77" s="50">
        <f>+'1'!$H$9</f>
        <v>0</v>
      </c>
      <c r="F77" s="47" t="s">
        <v>575</v>
      </c>
      <c r="G77" s="47"/>
      <c r="H77" s="47"/>
      <c r="I77" s="47" t="s">
        <v>268</v>
      </c>
      <c r="J77" s="66">
        <v>20230605</v>
      </c>
      <c r="K77" s="47" t="s">
        <v>445</v>
      </c>
      <c r="L77" s="66">
        <v>20230405</v>
      </c>
      <c r="M77" s="47" t="s">
        <v>443</v>
      </c>
      <c r="N77" s="47">
        <v>77</v>
      </c>
    </row>
    <row r="78" spans="1:14" ht="14.65" customHeight="1" x14ac:dyDescent="0.35">
      <c r="A78" s="47">
        <v>77</v>
      </c>
      <c r="B78" s="48">
        <f>+COUNTIF($F$1:F78,'SAP 1'!$W$4)</f>
        <v>0</v>
      </c>
      <c r="C78" s="49" t="s">
        <v>72</v>
      </c>
      <c r="D78" s="58" t="s">
        <v>73</v>
      </c>
      <c r="E78" s="50">
        <f>+'1'!$H$9</f>
        <v>0</v>
      </c>
      <c r="F78" s="47" t="s">
        <v>575</v>
      </c>
      <c r="G78" s="47"/>
      <c r="H78" s="47"/>
      <c r="I78" s="51" t="s">
        <v>270</v>
      </c>
      <c r="J78" s="66">
        <v>20230605</v>
      </c>
      <c r="K78" s="47" t="s">
        <v>486</v>
      </c>
      <c r="L78" s="66">
        <v>20230405</v>
      </c>
      <c r="M78" s="47" t="s">
        <v>443</v>
      </c>
      <c r="N78" s="47">
        <v>78</v>
      </c>
    </row>
    <row r="79" spans="1:14" ht="14.65" customHeight="1" x14ac:dyDescent="0.35">
      <c r="A79" s="47">
        <v>78</v>
      </c>
      <c r="B79" s="48">
        <f>+COUNTIF($F$1:F79,'SAP 1'!$W$4)</f>
        <v>0</v>
      </c>
      <c r="C79" s="49" t="s">
        <v>74</v>
      </c>
      <c r="D79" s="58" t="s">
        <v>75</v>
      </c>
      <c r="E79" s="50">
        <f>+'1'!$H$9</f>
        <v>0</v>
      </c>
      <c r="F79" s="47" t="s">
        <v>575</v>
      </c>
      <c r="G79" s="47"/>
      <c r="H79" s="47"/>
      <c r="I79" s="47" t="s">
        <v>268</v>
      </c>
      <c r="J79" s="66">
        <v>20230605</v>
      </c>
      <c r="K79" s="47" t="s">
        <v>488</v>
      </c>
      <c r="L79" s="66">
        <v>20230405</v>
      </c>
      <c r="M79" s="47" t="s">
        <v>443</v>
      </c>
      <c r="N79" s="47">
        <v>79</v>
      </c>
    </row>
    <row r="80" spans="1:14" x14ac:dyDescent="0.35">
      <c r="A80" s="47">
        <v>79</v>
      </c>
      <c r="B80" s="48">
        <f>+COUNTIF($F$1:F80,'SAP 1'!$W$4)</f>
        <v>0</v>
      </c>
      <c r="C80" s="49" t="s">
        <v>76</v>
      </c>
      <c r="D80" s="58" t="s">
        <v>77</v>
      </c>
      <c r="E80" s="50">
        <f>+'1'!$H$9</f>
        <v>0</v>
      </c>
      <c r="F80" s="47" t="s">
        <v>575</v>
      </c>
      <c r="G80" s="47"/>
      <c r="H80" s="47"/>
      <c r="I80" s="51" t="s">
        <v>560</v>
      </c>
      <c r="J80" s="66">
        <v>20230605</v>
      </c>
      <c r="K80" s="47" t="s">
        <v>444</v>
      </c>
      <c r="L80" s="66">
        <v>20230405</v>
      </c>
      <c r="M80" s="47" t="s">
        <v>443</v>
      </c>
      <c r="N80" s="47">
        <v>80</v>
      </c>
    </row>
    <row r="81" spans="1:14" ht="14.65" customHeight="1" x14ac:dyDescent="0.35">
      <c r="A81" s="47">
        <v>80</v>
      </c>
      <c r="B81" s="48">
        <f>+COUNTIF($F$1:F81,'SAP 1'!$W$4)</f>
        <v>0</v>
      </c>
      <c r="C81" s="49" t="s">
        <v>165</v>
      </c>
      <c r="D81" s="58" t="s">
        <v>166</v>
      </c>
      <c r="E81" s="50">
        <f>+'1'!$H$9</f>
        <v>0</v>
      </c>
      <c r="F81" s="47" t="s">
        <v>575</v>
      </c>
      <c r="G81" s="47"/>
      <c r="H81" s="47"/>
      <c r="I81" s="47" t="s">
        <v>268</v>
      </c>
      <c r="J81" s="66">
        <v>20230605</v>
      </c>
      <c r="K81" s="47" t="s">
        <v>442</v>
      </c>
      <c r="L81" s="66">
        <v>20230405</v>
      </c>
      <c r="M81" s="47" t="s">
        <v>443</v>
      </c>
      <c r="N81" s="47">
        <v>81</v>
      </c>
    </row>
    <row r="82" spans="1:14" ht="14.65" customHeight="1" x14ac:dyDescent="0.35">
      <c r="A82" s="47">
        <v>81</v>
      </c>
      <c r="B82" s="48">
        <f>+COUNTIF($F$1:F82,'SAP 1'!$W$4)</f>
        <v>0</v>
      </c>
      <c r="C82" s="49" t="s">
        <v>167</v>
      </c>
      <c r="D82" s="58" t="s">
        <v>168</v>
      </c>
      <c r="E82" s="50">
        <f>+'1'!$H$9</f>
        <v>0</v>
      </c>
      <c r="F82" s="47" t="s">
        <v>575</v>
      </c>
      <c r="G82" s="47"/>
      <c r="H82" s="47"/>
      <c r="I82" s="47" t="s">
        <v>268</v>
      </c>
      <c r="J82" s="66">
        <v>20230605</v>
      </c>
      <c r="K82" s="47" t="s">
        <v>487</v>
      </c>
      <c r="L82" s="66">
        <v>20230405</v>
      </c>
      <c r="M82" s="47" t="s">
        <v>443</v>
      </c>
      <c r="N82" s="47">
        <v>82</v>
      </c>
    </row>
    <row r="83" spans="1:14" ht="14.65" customHeight="1" x14ac:dyDescent="0.35">
      <c r="A83" s="47">
        <v>82</v>
      </c>
      <c r="B83" s="48">
        <f>+COUNTIF($F$1:F83,'SAP 1'!$W$4)</f>
        <v>0</v>
      </c>
      <c r="C83" s="49" t="s">
        <v>78</v>
      </c>
      <c r="D83" s="58" t="s">
        <v>169</v>
      </c>
      <c r="E83" s="50">
        <f>+'1'!$H$9</f>
        <v>0</v>
      </c>
      <c r="F83" s="47" t="s">
        <v>575</v>
      </c>
      <c r="G83" s="47"/>
      <c r="H83" s="47"/>
      <c r="I83" s="47" t="s">
        <v>268</v>
      </c>
      <c r="J83" s="66">
        <v>20230605</v>
      </c>
      <c r="K83" s="47" t="s">
        <v>494</v>
      </c>
      <c r="L83" s="66">
        <v>20230405</v>
      </c>
      <c r="M83" s="47" t="s">
        <v>443</v>
      </c>
      <c r="N83" s="47">
        <v>83</v>
      </c>
    </row>
    <row r="84" spans="1:14" ht="14.65" customHeight="1" x14ac:dyDescent="0.35">
      <c r="A84" s="47">
        <v>83</v>
      </c>
      <c r="B84" s="48">
        <f>+COUNTIF($F$1:F84,'SAP 1'!$W$4)</f>
        <v>0</v>
      </c>
      <c r="C84" s="49" t="s">
        <v>79</v>
      </c>
      <c r="D84" s="58" t="s">
        <v>170</v>
      </c>
      <c r="E84" s="50">
        <f>+'1'!$H$9</f>
        <v>0</v>
      </c>
      <c r="F84" s="47" t="s">
        <v>575</v>
      </c>
      <c r="G84" s="47"/>
      <c r="H84" s="47"/>
      <c r="I84" s="51" t="s">
        <v>560</v>
      </c>
      <c r="J84" s="66">
        <v>20230605</v>
      </c>
      <c r="K84" s="47" t="s">
        <v>495</v>
      </c>
      <c r="L84" s="66">
        <v>20230405</v>
      </c>
      <c r="M84" s="47" t="s">
        <v>443</v>
      </c>
      <c r="N84" s="47">
        <v>84</v>
      </c>
    </row>
    <row r="85" spans="1:14" ht="14.65" customHeight="1" x14ac:dyDescent="0.35">
      <c r="A85" s="47">
        <v>84</v>
      </c>
      <c r="B85" s="48">
        <f>+COUNTIF($F$1:F85,'SAP 1'!$W$4)</f>
        <v>0</v>
      </c>
      <c r="C85" s="49" t="s">
        <v>171</v>
      </c>
      <c r="D85" s="58" t="s">
        <v>538</v>
      </c>
      <c r="E85" s="50">
        <f>+'1'!$H$9</f>
        <v>0</v>
      </c>
      <c r="F85" s="47" t="s">
        <v>575</v>
      </c>
      <c r="G85" s="47"/>
      <c r="H85" s="47"/>
      <c r="I85" s="47" t="s">
        <v>268</v>
      </c>
      <c r="J85" s="66">
        <v>20230605</v>
      </c>
      <c r="K85" s="47" t="s">
        <v>537</v>
      </c>
      <c r="L85" s="66">
        <v>20230405</v>
      </c>
      <c r="M85" s="47" t="s">
        <v>443</v>
      </c>
      <c r="N85" s="47">
        <v>85</v>
      </c>
    </row>
    <row r="86" spans="1:14" ht="15" customHeight="1" x14ac:dyDescent="0.35">
      <c r="A86" s="47">
        <v>85</v>
      </c>
      <c r="B86" s="48">
        <f>+COUNTIF($F$1:F86,'SAP 1'!$W$4)</f>
        <v>0</v>
      </c>
      <c r="C86" s="49" t="s">
        <v>80</v>
      </c>
      <c r="D86" s="58" t="s">
        <v>81</v>
      </c>
      <c r="E86" s="50">
        <f>+'1'!$H$9</f>
        <v>0</v>
      </c>
      <c r="F86" s="47" t="s">
        <v>575</v>
      </c>
      <c r="G86" s="47"/>
      <c r="H86" s="47"/>
      <c r="I86" s="51" t="s">
        <v>270</v>
      </c>
      <c r="J86" s="66">
        <v>20230605</v>
      </c>
      <c r="K86" s="47" t="s">
        <v>496</v>
      </c>
      <c r="L86" s="66">
        <v>20230405</v>
      </c>
      <c r="M86" s="47" t="s">
        <v>443</v>
      </c>
      <c r="N86" s="47">
        <v>86</v>
      </c>
    </row>
    <row r="87" spans="1:14" ht="13.9" customHeight="1" x14ac:dyDescent="0.35">
      <c r="A87" s="47">
        <v>86</v>
      </c>
      <c r="B87" s="48">
        <f>+COUNTIF($F$1:F87,'SAP 1'!$W$4)</f>
        <v>0</v>
      </c>
      <c r="C87" s="49" t="s">
        <v>172</v>
      </c>
      <c r="D87" s="58" t="s">
        <v>173</v>
      </c>
      <c r="E87" s="50">
        <f>+'1'!$H$9</f>
        <v>0</v>
      </c>
      <c r="F87" s="47" t="s">
        <v>575</v>
      </c>
      <c r="G87" s="47"/>
      <c r="H87" s="47"/>
      <c r="I87" s="47" t="s">
        <v>268</v>
      </c>
      <c r="J87" s="66">
        <v>20230605</v>
      </c>
      <c r="K87" s="47" t="s">
        <v>536</v>
      </c>
      <c r="L87" s="66">
        <v>20230405</v>
      </c>
      <c r="M87" s="47" t="s">
        <v>443</v>
      </c>
      <c r="N87" s="47">
        <v>87</v>
      </c>
    </row>
    <row r="88" spans="1:14" ht="14.65" customHeight="1" x14ac:dyDescent="0.35">
      <c r="A88" s="47">
        <v>87</v>
      </c>
      <c r="B88" s="48">
        <f>+COUNTIF($F$1:F88,'SAP 1'!$W$4)</f>
        <v>0</v>
      </c>
      <c r="C88" s="49" t="s">
        <v>174</v>
      </c>
      <c r="D88" s="58" t="s">
        <v>175</v>
      </c>
      <c r="E88" s="50">
        <f>+'1'!$H$9</f>
        <v>0</v>
      </c>
      <c r="F88" s="47" t="s">
        <v>575</v>
      </c>
      <c r="G88" s="47"/>
      <c r="H88" s="47"/>
      <c r="I88" s="47" t="s">
        <v>560</v>
      </c>
      <c r="J88" s="66">
        <v>20230605</v>
      </c>
      <c r="K88" s="47" t="s">
        <v>548</v>
      </c>
      <c r="L88" s="66">
        <v>20230405</v>
      </c>
      <c r="M88" s="47" t="s">
        <v>443</v>
      </c>
      <c r="N88" s="47">
        <v>88</v>
      </c>
    </row>
    <row r="89" spans="1:14" ht="15" customHeight="1" x14ac:dyDescent="0.35">
      <c r="A89" s="47">
        <v>88</v>
      </c>
      <c r="B89" s="48">
        <f>+COUNTIF($F$1:F89,'SAP 1'!$W$4)</f>
        <v>0</v>
      </c>
      <c r="C89" s="49" t="s">
        <v>82</v>
      </c>
      <c r="D89" s="58" t="s">
        <v>176</v>
      </c>
      <c r="E89" s="50">
        <f>+'1'!$H$9</f>
        <v>0</v>
      </c>
      <c r="F89" s="47" t="s">
        <v>575</v>
      </c>
      <c r="G89" s="47"/>
      <c r="H89" s="47"/>
      <c r="I89" s="51" t="s">
        <v>270</v>
      </c>
      <c r="J89" s="66">
        <v>20230605</v>
      </c>
      <c r="K89" s="47" t="s">
        <v>497</v>
      </c>
      <c r="L89" s="66">
        <v>20230405</v>
      </c>
      <c r="M89" s="47" t="s">
        <v>443</v>
      </c>
      <c r="N89" s="47">
        <v>89</v>
      </c>
    </row>
    <row r="90" spans="1:14" ht="14.65" customHeight="1" x14ac:dyDescent="0.35">
      <c r="A90" s="47">
        <v>89</v>
      </c>
      <c r="B90" s="48">
        <f>+COUNTIF($F$1:F90,'SAP 1'!$W$4)</f>
        <v>0</v>
      </c>
      <c r="C90" s="49" t="s">
        <v>177</v>
      </c>
      <c r="D90" s="58" t="s">
        <v>178</v>
      </c>
      <c r="E90" s="50">
        <f>+'1'!$H$9</f>
        <v>0</v>
      </c>
      <c r="F90" s="47" t="s">
        <v>575</v>
      </c>
      <c r="G90" s="47"/>
      <c r="H90" s="47"/>
      <c r="I90" s="51" t="s">
        <v>560</v>
      </c>
      <c r="J90" s="66">
        <v>20230605</v>
      </c>
      <c r="K90" s="47" t="s">
        <v>542</v>
      </c>
      <c r="L90" s="66">
        <v>20230405</v>
      </c>
      <c r="M90" s="47" t="s">
        <v>443</v>
      </c>
      <c r="N90" s="47">
        <v>90</v>
      </c>
    </row>
    <row r="91" spans="1:14" ht="14.65" customHeight="1" x14ac:dyDescent="0.35">
      <c r="A91" s="47">
        <v>90</v>
      </c>
      <c r="B91" s="48">
        <f>+COUNTIF($F$1:F91,'SAP 1'!$W$4)</f>
        <v>0</v>
      </c>
      <c r="C91" s="49" t="s">
        <v>179</v>
      </c>
      <c r="D91" s="58" t="s">
        <v>180</v>
      </c>
      <c r="E91" s="50">
        <f>+'1'!$H$9</f>
        <v>0</v>
      </c>
      <c r="F91" s="47" t="s">
        <v>575</v>
      </c>
      <c r="G91" s="47"/>
      <c r="H91" s="47"/>
      <c r="I91" s="47" t="s">
        <v>560</v>
      </c>
      <c r="J91" s="66">
        <v>20230605</v>
      </c>
      <c r="K91" s="47" t="s">
        <v>535</v>
      </c>
      <c r="L91" s="66">
        <v>20230405</v>
      </c>
      <c r="M91" s="47" t="s">
        <v>443</v>
      </c>
      <c r="N91" s="47">
        <v>91</v>
      </c>
    </row>
    <row r="92" spans="1:14" ht="14.65" customHeight="1" x14ac:dyDescent="0.35">
      <c r="A92" s="47">
        <v>91</v>
      </c>
      <c r="B92" s="48">
        <f>+COUNTIF($F$1:F92,'SAP 1'!$W$4)</f>
        <v>0</v>
      </c>
      <c r="C92" s="49" t="s">
        <v>181</v>
      </c>
      <c r="D92" s="58" t="s">
        <v>235</v>
      </c>
      <c r="E92" s="50">
        <f>+'1'!$H$9</f>
        <v>0</v>
      </c>
      <c r="F92" s="47" t="s">
        <v>575</v>
      </c>
      <c r="G92" s="47"/>
      <c r="H92" s="47"/>
      <c r="I92" s="47" t="s">
        <v>268</v>
      </c>
      <c r="J92" s="66">
        <v>20230605</v>
      </c>
      <c r="K92" t="s">
        <v>556</v>
      </c>
      <c r="L92" s="66">
        <v>20230405</v>
      </c>
      <c r="M92" s="47" t="s">
        <v>443</v>
      </c>
      <c r="N92" s="47">
        <v>92</v>
      </c>
    </row>
    <row r="93" spans="1:14" ht="14.65" customHeight="1" x14ac:dyDescent="0.35">
      <c r="A93" s="47">
        <v>92</v>
      </c>
      <c r="B93" s="48">
        <f>+COUNTIF($F$1:F93,'SAP 1'!$W$4)</f>
        <v>0</v>
      </c>
      <c r="C93" s="49" t="s">
        <v>182</v>
      </c>
      <c r="D93" s="58" t="s">
        <v>183</v>
      </c>
      <c r="E93" s="50">
        <f>+'1'!$H$9</f>
        <v>0</v>
      </c>
      <c r="F93" s="47" t="s">
        <v>575</v>
      </c>
      <c r="G93" s="47"/>
      <c r="H93" s="47"/>
      <c r="I93" s="47" t="s">
        <v>270</v>
      </c>
      <c r="J93" s="66">
        <v>20230605</v>
      </c>
      <c r="K93" s="47" t="s">
        <v>543</v>
      </c>
      <c r="L93" s="66">
        <v>20230405</v>
      </c>
      <c r="M93" s="47" t="s">
        <v>443</v>
      </c>
      <c r="N93" s="47">
        <v>93</v>
      </c>
    </row>
    <row r="94" spans="1:14" ht="14.65" customHeight="1" x14ac:dyDescent="0.35">
      <c r="A94" s="47">
        <v>93</v>
      </c>
      <c r="B94" s="48">
        <f>+COUNTIF($F$1:F94,'SAP 1'!$W$4)</f>
        <v>0</v>
      </c>
      <c r="C94" s="49" t="s">
        <v>184</v>
      </c>
      <c r="D94" s="58" t="s">
        <v>185</v>
      </c>
      <c r="E94" s="50">
        <f>+'1'!$H$9</f>
        <v>0</v>
      </c>
      <c r="F94" s="47" t="s">
        <v>575</v>
      </c>
      <c r="G94" s="47"/>
      <c r="H94" s="47"/>
      <c r="I94" s="47" t="s">
        <v>354</v>
      </c>
      <c r="J94" s="66">
        <v>20230605</v>
      </c>
      <c r="K94" s="71" t="s">
        <v>559</v>
      </c>
      <c r="L94" s="66">
        <v>20230405</v>
      </c>
      <c r="M94" s="47" t="s">
        <v>443</v>
      </c>
      <c r="N94" s="47">
        <v>51</v>
      </c>
    </row>
    <row r="95" spans="1:14" x14ac:dyDescent="0.35">
      <c r="A95" s="47">
        <v>94</v>
      </c>
      <c r="B95" s="48">
        <f>+COUNTIF($F$1:F95,'SAP 1'!$W$4)</f>
        <v>0</v>
      </c>
      <c r="C95" s="49" t="s">
        <v>146</v>
      </c>
      <c r="D95" s="58" t="s">
        <v>147</v>
      </c>
      <c r="E95" s="50">
        <f>+'1'!$H$9</f>
        <v>0</v>
      </c>
      <c r="F95" s="47" t="s">
        <v>575</v>
      </c>
      <c r="G95" s="47"/>
      <c r="H95" s="47"/>
      <c r="I95" s="51" t="s">
        <v>560</v>
      </c>
      <c r="J95" s="66">
        <v>20230605</v>
      </c>
      <c r="K95" s="47" t="s">
        <v>558</v>
      </c>
      <c r="L95" s="66">
        <v>20230405</v>
      </c>
      <c r="M95" s="47" t="s">
        <v>443</v>
      </c>
      <c r="N95" s="47">
        <v>49</v>
      </c>
    </row>
    <row r="96" spans="1:14" x14ac:dyDescent="0.35">
      <c r="A96" s="47">
        <v>95</v>
      </c>
      <c r="B96" s="48">
        <f>+COUNTIF($F$1:F96,'SAP 1'!$W$4)</f>
        <v>0</v>
      </c>
      <c r="C96" s="49" t="s">
        <v>146</v>
      </c>
      <c r="D96" s="58" t="s">
        <v>147</v>
      </c>
      <c r="E96" s="50">
        <f>+'1'!$H$9</f>
        <v>0</v>
      </c>
      <c r="F96" s="47" t="s">
        <v>575</v>
      </c>
      <c r="G96" s="47"/>
      <c r="H96" s="47"/>
      <c r="I96" s="51" t="s">
        <v>560</v>
      </c>
      <c r="J96" s="66">
        <v>20230605</v>
      </c>
      <c r="K96" s="47" t="s">
        <v>558</v>
      </c>
      <c r="L96" s="66">
        <v>20230405</v>
      </c>
      <c r="M96" s="47" t="s">
        <v>443</v>
      </c>
      <c r="N96" s="47">
        <v>49</v>
      </c>
    </row>
    <row r="97" spans="1:14" x14ac:dyDescent="0.35">
      <c r="A97" s="47">
        <v>96</v>
      </c>
      <c r="B97" s="48">
        <f>+COUNTIF($F$1:F97,'SAP 1'!$W$4)</f>
        <v>0</v>
      </c>
      <c r="C97" s="49" t="s">
        <v>146</v>
      </c>
      <c r="D97" s="58" t="s">
        <v>147</v>
      </c>
      <c r="E97" s="50">
        <f>+'1'!$H$9</f>
        <v>0</v>
      </c>
      <c r="F97" s="47" t="s">
        <v>575</v>
      </c>
      <c r="G97" s="47"/>
      <c r="H97" s="47"/>
      <c r="I97" s="51" t="s">
        <v>560</v>
      </c>
      <c r="J97" s="66">
        <v>20230605</v>
      </c>
      <c r="K97" s="47" t="s">
        <v>558</v>
      </c>
      <c r="L97" s="66">
        <v>20230405</v>
      </c>
      <c r="M97" s="47" t="s">
        <v>443</v>
      </c>
      <c r="N97" s="47">
        <v>49</v>
      </c>
    </row>
    <row r="98" spans="1:14" x14ac:dyDescent="0.35">
      <c r="E98" s="50">
        <f>SUM(E2:E94)</f>
        <v>0</v>
      </c>
    </row>
  </sheetData>
  <autoFilter ref="A1:N98"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B6C4-FB64-4ED7-A00D-B8F206634A05}">
  <sheetPr codeName="Hoja20"/>
  <dimension ref="A1:H97"/>
  <sheetViews>
    <sheetView workbookViewId="0"/>
  </sheetViews>
  <sheetFormatPr baseColWidth="10" defaultRowHeight="14.5" x14ac:dyDescent="0.35"/>
  <cols>
    <col min="2" max="2" width="26.54296875" bestFit="1" customWidth="1"/>
    <col min="3" max="3" width="23.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16</v>
      </c>
      <c r="B1" s="83" t="s">
        <v>577</v>
      </c>
    </row>
    <row r="2" spans="1:8" ht="15.5" x14ac:dyDescent="0.35">
      <c r="B2" s="72" t="s">
        <v>14</v>
      </c>
    </row>
    <row r="3" spans="1:8" ht="15.5" x14ac:dyDescent="0.35">
      <c r="B3" s="72" t="s">
        <v>13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13</v>
      </c>
      <c r="C7" s="92" t="s">
        <v>14</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2412042E-9995-4772-946C-956D42AC4A9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2059-EBE9-4DF3-BBF9-A42F425707ED}">
  <sheetPr codeName="Hoja21"/>
  <dimension ref="A1:H97"/>
  <sheetViews>
    <sheetView workbookViewId="0"/>
  </sheetViews>
  <sheetFormatPr baseColWidth="10" defaultRowHeight="14.5" x14ac:dyDescent="0.35"/>
  <cols>
    <col min="2" max="2" width="26.54296875" bestFit="1" customWidth="1"/>
    <col min="3" max="3" width="21.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17</v>
      </c>
      <c r="B1" s="83" t="s">
        <v>577</v>
      </c>
    </row>
    <row r="2" spans="1:8" ht="15.5" x14ac:dyDescent="0.35">
      <c r="B2" s="72" t="s">
        <v>105</v>
      </c>
    </row>
    <row r="3" spans="1:8" ht="15.5" x14ac:dyDescent="0.35">
      <c r="B3" s="72" t="s">
        <v>104</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104</v>
      </c>
      <c r="C7" s="92" t="s">
        <v>105</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58AAF9CD-4A1F-42A5-A198-4806E7A0A1B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7E0C-6E1A-43B3-8266-CD0F9AED3346}">
  <sheetPr codeName="Hoja22"/>
  <dimension ref="A1:H98"/>
  <sheetViews>
    <sheetView workbookViewId="0"/>
  </sheetViews>
  <sheetFormatPr baseColWidth="10" defaultRowHeight="14.5" x14ac:dyDescent="0.35"/>
  <cols>
    <col min="2" max="2" width="26.54296875" bestFit="1" customWidth="1"/>
    <col min="3" max="3" width="20.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18</v>
      </c>
      <c r="B1" s="83" t="s">
        <v>577</v>
      </c>
    </row>
    <row r="2" spans="1:8" ht="15.5" x14ac:dyDescent="0.35">
      <c r="B2" s="72" t="s">
        <v>107</v>
      </c>
    </row>
    <row r="3" spans="1:8" ht="15.5" x14ac:dyDescent="0.35">
      <c r="B3" s="72" t="s">
        <v>106</v>
      </c>
    </row>
    <row r="4" spans="1:8" ht="15.5" x14ac:dyDescent="0.35">
      <c r="B4" s="72" t="s">
        <v>561</v>
      </c>
      <c r="D4" s="2"/>
      <c r="F4" s="2"/>
      <c r="H4" s="2" t="s">
        <v>189</v>
      </c>
    </row>
    <row r="5" spans="1:8" ht="15.5" x14ac:dyDescent="0.35">
      <c r="C5" s="72"/>
      <c r="D5" s="2"/>
      <c r="F5" s="2"/>
      <c r="H5" s="2"/>
    </row>
    <row r="6" spans="1:8" x14ac:dyDescent="0.35">
      <c r="B6" s="88" t="s">
        <v>1</v>
      </c>
      <c r="C6" s="88" t="s">
        <v>566</v>
      </c>
      <c r="D6" s="88" t="s">
        <v>567</v>
      </c>
      <c r="E6" s="88" t="s">
        <v>0</v>
      </c>
      <c r="F6" s="88" t="s">
        <v>568</v>
      </c>
      <c r="G6" s="88" t="s">
        <v>562</v>
      </c>
      <c r="H6" s="88" t="s">
        <v>563</v>
      </c>
    </row>
    <row r="7" spans="1:8" x14ac:dyDescent="0.35">
      <c r="B7" s="58" t="s">
        <v>106</v>
      </c>
      <c r="C7" s="58" t="s">
        <v>107</v>
      </c>
      <c r="D7" s="89"/>
      <c r="E7" s="89"/>
      <c r="F7" s="89"/>
      <c r="G7" s="89"/>
      <c r="H7" s="90"/>
    </row>
    <row r="8" spans="1:8" x14ac:dyDescent="0.35">
      <c r="B8" s="79"/>
      <c r="C8" s="80"/>
    </row>
    <row r="9" spans="1:8" x14ac:dyDescent="0.35">
      <c r="B9" s="79"/>
      <c r="C9" s="80"/>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F77C0F62-9BA7-410C-BFAB-FC608EC6A2B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EAB3-2E5F-4FB4-9E75-31ADB1323C16}">
  <sheetPr codeName="Hoja23"/>
  <dimension ref="A1:H98"/>
  <sheetViews>
    <sheetView workbookViewId="0"/>
  </sheetViews>
  <sheetFormatPr baseColWidth="10" defaultRowHeight="14.5" x14ac:dyDescent="0.35"/>
  <cols>
    <col min="2" max="2" width="26.54296875" bestFit="1" customWidth="1"/>
    <col min="3" max="3" width="22.542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19</v>
      </c>
      <c r="B1" s="83" t="s">
        <v>577</v>
      </c>
    </row>
    <row r="2" spans="1:8" ht="15.5" x14ac:dyDescent="0.35">
      <c r="B2" s="72" t="s">
        <v>580</v>
      </c>
    </row>
    <row r="3" spans="1:8" ht="15.5" x14ac:dyDescent="0.35">
      <c r="B3" s="72" t="s">
        <v>15</v>
      </c>
    </row>
    <row r="4" spans="1:8" ht="15.5" x14ac:dyDescent="0.35">
      <c r="B4" s="72" t="s">
        <v>561</v>
      </c>
      <c r="D4" s="2"/>
      <c r="F4" s="2"/>
      <c r="H4" s="2" t="s">
        <v>189</v>
      </c>
    </row>
    <row r="5" spans="1:8" ht="15.5" x14ac:dyDescent="0.35">
      <c r="C5" s="72"/>
      <c r="D5" s="2"/>
      <c r="F5" s="2"/>
      <c r="H5" s="2"/>
    </row>
    <row r="6" spans="1:8" x14ac:dyDescent="0.35">
      <c r="B6" s="91" t="s">
        <v>1</v>
      </c>
      <c r="C6" s="91" t="s">
        <v>2</v>
      </c>
      <c r="D6" s="91" t="s">
        <v>567</v>
      </c>
      <c r="E6" s="91" t="s">
        <v>0</v>
      </c>
      <c r="F6" s="91" t="s">
        <v>568</v>
      </c>
      <c r="G6" s="91" t="s">
        <v>562</v>
      </c>
      <c r="H6" s="91" t="s">
        <v>563</v>
      </c>
    </row>
    <row r="7" spans="1:8" x14ac:dyDescent="0.35">
      <c r="B7" s="92" t="s">
        <v>15</v>
      </c>
      <c r="C7" s="92" t="s">
        <v>580</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1D03E1AE-FFD5-46EF-9688-7FCA59B91CC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4DA1-4A49-4E1E-BBED-01BFF47A5221}">
  <sheetPr codeName="Hoja24"/>
  <dimension ref="A1:H100"/>
  <sheetViews>
    <sheetView workbookViewId="0"/>
  </sheetViews>
  <sheetFormatPr baseColWidth="10" defaultRowHeight="14.5" x14ac:dyDescent="0.35"/>
  <cols>
    <col min="2" max="2" width="26.54296875" bestFit="1" customWidth="1"/>
    <col min="3" max="3" width="22.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20</v>
      </c>
      <c r="B1" s="83" t="s">
        <v>577</v>
      </c>
    </row>
    <row r="2" spans="1:8" ht="15.5" x14ac:dyDescent="0.35">
      <c r="B2" s="72" t="s">
        <v>18</v>
      </c>
    </row>
    <row r="3" spans="1:8" ht="15.5" x14ac:dyDescent="0.35">
      <c r="B3" s="72" t="s">
        <v>17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17</v>
      </c>
      <c r="C7" s="92" t="s">
        <v>18</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8BC91450-B130-496A-B326-A79DF6AFED0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61D6F-F83B-4815-9110-A7AD7D9CB79D}">
  <sheetPr codeName="Hoja25"/>
  <dimension ref="A1:H99"/>
  <sheetViews>
    <sheetView workbookViewId="0"/>
  </sheetViews>
  <sheetFormatPr baseColWidth="10" defaultRowHeight="14.5" x14ac:dyDescent="0.35"/>
  <cols>
    <col min="2" max="2" width="26.54296875" bestFit="1" customWidth="1"/>
    <col min="3" max="3" width="24.26953125" bestFit="1" customWidth="1"/>
    <col min="4" max="4" width="7.1796875" bestFit="1" customWidth="1"/>
    <col min="5" max="5" width="8.54296875" bestFit="1" customWidth="1"/>
    <col min="6" max="6" width="9.81640625" bestFit="1" customWidth="1"/>
    <col min="7" max="7" width="20.54296875" bestFit="1" customWidth="1"/>
    <col min="8" max="8" width="12" bestFit="1" customWidth="1"/>
  </cols>
  <sheetData>
    <row r="1" spans="1:8" x14ac:dyDescent="0.35">
      <c r="A1">
        <v>21</v>
      </c>
      <c r="B1" s="83" t="s">
        <v>577</v>
      </c>
    </row>
    <row r="2" spans="1:8" ht="15.5" x14ac:dyDescent="0.35">
      <c r="B2" s="72" t="s">
        <v>20</v>
      </c>
    </row>
    <row r="3" spans="1:8" ht="15.5" x14ac:dyDescent="0.35">
      <c r="B3" s="72" t="s">
        <v>19</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19</v>
      </c>
      <c r="C7" s="92" t="s">
        <v>20</v>
      </c>
      <c r="D7" t="s">
        <v>581</v>
      </c>
      <c r="E7" t="s">
        <v>582</v>
      </c>
      <c r="F7" s="93" t="s">
        <v>584</v>
      </c>
      <c r="G7" s="93"/>
      <c r="H7" s="94"/>
    </row>
    <row r="9" spans="1:8" x14ac:dyDescent="0.35">
      <c r="G9" s="47" t="s">
        <v>357</v>
      </c>
      <c r="H9" s="73">
        <f>+SUBTOTAL(9,H7:H7)</f>
        <v>0</v>
      </c>
    </row>
    <row r="14" spans="1:8" x14ac:dyDescent="0.35">
      <c r="B14" s="79"/>
      <c r="C14" s="80"/>
    </row>
    <row r="15" spans="1:8" x14ac:dyDescent="0.35">
      <c r="C15" s="80"/>
    </row>
    <row r="16" spans="1:8" x14ac:dyDescent="0.35">
      <c r="B16" s="79"/>
      <c r="C16" s="80"/>
    </row>
    <row r="17" spans="2:3" x14ac:dyDescent="0.35">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81"/>
      <c r="C72" s="82"/>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sheetData>
  <hyperlinks>
    <hyperlink ref="B1" location="Resumen!A1" display="INDICE" xr:uid="{4B460F67-8076-42DF-AB61-5BBD1F45F95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1052-E10E-4C22-BB91-C92EF8FA4ABB}">
  <sheetPr codeName="Hoja26"/>
  <dimension ref="A1:H98"/>
  <sheetViews>
    <sheetView workbookViewId="0"/>
  </sheetViews>
  <sheetFormatPr baseColWidth="10" defaultRowHeight="14.5" x14ac:dyDescent="0.35"/>
  <cols>
    <col min="2" max="2" width="26.54296875" bestFit="1" customWidth="1"/>
    <col min="3" max="3" width="23.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22</v>
      </c>
      <c r="B1" s="83" t="s">
        <v>577</v>
      </c>
    </row>
    <row r="2" spans="1:8" ht="15.5" x14ac:dyDescent="0.35">
      <c r="B2" s="72" t="s">
        <v>109</v>
      </c>
    </row>
    <row r="3" spans="1:8" ht="15.5" x14ac:dyDescent="0.35">
      <c r="B3" s="72" t="s">
        <v>108</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108</v>
      </c>
      <c r="C7" s="92" t="s">
        <v>109</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BB2E0E91-F0FF-4394-A20B-059C1E4B0D0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5E6C-8DCD-4F87-9965-D37947679143}">
  <sheetPr codeName="Hoja27"/>
  <dimension ref="A1:H100"/>
  <sheetViews>
    <sheetView workbookViewId="0"/>
  </sheetViews>
  <sheetFormatPr baseColWidth="10" defaultRowHeight="14.5" x14ac:dyDescent="0.35"/>
  <cols>
    <col min="2" max="2" width="26.54296875" bestFit="1" customWidth="1"/>
    <col min="3" max="3" width="19.17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23</v>
      </c>
      <c r="B1" s="83" t="s">
        <v>577</v>
      </c>
    </row>
    <row r="2" spans="1:8" ht="15.5" x14ac:dyDescent="0.35">
      <c r="B2" s="72" t="s">
        <v>22</v>
      </c>
    </row>
    <row r="3" spans="1:8" ht="15.5" x14ac:dyDescent="0.35">
      <c r="B3" s="72" t="s">
        <v>21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21</v>
      </c>
      <c r="C7" s="92" t="s">
        <v>22</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FCD2EF6D-2FFA-42B4-8474-589B3295E43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9B786-738B-40B1-9DF2-9153E7BDE1E7}">
  <sheetPr codeName="Hoja28"/>
  <dimension ref="A1:H100"/>
  <sheetViews>
    <sheetView workbookViewId="0"/>
  </sheetViews>
  <sheetFormatPr baseColWidth="10" defaultRowHeight="14.5" x14ac:dyDescent="0.35"/>
  <cols>
    <col min="2" max="2" width="26.54296875" bestFit="1" customWidth="1"/>
    <col min="3" max="3" width="22.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24</v>
      </c>
      <c r="B1" s="83" t="s">
        <v>577</v>
      </c>
    </row>
    <row r="2" spans="1:8" ht="15.5" x14ac:dyDescent="0.35">
      <c r="B2" s="72" t="s">
        <v>111</v>
      </c>
    </row>
    <row r="3" spans="1:8" ht="15.5" x14ac:dyDescent="0.35">
      <c r="B3" s="72" t="s">
        <v>110</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110</v>
      </c>
      <c r="C7" s="92" t="s">
        <v>111</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DD5E1D44-BFE7-4B6E-ACF7-A38F096138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6590-3B92-4441-90A7-010A761D4E7D}">
  <sheetPr codeName="Hoja29"/>
  <dimension ref="A1:H103"/>
  <sheetViews>
    <sheetView workbookViewId="0"/>
  </sheetViews>
  <sheetFormatPr baseColWidth="10" defaultRowHeight="14.5" x14ac:dyDescent="0.35"/>
  <cols>
    <col min="2" max="2" width="26.54296875" bestFit="1" customWidth="1"/>
    <col min="3" max="3" width="19.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25</v>
      </c>
      <c r="B1" s="83" t="s">
        <v>577</v>
      </c>
    </row>
    <row r="2" spans="1:8" ht="15.5" x14ac:dyDescent="0.35">
      <c r="B2" s="72" t="s">
        <v>113</v>
      </c>
    </row>
    <row r="3" spans="1:8" ht="15.5" x14ac:dyDescent="0.35">
      <c r="B3" s="72" t="s">
        <v>112</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112</v>
      </c>
      <c r="C7" s="92" t="s">
        <v>113</v>
      </c>
      <c r="D7" s="93"/>
      <c r="E7" s="93"/>
      <c r="F7" s="93"/>
      <c r="G7" s="93"/>
      <c r="H7" s="94"/>
    </row>
    <row r="9" spans="1:8" x14ac:dyDescent="0.35">
      <c r="G9" s="47" t="s">
        <v>357</v>
      </c>
      <c r="H9" s="73">
        <f>+SUBTOTAL(9,H7:H7)</f>
        <v>0</v>
      </c>
    </row>
    <row r="18" spans="2:3" x14ac:dyDescent="0.35">
      <c r="B18" s="79"/>
      <c r="C18" s="80"/>
    </row>
    <row r="19" spans="2:3" x14ac:dyDescent="0.35">
      <c r="C19" s="80"/>
    </row>
    <row r="20" spans="2:3" x14ac:dyDescent="0.35">
      <c r="B20" s="79"/>
      <c r="C20" s="80"/>
    </row>
    <row r="21" spans="2:3" x14ac:dyDescent="0.35">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81"/>
      <c r="C76" s="82"/>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row r="102" spans="2:3" x14ac:dyDescent="0.35">
      <c r="B102" s="79"/>
      <c r="C102" s="80"/>
    </row>
    <row r="103" spans="2:3" x14ac:dyDescent="0.35">
      <c r="B103" s="79"/>
      <c r="C103" s="80"/>
    </row>
  </sheetData>
  <hyperlinks>
    <hyperlink ref="B1" location="Resumen!A1" display="INDICE" xr:uid="{E60DFE6B-25FF-4B49-A92E-36F284FC38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W88"/>
  <sheetViews>
    <sheetView workbookViewId="0">
      <selection activeCell="A3" sqref="A3"/>
    </sheetView>
  </sheetViews>
  <sheetFormatPr baseColWidth="10" defaultColWidth="11.54296875" defaultRowHeight="14.5" x14ac:dyDescent="0.35"/>
  <cols>
    <col min="1" max="1" width="19.1796875" bestFit="1" customWidth="1"/>
    <col min="2" max="2" width="25.1796875" bestFit="1" customWidth="1"/>
    <col min="3" max="3" width="38.453125" bestFit="1" customWidth="1"/>
    <col min="4" max="256" width="9.1796875" customWidth="1"/>
  </cols>
  <sheetData>
    <row r="1" spans="1:23" x14ac:dyDescent="0.35">
      <c r="A1" s="54" t="s">
        <v>411</v>
      </c>
      <c r="B1" s="55" t="s">
        <v>446</v>
      </c>
      <c r="C1" s="55" t="s">
        <v>447</v>
      </c>
      <c r="D1" s="55" t="s">
        <v>448</v>
      </c>
      <c r="E1" s="55" t="s">
        <v>383</v>
      </c>
      <c r="F1" s="55" t="s">
        <v>449</v>
      </c>
      <c r="G1" s="55" t="s">
        <v>384</v>
      </c>
      <c r="H1" s="55" t="s">
        <v>386</v>
      </c>
      <c r="I1" s="55" t="s">
        <v>450</v>
      </c>
      <c r="J1" s="55" t="s">
        <v>451</v>
      </c>
      <c r="K1" s="55" t="s">
        <v>452</v>
      </c>
      <c r="L1" s="55" t="s">
        <v>391</v>
      </c>
      <c r="M1" s="55" t="s">
        <v>453</v>
      </c>
      <c r="N1" s="55" t="s">
        <v>454</v>
      </c>
      <c r="O1" s="55" t="s">
        <v>376</v>
      </c>
      <c r="P1" s="55" t="s">
        <v>455</v>
      </c>
      <c r="Q1" s="55" t="s">
        <v>456</v>
      </c>
      <c r="R1" s="55" t="s">
        <v>457</v>
      </c>
      <c r="S1" s="55" t="s">
        <v>404</v>
      </c>
      <c r="T1" s="55" t="s">
        <v>458</v>
      </c>
      <c r="U1" s="55" t="s">
        <v>459</v>
      </c>
      <c r="V1" s="55" t="s">
        <v>460</v>
      </c>
    </row>
    <row r="2" spans="1:23" x14ac:dyDescent="0.35">
      <c r="A2" s="53" t="s">
        <v>461</v>
      </c>
      <c r="B2" s="53" t="s">
        <v>414</v>
      </c>
      <c r="C2" s="53" t="s">
        <v>447</v>
      </c>
      <c r="D2" s="53" t="s">
        <v>416</v>
      </c>
      <c r="E2" s="53" t="s">
        <v>417</v>
      </c>
      <c r="F2" s="53" t="s">
        <v>462</v>
      </c>
      <c r="G2" s="53" t="s">
        <v>363</v>
      </c>
      <c r="H2" s="53" t="s">
        <v>386</v>
      </c>
      <c r="I2" s="53" t="s">
        <v>450</v>
      </c>
      <c r="J2" s="53" t="s">
        <v>463</v>
      </c>
      <c r="K2" s="53" t="s">
        <v>452</v>
      </c>
      <c r="L2" s="53" t="s">
        <v>391</v>
      </c>
      <c r="M2" s="53" t="s">
        <v>453</v>
      </c>
      <c r="N2" s="53" t="s">
        <v>454</v>
      </c>
      <c r="O2" s="53" t="s">
        <v>455</v>
      </c>
      <c r="P2" s="53" t="s">
        <v>456</v>
      </c>
      <c r="Q2" s="53" t="s">
        <v>457</v>
      </c>
      <c r="R2" s="53" t="s">
        <v>430</v>
      </c>
      <c r="S2" s="53" t="s">
        <v>464</v>
      </c>
      <c r="T2" s="53" t="s">
        <v>465</v>
      </c>
      <c r="U2" s="53" t="s">
        <v>466</v>
      </c>
      <c r="V2" s="53" t="s">
        <v>460</v>
      </c>
    </row>
    <row r="3" spans="1:23" x14ac:dyDescent="0.35">
      <c r="A3" t="s">
        <v>365</v>
      </c>
      <c r="B3" t="s">
        <v>362</v>
      </c>
      <c r="C3" t="s">
        <v>467</v>
      </c>
      <c r="H3" t="s">
        <v>364</v>
      </c>
    </row>
    <row r="4" spans="1:23" x14ac:dyDescent="0.35">
      <c r="A4">
        <v>1</v>
      </c>
      <c r="B4" s="65" t="str">
        <f>+IFERROR(VLOOKUP($A4,Resumen!$B2:$M$94,9,0),"")</f>
        <v/>
      </c>
      <c r="C4" t="str">
        <f>+IFERROR(VLOOKUP($A4,Resumen!$B2:$M$94,5,0),"")</f>
        <v/>
      </c>
      <c r="G4" t="str">
        <f>+IFERROR(VLOOKUP($A4,Resumen!$B2:$M$94,11,0),"")</f>
        <v/>
      </c>
      <c r="H4" t="str">
        <f>+IFERROR(VLOOKUP($A4,Resumen!$B2:$M$94,12,0),"")</f>
        <v/>
      </c>
      <c r="W4" s="51" t="s">
        <v>574</v>
      </c>
    </row>
    <row r="5" spans="1:23" x14ac:dyDescent="0.35">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5">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5">
      <c r="A7" t="str">
        <f>+IF(A6&lt;COUNTIF(Resumen!F:F,'SAP 1'!$W$4),'SAP 1'!A6+1,"")</f>
        <v/>
      </c>
      <c r="B7" s="65" t="str">
        <f>+IFERROR(VLOOKUP($A7,Resumen!$B5:$M$94,9,0),"")</f>
        <v/>
      </c>
      <c r="C7" t="str">
        <f>+IFERROR(VLOOKUP($A7,Resumen!$B5:$M$94,5,0),"")</f>
        <v/>
      </c>
      <c r="G7" t="str">
        <f>+IFERROR(VLOOKUP($A7,Resumen!$B5:$M$94,11,0),"")</f>
        <v/>
      </c>
      <c r="H7" t="str">
        <f>+IFERROR(VLOOKUP($A7,Resumen!$B5:$M$94,12,0),"")</f>
        <v/>
      </c>
    </row>
    <row r="8" spans="1:23" x14ac:dyDescent="0.35">
      <c r="A8" t="str">
        <f>+IF(A7&lt;COUNTIF(Resumen!F:F,'SAP 1'!$W$4),'SAP 1'!A7+1,"")</f>
        <v/>
      </c>
      <c r="B8" s="65" t="str">
        <f>+IFERROR(VLOOKUP($A8,Resumen!$B6:$M$94,9,0),"")</f>
        <v/>
      </c>
      <c r="C8" t="str">
        <f>+IFERROR(VLOOKUP($A8,Resumen!$B6:$M$94,5,0),"")</f>
        <v/>
      </c>
      <c r="G8" t="str">
        <f>+IFERROR(VLOOKUP($A8,Resumen!$B6:$M$94,11,0),"")</f>
        <v/>
      </c>
      <c r="H8" t="str">
        <f>+IFERROR(VLOOKUP($A8,Resumen!$B6:$M$94,12,0),"")</f>
        <v/>
      </c>
    </row>
    <row r="9" spans="1:23" x14ac:dyDescent="0.35">
      <c r="A9" t="str">
        <f>+IF(A8&lt;COUNTIF(Resumen!F:F,'SAP 1'!$W$4),'SAP 1'!A8+1,"")</f>
        <v/>
      </c>
      <c r="B9" s="65" t="str">
        <f>+IFERROR(VLOOKUP($A9,Resumen!$B7:$M$94,9,0),"")</f>
        <v/>
      </c>
      <c r="C9" t="str">
        <f>+IFERROR(VLOOKUP($A9,Resumen!$B7:$M$94,5,0),"")</f>
        <v/>
      </c>
      <c r="G9" t="str">
        <f>+IFERROR(VLOOKUP($A9,Resumen!$B7:$M$94,11,0),"")</f>
        <v/>
      </c>
      <c r="H9" t="str">
        <f>+IFERROR(VLOOKUP($A9,Resumen!$B7:$M$94,12,0),"")</f>
        <v/>
      </c>
    </row>
    <row r="10" spans="1:23" x14ac:dyDescent="0.35">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5">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5">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5">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5">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5">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5">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5">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5">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5">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5">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5">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5">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5">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5">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5">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5">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5">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5">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5">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5">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5">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5">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5">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5">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5">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5">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5">
      <c r="A37" t="str">
        <f>+IF(A36&lt;COUNTIF(Resumen!F:F,'SAP 1'!$W$4),'SAP 1'!A36+1,"")</f>
        <v/>
      </c>
      <c r="B37" s="65" t="str">
        <f>+IFERROR(VLOOKUP($A37,Resumen!$B35:$M$94,9,0),"")</f>
        <v/>
      </c>
      <c r="C37" t="str">
        <f>+IFERROR(VLOOKUP($A37,Resumen!$B35:$M$94,5,0),"")</f>
        <v/>
      </c>
      <c r="G37" t="str">
        <f>+IFERROR(VLOOKUP($A37,Resumen!$B35:$M$94,11,0),"")</f>
        <v/>
      </c>
    </row>
    <row r="38" spans="1:8" x14ac:dyDescent="0.35">
      <c r="A38" t="str">
        <f>+IF(A37&lt;COUNTIF(Resumen!F:F,'SAP 1'!$W$4),'SAP 1'!A37+1,"")</f>
        <v/>
      </c>
      <c r="B38" s="65" t="str">
        <f>+IFERROR(VLOOKUP($A38,Resumen!$B36:$M$94,9,0),"")</f>
        <v/>
      </c>
      <c r="C38" t="str">
        <f>+IFERROR(VLOOKUP($A38,Resumen!$B36:$M$94,5,0),"")</f>
        <v/>
      </c>
      <c r="G38" t="str">
        <f>+IFERROR(VLOOKUP($A38,Resumen!$B36:$M$94,11,0),"")</f>
        <v/>
      </c>
    </row>
    <row r="39" spans="1:8" x14ac:dyDescent="0.35">
      <c r="A39" t="str">
        <f>+IF(A38&lt;COUNTIF(Resumen!F:F,'SAP 1'!$W$4),'SAP 1'!A38+1,"")</f>
        <v/>
      </c>
      <c r="B39" s="65" t="str">
        <f>+IFERROR(VLOOKUP($A39,Resumen!$B37:$M$94,9,0),"")</f>
        <v/>
      </c>
      <c r="G39" t="str">
        <f>+IFERROR(VLOOKUP($A39,Resumen!$B37:$M$94,11,0),"")</f>
        <v/>
      </c>
    </row>
    <row r="40" spans="1:8" x14ac:dyDescent="0.35">
      <c r="A40" t="str">
        <f>+IF(A39&lt;COUNTIF(Resumen!F:F,'SAP 1'!$W$4),'SAP 1'!A39+1,"")</f>
        <v/>
      </c>
      <c r="B40" s="65" t="str">
        <f>+IFERROR(VLOOKUP($A40,Resumen!$B38:$M$94,9,0),"")</f>
        <v/>
      </c>
      <c r="G40" t="str">
        <f>+IFERROR(VLOOKUP($A40,Resumen!$B38:$M$94,11,0),"")</f>
        <v/>
      </c>
    </row>
    <row r="41" spans="1:8" x14ac:dyDescent="0.35">
      <c r="A41" t="str">
        <f>+IF(A40&lt;COUNTIF(Resumen!F:F,'SAP 1'!$W$4),'SAP 1'!A40+1,"")</f>
        <v/>
      </c>
      <c r="B41" s="65" t="str">
        <f>+IFERROR(VLOOKUP($A41,Resumen!$B39:$M$94,9,0),"")</f>
        <v/>
      </c>
      <c r="G41" t="str">
        <f>+IFERROR(VLOOKUP($A41,Resumen!$B39:$M$94,11,0),"")</f>
        <v/>
      </c>
    </row>
    <row r="42" spans="1:8" x14ac:dyDescent="0.35">
      <c r="A42" t="str">
        <f>+IF(A41&lt;COUNTIF(Resumen!F:F,'SAP 1'!$W$4),'SAP 1'!A41+1,"")</f>
        <v/>
      </c>
      <c r="B42" s="65" t="str">
        <f>+IFERROR(VLOOKUP($A42,Resumen!$B40:$M$94,9,0),"")</f>
        <v/>
      </c>
      <c r="G42" t="str">
        <f>+IFERROR(VLOOKUP($A42,Resumen!$B40:$M$94,11,0),"")</f>
        <v/>
      </c>
    </row>
    <row r="43" spans="1:8" x14ac:dyDescent="0.35">
      <c r="B43" s="65">
        <f>+IFERROR(VLOOKUP($A43,Resumen!$B41:$M$94,9,0),"")</f>
        <v>20230605</v>
      </c>
    </row>
    <row r="44" spans="1:8" x14ac:dyDescent="0.35">
      <c r="B44" s="65">
        <f>+IFERROR(VLOOKUP($A44,Resumen!$B42:$M$94,9,0),"")</f>
        <v>20230605</v>
      </c>
    </row>
    <row r="45" spans="1:8" x14ac:dyDescent="0.35">
      <c r="B45" s="65">
        <f>+IFERROR(VLOOKUP($A45,Resumen!$B43:$M$94,9,0),"")</f>
        <v>20230605</v>
      </c>
    </row>
    <row r="46" spans="1:8" x14ac:dyDescent="0.35">
      <c r="B46" s="65">
        <f>+IFERROR(VLOOKUP($A46,Resumen!$B44:$M$94,9,0),"")</f>
        <v>20230605</v>
      </c>
    </row>
    <row r="47" spans="1:8" x14ac:dyDescent="0.35">
      <c r="B47" s="65">
        <f>+IFERROR(VLOOKUP($A47,Resumen!$B45:$M$94,9,0),"")</f>
        <v>20230605</v>
      </c>
    </row>
    <row r="48" spans="1:8" x14ac:dyDescent="0.35">
      <c r="B48" s="65">
        <f>+IFERROR(VLOOKUP($A48,Resumen!$B46:$M$94,9,0),"")</f>
        <v>20230605</v>
      </c>
    </row>
    <row r="49" spans="2:2" x14ac:dyDescent="0.35">
      <c r="B49" s="65">
        <f>+IFERROR(VLOOKUP($A49,Resumen!$B47:$M$94,9,0),"")</f>
        <v>20230605</v>
      </c>
    </row>
    <row r="50" spans="2:2" x14ac:dyDescent="0.35">
      <c r="B50" s="65">
        <f>+IFERROR(VLOOKUP($A50,Resumen!$B48:$M$94,9,0),"")</f>
        <v>20230605</v>
      </c>
    </row>
    <row r="51" spans="2:2" x14ac:dyDescent="0.35">
      <c r="B51" s="65">
        <f>+IFERROR(VLOOKUP($A51,Resumen!$B49:$M$94,9,0),"")</f>
        <v>20230605</v>
      </c>
    </row>
    <row r="52" spans="2:2" x14ac:dyDescent="0.35">
      <c r="B52" s="65">
        <f>+IFERROR(VLOOKUP($A52,Resumen!$B50:$M$94,9,0),"")</f>
        <v>20230605</v>
      </c>
    </row>
    <row r="53" spans="2:2" x14ac:dyDescent="0.35">
      <c r="B53" s="65">
        <f>+IFERROR(VLOOKUP($A53,Resumen!$B51:$M$94,9,0),"")</f>
        <v>20230605</v>
      </c>
    </row>
    <row r="54" spans="2:2" x14ac:dyDescent="0.35">
      <c r="B54" s="65">
        <f>+IFERROR(VLOOKUP($A54,Resumen!$B52:$M$94,9,0),"")</f>
        <v>20230605</v>
      </c>
    </row>
    <row r="55" spans="2:2" x14ac:dyDescent="0.35">
      <c r="B55" s="65">
        <f>+IFERROR(VLOOKUP($A55,Resumen!$B53:$M$94,9,0),"")</f>
        <v>20230605</v>
      </c>
    </row>
    <row r="56" spans="2:2" x14ac:dyDescent="0.35">
      <c r="B56" s="65">
        <f>+IFERROR(VLOOKUP($A56,Resumen!$B54:$M$94,9,0),"")</f>
        <v>20230605</v>
      </c>
    </row>
    <row r="57" spans="2:2" x14ac:dyDescent="0.35">
      <c r="B57" s="65">
        <f>+IFERROR(VLOOKUP($A57,Resumen!$B55:$M$94,9,0),"")</f>
        <v>20230605</v>
      </c>
    </row>
    <row r="58" spans="2:2" x14ac:dyDescent="0.35">
      <c r="B58" s="65">
        <f>+IFERROR(VLOOKUP($A58,Resumen!$B56:$M$94,9,0),"")</f>
        <v>20230605</v>
      </c>
    </row>
    <row r="59" spans="2:2" x14ac:dyDescent="0.35">
      <c r="B59" s="65">
        <f>+IFERROR(VLOOKUP($A59,Resumen!$B57:$M$94,9,0),"")</f>
        <v>20230605</v>
      </c>
    </row>
    <row r="60" spans="2:2" x14ac:dyDescent="0.35">
      <c r="B60" s="65">
        <f>+IFERROR(VLOOKUP($A60,Resumen!$B58:$M$94,9,0),"")</f>
        <v>20230605</v>
      </c>
    </row>
    <row r="61" spans="2:2" x14ac:dyDescent="0.35">
      <c r="B61" s="65">
        <f>+IFERROR(VLOOKUP($A61,Resumen!$B59:$M$94,9,0),"")</f>
        <v>20230605</v>
      </c>
    </row>
    <row r="62" spans="2:2" x14ac:dyDescent="0.35">
      <c r="B62" s="65">
        <f>+IFERROR(VLOOKUP($A62,Resumen!$B60:$M$94,9,0),"")</f>
        <v>20230605</v>
      </c>
    </row>
    <row r="63" spans="2:2" x14ac:dyDescent="0.35">
      <c r="B63" s="65">
        <f>+IFERROR(VLOOKUP($A63,Resumen!$B61:$M$94,9,0),"")</f>
        <v>20230605</v>
      </c>
    </row>
    <row r="64" spans="2:2" x14ac:dyDescent="0.35">
      <c r="B64" s="65">
        <f>+IFERROR(VLOOKUP($A64,Resumen!$B62:$M$94,9,0),"")</f>
        <v>20230605</v>
      </c>
    </row>
    <row r="65" spans="2:2" x14ac:dyDescent="0.35">
      <c r="B65" s="65">
        <f>+IFERROR(VLOOKUP($A65,Resumen!$B63:$M$94,9,0),"")</f>
        <v>20230605</v>
      </c>
    </row>
    <row r="66" spans="2:2" x14ac:dyDescent="0.35">
      <c r="B66" s="65">
        <f>+IFERROR(VLOOKUP($A66,Resumen!$B64:$M$94,9,0),"")</f>
        <v>20230605</v>
      </c>
    </row>
    <row r="67" spans="2:2" x14ac:dyDescent="0.35">
      <c r="B67" s="65">
        <f>+IFERROR(VLOOKUP($A67,Resumen!$B65:$M$94,9,0),"")</f>
        <v>20230605</v>
      </c>
    </row>
    <row r="68" spans="2:2" x14ac:dyDescent="0.35">
      <c r="B68" s="65">
        <f>+IFERROR(VLOOKUP($A68,Resumen!$B66:$M$94,9,0),"")</f>
        <v>20230605</v>
      </c>
    </row>
    <row r="69" spans="2:2" x14ac:dyDescent="0.35">
      <c r="B69" s="65">
        <f>+IFERROR(VLOOKUP($A69,Resumen!$B67:$M$94,9,0),"")</f>
        <v>20230605</v>
      </c>
    </row>
    <row r="70" spans="2:2" x14ac:dyDescent="0.35">
      <c r="B70" s="65">
        <f>+IFERROR(VLOOKUP($A70,Resumen!$B68:$M$94,9,0),"")</f>
        <v>20230605</v>
      </c>
    </row>
    <row r="71" spans="2:2" x14ac:dyDescent="0.35">
      <c r="B71" s="65">
        <f>+IFERROR(VLOOKUP($A71,Resumen!$B69:$M$94,9,0),"")</f>
        <v>20230605</v>
      </c>
    </row>
    <row r="72" spans="2:2" x14ac:dyDescent="0.35">
      <c r="B72" s="65">
        <f>+IFERROR(VLOOKUP($A72,Resumen!$B70:$M$94,9,0),"")</f>
        <v>20230605</v>
      </c>
    </row>
    <row r="73" spans="2:2" x14ac:dyDescent="0.35">
      <c r="B73" s="65">
        <f>+IFERROR(VLOOKUP($A73,Resumen!$B71:$M$94,9,0),"")</f>
        <v>20230605</v>
      </c>
    </row>
    <row r="74" spans="2:2" x14ac:dyDescent="0.35">
      <c r="B74" s="65">
        <f>+IFERROR(VLOOKUP($A74,Resumen!$B72:$M$94,9,0),"")</f>
        <v>20230605</v>
      </c>
    </row>
    <row r="75" spans="2:2" x14ac:dyDescent="0.35">
      <c r="B75" s="65">
        <f>+IFERROR(VLOOKUP($A75,Resumen!$B73:$M$94,9,0),"")</f>
        <v>20230605</v>
      </c>
    </row>
    <row r="76" spans="2:2" x14ac:dyDescent="0.35">
      <c r="B76" s="65">
        <f>+IFERROR(VLOOKUP($A76,Resumen!$B74:$M$94,9,0),"")</f>
        <v>20230605</v>
      </c>
    </row>
    <row r="77" spans="2:2" x14ac:dyDescent="0.35">
      <c r="B77" s="65">
        <f>+IFERROR(VLOOKUP($A77,Resumen!$B75:$M$94,9,0),"")</f>
        <v>20230605</v>
      </c>
    </row>
    <row r="78" spans="2:2" x14ac:dyDescent="0.35">
      <c r="B78" s="65">
        <f>+IFERROR(VLOOKUP($A78,Resumen!$B76:$M$94,9,0),"")</f>
        <v>20230605</v>
      </c>
    </row>
    <row r="79" spans="2:2" x14ac:dyDescent="0.35">
      <c r="B79" s="65">
        <f>+IFERROR(VLOOKUP($A79,Resumen!$B77:$M$94,9,0),"")</f>
        <v>20230605</v>
      </c>
    </row>
    <row r="80" spans="2:2" x14ac:dyDescent="0.35">
      <c r="B80" s="65">
        <f>+IFERROR(VLOOKUP($A80,Resumen!$B78:$M$94,9,0),"")</f>
        <v>20230605</v>
      </c>
    </row>
    <row r="81" spans="2:2" x14ac:dyDescent="0.35">
      <c r="B81" s="65">
        <f>+IFERROR(VLOOKUP($A81,Resumen!$B79:$M$94,9,0),"")</f>
        <v>20230605</v>
      </c>
    </row>
    <row r="82" spans="2:2" x14ac:dyDescent="0.35">
      <c r="B82" s="65">
        <f>+IFERROR(VLOOKUP($A82,Resumen!$B80:$M$94,9,0),"")</f>
        <v>20230605</v>
      </c>
    </row>
    <row r="83" spans="2:2" x14ac:dyDescent="0.35">
      <c r="B83" s="65">
        <f>+IFERROR(VLOOKUP($A83,Resumen!$B81:$M$94,9,0),"")</f>
        <v>20230605</v>
      </c>
    </row>
    <row r="84" spans="2:2" x14ac:dyDescent="0.35">
      <c r="B84" s="65">
        <f>+IFERROR(VLOOKUP($A84,Resumen!$B82:$M$94,9,0),"")</f>
        <v>20230605</v>
      </c>
    </row>
    <row r="85" spans="2:2" x14ac:dyDescent="0.35">
      <c r="B85" s="65">
        <f>+IFERROR(VLOOKUP($A85,Resumen!$B83:$M$94,9,0),"")</f>
        <v>20230605</v>
      </c>
    </row>
    <row r="86" spans="2:2" x14ac:dyDescent="0.35">
      <c r="B86" s="65">
        <f>+IFERROR(VLOOKUP($A86,Resumen!$B84:$M$94,9,0),"")</f>
        <v>20230605</v>
      </c>
    </row>
    <row r="87" spans="2:2" x14ac:dyDescent="0.35">
      <c r="B87" s="65">
        <f>+IFERROR(VLOOKUP($A87,Resumen!$B85:$M$94,9,0),"")</f>
        <v>20230605</v>
      </c>
    </row>
    <row r="88" spans="2:2" x14ac:dyDescent="0.35">
      <c r="B88" s="65">
        <f>+IFERROR(VLOOKUP($A88,Resumen!$B86:$M$94,9,0),"")</f>
        <v>20230605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9C16-6B3B-446D-9DA8-1DA789CDCA12}">
  <sheetPr codeName="Hoja30"/>
  <dimension ref="A1:H98"/>
  <sheetViews>
    <sheetView workbookViewId="0"/>
  </sheetViews>
  <sheetFormatPr baseColWidth="10" defaultRowHeight="14.5" x14ac:dyDescent="0.35"/>
  <cols>
    <col min="2" max="2" width="26.54296875" bestFit="1" customWidth="1"/>
    <col min="3" max="3" width="25.7265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26</v>
      </c>
      <c r="B1" s="83" t="s">
        <v>577</v>
      </c>
    </row>
    <row r="2" spans="1:8" ht="15.5" x14ac:dyDescent="0.35">
      <c r="B2" s="72" t="s">
        <v>24</v>
      </c>
    </row>
    <row r="3" spans="1:8" ht="15.5" x14ac:dyDescent="0.35">
      <c r="B3" s="72" t="s">
        <v>23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23</v>
      </c>
      <c r="C7" s="92" t="s">
        <v>24</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34ED49DB-F18E-4739-9B8D-C07331C1860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4D3F-11E2-41A6-A4E5-D0EBDB933CFD}">
  <sheetPr codeName="Hoja31"/>
  <dimension ref="A1:H100"/>
  <sheetViews>
    <sheetView workbookViewId="0"/>
  </sheetViews>
  <sheetFormatPr baseColWidth="10" defaultRowHeight="14.5" x14ac:dyDescent="0.35"/>
  <cols>
    <col min="2" max="3" width="26.81640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27</v>
      </c>
      <c r="B1" s="83" t="s">
        <v>577</v>
      </c>
    </row>
    <row r="2" spans="1:8" ht="15.5" x14ac:dyDescent="0.35">
      <c r="B2" s="72" t="s">
        <v>26</v>
      </c>
    </row>
    <row r="3" spans="1:8" ht="15.5" x14ac:dyDescent="0.35">
      <c r="B3" s="72" t="s">
        <v>25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25</v>
      </c>
      <c r="C7" s="92" t="s">
        <v>26</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8FE4A1D3-4198-4E10-8B6F-F9E2E216D5D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C32A-5880-41BB-A785-4E96E7609865}">
  <sheetPr codeName="Hoja32"/>
  <dimension ref="A1:H100"/>
  <sheetViews>
    <sheetView workbookViewId="0"/>
  </sheetViews>
  <sheetFormatPr baseColWidth="10" defaultColWidth="11.453125" defaultRowHeight="13" x14ac:dyDescent="0.3"/>
  <cols>
    <col min="1" max="1" width="11.453125" style="75"/>
    <col min="2" max="2" width="30.54296875" style="75" bestFit="1" customWidth="1"/>
    <col min="3" max="3" width="27.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28</v>
      </c>
      <c r="B1" s="83" t="s">
        <v>577</v>
      </c>
      <c r="C1" s="76"/>
    </row>
    <row r="2" spans="1:8" ht="15.5" x14ac:dyDescent="0.35">
      <c r="A2" s="77"/>
      <c r="B2" s="72" t="s">
        <v>28</v>
      </c>
      <c r="C2"/>
      <c r="D2"/>
      <c r="E2"/>
      <c r="F2"/>
      <c r="G2"/>
      <c r="H2"/>
    </row>
    <row r="3" spans="1:8" ht="15.5" x14ac:dyDescent="0.35">
      <c r="B3" s="72" t="s">
        <v>27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27</v>
      </c>
      <c r="C7" s="92" t="s">
        <v>28</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F2FB95F9-4AC1-4636-8D5A-F2E6CCF72D9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A760-B162-4EAA-B57D-945C8964345A}">
  <sheetPr codeName="Hoja33"/>
  <dimension ref="A1:H100"/>
  <sheetViews>
    <sheetView workbookViewId="0"/>
  </sheetViews>
  <sheetFormatPr baseColWidth="10" defaultColWidth="11.453125" defaultRowHeight="13" x14ac:dyDescent="0.3"/>
  <cols>
    <col min="1" max="1" width="11.453125" style="75"/>
    <col min="2" max="2" width="30.26953125" style="75" bestFit="1" customWidth="1"/>
    <col min="3" max="3" width="26"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29</v>
      </c>
      <c r="B1" s="83" t="s">
        <v>577</v>
      </c>
      <c r="C1" s="76"/>
    </row>
    <row r="2" spans="1:8" ht="15.5" x14ac:dyDescent="0.35">
      <c r="B2" s="72" t="s">
        <v>30</v>
      </c>
      <c r="C2"/>
      <c r="D2"/>
      <c r="E2"/>
      <c r="F2"/>
      <c r="G2"/>
      <c r="H2"/>
    </row>
    <row r="3" spans="1:8" ht="15.5" x14ac:dyDescent="0.35">
      <c r="B3" s="72" t="s">
        <v>29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29</v>
      </c>
      <c r="C7" s="92" t="s">
        <v>30</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9A997185-EE79-468D-99F4-B435DAF9442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74B1-EC80-411B-BB2E-568D3CB1C70C}">
  <sheetPr codeName="Hoja34"/>
  <dimension ref="A1:H100"/>
  <sheetViews>
    <sheetView workbookViewId="0">
      <selection activeCell="B20" sqref="B20"/>
    </sheetView>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30</v>
      </c>
      <c r="B1" s="83" t="s">
        <v>577</v>
      </c>
      <c r="C1" s="76"/>
    </row>
    <row r="2" spans="1:8" ht="15.5" x14ac:dyDescent="0.35">
      <c r="B2" s="72" t="s">
        <v>32</v>
      </c>
      <c r="D2"/>
      <c r="E2"/>
      <c r="F2"/>
      <c r="G2"/>
      <c r="H2"/>
    </row>
    <row r="3" spans="1:8" ht="15.5" x14ac:dyDescent="0.35">
      <c r="B3" s="72" t="s">
        <v>31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31</v>
      </c>
      <c r="C7" s="92" t="s">
        <v>32</v>
      </c>
      <c r="D7" s="114"/>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B5C8C249-DB1F-4B6F-BD08-B2D81C7A342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C567-D47E-42EB-9219-1AD6EBA75415}">
  <sheetPr codeName="Hoja35"/>
  <dimension ref="A1:H101"/>
  <sheetViews>
    <sheetView workbookViewId="0"/>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31</v>
      </c>
      <c r="B1" s="83" t="s">
        <v>577</v>
      </c>
      <c r="C1" s="76"/>
    </row>
    <row r="2" spans="1:8" ht="15.5" x14ac:dyDescent="0.35">
      <c r="B2" s="72" t="s">
        <v>115</v>
      </c>
      <c r="C2"/>
      <c r="D2"/>
      <c r="E2"/>
      <c r="F2"/>
      <c r="G2"/>
      <c r="H2"/>
    </row>
    <row r="3" spans="1:8" ht="15.5" x14ac:dyDescent="0.35">
      <c r="B3" s="72" t="s">
        <v>114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114</v>
      </c>
      <c r="C7" s="92" t="s">
        <v>115</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6" spans="1:8" x14ac:dyDescent="0.3">
      <c r="B16" s="79"/>
      <c r="C16" s="80"/>
    </row>
    <row r="17" spans="2:3" x14ac:dyDescent="0.3">
      <c r="C17" s="80"/>
    </row>
    <row r="18" spans="2:3" x14ac:dyDescent="0.3">
      <c r="B18" s="79"/>
      <c r="C18" s="80"/>
    </row>
    <row r="19" spans="2:3" ht="14.5" x14ac:dyDescent="0.35">
      <c r="B1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CADAED4-3818-4424-8F12-26EFD381EC0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8B-65B3-487D-826E-C2C271A3467C}">
  <sheetPr codeName="Hoja36"/>
  <dimension ref="A1:H102"/>
  <sheetViews>
    <sheetView workbookViewId="0"/>
  </sheetViews>
  <sheetFormatPr baseColWidth="10" defaultColWidth="11.453125" defaultRowHeight="13" x14ac:dyDescent="0.3"/>
  <cols>
    <col min="1" max="1" width="11.453125" style="75"/>
    <col min="2" max="2" width="29.81640625" style="75" bestFit="1" customWidth="1"/>
    <col min="3" max="3" width="26.1796875" style="75" bestFit="1" customWidth="1"/>
    <col min="4" max="4" width="36.7265625" style="75" bestFit="1" customWidth="1"/>
    <col min="5" max="5" width="14.4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32</v>
      </c>
      <c r="B1" s="83" t="s">
        <v>577</v>
      </c>
      <c r="C1" s="76"/>
    </row>
    <row r="2" spans="1:8" ht="15.5" x14ac:dyDescent="0.35">
      <c r="B2" s="72" t="s">
        <v>34</v>
      </c>
      <c r="C2"/>
      <c r="D2"/>
      <c r="E2"/>
      <c r="F2"/>
      <c r="G2"/>
      <c r="H2"/>
    </row>
    <row r="3" spans="1:8" ht="15.5" x14ac:dyDescent="0.35">
      <c r="B3" s="72" t="s">
        <v>33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33</v>
      </c>
      <c r="C7" s="92" t="s">
        <v>34</v>
      </c>
      <c r="D7" s="47" t="s">
        <v>569</v>
      </c>
      <c r="E7" s="47" t="s">
        <v>590</v>
      </c>
      <c r="F7" s="93" t="s">
        <v>591</v>
      </c>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7" spans="2:3" x14ac:dyDescent="0.3">
      <c r="B17" s="79"/>
      <c r="C17" s="80"/>
    </row>
    <row r="18" spans="2:3" x14ac:dyDescent="0.3">
      <c r="C18" s="80"/>
    </row>
    <row r="19" spans="2:3" x14ac:dyDescent="0.3">
      <c r="B19" s="79"/>
      <c r="C19" s="80"/>
    </row>
    <row r="20" spans="2:3" ht="14.5" x14ac:dyDescent="0.35">
      <c r="B20"/>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26ACCCB8-DC11-4287-B76D-653399FF526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B9C99-B567-4B09-995D-CB2630CCA721}">
  <sheetPr codeName="Hoja37"/>
  <dimension ref="A1:H102"/>
  <sheetViews>
    <sheetView workbookViewId="0"/>
  </sheetViews>
  <sheetFormatPr baseColWidth="10" defaultColWidth="11.453125" defaultRowHeight="13" x14ac:dyDescent="0.3"/>
  <cols>
    <col min="1" max="1" width="11.453125" style="75"/>
    <col min="2" max="2" width="26.54296875" style="75" bestFit="1" customWidth="1"/>
    <col min="3" max="3" width="1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33</v>
      </c>
      <c r="B1" s="83" t="s">
        <v>577</v>
      </c>
      <c r="C1" s="76"/>
    </row>
    <row r="2" spans="1:8" ht="15.5" x14ac:dyDescent="0.35">
      <c r="B2" s="72" t="s">
        <v>117</v>
      </c>
      <c r="C2"/>
      <c r="D2"/>
      <c r="E2"/>
      <c r="F2"/>
      <c r="G2"/>
      <c r="H2"/>
    </row>
    <row r="3" spans="1:8" ht="15.5" x14ac:dyDescent="0.35">
      <c r="B3" s="72" t="s">
        <v>116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116</v>
      </c>
      <c r="C7" s="92" t="s">
        <v>117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2:3" x14ac:dyDescent="0.3">
      <c r="B17" s="79"/>
      <c r="C17" s="80"/>
    </row>
    <row r="18" spans="2:3" x14ac:dyDescent="0.3">
      <c r="C18" s="80"/>
    </row>
    <row r="19" spans="2:3" x14ac:dyDescent="0.3">
      <c r="B19" s="79"/>
      <c r="C19" s="80"/>
    </row>
    <row r="20" spans="2:3" ht="14.5" x14ac:dyDescent="0.35">
      <c r="B20"/>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43484FE9-013B-4AFA-994B-3C94D4BC1AF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B010-DC4A-4DFD-8C58-C4383A3A2799}">
  <sheetPr codeName="Hoja38"/>
  <dimension ref="A1:H101"/>
  <sheetViews>
    <sheetView workbookViewId="0"/>
  </sheetViews>
  <sheetFormatPr baseColWidth="10" defaultColWidth="11.453125" defaultRowHeight="13" x14ac:dyDescent="0.3"/>
  <cols>
    <col min="1" max="1" width="11.453125" style="75"/>
    <col min="2" max="2" width="26.54296875" style="75" bestFit="1" customWidth="1"/>
    <col min="3" max="3" width="1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34</v>
      </c>
      <c r="B1" s="83" t="s">
        <v>577</v>
      </c>
      <c r="C1" s="76"/>
    </row>
    <row r="2" spans="1:8" ht="15.5" x14ac:dyDescent="0.35">
      <c r="B2" s="72" t="s">
        <v>119</v>
      </c>
      <c r="C2"/>
      <c r="D2"/>
      <c r="E2"/>
      <c r="F2"/>
      <c r="G2"/>
      <c r="H2"/>
    </row>
    <row r="3" spans="1:8" ht="15.5" x14ac:dyDescent="0.35">
      <c r="B3" s="72" t="s">
        <v>118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118</v>
      </c>
      <c r="C7" s="92" t="s">
        <v>119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79"/>
      <c r="C16" s="80"/>
    </row>
    <row r="17" spans="2:3" x14ac:dyDescent="0.3">
      <c r="C17" s="80"/>
    </row>
    <row r="18" spans="2:3" x14ac:dyDescent="0.3">
      <c r="B18" s="79"/>
      <c r="C18" s="80"/>
    </row>
    <row r="19" spans="2:3" ht="14.5" x14ac:dyDescent="0.35">
      <c r="B1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D0299D4-0C9C-481C-BAA9-FA95C094731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8B24-B5C7-4A78-8E80-21305019AF64}">
  <sheetPr codeName="Hoja39"/>
  <dimension ref="A1:H72"/>
  <sheetViews>
    <sheetView workbookViewId="0"/>
  </sheetViews>
  <sheetFormatPr baseColWidth="10" defaultColWidth="11.54296875" defaultRowHeight="13" x14ac:dyDescent="0.3"/>
  <cols>
    <col min="1" max="1" width="11.54296875" style="75"/>
    <col min="2" max="2" width="26.54296875" style="75" bestFit="1" customWidth="1"/>
    <col min="3" max="3" width="19.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54296875" style="75"/>
  </cols>
  <sheetData>
    <row r="1" spans="1:8" ht="14.5" x14ac:dyDescent="0.35">
      <c r="A1" s="75">
        <v>35</v>
      </c>
      <c r="B1" s="83" t="s">
        <v>577</v>
      </c>
      <c r="C1" s="76"/>
    </row>
    <row r="2" spans="1:8" ht="15.5" x14ac:dyDescent="0.35">
      <c r="B2" s="72" t="s">
        <v>121</v>
      </c>
      <c r="C2"/>
      <c r="D2"/>
      <c r="E2"/>
      <c r="F2"/>
      <c r="G2"/>
      <c r="H2"/>
    </row>
    <row r="3" spans="1:8" ht="15.5" x14ac:dyDescent="0.35">
      <c r="B3" s="72" t="s">
        <v>120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120</v>
      </c>
      <c r="C7" s="92" t="s">
        <v>121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3" spans="1:8" x14ac:dyDescent="0.3">
      <c r="B13" s="79"/>
      <c r="C13" s="80"/>
    </row>
    <row r="14" spans="1:8" x14ac:dyDescent="0.3">
      <c r="B14" s="79"/>
      <c r="C14" s="80"/>
    </row>
    <row r="15" spans="1:8" x14ac:dyDescent="0.3">
      <c r="B15" s="79"/>
      <c r="C15" s="80"/>
    </row>
    <row r="16" spans="1:8" x14ac:dyDescent="0.3">
      <c r="B16" s="79"/>
      <c r="C16" s="80"/>
    </row>
    <row r="17" spans="2:3" x14ac:dyDescent="0.3">
      <c r="B17" s="79"/>
      <c r="C17" s="80"/>
    </row>
    <row r="18" spans="2:3" x14ac:dyDescent="0.3">
      <c r="B18" s="79"/>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81"/>
      <c r="C45" s="82"/>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sheetData>
  <hyperlinks>
    <hyperlink ref="B1" location="Resumen!A1" display="INDICE" xr:uid="{2B1A9787-6D6F-4C25-954D-0DA608E8EF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R69"/>
  <sheetViews>
    <sheetView workbookViewId="0">
      <selection activeCell="E6" sqref="E6"/>
    </sheetView>
  </sheetViews>
  <sheetFormatPr baseColWidth="10" defaultColWidth="11.54296875" defaultRowHeight="14.5" x14ac:dyDescent="0.35"/>
  <cols>
    <col min="1" max="1" width="9.1796875" customWidth="1"/>
    <col min="2" max="2" width="11.26953125" bestFit="1" customWidth="1"/>
    <col min="3" max="3" width="9.1796875" customWidth="1"/>
    <col min="4" max="4" width="22" customWidth="1"/>
    <col min="5" max="256" width="9.1796875" customWidth="1"/>
  </cols>
  <sheetData>
    <row r="1" spans="1:44" x14ac:dyDescent="0.35">
      <c r="A1" s="67" t="s">
        <v>367</v>
      </c>
      <c r="B1" s="68" t="s">
        <v>368</v>
      </c>
      <c r="C1" s="55" t="s">
        <v>369</v>
      </c>
      <c r="D1" s="55" t="s">
        <v>370</v>
      </c>
      <c r="E1" s="55" t="s">
        <v>371</v>
      </c>
      <c r="F1" s="55" t="s">
        <v>372</v>
      </c>
      <c r="G1" s="55" t="s">
        <v>373</v>
      </c>
      <c r="H1" s="55" t="s">
        <v>374</v>
      </c>
      <c r="I1" s="55" t="s">
        <v>375</v>
      </c>
      <c r="J1" s="55" t="s">
        <v>376</v>
      </c>
      <c r="K1" s="55" t="s">
        <v>377</v>
      </c>
      <c r="L1" s="55" t="s">
        <v>378</v>
      </c>
      <c r="M1" s="55" t="s">
        <v>379</v>
      </c>
      <c r="N1" s="55" t="s">
        <v>380</v>
      </c>
      <c r="O1" s="55" t="s">
        <v>381</v>
      </c>
      <c r="P1" s="55" t="s">
        <v>382</v>
      </c>
      <c r="Q1" s="55" t="s">
        <v>383</v>
      </c>
      <c r="R1" s="55" t="s">
        <v>384</v>
      </c>
      <c r="S1" s="55" t="s">
        <v>385</v>
      </c>
      <c r="T1" s="55" t="s">
        <v>386</v>
      </c>
      <c r="U1" s="55" t="s">
        <v>387</v>
      </c>
      <c r="V1" s="55" t="s">
        <v>388</v>
      </c>
      <c r="W1" s="55" t="s">
        <v>389</v>
      </c>
      <c r="X1" s="55" t="s">
        <v>390</v>
      </c>
      <c r="Y1" s="55" t="s">
        <v>391</v>
      </c>
      <c r="Z1" s="55" t="s">
        <v>392</v>
      </c>
      <c r="AA1" s="55" t="s">
        <v>393</v>
      </c>
      <c r="AB1" s="55" t="s">
        <v>394</v>
      </c>
      <c r="AC1" s="55" t="s">
        <v>395</v>
      </c>
      <c r="AD1" s="55" t="s">
        <v>396</v>
      </c>
      <c r="AE1" s="55" t="s">
        <v>397</v>
      </c>
      <c r="AF1" s="55" t="s">
        <v>398</v>
      </c>
      <c r="AG1" s="55" t="s">
        <v>399</v>
      </c>
      <c r="AH1" s="55" t="s">
        <v>400</v>
      </c>
      <c r="AI1" s="55" t="s">
        <v>401</v>
      </c>
      <c r="AJ1" s="55" t="s">
        <v>402</v>
      </c>
      <c r="AK1" s="55" t="s">
        <v>403</v>
      </c>
      <c r="AL1" s="55" t="s">
        <v>404</v>
      </c>
      <c r="AM1" s="55" t="s">
        <v>405</v>
      </c>
      <c r="AN1" s="55" t="s">
        <v>406</v>
      </c>
      <c r="AO1" s="55" t="s">
        <v>407</v>
      </c>
      <c r="AP1" s="55" t="s">
        <v>408</v>
      </c>
      <c r="AQ1" s="55" t="s">
        <v>409</v>
      </c>
      <c r="AR1" s="69" t="s">
        <v>410</v>
      </c>
    </row>
    <row r="2" spans="1:44" x14ac:dyDescent="0.35">
      <c r="A2" s="53" t="s">
        <v>411</v>
      </c>
      <c r="B2" s="53" t="s">
        <v>368</v>
      </c>
      <c r="C2" s="53" t="s">
        <v>369</v>
      </c>
      <c r="D2" s="53" t="s">
        <v>412</v>
      </c>
      <c r="E2" s="53" t="s">
        <v>371</v>
      </c>
      <c r="F2" s="53" t="s">
        <v>372</v>
      </c>
      <c r="G2" s="53" t="s">
        <v>373</v>
      </c>
      <c r="H2" s="53" t="s">
        <v>374</v>
      </c>
      <c r="I2" s="53" t="s">
        <v>375</v>
      </c>
      <c r="J2" s="53" t="s">
        <v>376</v>
      </c>
      <c r="K2" s="53" t="s">
        <v>377</v>
      </c>
      <c r="L2" s="53" t="s">
        <v>413</v>
      </c>
      <c r="M2" s="53" t="s">
        <v>379</v>
      </c>
      <c r="N2" s="53" t="s">
        <v>414</v>
      </c>
      <c r="O2" s="53" t="s">
        <v>415</v>
      </c>
      <c r="P2" s="53" t="s">
        <v>416</v>
      </c>
      <c r="Q2" s="53" t="s">
        <v>417</v>
      </c>
      <c r="R2" s="53" t="s">
        <v>363</v>
      </c>
      <c r="S2" s="53" t="s">
        <v>418</v>
      </c>
      <c r="T2" s="53" t="s">
        <v>386</v>
      </c>
      <c r="U2" s="53" t="s">
        <v>387</v>
      </c>
      <c r="V2" s="53" t="s">
        <v>419</v>
      </c>
      <c r="W2" s="53" t="s">
        <v>420</v>
      </c>
      <c r="X2" s="53" t="s">
        <v>421</v>
      </c>
      <c r="Y2" s="53" t="s">
        <v>391</v>
      </c>
      <c r="Z2" s="53" t="s">
        <v>392</v>
      </c>
      <c r="AA2" s="53" t="s">
        <v>422</v>
      </c>
      <c r="AB2" s="53" t="s">
        <v>394</v>
      </c>
      <c r="AC2" s="53" t="s">
        <v>423</v>
      </c>
      <c r="AD2" s="53" t="s">
        <v>396</v>
      </c>
      <c r="AE2" s="53" t="s">
        <v>424</v>
      </c>
      <c r="AF2" s="53" t="s">
        <v>425</v>
      </c>
      <c r="AG2" s="53" t="s">
        <v>426</v>
      </c>
      <c r="AH2" s="53" t="s">
        <v>427</v>
      </c>
      <c r="AI2" s="53" t="s">
        <v>401</v>
      </c>
      <c r="AJ2" s="53" t="s">
        <v>428</v>
      </c>
      <c r="AK2" s="53" t="s">
        <v>429</v>
      </c>
      <c r="AL2" s="53" t="s">
        <v>430</v>
      </c>
      <c r="AM2" s="53" t="s">
        <v>412</v>
      </c>
      <c r="AN2" s="53" t="s">
        <v>406</v>
      </c>
      <c r="AO2" s="53" t="s">
        <v>431</v>
      </c>
      <c r="AP2" s="53" t="s">
        <v>432</v>
      </c>
      <c r="AQ2" s="53" t="s">
        <v>433</v>
      </c>
      <c r="AR2" s="70" t="s">
        <v>434</v>
      </c>
    </row>
    <row r="3" spans="1:44" x14ac:dyDescent="0.35">
      <c r="A3" s="53" t="s">
        <v>435</v>
      </c>
      <c r="B3" s="53" t="s">
        <v>436</v>
      </c>
      <c r="C3" s="53" t="s">
        <v>436</v>
      </c>
      <c r="D3" s="53" t="s">
        <v>437</v>
      </c>
      <c r="E3" s="53" t="s">
        <v>438</v>
      </c>
      <c r="F3" s="53" t="s">
        <v>439</v>
      </c>
      <c r="G3" s="53"/>
      <c r="H3" s="53"/>
      <c r="I3" s="53"/>
      <c r="J3" s="53"/>
      <c r="K3" s="53" t="s">
        <v>440</v>
      </c>
      <c r="L3" s="53"/>
      <c r="M3" s="53"/>
      <c r="N3" s="53"/>
      <c r="O3" s="53"/>
      <c r="P3" s="53"/>
      <c r="Q3" s="53"/>
      <c r="R3" s="53" t="s">
        <v>212</v>
      </c>
      <c r="S3" s="53" t="s">
        <v>366</v>
      </c>
      <c r="T3" s="53"/>
      <c r="U3" s="53"/>
      <c r="V3" s="53"/>
      <c r="W3" s="53"/>
      <c r="X3" s="53"/>
      <c r="Y3" s="53"/>
      <c r="Z3" s="53"/>
      <c r="AA3" s="53"/>
      <c r="AB3" s="53"/>
      <c r="AC3" s="53"/>
      <c r="AD3" s="53"/>
      <c r="AE3" s="53"/>
      <c r="AF3" s="53"/>
      <c r="AG3" s="53"/>
      <c r="AH3" s="53"/>
      <c r="AI3" s="53"/>
      <c r="AJ3" s="53"/>
      <c r="AK3" s="53"/>
      <c r="AL3" s="53"/>
      <c r="AM3" s="53"/>
      <c r="AN3" s="53"/>
      <c r="AO3" s="53"/>
      <c r="AP3" s="53"/>
      <c r="AQ3" s="53"/>
      <c r="AR3" s="70" t="s">
        <v>441</v>
      </c>
    </row>
    <row r="4" spans="1:44" x14ac:dyDescent="0.35">
      <c r="A4">
        <f>+MOD(ROWS($A$4:A4)-1,COUNTA('SAP 1'!$B$4:$B$36))+1</f>
        <v>1</v>
      </c>
      <c r="B4">
        <f>+IF(D4="_SYS00000002325",0,1)</f>
        <v>0</v>
      </c>
      <c r="C4">
        <f>+IF(D4="_SYS00000002325",0,1)</f>
        <v>0</v>
      </c>
      <c r="D4" t="str">
        <f>+IF(AND(F4&gt;=0,F4&gt;=""),"_SYS00000002325","_SYS00000001806")</f>
        <v>_SYS00000002325</v>
      </c>
      <c r="E4" t="e">
        <f>+IF(COUNTIFS($A$4:A4,A4)=1,VLOOKUP(A4,Resumen!B:E,4,0),"")</f>
        <v>#N/A</v>
      </c>
      <c r="F4" t="str">
        <f>+IF(COUNTIFS($A$4:A4,A4)=1,"",VLOOKUP(A4,Resumen!B:E,4,0))</f>
        <v/>
      </c>
      <c r="K4" t="str">
        <f>+IF(B4=0,"","60805000-0P")</f>
        <v/>
      </c>
      <c r="R4">
        <f>IFERROR(+VLOOKUP(A4,Resumen!B:K,11,0),0)</f>
        <v>0</v>
      </c>
      <c r="S4" t="str">
        <f>IFERROR(+VLOOKUP(A4,Resumen!B:M,13,0),"")</f>
        <v/>
      </c>
      <c r="AR4" t="e">
        <f>+VLOOKUP(A4,Resumen!B:N,14,0)</f>
        <v>#N/A</v>
      </c>
    </row>
    <row r="5" spans="1:44" x14ac:dyDescent="0.35">
      <c r="A5">
        <f>+MOD(ROWS($A$4:A5)-1,COUNTA('SAP 1'!$B$4:$B$36))+1</f>
        <v>2</v>
      </c>
      <c r="B5">
        <f t="shared" ref="B5:B68" si="0">+IF(D5="_SYS00000002325",0,1)</f>
        <v>0</v>
      </c>
      <c r="C5">
        <f t="shared" ref="C5:C68" si="1">+IF(D5="_SYS00000002325",0,1)</f>
        <v>0</v>
      </c>
      <c r="D5" t="str">
        <f t="shared" ref="D5:D68" si="2">+IF(AND(F5&gt;=0,F5&gt;=""),"_SYS00000002325","_SYS00000001806")</f>
        <v>_SYS00000002325</v>
      </c>
      <c r="E5" t="e">
        <f>+IF(COUNTIFS($A$4:A5,A5)=1,VLOOKUP(A5,Resumen!B:E,4,0),"")</f>
        <v>#N/A</v>
      </c>
      <c r="F5" t="str">
        <f>+IF(COUNTIFS($A$4:A5,A5)=1,"",VLOOKUP(A5,Resumen!B:E,4,0))</f>
        <v/>
      </c>
      <c r="K5" t="str">
        <f>+IF(B5=0,"","60805000-0P")</f>
        <v/>
      </c>
      <c r="R5">
        <f>IFERROR(+VLOOKUP(A5,Resumen!B:K,11,0),0)</f>
        <v>0</v>
      </c>
      <c r="S5" t="str">
        <f>IFERROR(+VLOOKUP(A5,Resumen!B:M,13,0),"")</f>
        <v/>
      </c>
      <c r="AR5" t="e">
        <f>+VLOOKUP(A5,Resumen!B:N,14,0)</f>
        <v>#N/A</v>
      </c>
    </row>
    <row r="6" spans="1:44" x14ac:dyDescent="0.35">
      <c r="A6">
        <f>+MOD(ROWS($A$4:A6)-1,COUNTA('SAP 1'!$B$4:$B$36))+1</f>
        <v>3</v>
      </c>
      <c r="B6">
        <f t="shared" si="0"/>
        <v>0</v>
      </c>
      <c r="C6">
        <f t="shared" si="1"/>
        <v>0</v>
      </c>
      <c r="D6" t="str">
        <f t="shared" si="2"/>
        <v>_SYS00000002325</v>
      </c>
      <c r="E6" t="e">
        <f>+IF(COUNTIFS($A$4:A6,A6)=1,VLOOKUP(A6,Resumen!B:E,4,0),"")</f>
        <v>#N/A</v>
      </c>
      <c r="F6" t="str">
        <f>+IF(COUNTIFS($A$4:A6,A6)=1,"",VLOOKUP(A6,Resumen!B:E,4,0))</f>
        <v/>
      </c>
      <c r="K6" t="str">
        <f t="shared" ref="K6:K69" si="3">+IF(B6=0,"","60805000-0P")</f>
        <v/>
      </c>
      <c r="R6">
        <f>IFERROR(+VLOOKUP(A6,Resumen!B:K,11,0),0)</f>
        <v>0</v>
      </c>
      <c r="S6" t="str">
        <f>IFERROR(+VLOOKUP(A6,Resumen!B:M,13,0),"")</f>
        <v/>
      </c>
      <c r="AR6" t="e">
        <f>+VLOOKUP(A6,Resumen!B:N,14,0)</f>
        <v>#N/A</v>
      </c>
    </row>
    <row r="7" spans="1:44" x14ac:dyDescent="0.35">
      <c r="A7">
        <f>+MOD(ROWS($A$4:A7)-1,COUNTA('SAP 1'!$B$4:$B$36))+1</f>
        <v>4</v>
      </c>
      <c r="B7">
        <f t="shared" si="0"/>
        <v>0</v>
      </c>
      <c r="C7">
        <f t="shared" si="1"/>
        <v>0</v>
      </c>
      <c r="D7" t="str">
        <f t="shared" si="2"/>
        <v>_SYS00000002325</v>
      </c>
      <c r="E7" t="e">
        <f>+IF(COUNTIFS($A$4:A7,A7)=1,VLOOKUP(A7,Resumen!B:E,4,0),"")</f>
        <v>#N/A</v>
      </c>
      <c r="F7" t="str">
        <f>+IF(COUNTIFS($A$4:A7,A7)=1,"",VLOOKUP(A7,Resumen!B:E,4,0))</f>
        <v/>
      </c>
      <c r="K7" t="str">
        <f t="shared" si="3"/>
        <v/>
      </c>
      <c r="R7">
        <f>IFERROR(+VLOOKUP(A7,Resumen!B:K,11,0),0)</f>
        <v>0</v>
      </c>
      <c r="S7" t="str">
        <f>IFERROR(+VLOOKUP(A7,Resumen!B:M,13,0),"")</f>
        <v/>
      </c>
      <c r="AR7" t="e">
        <f>+VLOOKUP(A7,Resumen!B:N,14,0)</f>
        <v>#N/A</v>
      </c>
    </row>
    <row r="8" spans="1:44" x14ac:dyDescent="0.35">
      <c r="A8">
        <f>+MOD(ROWS($A$4:A8)-1,COUNTA('SAP 1'!$B$4:$B$36))+1</f>
        <v>5</v>
      </c>
      <c r="B8">
        <f t="shared" si="0"/>
        <v>0</v>
      </c>
      <c r="C8">
        <f t="shared" si="1"/>
        <v>0</v>
      </c>
      <c r="D8" t="str">
        <f t="shared" si="2"/>
        <v>_SYS00000002325</v>
      </c>
      <c r="E8" t="e">
        <f>+IF(COUNTIFS($A$4:A8,A8)=1,VLOOKUP(A8,Resumen!B:E,4,0),"")</f>
        <v>#N/A</v>
      </c>
      <c r="F8" t="str">
        <f>+IF(COUNTIFS($A$4:A8,A8)=1,"",VLOOKUP(A8,Resumen!B:E,4,0))</f>
        <v/>
      </c>
      <c r="K8" t="str">
        <f t="shared" si="3"/>
        <v/>
      </c>
      <c r="R8">
        <f>IFERROR(+VLOOKUP(A8,Resumen!B:K,11,0),0)</f>
        <v>0</v>
      </c>
      <c r="S8" t="str">
        <f>IFERROR(+VLOOKUP(A8,Resumen!B:M,13,0),"")</f>
        <v/>
      </c>
      <c r="AR8" t="e">
        <f>+VLOOKUP(A8,Resumen!B:N,14,0)</f>
        <v>#N/A</v>
      </c>
    </row>
    <row r="9" spans="1:44" x14ac:dyDescent="0.35">
      <c r="A9">
        <f>+MOD(ROWS($A$4:A9)-1,COUNTA('SAP 1'!$B$4:$B$36))+1</f>
        <v>6</v>
      </c>
      <c r="B9">
        <f t="shared" si="0"/>
        <v>0</v>
      </c>
      <c r="C9">
        <f t="shared" si="1"/>
        <v>0</v>
      </c>
      <c r="D9" t="str">
        <f t="shared" si="2"/>
        <v>_SYS00000002325</v>
      </c>
      <c r="E9" t="e">
        <f>+IF(COUNTIFS($A$4:A9,A9)=1,VLOOKUP(A9,Resumen!B:E,4,0),"")</f>
        <v>#N/A</v>
      </c>
      <c r="F9" t="str">
        <f>+IF(COUNTIFS($A$4:A9,A9)=1,"",VLOOKUP(A9,Resumen!B:E,4,0))</f>
        <v/>
      </c>
      <c r="K9" t="str">
        <f t="shared" si="3"/>
        <v/>
      </c>
      <c r="R9">
        <f>IFERROR(+VLOOKUP(A9,Resumen!B:K,11,0),0)</f>
        <v>0</v>
      </c>
      <c r="S9" t="str">
        <f>IFERROR(+VLOOKUP(A9,Resumen!B:M,13,0),"")</f>
        <v/>
      </c>
      <c r="AR9" t="e">
        <f>+VLOOKUP(A9,Resumen!B:N,14,0)</f>
        <v>#N/A</v>
      </c>
    </row>
    <row r="10" spans="1:44" x14ac:dyDescent="0.35">
      <c r="A10">
        <f>+MOD(ROWS($A$4:A10)-1,COUNTA('SAP 1'!$B$4:$B$36))+1</f>
        <v>7</v>
      </c>
      <c r="B10">
        <f t="shared" si="0"/>
        <v>0</v>
      </c>
      <c r="C10">
        <f t="shared" si="1"/>
        <v>0</v>
      </c>
      <c r="D10" t="str">
        <f t="shared" si="2"/>
        <v>_SYS00000002325</v>
      </c>
      <c r="E10" t="e">
        <f>+IF(COUNTIFS($A$4:A10,A10)=1,VLOOKUP(A10,Resumen!B:E,4,0),"")</f>
        <v>#N/A</v>
      </c>
      <c r="F10" t="str">
        <f>+IF(COUNTIFS($A$4:A10,A10)=1,"",VLOOKUP(A10,Resumen!B:E,4,0))</f>
        <v/>
      </c>
      <c r="K10" t="str">
        <f t="shared" si="3"/>
        <v/>
      </c>
      <c r="R10">
        <f>IFERROR(+VLOOKUP(A10,Resumen!B:K,11,0),0)</f>
        <v>0</v>
      </c>
      <c r="S10" t="str">
        <f>IFERROR(+VLOOKUP(A10,Resumen!B:M,13,0),"")</f>
        <v/>
      </c>
      <c r="AR10" t="e">
        <f>+VLOOKUP(A10,Resumen!B:N,14,0)</f>
        <v>#N/A</v>
      </c>
    </row>
    <row r="11" spans="1:44" x14ac:dyDescent="0.35">
      <c r="A11">
        <f>+MOD(ROWS($A$4:A11)-1,COUNTA('SAP 1'!$B$4:$B$36))+1</f>
        <v>8</v>
      </c>
      <c r="B11">
        <f t="shared" si="0"/>
        <v>0</v>
      </c>
      <c r="C11">
        <f t="shared" si="1"/>
        <v>0</v>
      </c>
      <c r="D11" t="str">
        <f t="shared" si="2"/>
        <v>_SYS00000002325</v>
      </c>
      <c r="E11" t="e">
        <f>+IF(COUNTIFS($A$4:A11,A11)=1,VLOOKUP(A11,Resumen!B:E,4,0),"")</f>
        <v>#N/A</v>
      </c>
      <c r="F11" t="str">
        <f>+IF(COUNTIFS($A$4:A11,A11)=1,"",VLOOKUP(A11,Resumen!B:E,4,0))</f>
        <v/>
      </c>
      <c r="K11" t="str">
        <f t="shared" si="3"/>
        <v/>
      </c>
      <c r="R11">
        <f>IFERROR(+VLOOKUP(A11,Resumen!B:K,11,0),0)</f>
        <v>0</v>
      </c>
      <c r="S11" t="str">
        <f>IFERROR(+VLOOKUP(A11,Resumen!B:M,13,0),"")</f>
        <v/>
      </c>
      <c r="AR11" t="e">
        <f>+VLOOKUP(A11,Resumen!B:N,14,0)</f>
        <v>#N/A</v>
      </c>
    </row>
    <row r="12" spans="1:44" x14ac:dyDescent="0.35">
      <c r="A12">
        <f>+MOD(ROWS($A$4:A12)-1,COUNTA('SAP 1'!$B$4:$B$36))+1</f>
        <v>9</v>
      </c>
      <c r="B12">
        <f t="shared" si="0"/>
        <v>0</v>
      </c>
      <c r="C12">
        <f t="shared" si="1"/>
        <v>0</v>
      </c>
      <c r="D12" t="str">
        <f t="shared" si="2"/>
        <v>_SYS00000002325</v>
      </c>
      <c r="E12" t="e">
        <f>+IF(COUNTIFS($A$4:A12,A12)=1,VLOOKUP(A12,Resumen!B:E,4,0),"")</f>
        <v>#N/A</v>
      </c>
      <c r="F12" t="str">
        <f>+IF(COUNTIFS($A$4:A12,A12)=1,"",VLOOKUP(A12,Resumen!B:E,4,0))</f>
        <v/>
      </c>
      <c r="K12" t="str">
        <f t="shared" si="3"/>
        <v/>
      </c>
      <c r="R12">
        <f>IFERROR(+VLOOKUP(A12,Resumen!B:K,11,0),0)</f>
        <v>0</v>
      </c>
      <c r="S12" t="str">
        <f>IFERROR(+VLOOKUP(A12,Resumen!B:M,13,0),"")</f>
        <v/>
      </c>
      <c r="AR12" t="e">
        <f>+VLOOKUP(A12,Resumen!B:N,14,0)</f>
        <v>#N/A</v>
      </c>
    </row>
    <row r="13" spans="1:44" x14ac:dyDescent="0.35">
      <c r="A13">
        <f>+MOD(ROWS($A$4:A13)-1,COUNTA('SAP 1'!$B$4:$B$36))+1</f>
        <v>10</v>
      </c>
      <c r="B13">
        <f t="shared" si="0"/>
        <v>0</v>
      </c>
      <c r="C13">
        <f t="shared" si="1"/>
        <v>0</v>
      </c>
      <c r="D13" t="str">
        <f t="shared" si="2"/>
        <v>_SYS00000002325</v>
      </c>
      <c r="E13" t="e">
        <f>+IF(COUNTIFS($A$4:A13,A13)=1,VLOOKUP(A13,Resumen!B:E,4,0),"")</f>
        <v>#N/A</v>
      </c>
      <c r="F13" t="str">
        <f>+IF(COUNTIFS($A$4:A13,A13)=1,"",VLOOKUP(A13,Resumen!B:E,4,0))</f>
        <v/>
      </c>
      <c r="K13" t="str">
        <f t="shared" si="3"/>
        <v/>
      </c>
      <c r="R13">
        <f>IFERROR(+VLOOKUP(A13,Resumen!B:K,11,0),0)</f>
        <v>0</v>
      </c>
      <c r="S13" t="str">
        <f>IFERROR(+VLOOKUP(A13,Resumen!B:M,13,0),"")</f>
        <v/>
      </c>
      <c r="AR13" t="e">
        <f>+VLOOKUP(A13,Resumen!B:N,14,0)</f>
        <v>#N/A</v>
      </c>
    </row>
    <row r="14" spans="1:44" x14ac:dyDescent="0.35">
      <c r="A14">
        <f>+MOD(ROWS($A$4:A14)-1,COUNTA('SAP 1'!$B$4:$B$36))+1</f>
        <v>11</v>
      </c>
      <c r="B14">
        <f t="shared" si="0"/>
        <v>0</v>
      </c>
      <c r="C14">
        <f t="shared" si="1"/>
        <v>0</v>
      </c>
      <c r="D14" t="str">
        <f t="shared" si="2"/>
        <v>_SYS00000002325</v>
      </c>
      <c r="E14" t="e">
        <f>+IF(COUNTIFS($A$4:A14,A14)=1,VLOOKUP(A14,Resumen!B:E,4,0),"")</f>
        <v>#N/A</v>
      </c>
      <c r="F14" t="str">
        <f>+IF(COUNTIFS($A$4:A14,A14)=1,"",VLOOKUP(A14,Resumen!B:E,4,0))</f>
        <v/>
      </c>
      <c r="K14" t="str">
        <f t="shared" si="3"/>
        <v/>
      </c>
      <c r="R14">
        <f>IFERROR(+VLOOKUP(A14,Resumen!B:K,11,0),0)</f>
        <v>0</v>
      </c>
      <c r="S14" t="str">
        <f>IFERROR(+VLOOKUP(A14,Resumen!B:M,13,0),"")</f>
        <v/>
      </c>
      <c r="AR14" t="e">
        <f>+VLOOKUP(A14,Resumen!B:N,14,0)</f>
        <v>#N/A</v>
      </c>
    </row>
    <row r="15" spans="1:44" x14ac:dyDescent="0.35">
      <c r="A15">
        <f>+MOD(ROWS($A$4:A15)-1,COUNTA('SAP 1'!$B$4:$B$36))+1</f>
        <v>12</v>
      </c>
      <c r="B15">
        <f t="shared" si="0"/>
        <v>0</v>
      </c>
      <c r="C15">
        <f t="shared" si="1"/>
        <v>0</v>
      </c>
      <c r="D15" t="str">
        <f t="shared" si="2"/>
        <v>_SYS00000002325</v>
      </c>
      <c r="E15" t="e">
        <f>+IF(COUNTIFS($A$4:A15,A15)=1,VLOOKUP(A15,Resumen!B:E,4,0),"")</f>
        <v>#N/A</v>
      </c>
      <c r="F15" t="str">
        <f>+IF(COUNTIFS($A$4:A15,A15)=1,"",VLOOKUP(A15,Resumen!B:E,4,0))</f>
        <v/>
      </c>
      <c r="K15" t="str">
        <f t="shared" si="3"/>
        <v/>
      </c>
      <c r="R15">
        <f>IFERROR(+VLOOKUP(A15,Resumen!B:K,11,0),0)</f>
        <v>0</v>
      </c>
      <c r="S15" t="str">
        <f>IFERROR(+VLOOKUP(A15,Resumen!B:M,13,0),"")</f>
        <v/>
      </c>
      <c r="AR15" t="e">
        <f>+VLOOKUP(A15,Resumen!B:N,14,0)</f>
        <v>#N/A</v>
      </c>
    </row>
    <row r="16" spans="1:44" x14ac:dyDescent="0.35">
      <c r="A16">
        <f>+MOD(ROWS($A$4:A16)-1,COUNTA('SAP 1'!$B$4:$B$36))+1</f>
        <v>13</v>
      </c>
      <c r="B16">
        <f t="shared" si="0"/>
        <v>0</v>
      </c>
      <c r="C16">
        <f t="shared" si="1"/>
        <v>0</v>
      </c>
      <c r="D16" t="str">
        <f t="shared" si="2"/>
        <v>_SYS00000002325</v>
      </c>
      <c r="E16" t="e">
        <f>+IF(COUNTIFS($A$4:A16,A16)=1,VLOOKUP(A16,Resumen!B:E,4,0),"")</f>
        <v>#N/A</v>
      </c>
      <c r="F16" t="str">
        <f>+IF(COUNTIFS($A$4:A16,A16)=1,"",VLOOKUP(A16,Resumen!B:E,4,0))</f>
        <v/>
      </c>
      <c r="K16" t="str">
        <f t="shared" si="3"/>
        <v/>
      </c>
      <c r="R16">
        <f>IFERROR(+VLOOKUP(A16,Resumen!B:K,11,0),0)</f>
        <v>0</v>
      </c>
      <c r="S16" t="str">
        <f>IFERROR(+VLOOKUP(A16,Resumen!B:M,13,0),"")</f>
        <v/>
      </c>
      <c r="AR16" t="e">
        <f>+VLOOKUP(A16,Resumen!B:N,14,0)</f>
        <v>#N/A</v>
      </c>
    </row>
    <row r="17" spans="1:44" x14ac:dyDescent="0.35">
      <c r="A17">
        <f>+MOD(ROWS($A$4:A17)-1,COUNTA('SAP 1'!$B$4:$B$36))+1</f>
        <v>14</v>
      </c>
      <c r="B17">
        <f t="shared" si="0"/>
        <v>0</v>
      </c>
      <c r="C17">
        <f t="shared" si="1"/>
        <v>0</v>
      </c>
      <c r="D17" t="str">
        <f t="shared" si="2"/>
        <v>_SYS00000002325</v>
      </c>
      <c r="E17" t="e">
        <f>+IF(COUNTIFS($A$4:A17,A17)=1,VLOOKUP(A17,Resumen!B:E,4,0),"")</f>
        <v>#N/A</v>
      </c>
      <c r="F17" t="str">
        <f>+IF(COUNTIFS($A$4:A17,A17)=1,"",VLOOKUP(A17,Resumen!B:E,4,0))</f>
        <v/>
      </c>
      <c r="K17" t="str">
        <f t="shared" si="3"/>
        <v/>
      </c>
      <c r="R17">
        <f>IFERROR(+VLOOKUP(A17,Resumen!B:K,11,0),0)</f>
        <v>0</v>
      </c>
      <c r="S17" t="str">
        <f>IFERROR(+VLOOKUP(A17,Resumen!B:M,13,0),"")</f>
        <v/>
      </c>
      <c r="AR17" t="e">
        <f>+VLOOKUP(A17,Resumen!B:N,14,0)</f>
        <v>#N/A</v>
      </c>
    </row>
    <row r="18" spans="1:44" x14ac:dyDescent="0.35">
      <c r="A18">
        <f>+MOD(ROWS($A$4:A18)-1,COUNTA('SAP 1'!$B$4:$B$36))+1</f>
        <v>15</v>
      </c>
      <c r="B18">
        <f t="shared" si="0"/>
        <v>0</v>
      </c>
      <c r="C18">
        <f t="shared" si="1"/>
        <v>0</v>
      </c>
      <c r="D18" t="str">
        <f t="shared" si="2"/>
        <v>_SYS00000002325</v>
      </c>
      <c r="E18" t="e">
        <f>+IF(COUNTIFS($A$4:A18,A18)=1,VLOOKUP(A18,Resumen!B:E,4,0),"")</f>
        <v>#N/A</v>
      </c>
      <c r="F18" t="str">
        <f>+IF(COUNTIFS($A$4:A18,A18)=1,"",VLOOKUP(A18,Resumen!B:E,4,0))</f>
        <v/>
      </c>
      <c r="K18" t="str">
        <f t="shared" si="3"/>
        <v/>
      </c>
      <c r="R18">
        <f>IFERROR(+VLOOKUP(A18,Resumen!B:K,11,0),0)</f>
        <v>0</v>
      </c>
      <c r="S18" t="str">
        <f>IFERROR(+VLOOKUP(A18,Resumen!B:M,13,0),"")</f>
        <v/>
      </c>
      <c r="AR18" t="e">
        <f>+VLOOKUP(A18,Resumen!B:N,14,0)</f>
        <v>#N/A</v>
      </c>
    </row>
    <row r="19" spans="1:44" x14ac:dyDescent="0.35">
      <c r="A19">
        <f>+MOD(ROWS($A$4:A19)-1,COUNTA('SAP 1'!$B$4:$B$36))+1</f>
        <v>16</v>
      </c>
      <c r="B19">
        <f t="shared" si="0"/>
        <v>0</v>
      </c>
      <c r="C19">
        <f t="shared" si="1"/>
        <v>0</v>
      </c>
      <c r="D19" t="str">
        <f t="shared" si="2"/>
        <v>_SYS00000002325</v>
      </c>
      <c r="E19" t="e">
        <f>+IF(COUNTIFS($A$4:A19,A19)=1,VLOOKUP(A19,Resumen!B:E,4,0),"")</f>
        <v>#N/A</v>
      </c>
      <c r="F19" t="str">
        <f>+IF(COUNTIFS($A$4:A19,A19)=1,"",VLOOKUP(A19,Resumen!B:E,4,0))</f>
        <v/>
      </c>
      <c r="K19" t="str">
        <f t="shared" si="3"/>
        <v/>
      </c>
      <c r="R19">
        <f>IFERROR(+VLOOKUP(A19,Resumen!B:K,11,0),0)</f>
        <v>0</v>
      </c>
      <c r="S19" t="str">
        <f>IFERROR(+VLOOKUP(A19,Resumen!B:M,13,0),"")</f>
        <v/>
      </c>
      <c r="AR19" t="e">
        <f>+VLOOKUP(A19,Resumen!B:N,14,0)</f>
        <v>#N/A</v>
      </c>
    </row>
    <row r="20" spans="1:44" x14ac:dyDescent="0.35">
      <c r="A20">
        <f>+MOD(ROWS($A$4:A20)-1,COUNTA('SAP 1'!$B$4:$B$36))+1</f>
        <v>17</v>
      </c>
      <c r="B20">
        <f t="shared" si="0"/>
        <v>0</v>
      </c>
      <c r="C20">
        <f t="shared" si="1"/>
        <v>0</v>
      </c>
      <c r="D20" t="str">
        <f t="shared" si="2"/>
        <v>_SYS00000002325</v>
      </c>
      <c r="E20" t="e">
        <f>+IF(COUNTIFS($A$4:A20,A20)=1,VLOOKUP(A20,Resumen!B:E,4,0),"")</f>
        <v>#N/A</v>
      </c>
      <c r="F20" t="str">
        <f>+IF(COUNTIFS($A$4:A20,A20)=1,"",VLOOKUP(A20,Resumen!B:E,4,0))</f>
        <v/>
      </c>
      <c r="K20" t="str">
        <f t="shared" si="3"/>
        <v/>
      </c>
      <c r="R20">
        <f>IFERROR(+VLOOKUP(A20,Resumen!B:K,11,0),0)</f>
        <v>0</v>
      </c>
      <c r="S20" t="str">
        <f>IFERROR(+VLOOKUP(A20,Resumen!B:M,13,0),"")</f>
        <v/>
      </c>
      <c r="AR20" t="e">
        <f>+VLOOKUP(A20,Resumen!B:N,14,0)</f>
        <v>#N/A</v>
      </c>
    </row>
    <row r="21" spans="1:44" x14ac:dyDescent="0.35">
      <c r="A21">
        <f>+MOD(ROWS($A$4:A21)-1,COUNTA('SAP 1'!$B$4:$B$36))+1</f>
        <v>18</v>
      </c>
      <c r="B21">
        <f t="shared" si="0"/>
        <v>0</v>
      </c>
      <c r="C21">
        <f t="shared" si="1"/>
        <v>0</v>
      </c>
      <c r="D21" t="str">
        <f t="shared" si="2"/>
        <v>_SYS00000002325</v>
      </c>
      <c r="E21" t="e">
        <f>+IF(COUNTIFS($A$4:A21,A21)=1,VLOOKUP(A21,Resumen!B:E,4,0),"")</f>
        <v>#N/A</v>
      </c>
      <c r="F21" t="str">
        <f>+IF(COUNTIFS($A$4:A21,A21)=1,"",VLOOKUP(A21,Resumen!B:E,4,0))</f>
        <v/>
      </c>
      <c r="K21" t="str">
        <f t="shared" si="3"/>
        <v/>
      </c>
      <c r="R21">
        <f>IFERROR(+VLOOKUP(A21,Resumen!B:K,11,0),0)</f>
        <v>0</v>
      </c>
      <c r="S21" t="str">
        <f>IFERROR(+VLOOKUP(A21,Resumen!B:M,13,0),"")</f>
        <v/>
      </c>
      <c r="AR21" t="e">
        <f>+VLOOKUP(A21,Resumen!B:N,14,0)</f>
        <v>#N/A</v>
      </c>
    </row>
    <row r="22" spans="1:44" x14ac:dyDescent="0.35">
      <c r="A22">
        <f>+MOD(ROWS($A$4:A22)-1,COUNTA('SAP 1'!$B$4:$B$36))+1</f>
        <v>19</v>
      </c>
      <c r="B22">
        <f t="shared" si="0"/>
        <v>0</v>
      </c>
      <c r="C22">
        <f t="shared" si="1"/>
        <v>0</v>
      </c>
      <c r="D22" t="str">
        <f t="shared" si="2"/>
        <v>_SYS00000002325</v>
      </c>
      <c r="E22" t="e">
        <f>+IF(COUNTIFS($A$4:A22,A22)=1,VLOOKUP(A22,Resumen!B:E,4,0),"")</f>
        <v>#N/A</v>
      </c>
      <c r="F22" t="str">
        <f>+IF(COUNTIFS($A$4:A22,A22)=1,"",VLOOKUP(A22,Resumen!B:E,4,0))</f>
        <v/>
      </c>
      <c r="K22" t="str">
        <f t="shared" si="3"/>
        <v/>
      </c>
      <c r="R22">
        <f>IFERROR(+VLOOKUP(A22,Resumen!B:K,11,0),0)</f>
        <v>0</v>
      </c>
      <c r="S22" t="str">
        <f>IFERROR(+VLOOKUP(A22,Resumen!B:M,13,0),"")</f>
        <v/>
      </c>
      <c r="AR22" t="e">
        <f>+VLOOKUP(A22,Resumen!B:N,14,0)</f>
        <v>#N/A</v>
      </c>
    </row>
    <row r="23" spans="1:44" x14ac:dyDescent="0.35">
      <c r="A23">
        <f>+MOD(ROWS($A$4:A23)-1,COUNTA('SAP 1'!$B$4:$B$36))+1</f>
        <v>20</v>
      </c>
      <c r="B23">
        <f t="shared" si="0"/>
        <v>0</v>
      </c>
      <c r="C23">
        <f t="shared" si="1"/>
        <v>0</v>
      </c>
      <c r="D23" t="str">
        <f t="shared" si="2"/>
        <v>_SYS00000002325</v>
      </c>
      <c r="E23" t="e">
        <f>+IF(COUNTIFS($A$4:A23,A23)=1,VLOOKUP(A23,Resumen!B:E,4,0),"")</f>
        <v>#N/A</v>
      </c>
      <c r="F23" t="str">
        <f>+IF(COUNTIFS($A$4:A23,A23)=1,"",VLOOKUP(A23,Resumen!B:E,4,0))</f>
        <v/>
      </c>
      <c r="K23" t="str">
        <f t="shared" si="3"/>
        <v/>
      </c>
      <c r="R23">
        <f>IFERROR(+VLOOKUP(A23,Resumen!B:K,11,0),0)</f>
        <v>0</v>
      </c>
      <c r="S23" t="str">
        <f>IFERROR(+VLOOKUP(A23,Resumen!B:M,13,0),"")</f>
        <v/>
      </c>
      <c r="AR23" t="e">
        <f>+VLOOKUP(A23,Resumen!B:N,14,0)</f>
        <v>#N/A</v>
      </c>
    </row>
    <row r="24" spans="1:44" x14ac:dyDescent="0.35">
      <c r="A24">
        <f>+MOD(ROWS($A$4:A24)-1,COUNTA('SAP 1'!$B$4:$B$36))+1</f>
        <v>21</v>
      </c>
      <c r="B24">
        <f t="shared" si="0"/>
        <v>0</v>
      </c>
      <c r="C24">
        <f t="shared" si="1"/>
        <v>0</v>
      </c>
      <c r="D24" t="str">
        <f t="shared" si="2"/>
        <v>_SYS00000002325</v>
      </c>
      <c r="E24" t="e">
        <f>+IF(COUNTIFS($A$4:A24,A24)=1,VLOOKUP(A24,Resumen!B:E,4,0),"")</f>
        <v>#N/A</v>
      </c>
      <c r="F24" t="str">
        <f>+IF(COUNTIFS($A$4:A24,A24)=1,"",VLOOKUP(A24,Resumen!B:E,4,0))</f>
        <v/>
      </c>
      <c r="K24" t="str">
        <f t="shared" si="3"/>
        <v/>
      </c>
      <c r="R24">
        <f>IFERROR(+VLOOKUP(A24,Resumen!B:K,11,0),0)</f>
        <v>0</v>
      </c>
      <c r="S24" t="str">
        <f>IFERROR(+VLOOKUP(A24,Resumen!B:M,13,0),"")</f>
        <v/>
      </c>
      <c r="AR24" t="e">
        <f>+VLOOKUP(A24,Resumen!B:N,14,0)</f>
        <v>#N/A</v>
      </c>
    </row>
    <row r="25" spans="1:44" x14ac:dyDescent="0.35">
      <c r="A25">
        <f>+MOD(ROWS($A$4:A25)-1,COUNTA('SAP 1'!$B$4:$B$36))+1</f>
        <v>22</v>
      </c>
      <c r="B25">
        <f t="shared" si="0"/>
        <v>0</v>
      </c>
      <c r="C25">
        <f t="shared" si="1"/>
        <v>0</v>
      </c>
      <c r="D25" t="str">
        <f t="shared" si="2"/>
        <v>_SYS00000002325</v>
      </c>
      <c r="E25" t="e">
        <f>+IF(COUNTIFS($A$4:A25,A25)=1,VLOOKUP(A25,Resumen!B:E,4,0),"")</f>
        <v>#N/A</v>
      </c>
      <c r="F25" t="str">
        <f>+IF(COUNTIFS($A$4:A25,A25)=1,"",VLOOKUP(A25,Resumen!B:E,4,0))</f>
        <v/>
      </c>
      <c r="K25" t="str">
        <f t="shared" si="3"/>
        <v/>
      </c>
      <c r="R25">
        <f>IFERROR(+VLOOKUP(A25,Resumen!B:K,11,0),0)</f>
        <v>0</v>
      </c>
      <c r="S25" t="str">
        <f>IFERROR(+VLOOKUP(A25,Resumen!B:M,13,0),"")</f>
        <v/>
      </c>
      <c r="AR25" t="e">
        <f>+VLOOKUP(A25,Resumen!B:N,14,0)</f>
        <v>#N/A</v>
      </c>
    </row>
    <row r="26" spans="1:44" x14ac:dyDescent="0.35">
      <c r="A26">
        <f>+MOD(ROWS($A$4:A26)-1,COUNTA('SAP 1'!$B$4:$B$36))+1</f>
        <v>23</v>
      </c>
      <c r="B26">
        <f t="shared" si="0"/>
        <v>0</v>
      </c>
      <c r="C26">
        <f t="shared" si="1"/>
        <v>0</v>
      </c>
      <c r="D26" t="str">
        <f t="shared" si="2"/>
        <v>_SYS00000002325</v>
      </c>
      <c r="E26" t="e">
        <f>+IF(COUNTIFS($A$4:A26,A26)=1,VLOOKUP(A26,Resumen!B:E,4,0),"")</f>
        <v>#N/A</v>
      </c>
      <c r="F26" t="str">
        <f>+IF(COUNTIFS($A$4:A26,A26)=1,"",VLOOKUP(A26,Resumen!B:E,4,0))</f>
        <v/>
      </c>
      <c r="K26" t="str">
        <f t="shared" si="3"/>
        <v/>
      </c>
      <c r="R26">
        <f>IFERROR(+VLOOKUP(A26,Resumen!B:K,11,0),0)</f>
        <v>0</v>
      </c>
      <c r="S26" t="str">
        <f>IFERROR(+VLOOKUP(A26,Resumen!B:M,13,0),"")</f>
        <v/>
      </c>
      <c r="AR26" t="e">
        <f>+VLOOKUP(A26,Resumen!B:N,14,0)</f>
        <v>#N/A</v>
      </c>
    </row>
    <row r="27" spans="1:44" x14ac:dyDescent="0.35">
      <c r="A27">
        <f>+MOD(ROWS($A$4:A27)-1,COUNTA('SAP 1'!$B$4:$B$36))+1</f>
        <v>24</v>
      </c>
      <c r="B27">
        <f t="shared" si="0"/>
        <v>0</v>
      </c>
      <c r="C27">
        <f t="shared" si="1"/>
        <v>0</v>
      </c>
      <c r="D27" t="str">
        <f t="shared" si="2"/>
        <v>_SYS00000002325</v>
      </c>
      <c r="E27" t="e">
        <f>+IF(COUNTIFS($A$4:A27,A27)=1,VLOOKUP(A27,Resumen!B:E,4,0),"")</f>
        <v>#N/A</v>
      </c>
      <c r="F27" t="str">
        <f>+IF(COUNTIFS($A$4:A27,A27)=1,"",VLOOKUP(A27,Resumen!B:E,4,0))</f>
        <v/>
      </c>
      <c r="K27" t="str">
        <f t="shared" si="3"/>
        <v/>
      </c>
      <c r="R27">
        <f>IFERROR(+VLOOKUP(A27,Resumen!B:K,11,0),0)</f>
        <v>0</v>
      </c>
      <c r="S27" t="str">
        <f>IFERROR(+VLOOKUP(A27,Resumen!B:M,13,0),"")</f>
        <v/>
      </c>
      <c r="AR27" t="e">
        <f>+VLOOKUP(A27,Resumen!B:N,14,0)</f>
        <v>#N/A</v>
      </c>
    </row>
    <row r="28" spans="1:44" x14ac:dyDescent="0.35">
      <c r="A28">
        <f>+MOD(ROWS($A$4:A28)-1,COUNTA('SAP 1'!$B$4:$B$36))+1</f>
        <v>25</v>
      </c>
      <c r="B28">
        <f t="shared" si="0"/>
        <v>0</v>
      </c>
      <c r="C28">
        <f t="shared" si="1"/>
        <v>0</v>
      </c>
      <c r="D28" t="str">
        <f t="shared" si="2"/>
        <v>_SYS00000002325</v>
      </c>
      <c r="E28" t="e">
        <f>+IF(COUNTIFS($A$4:A28,A28)=1,VLOOKUP(A28,Resumen!B:E,4,0),"")</f>
        <v>#N/A</v>
      </c>
      <c r="F28" t="str">
        <f>+IF(COUNTIFS($A$4:A28,A28)=1,"",VLOOKUP(A28,Resumen!B:E,4,0))</f>
        <v/>
      </c>
      <c r="K28" t="str">
        <f t="shared" si="3"/>
        <v/>
      </c>
      <c r="R28">
        <f>IFERROR(+VLOOKUP(A28,Resumen!B:K,11,0),0)</f>
        <v>0</v>
      </c>
      <c r="S28" t="str">
        <f>IFERROR(+VLOOKUP(A28,Resumen!B:M,13,0),"")</f>
        <v/>
      </c>
      <c r="AR28" t="e">
        <f>+VLOOKUP(A28,Resumen!B:N,14,0)</f>
        <v>#N/A</v>
      </c>
    </row>
    <row r="29" spans="1:44" x14ac:dyDescent="0.35">
      <c r="A29">
        <f>+MOD(ROWS($A$4:A29)-1,COUNTA('SAP 1'!$B$4:$B$36))+1</f>
        <v>26</v>
      </c>
      <c r="B29">
        <f t="shared" si="0"/>
        <v>0</v>
      </c>
      <c r="C29">
        <f t="shared" si="1"/>
        <v>0</v>
      </c>
      <c r="D29" t="str">
        <f t="shared" si="2"/>
        <v>_SYS00000002325</v>
      </c>
      <c r="E29" t="e">
        <f>+IF(COUNTIFS($A$4:A29,A29)=1,VLOOKUP(A29,Resumen!B:E,4,0),"")</f>
        <v>#N/A</v>
      </c>
      <c r="F29" t="str">
        <f>+IF(COUNTIFS($A$4:A29,A29)=1,"",VLOOKUP(A29,Resumen!B:E,4,0))</f>
        <v/>
      </c>
      <c r="K29" t="str">
        <f t="shared" si="3"/>
        <v/>
      </c>
      <c r="R29">
        <f>IFERROR(+VLOOKUP(A29,Resumen!B:K,11,0),0)</f>
        <v>0</v>
      </c>
      <c r="S29" t="str">
        <f>IFERROR(+VLOOKUP(A29,Resumen!B:M,13,0),"")</f>
        <v/>
      </c>
      <c r="AR29" t="e">
        <f>+VLOOKUP(A29,Resumen!B:N,14,0)</f>
        <v>#N/A</v>
      </c>
    </row>
    <row r="30" spans="1:44" x14ac:dyDescent="0.35">
      <c r="A30">
        <f>+MOD(ROWS($A$4:A30)-1,COUNTA('SAP 1'!$B$4:$B$36))+1</f>
        <v>27</v>
      </c>
      <c r="B30">
        <f t="shared" si="0"/>
        <v>0</v>
      </c>
      <c r="C30">
        <f t="shared" si="1"/>
        <v>0</v>
      </c>
      <c r="D30" t="str">
        <f t="shared" si="2"/>
        <v>_SYS00000002325</v>
      </c>
      <c r="E30" t="e">
        <f>+IF(COUNTIFS($A$4:A30,A30)=1,VLOOKUP(A30,Resumen!B:E,4,0),"")</f>
        <v>#N/A</v>
      </c>
      <c r="F30" t="str">
        <f>+IF(COUNTIFS($A$4:A30,A30)=1,"",VLOOKUP(A30,Resumen!B:E,4,0))</f>
        <v/>
      </c>
      <c r="K30" t="str">
        <f t="shared" si="3"/>
        <v/>
      </c>
      <c r="R30">
        <f>IFERROR(+VLOOKUP(A30,Resumen!B:K,11,0),0)</f>
        <v>0</v>
      </c>
      <c r="S30" t="str">
        <f>IFERROR(+VLOOKUP(A30,Resumen!B:M,13,0),"")</f>
        <v/>
      </c>
      <c r="AR30" t="e">
        <f>+VLOOKUP(A30,Resumen!B:N,14,0)</f>
        <v>#N/A</v>
      </c>
    </row>
    <row r="31" spans="1:44" x14ac:dyDescent="0.35">
      <c r="A31">
        <f>+MOD(ROWS($A$4:A31)-1,COUNTA('SAP 1'!$B$4:$B$36))+1</f>
        <v>28</v>
      </c>
      <c r="B31">
        <f t="shared" si="0"/>
        <v>0</v>
      </c>
      <c r="C31">
        <f t="shared" si="1"/>
        <v>0</v>
      </c>
      <c r="D31" t="str">
        <f t="shared" si="2"/>
        <v>_SYS00000002325</v>
      </c>
      <c r="E31" t="e">
        <f>+IF(COUNTIFS($A$4:A31,A31)=1,VLOOKUP(A31,Resumen!B:E,4,0),"")</f>
        <v>#N/A</v>
      </c>
      <c r="F31" t="str">
        <f>+IF(COUNTIFS($A$4:A31,A31)=1,"",VLOOKUP(A31,Resumen!B:E,4,0))</f>
        <v/>
      </c>
      <c r="K31" t="str">
        <f t="shared" si="3"/>
        <v/>
      </c>
      <c r="R31">
        <f>IFERROR(+VLOOKUP(A31,Resumen!B:K,11,0),0)</f>
        <v>0</v>
      </c>
      <c r="S31" t="str">
        <f>IFERROR(+VLOOKUP(A31,Resumen!B:M,13,0),"")</f>
        <v/>
      </c>
      <c r="AR31" t="e">
        <f>+VLOOKUP(A31,Resumen!B:N,14,0)</f>
        <v>#N/A</v>
      </c>
    </row>
    <row r="32" spans="1:44" x14ac:dyDescent="0.35">
      <c r="A32">
        <f>+MOD(ROWS($A$4:A32)-1,COUNTA('SAP 1'!$B$4:$B$36))+1</f>
        <v>29</v>
      </c>
      <c r="B32">
        <f t="shared" si="0"/>
        <v>0</v>
      </c>
      <c r="C32">
        <f t="shared" si="1"/>
        <v>0</v>
      </c>
      <c r="D32" t="str">
        <f t="shared" si="2"/>
        <v>_SYS00000002325</v>
      </c>
      <c r="E32" t="e">
        <f>+IF(COUNTIFS($A$4:A32,A32)=1,VLOOKUP(A32,Resumen!B:E,4,0),"")</f>
        <v>#N/A</v>
      </c>
      <c r="F32" t="str">
        <f>+IF(COUNTIFS($A$4:A32,A32)=1,"",VLOOKUP(A32,Resumen!B:E,4,0))</f>
        <v/>
      </c>
      <c r="K32" t="str">
        <f t="shared" si="3"/>
        <v/>
      </c>
      <c r="R32">
        <f>IFERROR(+VLOOKUP(A32,Resumen!B:K,11,0),0)</f>
        <v>0</v>
      </c>
      <c r="S32" t="str">
        <f>IFERROR(+VLOOKUP(A32,Resumen!B:M,13,0),"")</f>
        <v/>
      </c>
      <c r="AR32" t="e">
        <f>+VLOOKUP(A32,Resumen!B:N,14,0)</f>
        <v>#N/A</v>
      </c>
    </row>
    <row r="33" spans="1:44" x14ac:dyDescent="0.35">
      <c r="A33">
        <f>+MOD(ROWS($A$4:A33)-1,COUNTA('SAP 1'!$B$4:$B$36))+1</f>
        <v>30</v>
      </c>
      <c r="B33">
        <f t="shared" si="0"/>
        <v>0</v>
      </c>
      <c r="C33">
        <f t="shared" si="1"/>
        <v>0</v>
      </c>
      <c r="D33" t="str">
        <f t="shared" si="2"/>
        <v>_SYS00000002325</v>
      </c>
      <c r="E33" t="e">
        <f>+IF(COUNTIFS($A$4:A33,A33)=1,VLOOKUP(A33,Resumen!B:E,4,0),"")</f>
        <v>#N/A</v>
      </c>
      <c r="F33" t="str">
        <f>+IF(COUNTIFS($A$4:A33,A33)=1,"",VLOOKUP(A33,Resumen!B:E,4,0))</f>
        <v/>
      </c>
      <c r="K33" t="str">
        <f t="shared" si="3"/>
        <v/>
      </c>
      <c r="R33">
        <f>IFERROR(+VLOOKUP(A33,Resumen!B:K,11,0),0)</f>
        <v>0</v>
      </c>
      <c r="S33" t="str">
        <f>IFERROR(+VLOOKUP(A33,Resumen!B:M,13,0),"")</f>
        <v/>
      </c>
      <c r="AR33" t="e">
        <f>+VLOOKUP(A33,Resumen!B:N,14,0)</f>
        <v>#N/A</v>
      </c>
    </row>
    <row r="34" spans="1:44" x14ac:dyDescent="0.35">
      <c r="A34">
        <f>+MOD(ROWS($A$4:A34)-1,COUNTA('SAP 1'!$B$4:$B$36))+1</f>
        <v>31</v>
      </c>
      <c r="B34">
        <f t="shared" si="0"/>
        <v>0</v>
      </c>
      <c r="C34">
        <f t="shared" si="1"/>
        <v>0</v>
      </c>
      <c r="D34" t="str">
        <f t="shared" si="2"/>
        <v>_SYS00000002325</v>
      </c>
      <c r="E34" t="e">
        <f>+IF(COUNTIFS($A$4:A34,A34)=1,VLOOKUP(A34,Resumen!B:E,4,0),"")</f>
        <v>#N/A</v>
      </c>
      <c r="F34" t="str">
        <f>+IF(COUNTIFS($A$4:A34,A34)=1,"",VLOOKUP(A34,Resumen!B:E,4,0))</f>
        <v/>
      </c>
      <c r="K34" t="str">
        <f t="shared" si="3"/>
        <v/>
      </c>
      <c r="R34">
        <f>IFERROR(+VLOOKUP(A34,Resumen!B:K,11,0),0)</f>
        <v>0</v>
      </c>
      <c r="S34" t="str">
        <f>IFERROR(+VLOOKUP(A34,Resumen!B:M,13,0),"")</f>
        <v/>
      </c>
      <c r="AR34" t="e">
        <f>+VLOOKUP(A34,Resumen!B:N,14,0)</f>
        <v>#N/A</v>
      </c>
    </row>
    <row r="35" spans="1:44" x14ac:dyDescent="0.35">
      <c r="A35">
        <f>+MOD(ROWS($A$4:A35)-1,COUNTA('SAP 1'!$B$4:$B$36))+1</f>
        <v>32</v>
      </c>
      <c r="B35">
        <f t="shared" si="0"/>
        <v>0</v>
      </c>
      <c r="C35">
        <f t="shared" si="1"/>
        <v>0</v>
      </c>
      <c r="D35" t="str">
        <f t="shared" si="2"/>
        <v>_SYS00000002325</v>
      </c>
      <c r="E35" t="e">
        <f>+IF(COUNTIFS($A$4:A35,A35)=1,VLOOKUP(A35,Resumen!B:E,4,0),"")</f>
        <v>#N/A</v>
      </c>
      <c r="F35" t="str">
        <f>+IF(COUNTIFS($A$4:A35,A35)=1,"",VLOOKUP(A35,Resumen!B:E,4,0))</f>
        <v/>
      </c>
      <c r="K35" t="str">
        <f t="shared" si="3"/>
        <v/>
      </c>
      <c r="R35">
        <f>IFERROR(+VLOOKUP(A35,Resumen!B:K,11,0),0)</f>
        <v>0</v>
      </c>
      <c r="S35" t="str">
        <f>IFERROR(+VLOOKUP(A35,Resumen!B:M,13,0),"")</f>
        <v/>
      </c>
      <c r="AR35" t="e">
        <f>+VLOOKUP(A35,Resumen!B:N,14,0)</f>
        <v>#N/A</v>
      </c>
    </row>
    <row r="36" spans="1:44" x14ac:dyDescent="0.35">
      <c r="A36">
        <f>+MOD(ROWS($A$4:A36)-1,COUNTA('SAP 1'!$B$4:$B$36))+1</f>
        <v>33</v>
      </c>
      <c r="B36">
        <f t="shared" si="0"/>
        <v>0</v>
      </c>
      <c r="C36">
        <f t="shared" si="1"/>
        <v>0</v>
      </c>
      <c r="D36" t="str">
        <f t="shared" si="2"/>
        <v>_SYS00000002325</v>
      </c>
      <c r="E36" t="e">
        <f>+IF(COUNTIFS($A$4:A36,A36)=1,VLOOKUP(A36,Resumen!B:E,4,0),"")</f>
        <v>#N/A</v>
      </c>
      <c r="F36" t="str">
        <f>+IF(COUNTIFS($A$4:A36,A36)=1,"",VLOOKUP(A36,Resumen!B:E,4,0))</f>
        <v/>
      </c>
      <c r="K36" t="str">
        <f t="shared" si="3"/>
        <v/>
      </c>
      <c r="R36">
        <f>IFERROR(+VLOOKUP(A36,Resumen!B:K,11,0),0)</f>
        <v>0</v>
      </c>
      <c r="S36" t="str">
        <f>IFERROR(+VLOOKUP(A36,Resumen!B:M,13,0),"")</f>
        <v/>
      </c>
      <c r="AR36" t="e">
        <f>+VLOOKUP(A36,Resumen!B:N,14,0)</f>
        <v>#N/A</v>
      </c>
    </row>
    <row r="37" spans="1:44" x14ac:dyDescent="0.35">
      <c r="A37">
        <f>+MOD(ROWS($A$4:A37)-1,COUNTA('SAP 1'!$B$4:$B$36))+1</f>
        <v>1</v>
      </c>
      <c r="B37" t="e">
        <f t="shared" si="0"/>
        <v>#N/A</v>
      </c>
      <c r="C37" t="e">
        <f t="shared" si="1"/>
        <v>#N/A</v>
      </c>
      <c r="D37" t="e">
        <f t="shared" si="2"/>
        <v>#N/A</v>
      </c>
      <c r="E37" t="str">
        <f>+IF(COUNTIFS($A$4:A37,A37)=1,VLOOKUP(A37,Resumen!B:E,4,0),"")</f>
        <v/>
      </c>
      <c r="F37" t="e">
        <f>+IF(COUNTIFS($A$4:A37,A37)=1,"",VLOOKUP(A37,Resumen!B:E,4,0))</f>
        <v>#N/A</v>
      </c>
      <c r="K37" t="e">
        <f t="shared" si="3"/>
        <v>#N/A</v>
      </c>
      <c r="R37">
        <f>IFERROR(+VLOOKUP(A37,Resumen!B:K,11,0),0)</f>
        <v>0</v>
      </c>
      <c r="S37" t="str">
        <f>IFERROR(+VLOOKUP(A37,Resumen!B:M,13,0),"")</f>
        <v/>
      </c>
      <c r="AR37" t="e">
        <f>+VLOOKUP(A37,Resumen!B:N,14,0)</f>
        <v>#N/A</v>
      </c>
    </row>
    <row r="38" spans="1:44" x14ac:dyDescent="0.35">
      <c r="A38">
        <f>+MOD(ROWS($A$4:A38)-1,COUNTA('SAP 1'!$B$4:$B$36))+1</f>
        <v>2</v>
      </c>
      <c r="B38" t="e">
        <f t="shared" si="0"/>
        <v>#N/A</v>
      </c>
      <c r="C38" t="e">
        <f t="shared" si="1"/>
        <v>#N/A</v>
      </c>
      <c r="D38" t="e">
        <f t="shared" si="2"/>
        <v>#N/A</v>
      </c>
      <c r="E38" t="str">
        <f>+IF(COUNTIFS($A$4:A38,A38)=1,VLOOKUP(A38,Resumen!B:E,4,0),"")</f>
        <v/>
      </c>
      <c r="F38" t="e">
        <f>+IF(COUNTIFS($A$4:A38,A38)=1,"",VLOOKUP(A38,Resumen!B:E,4,0))</f>
        <v>#N/A</v>
      </c>
      <c r="K38" t="e">
        <f t="shared" si="3"/>
        <v>#N/A</v>
      </c>
      <c r="R38">
        <f>IFERROR(+VLOOKUP(A38,Resumen!B:K,11,0),0)</f>
        <v>0</v>
      </c>
      <c r="S38" t="str">
        <f>IFERROR(+VLOOKUP(A38,Resumen!B:M,13,0),"")</f>
        <v/>
      </c>
      <c r="AR38" t="e">
        <f>+VLOOKUP(A38,Resumen!B:N,14,0)</f>
        <v>#N/A</v>
      </c>
    </row>
    <row r="39" spans="1:44" x14ac:dyDescent="0.35">
      <c r="A39">
        <f>+MOD(ROWS($A$4:A39)-1,COUNTA('SAP 1'!$B$4:$B$36))+1</f>
        <v>3</v>
      </c>
      <c r="B39" t="e">
        <f t="shared" si="0"/>
        <v>#N/A</v>
      </c>
      <c r="C39" t="e">
        <f t="shared" si="1"/>
        <v>#N/A</v>
      </c>
      <c r="D39" t="e">
        <f t="shared" si="2"/>
        <v>#N/A</v>
      </c>
      <c r="E39" t="str">
        <f>+IF(COUNTIFS($A$4:A39,A39)=1,VLOOKUP(A39,Resumen!B:E,4,0),"")</f>
        <v/>
      </c>
      <c r="F39" t="e">
        <f>+IF(COUNTIFS($A$4:A39,A39)=1,"",VLOOKUP(A39,Resumen!B:E,4,0))</f>
        <v>#N/A</v>
      </c>
      <c r="K39" t="e">
        <f t="shared" si="3"/>
        <v>#N/A</v>
      </c>
      <c r="R39">
        <f>IFERROR(+VLOOKUP(A39,Resumen!B:K,11,0),0)</f>
        <v>0</v>
      </c>
      <c r="S39" t="str">
        <f>IFERROR(+VLOOKUP(A39,Resumen!B:M,13,0),"")</f>
        <v/>
      </c>
      <c r="AR39" t="e">
        <f>+VLOOKUP(A39,Resumen!B:N,14,0)</f>
        <v>#N/A</v>
      </c>
    </row>
    <row r="40" spans="1:44" x14ac:dyDescent="0.35">
      <c r="A40">
        <f>+MOD(ROWS($A$4:A40)-1,COUNTA('SAP 1'!$B$4:$B$36))+1</f>
        <v>4</v>
      </c>
      <c r="B40" t="e">
        <f t="shared" si="0"/>
        <v>#N/A</v>
      </c>
      <c r="C40" t="e">
        <f t="shared" si="1"/>
        <v>#N/A</v>
      </c>
      <c r="D40" t="e">
        <f t="shared" si="2"/>
        <v>#N/A</v>
      </c>
      <c r="E40" t="str">
        <f>+IF(COUNTIFS($A$4:A40,A40)=1,VLOOKUP(A40,Resumen!B:E,4,0),"")</f>
        <v/>
      </c>
      <c r="F40" t="e">
        <f>+IF(COUNTIFS($A$4:A40,A40)=1,"",VLOOKUP(A40,Resumen!B:E,4,0))</f>
        <v>#N/A</v>
      </c>
      <c r="K40" t="e">
        <f t="shared" si="3"/>
        <v>#N/A</v>
      </c>
      <c r="R40">
        <f>IFERROR(+VLOOKUP(A40,Resumen!B:K,11,0),0)</f>
        <v>0</v>
      </c>
      <c r="S40" t="str">
        <f>IFERROR(+VLOOKUP(A40,Resumen!B:M,13,0),"")</f>
        <v/>
      </c>
      <c r="AR40" t="e">
        <f>+VLOOKUP(A40,Resumen!B:N,14,0)</f>
        <v>#N/A</v>
      </c>
    </row>
    <row r="41" spans="1:44" x14ac:dyDescent="0.35">
      <c r="A41">
        <f>+MOD(ROWS($A$4:A41)-1,COUNTA('SAP 1'!$B$4:$B$36))+1</f>
        <v>5</v>
      </c>
      <c r="B41" t="e">
        <f t="shared" si="0"/>
        <v>#N/A</v>
      </c>
      <c r="C41" t="e">
        <f t="shared" si="1"/>
        <v>#N/A</v>
      </c>
      <c r="D41" t="e">
        <f t="shared" si="2"/>
        <v>#N/A</v>
      </c>
      <c r="E41" t="str">
        <f>+IF(COUNTIFS($A$4:A41,A41)=1,VLOOKUP(A41,Resumen!B:E,4,0),"")</f>
        <v/>
      </c>
      <c r="F41" t="e">
        <f>+IF(COUNTIFS($A$4:A41,A41)=1,"",VLOOKUP(A41,Resumen!B:E,4,0))</f>
        <v>#N/A</v>
      </c>
      <c r="K41" t="e">
        <f t="shared" si="3"/>
        <v>#N/A</v>
      </c>
      <c r="R41">
        <f>IFERROR(+VLOOKUP(A41,Resumen!B:K,11,0),0)</f>
        <v>0</v>
      </c>
      <c r="S41" t="str">
        <f>IFERROR(+VLOOKUP(A41,Resumen!B:M,13,0),"")</f>
        <v/>
      </c>
      <c r="AR41" t="e">
        <f>+VLOOKUP(A41,Resumen!B:N,14,0)</f>
        <v>#N/A</v>
      </c>
    </row>
    <row r="42" spans="1:44" x14ac:dyDescent="0.35">
      <c r="A42">
        <f>+MOD(ROWS($A$4:A42)-1,COUNTA('SAP 1'!$B$4:$B$36))+1</f>
        <v>6</v>
      </c>
      <c r="B42" t="e">
        <f t="shared" si="0"/>
        <v>#N/A</v>
      </c>
      <c r="C42" t="e">
        <f t="shared" si="1"/>
        <v>#N/A</v>
      </c>
      <c r="D42" t="e">
        <f t="shared" si="2"/>
        <v>#N/A</v>
      </c>
      <c r="E42" t="str">
        <f>+IF(COUNTIFS($A$4:A42,A42)=1,VLOOKUP(A42,Resumen!B:E,4,0),"")</f>
        <v/>
      </c>
      <c r="F42" t="e">
        <f>+IF(COUNTIFS($A$4:A42,A42)=1,"",VLOOKUP(A42,Resumen!B:E,4,0))</f>
        <v>#N/A</v>
      </c>
      <c r="K42" t="e">
        <f t="shared" si="3"/>
        <v>#N/A</v>
      </c>
      <c r="R42">
        <f>IFERROR(+VLOOKUP(A42,Resumen!B:K,11,0),0)</f>
        <v>0</v>
      </c>
      <c r="S42" t="str">
        <f>IFERROR(+VLOOKUP(A42,Resumen!B:M,13,0),"")</f>
        <v/>
      </c>
      <c r="AR42" t="e">
        <f>+VLOOKUP(A42,Resumen!B:N,14,0)</f>
        <v>#N/A</v>
      </c>
    </row>
    <row r="43" spans="1:44" x14ac:dyDescent="0.35">
      <c r="A43">
        <f>+MOD(ROWS($A$4:A43)-1,COUNTA('SAP 1'!$B$4:$B$36))+1</f>
        <v>7</v>
      </c>
      <c r="B43" t="e">
        <f t="shared" si="0"/>
        <v>#N/A</v>
      </c>
      <c r="C43" t="e">
        <f t="shared" si="1"/>
        <v>#N/A</v>
      </c>
      <c r="D43" t="e">
        <f t="shared" si="2"/>
        <v>#N/A</v>
      </c>
      <c r="E43" t="str">
        <f>+IF(COUNTIFS($A$4:A43,A43)=1,VLOOKUP(A43,Resumen!B:E,4,0),"")</f>
        <v/>
      </c>
      <c r="F43" t="e">
        <f>+IF(COUNTIFS($A$4:A43,A43)=1,"",VLOOKUP(A43,Resumen!B:E,4,0))</f>
        <v>#N/A</v>
      </c>
      <c r="K43" t="e">
        <f t="shared" si="3"/>
        <v>#N/A</v>
      </c>
      <c r="R43">
        <f>IFERROR(+VLOOKUP(A43,Resumen!B:K,11,0),0)</f>
        <v>0</v>
      </c>
      <c r="S43" t="str">
        <f>IFERROR(+VLOOKUP(A43,Resumen!B:M,13,0),"")</f>
        <v/>
      </c>
      <c r="AR43" t="e">
        <f>+VLOOKUP(A43,Resumen!B:N,14,0)</f>
        <v>#N/A</v>
      </c>
    </row>
    <row r="44" spans="1:44" x14ac:dyDescent="0.35">
      <c r="A44">
        <f>+MOD(ROWS($A$4:A44)-1,COUNTA('SAP 1'!$B$4:$B$36))+1</f>
        <v>8</v>
      </c>
      <c r="B44" t="e">
        <f t="shared" si="0"/>
        <v>#N/A</v>
      </c>
      <c r="C44" t="e">
        <f t="shared" si="1"/>
        <v>#N/A</v>
      </c>
      <c r="D44" t="e">
        <f t="shared" si="2"/>
        <v>#N/A</v>
      </c>
      <c r="E44" t="str">
        <f>+IF(COUNTIFS($A$4:A44,A44)=1,VLOOKUP(A44,Resumen!B:E,4,0),"")</f>
        <v/>
      </c>
      <c r="F44" t="e">
        <f>+IF(COUNTIFS($A$4:A44,A44)=1,"",VLOOKUP(A44,Resumen!B:E,4,0))</f>
        <v>#N/A</v>
      </c>
      <c r="K44" t="e">
        <f t="shared" si="3"/>
        <v>#N/A</v>
      </c>
      <c r="R44">
        <f>IFERROR(+VLOOKUP(A44,Resumen!B:K,11,0),0)</f>
        <v>0</v>
      </c>
      <c r="S44" t="str">
        <f>IFERROR(+VLOOKUP(A44,Resumen!B:M,13,0),"")</f>
        <v/>
      </c>
      <c r="AR44" t="e">
        <f>+VLOOKUP(A44,Resumen!B:N,14,0)</f>
        <v>#N/A</v>
      </c>
    </row>
    <row r="45" spans="1:44" x14ac:dyDescent="0.35">
      <c r="A45">
        <f>+MOD(ROWS($A$4:A45)-1,COUNTA('SAP 1'!$B$4:$B$36))+1</f>
        <v>9</v>
      </c>
      <c r="B45" t="e">
        <f t="shared" si="0"/>
        <v>#N/A</v>
      </c>
      <c r="C45" t="e">
        <f t="shared" si="1"/>
        <v>#N/A</v>
      </c>
      <c r="D45" t="e">
        <f t="shared" si="2"/>
        <v>#N/A</v>
      </c>
      <c r="E45" t="str">
        <f>+IF(COUNTIFS($A$4:A45,A45)=1,VLOOKUP(A45,Resumen!B:E,4,0),"")</f>
        <v/>
      </c>
      <c r="F45" t="e">
        <f>+IF(COUNTIFS($A$4:A45,A45)=1,"",VLOOKUP(A45,Resumen!B:E,4,0))</f>
        <v>#N/A</v>
      </c>
      <c r="K45" t="e">
        <f t="shared" si="3"/>
        <v>#N/A</v>
      </c>
      <c r="R45">
        <f>IFERROR(+VLOOKUP(A45,Resumen!B:K,11,0),0)</f>
        <v>0</v>
      </c>
      <c r="S45" t="str">
        <f>IFERROR(+VLOOKUP(A45,Resumen!B:M,13,0),"")</f>
        <v/>
      </c>
      <c r="AR45" t="e">
        <f>+VLOOKUP(A45,Resumen!B:N,14,0)</f>
        <v>#N/A</v>
      </c>
    </row>
    <row r="46" spans="1:44" x14ac:dyDescent="0.35">
      <c r="A46">
        <f>+MOD(ROWS($A$4:A46)-1,COUNTA('SAP 1'!$B$4:$B$36))+1</f>
        <v>10</v>
      </c>
      <c r="B46" t="e">
        <f t="shared" si="0"/>
        <v>#N/A</v>
      </c>
      <c r="C46" t="e">
        <f t="shared" si="1"/>
        <v>#N/A</v>
      </c>
      <c r="D46" t="e">
        <f t="shared" si="2"/>
        <v>#N/A</v>
      </c>
      <c r="E46" t="str">
        <f>+IF(COUNTIFS($A$4:A46,A46)=1,VLOOKUP(A46,Resumen!B:E,4,0),"")</f>
        <v/>
      </c>
      <c r="F46" t="e">
        <f>+IF(COUNTIFS($A$4:A46,A46)=1,"",VLOOKUP(A46,Resumen!B:E,4,0))</f>
        <v>#N/A</v>
      </c>
      <c r="K46" t="e">
        <f t="shared" si="3"/>
        <v>#N/A</v>
      </c>
      <c r="R46">
        <f>IFERROR(+VLOOKUP(A46,Resumen!B:K,11,0),0)</f>
        <v>0</v>
      </c>
      <c r="S46" t="str">
        <f>IFERROR(+VLOOKUP(A46,Resumen!B:M,13,0),"")</f>
        <v/>
      </c>
      <c r="AR46" t="e">
        <f>+VLOOKUP(A46,Resumen!B:N,14,0)</f>
        <v>#N/A</v>
      </c>
    </row>
    <row r="47" spans="1:44" x14ac:dyDescent="0.35">
      <c r="A47">
        <f>+MOD(ROWS($A$4:A47)-1,COUNTA('SAP 1'!$B$4:$B$36))+1</f>
        <v>11</v>
      </c>
      <c r="B47" t="e">
        <f t="shared" si="0"/>
        <v>#N/A</v>
      </c>
      <c r="C47" t="e">
        <f t="shared" si="1"/>
        <v>#N/A</v>
      </c>
      <c r="D47" t="e">
        <f t="shared" si="2"/>
        <v>#N/A</v>
      </c>
      <c r="E47" t="str">
        <f>+IF(COUNTIFS($A$4:A47,A47)=1,VLOOKUP(A47,Resumen!B:E,4,0),"")</f>
        <v/>
      </c>
      <c r="F47" t="e">
        <f>+IF(COUNTIFS($A$4:A47,A47)=1,"",VLOOKUP(A47,Resumen!B:E,4,0))</f>
        <v>#N/A</v>
      </c>
      <c r="K47" t="e">
        <f t="shared" si="3"/>
        <v>#N/A</v>
      </c>
      <c r="R47">
        <f>IFERROR(+VLOOKUP(A47,Resumen!B:K,11,0),0)</f>
        <v>0</v>
      </c>
      <c r="S47" t="str">
        <f>IFERROR(+VLOOKUP(A47,Resumen!B:M,13,0),"")</f>
        <v/>
      </c>
      <c r="AR47" t="e">
        <f>+VLOOKUP(A47,Resumen!B:N,14,0)</f>
        <v>#N/A</v>
      </c>
    </row>
    <row r="48" spans="1:44" x14ac:dyDescent="0.35">
      <c r="A48">
        <f>+MOD(ROWS($A$4:A48)-1,COUNTA('SAP 1'!$B$4:$B$36))+1</f>
        <v>12</v>
      </c>
      <c r="B48" t="e">
        <f t="shared" si="0"/>
        <v>#N/A</v>
      </c>
      <c r="C48" t="e">
        <f t="shared" si="1"/>
        <v>#N/A</v>
      </c>
      <c r="D48" t="e">
        <f t="shared" si="2"/>
        <v>#N/A</v>
      </c>
      <c r="E48" t="str">
        <f>+IF(COUNTIFS($A$4:A48,A48)=1,VLOOKUP(A48,Resumen!B:E,4,0),"")</f>
        <v/>
      </c>
      <c r="F48" t="e">
        <f>+IF(COUNTIFS($A$4:A48,A48)=1,"",VLOOKUP(A48,Resumen!B:E,4,0))</f>
        <v>#N/A</v>
      </c>
      <c r="K48" t="e">
        <f t="shared" si="3"/>
        <v>#N/A</v>
      </c>
      <c r="R48">
        <f>IFERROR(+VLOOKUP(A48,Resumen!B:K,11,0),0)</f>
        <v>0</v>
      </c>
      <c r="S48" t="str">
        <f>IFERROR(+VLOOKUP(A48,Resumen!B:M,13,0),"")</f>
        <v/>
      </c>
      <c r="AR48" t="e">
        <f>+VLOOKUP(A48,Resumen!B:N,14,0)</f>
        <v>#N/A</v>
      </c>
    </row>
    <row r="49" spans="1:44" x14ac:dyDescent="0.35">
      <c r="A49">
        <f>+MOD(ROWS($A$4:A49)-1,COUNTA('SAP 1'!$B$4:$B$36))+1</f>
        <v>13</v>
      </c>
      <c r="B49" t="e">
        <f t="shared" si="0"/>
        <v>#N/A</v>
      </c>
      <c r="C49" t="e">
        <f t="shared" si="1"/>
        <v>#N/A</v>
      </c>
      <c r="D49" t="e">
        <f t="shared" si="2"/>
        <v>#N/A</v>
      </c>
      <c r="E49" t="str">
        <f>+IF(COUNTIFS($A$4:A49,A49)=1,VLOOKUP(A49,Resumen!B:E,4,0),"")</f>
        <v/>
      </c>
      <c r="F49" t="e">
        <f>+IF(COUNTIFS($A$4:A49,A49)=1,"",VLOOKUP(A49,Resumen!B:E,4,0))</f>
        <v>#N/A</v>
      </c>
      <c r="K49" t="e">
        <f t="shared" si="3"/>
        <v>#N/A</v>
      </c>
      <c r="R49">
        <f>IFERROR(+VLOOKUP(A49,Resumen!B:K,11,0),0)</f>
        <v>0</v>
      </c>
      <c r="S49" t="str">
        <f>IFERROR(+VLOOKUP(A49,Resumen!B:M,13,0),"")</f>
        <v/>
      </c>
      <c r="AR49" t="e">
        <f>+VLOOKUP(A49,Resumen!B:N,14,0)</f>
        <v>#N/A</v>
      </c>
    </row>
    <row r="50" spans="1:44" x14ac:dyDescent="0.35">
      <c r="A50">
        <f>+MOD(ROWS($A$4:A50)-1,COUNTA('SAP 1'!$B$4:$B$36))+1</f>
        <v>14</v>
      </c>
      <c r="B50" t="e">
        <f t="shared" si="0"/>
        <v>#N/A</v>
      </c>
      <c r="C50" t="e">
        <f t="shared" si="1"/>
        <v>#N/A</v>
      </c>
      <c r="D50" t="e">
        <f t="shared" si="2"/>
        <v>#N/A</v>
      </c>
      <c r="E50" t="str">
        <f>+IF(COUNTIFS($A$4:A50,A50)=1,VLOOKUP(A50,Resumen!B:E,4,0),"")</f>
        <v/>
      </c>
      <c r="F50" t="e">
        <f>+IF(COUNTIFS($A$4:A50,A50)=1,"",VLOOKUP(A50,Resumen!B:E,4,0))</f>
        <v>#N/A</v>
      </c>
      <c r="K50" t="e">
        <f t="shared" si="3"/>
        <v>#N/A</v>
      </c>
      <c r="R50">
        <f>IFERROR(+VLOOKUP(A50,Resumen!B:K,11,0),0)</f>
        <v>0</v>
      </c>
      <c r="S50" t="str">
        <f>IFERROR(+VLOOKUP(A50,Resumen!B:M,13,0),"")</f>
        <v/>
      </c>
      <c r="AR50" t="e">
        <f>+VLOOKUP(A50,Resumen!B:N,14,0)</f>
        <v>#N/A</v>
      </c>
    </row>
    <row r="51" spans="1:44" x14ac:dyDescent="0.35">
      <c r="A51">
        <f>+MOD(ROWS($A$4:A51)-1,COUNTA('SAP 1'!$B$4:$B$36))+1</f>
        <v>15</v>
      </c>
      <c r="B51" t="e">
        <f t="shared" si="0"/>
        <v>#N/A</v>
      </c>
      <c r="C51" t="e">
        <f t="shared" si="1"/>
        <v>#N/A</v>
      </c>
      <c r="D51" t="e">
        <f t="shared" si="2"/>
        <v>#N/A</v>
      </c>
      <c r="E51" t="str">
        <f>+IF(COUNTIFS($A$4:A51,A51)=1,VLOOKUP(A51,Resumen!B:E,4,0),"")</f>
        <v/>
      </c>
      <c r="F51" t="e">
        <f>+IF(COUNTIFS($A$4:A51,A51)=1,"",VLOOKUP(A51,Resumen!B:E,4,0))</f>
        <v>#N/A</v>
      </c>
      <c r="K51" t="e">
        <f t="shared" si="3"/>
        <v>#N/A</v>
      </c>
      <c r="R51">
        <f>IFERROR(+VLOOKUP(A51,Resumen!B:K,11,0),0)</f>
        <v>0</v>
      </c>
      <c r="S51" t="str">
        <f>IFERROR(+VLOOKUP(A51,Resumen!B:M,13,0),"")</f>
        <v/>
      </c>
      <c r="AR51" t="e">
        <f>+VLOOKUP(A51,Resumen!B:N,14,0)</f>
        <v>#N/A</v>
      </c>
    </row>
    <row r="52" spans="1:44" x14ac:dyDescent="0.35">
      <c r="A52">
        <f>+MOD(ROWS($A$4:A52)-1,COUNTA('SAP 1'!$B$4:$B$36))+1</f>
        <v>16</v>
      </c>
      <c r="B52" t="e">
        <f t="shared" si="0"/>
        <v>#N/A</v>
      </c>
      <c r="C52" t="e">
        <f t="shared" si="1"/>
        <v>#N/A</v>
      </c>
      <c r="D52" t="e">
        <f t="shared" si="2"/>
        <v>#N/A</v>
      </c>
      <c r="E52" t="str">
        <f>+IF(COUNTIFS($A$4:A52,A52)=1,VLOOKUP(A52,Resumen!B:E,4,0),"")</f>
        <v/>
      </c>
      <c r="F52" t="e">
        <f>+IF(COUNTIFS($A$4:A52,A52)=1,"",VLOOKUP(A52,Resumen!B:E,4,0))</f>
        <v>#N/A</v>
      </c>
      <c r="K52" t="e">
        <f t="shared" si="3"/>
        <v>#N/A</v>
      </c>
      <c r="R52">
        <f>IFERROR(+VLOOKUP(A52,Resumen!B:K,11,0),0)</f>
        <v>0</v>
      </c>
      <c r="S52" t="str">
        <f>IFERROR(+VLOOKUP(A52,Resumen!B:M,13,0),"")</f>
        <v/>
      </c>
      <c r="AR52" t="e">
        <f>+VLOOKUP(A52,Resumen!B:N,14,0)</f>
        <v>#N/A</v>
      </c>
    </row>
    <row r="53" spans="1:44" x14ac:dyDescent="0.35">
      <c r="A53">
        <f>+MOD(ROWS($A$4:A53)-1,COUNTA('SAP 1'!$B$4:$B$36))+1</f>
        <v>17</v>
      </c>
      <c r="B53" t="e">
        <f t="shared" si="0"/>
        <v>#N/A</v>
      </c>
      <c r="C53" t="e">
        <f t="shared" si="1"/>
        <v>#N/A</v>
      </c>
      <c r="D53" t="e">
        <f t="shared" si="2"/>
        <v>#N/A</v>
      </c>
      <c r="E53" t="str">
        <f>+IF(COUNTIFS($A$4:A53,A53)=1,VLOOKUP(A53,Resumen!B:E,4,0),"")</f>
        <v/>
      </c>
      <c r="F53" t="e">
        <f>+IF(COUNTIFS($A$4:A53,A53)=1,"",VLOOKUP(A53,Resumen!B:E,4,0))</f>
        <v>#N/A</v>
      </c>
      <c r="K53" t="e">
        <f t="shared" si="3"/>
        <v>#N/A</v>
      </c>
      <c r="R53">
        <f>IFERROR(+VLOOKUP(A53,Resumen!B:K,11,0),0)</f>
        <v>0</v>
      </c>
      <c r="S53" t="str">
        <f>IFERROR(+VLOOKUP(A53,Resumen!B:M,13,0),"")</f>
        <v/>
      </c>
      <c r="AR53" t="e">
        <f>+VLOOKUP(A53,Resumen!B:N,14,0)</f>
        <v>#N/A</v>
      </c>
    </row>
    <row r="54" spans="1:44" x14ac:dyDescent="0.35">
      <c r="A54">
        <f>+MOD(ROWS($A$4:A54)-1,COUNTA('SAP 1'!$B$4:$B$36))+1</f>
        <v>18</v>
      </c>
      <c r="B54" t="e">
        <f t="shared" si="0"/>
        <v>#N/A</v>
      </c>
      <c r="C54" t="e">
        <f t="shared" si="1"/>
        <v>#N/A</v>
      </c>
      <c r="D54" t="e">
        <f t="shared" si="2"/>
        <v>#N/A</v>
      </c>
      <c r="E54" t="str">
        <f>+IF(COUNTIFS($A$4:A54,A54)=1,VLOOKUP(A54,Resumen!B:E,4,0),"")</f>
        <v/>
      </c>
      <c r="F54" t="e">
        <f>+IF(COUNTIFS($A$4:A54,A54)=1,"",VLOOKUP(A54,Resumen!B:E,4,0))</f>
        <v>#N/A</v>
      </c>
      <c r="K54" t="e">
        <f t="shared" si="3"/>
        <v>#N/A</v>
      </c>
      <c r="R54">
        <f>IFERROR(+VLOOKUP(A54,Resumen!B:K,11,0),0)</f>
        <v>0</v>
      </c>
      <c r="S54" t="str">
        <f>IFERROR(+VLOOKUP(A54,Resumen!B:M,13,0),"")</f>
        <v/>
      </c>
      <c r="AR54" t="e">
        <f>+VLOOKUP(A54,Resumen!B:N,14,0)</f>
        <v>#N/A</v>
      </c>
    </row>
    <row r="55" spans="1:44" x14ac:dyDescent="0.35">
      <c r="A55">
        <f>+MOD(ROWS($A$4:A55)-1,COUNTA('SAP 1'!$B$4:$B$36))+1</f>
        <v>19</v>
      </c>
      <c r="B55" t="e">
        <f t="shared" si="0"/>
        <v>#N/A</v>
      </c>
      <c r="C55" t="e">
        <f t="shared" si="1"/>
        <v>#N/A</v>
      </c>
      <c r="D55" t="e">
        <f t="shared" si="2"/>
        <v>#N/A</v>
      </c>
      <c r="E55" t="str">
        <f>+IF(COUNTIFS($A$4:A55,A55)=1,VLOOKUP(A55,Resumen!B:E,4,0),"")</f>
        <v/>
      </c>
      <c r="F55" t="e">
        <f>+IF(COUNTIFS($A$4:A55,A55)=1,"",VLOOKUP(A55,Resumen!B:E,4,0))</f>
        <v>#N/A</v>
      </c>
      <c r="K55" t="e">
        <f t="shared" si="3"/>
        <v>#N/A</v>
      </c>
      <c r="R55">
        <f>IFERROR(+VLOOKUP(A55,Resumen!B:K,11,0),0)</f>
        <v>0</v>
      </c>
      <c r="S55" t="str">
        <f>IFERROR(+VLOOKUP(A55,Resumen!B:M,13,0),"")</f>
        <v/>
      </c>
      <c r="AR55" t="e">
        <f>+VLOOKUP(A55,Resumen!B:N,14,0)</f>
        <v>#N/A</v>
      </c>
    </row>
    <row r="56" spans="1:44" x14ac:dyDescent="0.35">
      <c r="A56">
        <f>+MOD(ROWS($A$4:A56)-1,COUNTA('SAP 1'!$B$4:$B$36))+1</f>
        <v>20</v>
      </c>
      <c r="B56" t="e">
        <f t="shared" si="0"/>
        <v>#N/A</v>
      </c>
      <c r="C56" t="e">
        <f t="shared" si="1"/>
        <v>#N/A</v>
      </c>
      <c r="D56" t="e">
        <f t="shared" si="2"/>
        <v>#N/A</v>
      </c>
      <c r="E56" t="str">
        <f>+IF(COUNTIFS($A$4:A56,A56)=1,VLOOKUP(A56,Resumen!B:E,4,0),"")</f>
        <v/>
      </c>
      <c r="F56" t="e">
        <f>+IF(COUNTIFS($A$4:A56,A56)=1,"",VLOOKUP(A56,Resumen!B:E,4,0))</f>
        <v>#N/A</v>
      </c>
      <c r="K56" t="e">
        <f t="shared" si="3"/>
        <v>#N/A</v>
      </c>
      <c r="R56">
        <f>IFERROR(+VLOOKUP(A56,Resumen!B:K,11,0),0)</f>
        <v>0</v>
      </c>
      <c r="S56" t="str">
        <f>IFERROR(+VLOOKUP(A56,Resumen!B:M,13,0),"")</f>
        <v/>
      </c>
      <c r="AR56" t="e">
        <f>+VLOOKUP(A56,Resumen!B:N,14,0)</f>
        <v>#N/A</v>
      </c>
    </row>
    <row r="57" spans="1:44" x14ac:dyDescent="0.35">
      <c r="A57">
        <f>+MOD(ROWS($A$4:A57)-1,COUNTA('SAP 1'!$B$4:$B$36))+1</f>
        <v>21</v>
      </c>
      <c r="B57" t="e">
        <f t="shared" si="0"/>
        <v>#N/A</v>
      </c>
      <c r="C57" t="e">
        <f t="shared" si="1"/>
        <v>#N/A</v>
      </c>
      <c r="D57" t="e">
        <f t="shared" si="2"/>
        <v>#N/A</v>
      </c>
      <c r="E57" t="str">
        <f>+IF(COUNTIFS($A$4:A57,A57)=1,VLOOKUP(A57,Resumen!B:E,4,0),"")</f>
        <v/>
      </c>
      <c r="F57" t="e">
        <f>+IF(COUNTIFS($A$4:A57,A57)=1,"",VLOOKUP(A57,Resumen!B:E,4,0))</f>
        <v>#N/A</v>
      </c>
      <c r="K57" t="e">
        <f t="shared" si="3"/>
        <v>#N/A</v>
      </c>
      <c r="R57">
        <f>IFERROR(+VLOOKUP(A57,Resumen!B:K,11,0),0)</f>
        <v>0</v>
      </c>
      <c r="S57" t="str">
        <f>IFERROR(+VLOOKUP(A57,Resumen!B:M,13,0),"")</f>
        <v/>
      </c>
      <c r="AR57" t="e">
        <f>+VLOOKUP(A57,Resumen!B:N,14,0)</f>
        <v>#N/A</v>
      </c>
    </row>
    <row r="58" spans="1:44" x14ac:dyDescent="0.35">
      <c r="A58">
        <f>+MOD(ROWS($A$4:A58)-1,COUNTA('SAP 1'!$B$4:$B$36))+1</f>
        <v>22</v>
      </c>
      <c r="B58" t="e">
        <f t="shared" si="0"/>
        <v>#N/A</v>
      </c>
      <c r="C58" t="e">
        <f t="shared" si="1"/>
        <v>#N/A</v>
      </c>
      <c r="D58" t="e">
        <f t="shared" si="2"/>
        <v>#N/A</v>
      </c>
      <c r="E58" t="str">
        <f>+IF(COUNTIFS($A$4:A58,A58)=1,VLOOKUP(A58,Resumen!B:E,4,0),"")</f>
        <v/>
      </c>
      <c r="F58" t="e">
        <f>+IF(COUNTIFS($A$4:A58,A58)=1,"",VLOOKUP(A58,Resumen!B:E,4,0))</f>
        <v>#N/A</v>
      </c>
      <c r="K58" t="e">
        <f t="shared" si="3"/>
        <v>#N/A</v>
      </c>
      <c r="R58">
        <f>IFERROR(+VLOOKUP(A58,Resumen!B:K,11,0),0)</f>
        <v>0</v>
      </c>
      <c r="S58" t="str">
        <f>IFERROR(+VLOOKUP(A58,Resumen!B:M,13,0),"")</f>
        <v/>
      </c>
      <c r="AR58" t="e">
        <f>+VLOOKUP(A58,Resumen!B:N,14,0)</f>
        <v>#N/A</v>
      </c>
    </row>
    <row r="59" spans="1:44" x14ac:dyDescent="0.35">
      <c r="A59">
        <f>+MOD(ROWS($A$4:A59)-1,COUNTA('SAP 1'!$B$4:$B$36))+1</f>
        <v>23</v>
      </c>
      <c r="B59" t="e">
        <f t="shared" si="0"/>
        <v>#N/A</v>
      </c>
      <c r="C59" t="e">
        <f t="shared" si="1"/>
        <v>#N/A</v>
      </c>
      <c r="D59" t="e">
        <f t="shared" si="2"/>
        <v>#N/A</v>
      </c>
      <c r="E59" t="str">
        <f>+IF(COUNTIFS($A$4:A59,A59)=1,VLOOKUP(A59,Resumen!B:E,4,0),"")</f>
        <v/>
      </c>
      <c r="F59" t="e">
        <f>+IF(COUNTIFS($A$4:A59,A59)=1,"",VLOOKUP(A59,Resumen!B:E,4,0))</f>
        <v>#N/A</v>
      </c>
      <c r="K59" t="e">
        <f t="shared" si="3"/>
        <v>#N/A</v>
      </c>
      <c r="R59">
        <f>IFERROR(+VLOOKUP(A59,Resumen!B:K,11,0),0)</f>
        <v>0</v>
      </c>
      <c r="S59" t="str">
        <f>IFERROR(+VLOOKUP(A59,Resumen!B:M,13,0),"")</f>
        <v/>
      </c>
      <c r="AR59" t="e">
        <f>+VLOOKUP(A59,Resumen!B:N,14,0)</f>
        <v>#N/A</v>
      </c>
    </row>
    <row r="60" spans="1:44" x14ac:dyDescent="0.35">
      <c r="A60">
        <f>+MOD(ROWS($A$4:A60)-1,COUNTA('SAP 1'!$B$4:$B$36))+1</f>
        <v>24</v>
      </c>
      <c r="B60" t="e">
        <f t="shared" si="0"/>
        <v>#N/A</v>
      </c>
      <c r="C60" t="e">
        <f t="shared" si="1"/>
        <v>#N/A</v>
      </c>
      <c r="D60" t="e">
        <f t="shared" si="2"/>
        <v>#N/A</v>
      </c>
      <c r="E60" t="str">
        <f>+IF(COUNTIFS($A$4:A60,A60)=1,VLOOKUP(A60,Resumen!B:E,4,0),"")</f>
        <v/>
      </c>
      <c r="F60" t="e">
        <f>+IF(COUNTIFS($A$4:A60,A60)=1,"",VLOOKUP(A60,Resumen!B:E,4,0))</f>
        <v>#N/A</v>
      </c>
      <c r="K60" t="e">
        <f t="shared" si="3"/>
        <v>#N/A</v>
      </c>
      <c r="R60">
        <f>IFERROR(+VLOOKUP(A60,Resumen!B:K,11,0),0)</f>
        <v>0</v>
      </c>
      <c r="S60" t="str">
        <f>IFERROR(+VLOOKUP(A60,Resumen!B:M,13,0),"")</f>
        <v/>
      </c>
      <c r="AR60" t="e">
        <f>+VLOOKUP(A60,Resumen!B:N,14,0)</f>
        <v>#N/A</v>
      </c>
    </row>
    <row r="61" spans="1:44" x14ac:dyDescent="0.35">
      <c r="A61">
        <f>+MOD(ROWS($A$4:A61)-1,COUNTA('SAP 1'!$B$4:$B$36))+1</f>
        <v>25</v>
      </c>
      <c r="B61" t="e">
        <f t="shared" si="0"/>
        <v>#N/A</v>
      </c>
      <c r="C61" t="e">
        <f t="shared" si="1"/>
        <v>#N/A</v>
      </c>
      <c r="D61" t="e">
        <f t="shared" si="2"/>
        <v>#N/A</v>
      </c>
      <c r="E61" t="str">
        <f>+IF(COUNTIFS($A$4:A61,A61)=1,VLOOKUP(A61,Resumen!B:E,4,0),"")</f>
        <v/>
      </c>
      <c r="F61" t="e">
        <f>+IF(COUNTIFS($A$4:A61,A61)=1,"",VLOOKUP(A61,Resumen!B:E,4,0))</f>
        <v>#N/A</v>
      </c>
      <c r="K61" t="e">
        <f t="shared" si="3"/>
        <v>#N/A</v>
      </c>
      <c r="R61">
        <f>IFERROR(+VLOOKUP(A61,Resumen!B:K,11,0),0)</f>
        <v>0</v>
      </c>
      <c r="S61" t="str">
        <f>IFERROR(+VLOOKUP(A61,Resumen!B:M,13,0),"")</f>
        <v/>
      </c>
      <c r="AR61" t="e">
        <f>+VLOOKUP(A61,Resumen!B:N,14,0)</f>
        <v>#N/A</v>
      </c>
    </row>
    <row r="62" spans="1:44" x14ac:dyDescent="0.35">
      <c r="A62">
        <f>+MOD(ROWS($A$4:A62)-1,COUNTA('SAP 1'!$B$4:$B$36))+1</f>
        <v>26</v>
      </c>
      <c r="B62" t="e">
        <f t="shared" si="0"/>
        <v>#N/A</v>
      </c>
      <c r="C62" t="e">
        <f t="shared" si="1"/>
        <v>#N/A</v>
      </c>
      <c r="D62" t="e">
        <f t="shared" si="2"/>
        <v>#N/A</v>
      </c>
      <c r="E62" t="str">
        <f>+IF(COUNTIFS($A$4:A62,A62)=1,VLOOKUP(A62,Resumen!B:E,4,0),"")</f>
        <v/>
      </c>
      <c r="F62" t="e">
        <f>+IF(COUNTIFS($A$4:A62,A62)=1,"",VLOOKUP(A62,Resumen!B:E,4,0))</f>
        <v>#N/A</v>
      </c>
      <c r="K62" t="e">
        <f t="shared" si="3"/>
        <v>#N/A</v>
      </c>
      <c r="R62">
        <f>IFERROR(+VLOOKUP(A62,Resumen!B:K,11,0),0)</f>
        <v>0</v>
      </c>
      <c r="S62" t="str">
        <f>IFERROR(+VLOOKUP(A62,Resumen!B:M,13,0),"")</f>
        <v/>
      </c>
      <c r="AR62" t="e">
        <f>+VLOOKUP(A62,Resumen!B:N,14,0)</f>
        <v>#N/A</v>
      </c>
    </row>
    <row r="63" spans="1:44" x14ac:dyDescent="0.35">
      <c r="A63">
        <f>+MOD(ROWS($A$4:A63)-1,COUNTA('SAP 1'!$B$4:$B$36))+1</f>
        <v>27</v>
      </c>
      <c r="B63" t="e">
        <f t="shared" si="0"/>
        <v>#N/A</v>
      </c>
      <c r="C63" t="e">
        <f t="shared" si="1"/>
        <v>#N/A</v>
      </c>
      <c r="D63" t="e">
        <f t="shared" si="2"/>
        <v>#N/A</v>
      </c>
      <c r="E63" t="str">
        <f>+IF(COUNTIFS($A$4:A63,A63)=1,VLOOKUP(A63,Resumen!B:E,4,0),"")</f>
        <v/>
      </c>
      <c r="F63" t="e">
        <f>+IF(COUNTIFS($A$4:A63,A63)=1,"",VLOOKUP(A63,Resumen!B:E,4,0))</f>
        <v>#N/A</v>
      </c>
      <c r="K63" t="e">
        <f t="shared" si="3"/>
        <v>#N/A</v>
      </c>
      <c r="R63">
        <f>IFERROR(+VLOOKUP(A63,Resumen!B:K,11,0),0)</f>
        <v>0</v>
      </c>
      <c r="S63" t="str">
        <f>IFERROR(+VLOOKUP(A63,Resumen!B:M,13,0),"")</f>
        <v/>
      </c>
      <c r="AR63" t="e">
        <f>+VLOOKUP(A63,Resumen!B:N,14,0)</f>
        <v>#N/A</v>
      </c>
    </row>
    <row r="64" spans="1:44" x14ac:dyDescent="0.35">
      <c r="A64">
        <f>+MOD(ROWS($A$4:A64)-1,COUNTA('SAP 1'!$B$4:$B$36))+1</f>
        <v>28</v>
      </c>
      <c r="B64" t="e">
        <f t="shared" si="0"/>
        <v>#N/A</v>
      </c>
      <c r="C64" t="e">
        <f t="shared" si="1"/>
        <v>#N/A</v>
      </c>
      <c r="D64" t="e">
        <f t="shared" si="2"/>
        <v>#N/A</v>
      </c>
      <c r="E64" t="str">
        <f>+IF(COUNTIFS($A$4:A64,A64)=1,VLOOKUP(A64,Resumen!B:E,4,0),"")</f>
        <v/>
      </c>
      <c r="F64" t="e">
        <f>+IF(COUNTIFS($A$4:A64,A64)=1,"",VLOOKUP(A64,Resumen!B:E,4,0))</f>
        <v>#N/A</v>
      </c>
      <c r="K64" t="e">
        <f t="shared" si="3"/>
        <v>#N/A</v>
      </c>
      <c r="R64">
        <f>IFERROR(+VLOOKUP(A64,Resumen!B:K,11,0),0)</f>
        <v>0</v>
      </c>
      <c r="S64" t="str">
        <f>IFERROR(+VLOOKUP(A64,Resumen!B:M,13,0),"")</f>
        <v/>
      </c>
      <c r="AR64" t="e">
        <f>+VLOOKUP(A64,Resumen!B:N,14,0)</f>
        <v>#N/A</v>
      </c>
    </row>
    <row r="65" spans="1:44" x14ac:dyDescent="0.35">
      <c r="A65">
        <f>+MOD(ROWS($A$4:A65)-1,COUNTA('SAP 1'!$B$4:$B$36))+1</f>
        <v>29</v>
      </c>
      <c r="B65" t="e">
        <f t="shared" si="0"/>
        <v>#N/A</v>
      </c>
      <c r="C65" t="e">
        <f t="shared" si="1"/>
        <v>#N/A</v>
      </c>
      <c r="D65" t="e">
        <f t="shared" si="2"/>
        <v>#N/A</v>
      </c>
      <c r="E65" t="str">
        <f>+IF(COUNTIFS($A$4:A65,A65)=1,VLOOKUP(A65,Resumen!B:E,4,0),"")</f>
        <v/>
      </c>
      <c r="F65" t="e">
        <f>+IF(COUNTIFS($A$4:A65,A65)=1,"",VLOOKUP(A65,Resumen!B:E,4,0))</f>
        <v>#N/A</v>
      </c>
      <c r="K65" t="e">
        <f t="shared" si="3"/>
        <v>#N/A</v>
      </c>
      <c r="R65">
        <f>IFERROR(+VLOOKUP(A65,Resumen!B:K,11,0),0)</f>
        <v>0</v>
      </c>
      <c r="S65" t="str">
        <f>IFERROR(+VLOOKUP(A65,Resumen!B:M,13,0),"")</f>
        <v/>
      </c>
      <c r="AR65" t="e">
        <f>+VLOOKUP(A65,Resumen!B:N,14,0)</f>
        <v>#N/A</v>
      </c>
    </row>
    <row r="66" spans="1:44" x14ac:dyDescent="0.35">
      <c r="A66">
        <f>+MOD(ROWS($A$4:A66)-1,COUNTA('SAP 1'!$B$4:$B$36))+1</f>
        <v>30</v>
      </c>
      <c r="B66" t="e">
        <f t="shared" si="0"/>
        <v>#N/A</v>
      </c>
      <c r="C66" t="e">
        <f t="shared" si="1"/>
        <v>#N/A</v>
      </c>
      <c r="D66" t="e">
        <f t="shared" si="2"/>
        <v>#N/A</v>
      </c>
      <c r="E66" t="str">
        <f>+IF(COUNTIFS($A$4:A66,A66)=1,VLOOKUP(A66,Resumen!B:E,4,0),"")</f>
        <v/>
      </c>
      <c r="F66" t="e">
        <f>+IF(COUNTIFS($A$4:A66,A66)=1,"",VLOOKUP(A66,Resumen!B:E,4,0))</f>
        <v>#N/A</v>
      </c>
      <c r="K66" t="e">
        <f t="shared" si="3"/>
        <v>#N/A</v>
      </c>
      <c r="R66">
        <f>IFERROR(+VLOOKUP(A66,Resumen!B:K,11,0),0)</f>
        <v>0</v>
      </c>
      <c r="S66" t="str">
        <f>IFERROR(+VLOOKUP(A66,Resumen!B:M,13,0),"")</f>
        <v/>
      </c>
      <c r="AR66" t="e">
        <f>+VLOOKUP(A66,Resumen!B:N,14,0)</f>
        <v>#N/A</v>
      </c>
    </row>
    <row r="67" spans="1:44" x14ac:dyDescent="0.35">
      <c r="A67">
        <f>+MOD(ROWS($A$4:A67)-1,COUNTA('SAP 1'!$B$4:$B$36))+1</f>
        <v>31</v>
      </c>
      <c r="B67" t="e">
        <f t="shared" si="0"/>
        <v>#N/A</v>
      </c>
      <c r="C67" t="e">
        <f t="shared" si="1"/>
        <v>#N/A</v>
      </c>
      <c r="D67" t="e">
        <f t="shared" si="2"/>
        <v>#N/A</v>
      </c>
      <c r="E67" t="str">
        <f>+IF(COUNTIFS($A$4:A67,A67)=1,VLOOKUP(A67,Resumen!B:E,4,0),"")</f>
        <v/>
      </c>
      <c r="F67" t="e">
        <f>+IF(COUNTIFS($A$4:A67,A67)=1,"",VLOOKUP(A67,Resumen!B:E,4,0))</f>
        <v>#N/A</v>
      </c>
      <c r="K67" t="e">
        <f t="shared" si="3"/>
        <v>#N/A</v>
      </c>
      <c r="R67">
        <f>IFERROR(+VLOOKUP(A67,Resumen!B:K,11,0),0)</f>
        <v>0</v>
      </c>
      <c r="S67" t="str">
        <f>IFERROR(+VLOOKUP(A67,Resumen!B:M,13,0),"")</f>
        <v/>
      </c>
      <c r="AR67" t="e">
        <f>+VLOOKUP(A67,Resumen!B:N,14,0)</f>
        <v>#N/A</v>
      </c>
    </row>
    <row r="68" spans="1:44" x14ac:dyDescent="0.35">
      <c r="A68">
        <f>+MOD(ROWS($A$4:A68)-1,COUNTA('SAP 1'!$B$4:$B$36))+1</f>
        <v>32</v>
      </c>
      <c r="B68" t="e">
        <f t="shared" si="0"/>
        <v>#N/A</v>
      </c>
      <c r="C68" t="e">
        <f t="shared" si="1"/>
        <v>#N/A</v>
      </c>
      <c r="D68" t="e">
        <f t="shared" si="2"/>
        <v>#N/A</v>
      </c>
      <c r="E68" t="str">
        <f>+IF(COUNTIFS($A$4:A68,A68)=1,VLOOKUP(A68,Resumen!B:E,4,0),"")</f>
        <v/>
      </c>
      <c r="F68" t="e">
        <f>+IF(COUNTIFS($A$4:A68,A68)=1,"",VLOOKUP(A68,Resumen!B:E,4,0))</f>
        <v>#N/A</v>
      </c>
      <c r="K68" t="e">
        <f t="shared" si="3"/>
        <v>#N/A</v>
      </c>
      <c r="R68">
        <f>IFERROR(+VLOOKUP(A68,Resumen!B:K,11,0),0)</f>
        <v>0</v>
      </c>
      <c r="S68" t="str">
        <f>IFERROR(+VLOOKUP(A68,Resumen!B:M,13,0),"")</f>
        <v/>
      </c>
      <c r="AR68" t="e">
        <f>+VLOOKUP(A68,Resumen!B:N,14,0)</f>
        <v>#N/A</v>
      </c>
    </row>
    <row r="69" spans="1:44" x14ac:dyDescent="0.35">
      <c r="A69">
        <f>+MOD(ROWS($A$4:A69)-1,COUNTA('SAP 1'!$B$4:$B$36))+1</f>
        <v>33</v>
      </c>
      <c r="B69" t="e">
        <f t="shared" ref="B69" si="4">+IF(D69="_SYS00000002325",0,1)</f>
        <v>#N/A</v>
      </c>
      <c r="C69" t="e">
        <f t="shared" ref="C69" si="5">+IF(D69="_SYS00000002325",0,1)</f>
        <v>#N/A</v>
      </c>
      <c r="D69" t="e">
        <f t="shared" ref="D69" si="6">+IF(AND(F69&gt;=0,F69&gt;=""),"_SYS00000002325","_SYS00000001806")</f>
        <v>#N/A</v>
      </c>
      <c r="E69" t="str">
        <f>+IF(COUNTIFS($A$4:A69,A69)=1,VLOOKUP(A69,Resumen!B:E,4,0),"")</f>
        <v/>
      </c>
      <c r="F69" t="e">
        <f>+IF(COUNTIFS($A$4:A69,A69)=1,"",VLOOKUP(A69,Resumen!B:E,4,0))</f>
        <v>#N/A</v>
      </c>
      <c r="K69" t="e">
        <f t="shared" si="3"/>
        <v>#N/A</v>
      </c>
      <c r="R69">
        <f>IFERROR(+VLOOKUP(A69,Resumen!B:K,11,0),0)</f>
        <v>0</v>
      </c>
      <c r="S69" t="str">
        <f>IFERROR(+VLOOKUP(A69,Resumen!B:M,13,0),"")</f>
        <v/>
      </c>
      <c r="AR69" t="e">
        <f>+VLOOKUP(A69,Resumen!B:N,14,0)</f>
        <v>#N/A</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0">
    <pageSetUpPr fitToPage="1"/>
  </sheetPr>
  <dimension ref="A1:I73"/>
  <sheetViews>
    <sheetView workbookViewId="0"/>
  </sheetViews>
  <sheetFormatPr baseColWidth="10" defaultColWidth="11.54296875" defaultRowHeight="14.5" x14ac:dyDescent="0.35"/>
  <cols>
    <col min="2" max="2" width="26.54296875" bestFit="1" customWidth="1"/>
    <col min="3" max="3" width="20.26953125" bestFit="1" customWidth="1"/>
    <col min="4" max="4" width="20.7265625" bestFit="1" customWidth="1"/>
    <col min="5" max="5" width="15" bestFit="1" customWidth="1"/>
    <col min="6" max="6" width="9.81640625" bestFit="1" customWidth="1"/>
    <col min="7" max="7" width="29.81640625" bestFit="1" customWidth="1"/>
    <col min="8" max="9" width="12" bestFit="1" customWidth="1"/>
  </cols>
  <sheetData>
    <row r="1" spans="1:9" x14ac:dyDescent="0.35">
      <c r="A1">
        <v>36</v>
      </c>
      <c r="B1" s="83" t="s">
        <v>577</v>
      </c>
    </row>
    <row r="2" spans="1:9" ht="15.5" x14ac:dyDescent="0.35">
      <c r="B2" s="72" t="s">
        <v>579</v>
      </c>
    </row>
    <row r="3" spans="1:9" ht="15.5" x14ac:dyDescent="0.35">
      <c r="B3" s="72" t="s">
        <v>122</v>
      </c>
    </row>
    <row r="4" spans="1:9" ht="15.5" x14ac:dyDescent="0.35">
      <c r="B4" s="72" t="s">
        <v>561</v>
      </c>
      <c r="D4" s="2"/>
      <c r="F4" s="2"/>
      <c r="H4" s="2" t="s">
        <v>189</v>
      </c>
    </row>
    <row r="5" spans="1:9" ht="15.5" x14ac:dyDescent="0.35">
      <c r="C5" s="72"/>
      <c r="D5" s="2"/>
      <c r="F5" s="2"/>
      <c r="H5" s="2"/>
    </row>
    <row r="6" spans="1:9" x14ac:dyDescent="0.35">
      <c r="B6" s="91" t="s">
        <v>1</v>
      </c>
      <c r="C6" s="91" t="s">
        <v>2</v>
      </c>
      <c r="D6" s="91" t="s">
        <v>567</v>
      </c>
      <c r="E6" s="91" t="s">
        <v>0</v>
      </c>
      <c r="F6" s="91" t="s">
        <v>568</v>
      </c>
      <c r="G6" s="91" t="s">
        <v>562</v>
      </c>
      <c r="H6" s="91" t="s">
        <v>563</v>
      </c>
    </row>
    <row r="7" spans="1:9" x14ac:dyDescent="0.35">
      <c r="B7" s="92" t="s">
        <v>122</v>
      </c>
      <c r="C7" s="92" t="s">
        <v>579</v>
      </c>
      <c r="D7" s="93"/>
      <c r="E7" s="93"/>
      <c r="F7" s="93"/>
      <c r="G7" s="93"/>
      <c r="H7" s="94"/>
      <c r="I7" s="74"/>
    </row>
    <row r="9" spans="1:9" x14ac:dyDescent="0.35">
      <c r="G9" s="47" t="s">
        <v>357</v>
      </c>
      <c r="H9" s="73">
        <f>+SUBTOTAL(9,H7:H7)</f>
        <v>0</v>
      </c>
    </row>
    <row r="11" spans="1:9" x14ac:dyDescent="0.35">
      <c r="H11" s="1"/>
    </row>
    <row r="12" spans="1:9" x14ac:dyDescent="0.35">
      <c r="C12" s="75"/>
    </row>
    <row r="13" spans="1:9" x14ac:dyDescent="0.35">
      <c r="B13" s="75"/>
      <c r="C13" s="75"/>
    </row>
    <row r="14" spans="1:9" x14ac:dyDescent="0.35">
      <c r="B14" s="79"/>
      <c r="C14" s="80"/>
    </row>
    <row r="15" spans="1:9" x14ac:dyDescent="0.35">
      <c r="B15" s="79"/>
      <c r="C15"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81"/>
      <c r="C46" s="82"/>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sheetData>
  <hyperlinks>
    <hyperlink ref="B1" location="Resumen!A1" display="INDICE" xr:uid="{FE2449FF-A814-4982-869C-343D263D0823}"/>
  </hyperlinks>
  <pageMargins left="0.46" right="0.27" top="0.74803149606299213" bottom="0.74803149606299213" header="0.31496062992125984" footer="0.31496062992125984"/>
  <pageSetup scale="98"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157E-2255-44D3-AC65-25D149490E0F}">
  <sheetPr codeName="Hoja41"/>
  <dimension ref="A1:H74"/>
  <sheetViews>
    <sheetView workbookViewId="0"/>
  </sheetViews>
  <sheetFormatPr baseColWidth="10" defaultColWidth="11.453125" defaultRowHeight="13" x14ac:dyDescent="0.3"/>
  <cols>
    <col min="1" max="1" width="11.453125" style="75"/>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37</v>
      </c>
      <c r="B1" s="83" t="s">
        <v>577</v>
      </c>
      <c r="C1" s="76"/>
    </row>
    <row r="2" spans="1:8" ht="15.5" x14ac:dyDescent="0.35">
      <c r="B2" s="72" t="s">
        <v>311</v>
      </c>
      <c r="C2"/>
      <c r="D2"/>
      <c r="E2"/>
      <c r="F2"/>
      <c r="G2"/>
      <c r="H2"/>
    </row>
    <row r="3" spans="1:8" ht="15.5" x14ac:dyDescent="0.35">
      <c r="B3" s="72" t="s">
        <v>35</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35</v>
      </c>
      <c r="C7" s="92" t="s">
        <v>311</v>
      </c>
      <c r="D7" t="s">
        <v>571</v>
      </c>
      <c r="E7" t="s">
        <v>572</v>
      </c>
      <c r="F7" s="93" t="s">
        <v>573</v>
      </c>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x14ac:dyDescent="0.3">
      <c r="B15" s="79"/>
      <c r="C15" s="80"/>
    </row>
    <row r="16" spans="1:8" x14ac:dyDescent="0.3">
      <c r="B16" s="79"/>
      <c r="C16" s="80"/>
    </row>
    <row r="17" spans="2:3" x14ac:dyDescent="0.3">
      <c r="B17" s="79"/>
      <c r="C17"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81"/>
      <c r="C47" s="82"/>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sheetData>
  <hyperlinks>
    <hyperlink ref="B1" location="Resumen!A1" display="INDICE" xr:uid="{DFA0807A-F7DE-4A1A-AC91-D955D9248B6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A50E-791F-456D-85A3-23017D3AB9B3}">
  <sheetPr codeName="Hoja42"/>
  <dimension ref="A1:H75"/>
  <sheetViews>
    <sheetView workbookViewId="0"/>
  </sheetViews>
  <sheetFormatPr baseColWidth="10" defaultColWidth="11.453125" defaultRowHeight="13" x14ac:dyDescent="0.3"/>
  <cols>
    <col min="1" max="1" width="11.453125" style="75"/>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38</v>
      </c>
      <c r="B1" s="83" t="s">
        <v>577</v>
      </c>
    </row>
    <row r="2" spans="1:8" ht="15.5" x14ac:dyDescent="0.35">
      <c r="B2" s="72" t="s">
        <v>125</v>
      </c>
      <c r="C2"/>
      <c r="D2"/>
      <c r="E2"/>
      <c r="F2"/>
      <c r="G2"/>
      <c r="H2"/>
    </row>
    <row r="3" spans="1:8" ht="15.5" x14ac:dyDescent="0.35">
      <c r="B3" s="72" t="s">
        <v>124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124</v>
      </c>
      <c r="C7" s="92" t="s">
        <v>125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79"/>
      <c r="C16" s="80"/>
    </row>
    <row r="73" spans="2:3" x14ac:dyDescent="0.3">
      <c r="B73" s="79"/>
      <c r="C73" s="80"/>
    </row>
    <row r="74" spans="2:3" x14ac:dyDescent="0.3">
      <c r="B74" s="79"/>
      <c r="C74" s="80"/>
    </row>
    <row r="75" spans="2:3" x14ac:dyDescent="0.3">
      <c r="B75" s="79"/>
      <c r="C75" s="80"/>
    </row>
  </sheetData>
  <hyperlinks>
    <hyperlink ref="B1" location="Resumen!A1" display="INDICE" xr:uid="{A91B01F9-B4E5-46EF-8165-403449E60FF4}"/>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FCE-5092-49F7-A406-320F990B9D99}">
  <sheetPr codeName="Hoja43"/>
  <dimension ref="A1:H15"/>
  <sheetViews>
    <sheetView workbookViewId="0"/>
  </sheetViews>
  <sheetFormatPr baseColWidth="10" defaultColWidth="11.453125" defaultRowHeight="13" x14ac:dyDescent="0.3"/>
  <cols>
    <col min="1" max="1" width="11.453125" style="75"/>
    <col min="2" max="2" width="26.54296875" style="75" bestFit="1" customWidth="1"/>
    <col min="3" max="3" width="1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39</v>
      </c>
      <c r="B1" s="83" t="s">
        <v>577</v>
      </c>
      <c r="C1" s="76"/>
    </row>
    <row r="2" spans="1:8" ht="15.5" x14ac:dyDescent="0.35">
      <c r="B2" s="72" t="s">
        <v>127</v>
      </c>
      <c r="C2"/>
      <c r="D2"/>
      <c r="E2"/>
      <c r="F2"/>
      <c r="G2"/>
      <c r="H2"/>
    </row>
    <row r="3" spans="1:8" ht="15.5" x14ac:dyDescent="0.35">
      <c r="B3" s="72" t="s">
        <v>126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126</v>
      </c>
      <c r="C7" s="92" t="s">
        <v>127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B14" s="84"/>
      <c r="C14" s="79"/>
      <c r="D14" s="80"/>
    </row>
    <row r="15" spans="1:8" x14ac:dyDescent="0.3">
      <c r="B15" s="84"/>
    </row>
  </sheetData>
  <hyperlinks>
    <hyperlink ref="B1" location="Resumen!A1" display="INDICE" xr:uid="{CD329DFA-3462-4642-9BD3-7FF41C3701C2}"/>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68F0-DD33-46D3-A98F-965225E605AE}">
  <sheetPr codeName="Hoja44"/>
  <dimension ref="A1:H9"/>
  <sheetViews>
    <sheetView workbookViewId="0"/>
  </sheetViews>
  <sheetFormatPr baseColWidth="10" defaultColWidth="11.453125" defaultRowHeight="13" x14ac:dyDescent="0.3"/>
  <cols>
    <col min="1" max="1" width="11.453125" style="75"/>
    <col min="2" max="2" width="26.54296875" style="75" bestFit="1" customWidth="1"/>
    <col min="3" max="3" width="22.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40</v>
      </c>
      <c r="B1" s="83" t="s">
        <v>577</v>
      </c>
      <c r="C1" s="76"/>
    </row>
    <row r="2" spans="1:8" ht="15.5" x14ac:dyDescent="0.35">
      <c r="B2" s="72" t="s">
        <v>129</v>
      </c>
      <c r="C2"/>
      <c r="D2"/>
      <c r="E2"/>
      <c r="F2"/>
      <c r="G2"/>
      <c r="H2"/>
    </row>
    <row r="3" spans="1:8" ht="15.5" x14ac:dyDescent="0.35">
      <c r="B3" s="72" t="s">
        <v>128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128</v>
      </c>
      <c r="C7" s="92" t="s">
        <v>129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7097204-7BAD-442A-8EEC-0BDDFB5101C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151B-E57F-4469-8BD1-DC6131B341C7}">
  <sheetPr codeName="Hoja45"/>
  <dimension ref="A1:H75"/>
  <sheetViews>
    <sheetView workbookViewId="0"/>
  </sheetViews>
  <sheetFormatPr baseColWidth="10" defaultColWidth="11.453125" defaultRowHeight="13" x14ac:dyDescent="0.3"/>
  <cols>
    <col min="1" max="1" width="11.453125" style="75"/>
    <col min="2" max="2" width="26.54296875" style="75" bestFit="1" customWidth="1"/>
    <col min="3" max="3" width="16.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41</v>
      </c>
      <c r="B1" s="83" t="s">
        <v>577</v>
      </c>
      <c r="C1" s="76"/>
    </row>
    <row r="2" spans="1:8" ht="15.5" x14ac:dyDescent="0.35">
      <c r="B2" s="72" t="s">
        <v>578</v>
      </c>
      <c r="C2"/>
      <c r="D2"/>
      <c r="E2"/>
      <c r="F2"/>
      <c r="G2"/>
      <c r="H2"/>
    </row>
    <row r="3" spans="1:8" ht="15.5" x14ac:dyDescent="0.35">
      <c r="B3" s="72" t="s">
        <v>130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130</v>
      </c>
      <c r="C7" s="92" t="s">
        <v>578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84"/>
      <c r="C16" s="79"/>
      <c r="D16" s="80"/>
    </row>
    <row r="17" spans="2:4" x14ac:dyDescent="0.3">
      <c r="B17" s="84"/>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1209B94A-1208-41C7-A1A9-A2704236FF8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57F8-70BF-4369-A59D-7B39118CE95D}">
  <sheetPr codeName="Hoja46"/>
  <dimension ref="A1:H77"/>
  <sheetViews>
    <sheetView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42</v>
      </c>
      <c r="B1" s="83" t="s">
        <v>577</v>
      </c>
      <c r="C1" s="76"/>
    </row>
    <row r="2" spans="1:8" ht="15.5" x14ac:dyDescent="0.35">
      <c r="A2" s="77"/>
      <c r="B2" s="72" t="s">
        <v>133</v>
      </c>
      <c r="C2"/>
      <c r="D2"/>
      <c r="E2"/>
      <c r="F2"/>
      <c r="G2"/>
      <c r="H2"/>
    </row>
    <row r="3" spans="1:8" ht="15.5" x14ac:dyDescent="0.35">
      <c r="B3" s="72" t="s">
        <v>132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132</v>
      </c>
      <c r="C7" s="92" t="s">
        <v>133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ht="14.5" x14ac:dyDescent="0.35">
      <c r="B16" s="83"/>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5"/>
      <c r="C44" s="81"/>
      <c r="D44" s="82"/>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84"/>
      <c r="C71" s="79"/>
      <c r="D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row r="77" spans="2:4" x14ac:dyDescent="0.3">
      <c r="B77" s="79"/>
      <c r="C77" s="80"/>
    </row>
  </sheetData>
  <hyperlinks>
    <hyperlink ref="B1" location="Resumen!A1" display="INDICE" xr:uid="{D3CE576D-3CA2-42F7-9A59-5CFF5DCD4B7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31824-BA7B-4EA1-8449-7A5DC6704664}">
  <sheetPr codeName="Hoja47"/>
  <dimension ref="A1:H76"/>
  <sheetViews>
    <sheetView workbookViewId="0"/>
  </sheetViews>
  <sheetFormatPr baseColWidth="10" defaultColWidth="11.453125" defaultRowHeight="13" x14ac:dyDescent="0.3"/>
  <cols>
    <col min="1" max="1" width="11.453125" style="75"/>
    <col min="2" max="2" width="26.54296875" style="75" bestFit="1" customWidth="1"/>
    <col min="3" max="3" width="18.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43</v>
      </c>
      <c r="B1" s="83" t="s">
        <v>577</v>
      </c>
      <c r="C1" s="76"/>
    </row>
    <row r="2" spans="1:8" ht="15.5" x14ac:dyDescent="0.35">
      <c r="A2" s="79"/>
      <c r="B2" s="72" t="s">
        <v>135</v>
      </c>
      <c r="C2"/>
      <c r="D2"/>
      <c r="E2"/>
      <c r="F2"/>
      <c r="G2"/>
      <c r="H2"/>
    </row>
    <row r="3" spans="1:8" ht="15.5" x14ac:dyDescent="0.35">
      <c r="B3" s="72" t="s">
        <v>134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134</v>
      </c>
      <c r="C7" s="92" t="s">
        <v>135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F9CB46F-FF97-4187-9F93-C36BF687FF6A}"/>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F9AC-75A3-4AA6-A346-7BA9B9242A6E}">
  <sheetPr codeName="Hoja48"/>
  <dimension ref="A1:H78"/>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44</v>
      </c>
      <c r="B1" s="83" t="s">
        <v>577</v>
      </c>
      <c r="C1" s="76"/>
    </row>
    <row r="2" spans="1:8" ht="15.5" x14ac:dyDescent="0.35">
      <c r="B2" s="72" t="s">
        <v>137</v>
      </c>
      <c r="C2"/>
      <c r="D2"/>
      <c r="E2"/>
      <c r="F2"/>
      <c r="G2"/>
      <c r="H2"/>
    </row>
    <row r="3" spans="1:8" ht="15.5" x14ac:dyDescent="0.35">
      <c r="B3" s="72" t="s">
        <v>136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136</v>
      </c>
      <c r="C7" s="92" t="s">
        <v>137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3:5" ht="14.5" x14ac:dyDescent="0.35">
      <c r="C17" s="83"/>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5"/>
      <c r="D45" s="81"/>
      <c r="E45" s="82"/>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sheetData>
  <hyperlinks>
    <hyperlink ref="B1" location="Resumen!A1" display="INDICE" xr:uid="{600919BB-F3B2-4D8C-A62A-7D13DDF362DA}"/>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19B0-49F1-487C-99B0-F3E7FC78EB3B}">
  <sheetPr codeName="Hoja49"/>
  <dimension ref="A1:H77"/>
  <sheetViews>
    <sheetView zoomScaleNormal="100"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45</v>
      </c>
      <c r="B1" s="83" t="s">
        <v>577</v>
      </c>
      <c r="C1" s="76"/>
    </row>
    <row r="2" spans="1:8" ht="15.5" x14ac:dyDescent="0.35">
      <c r="B2" s="72" t="s">
        <v>139</v>
      </c>
      <c r="C2"/>
      <c r="D2"/>
      <c r="E2"/>
      <c r="F2"/>
      <c r="G2"/>
      <c r="H2"/>
    </row>
    <row r="3" spans="1:8" ht="15.5" x14ac:dyDescent="0.35">
      <c r="B3" s="72" t="s">
        <v>138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138</v>
      </c>
      <c r="C7" s="92" t="s">
        <v>139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ht="14.5" x14ac:dyDescent="0.35">
      <c r="C16" s="83"/>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5"/>
      <c r="D44" s="81"/>
      <c r="E44" s="82"/>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sheetData>
  <hyperlinks>
    <hyperlink ref="B1" location="Resumen!A1" display="INDICE" xr:uid="{EE5A9949-F337-4DF5-BB19-8B86BD080E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1BF7-E67D-4B79-A7D9-C167A89AB5D5}">
  <sheetPr codeName="Hoja5"/>
  <dimension ref="A1:H9"/>
  <sheetViews>
    <sheetView workbookViewId="0">
      <selection activeCell="B1" sqref="B1"/>
    </sheetView>
  </sheetViews>
  <sheetFormatPr baseColWidth="10" defaultRowHeight="14.5" x14ac:dyDescent="0.35"/>
  <cols>
    <col min="2" max="2" width="26.54296875" bestFit="1" customWidth="1"/>
    <col min="3" max="3" width="23.453125" bestFit="1" customWidth="1"/>
    <col min="4" max="4" width="37.1796875" customWidth="1"/>
    <col min="6" max="6" width="9.81640625" bestFit="1" customWidth="1"/>
    <col min="7" max="7" width="20.54296875" bestFit="1" customWidth="1"/>
    <col min="8" max="8" width="12" bestFit="1" customWidth="1"/>
  </cols>
  <sheetData>
    <row r="1" spans="1:8" x14ac:dyDescent="0.35">
      <c r="A1">
        <v>1</v>
      </c>
      <c r="B1" s="83" t="s">
        <v>577</v>
      </c>
    </row>
    <row r="2" spans="1:8" ht="15.5" x14ac:dyDescent="0.35">
      <c r="B2" s="72" t="s">
        <v>576</v>
      </c>
    </row>
    <row r="3" spans="1:8" ht="15.5" x14ac:dyDescent="0.35">
      <c r="B3" s="72" t="s">
        <v>85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3" t="str">
        <f>+B3</f>
        <v>76.692.760-2</v>
      </c>
      <c r="C7" s="93" t="str">
        <f>+B2</f>
        <v>Inmobiliaria del Mar</v>
      </c>
      <c r="D7" s="93"/>
      <c r="E7" s="93"/>
      <c r="F7" s="93"/>
      <c r="G7" s="93"/>
      <c r="H7" s="115"/>
    </row>
    <row r="9" spans="1:8" x14ac:dyDescent="0.35">
      <c r="B9" s="79"/>
      <c r="C9" s="80"/>
      <c r="G9" s="47" t="s">
        <v>357</v>
      </c>
      <c r="H9" s="73">
        <f>+SUBTOTAL(9,H7:H7)</f>
        <v>0</v>
      </c>
    </row>
  </sheetData>
  <hyperlinks>
    <hyperlink ref="B1" location="Resumen!A1" display="INDICE" xr:uid="{36F60261-2DF9-4C7D-BDC4-E354039A4990}"/>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B807-793A-4F52-860A-0A7457C7CEAD}">
  <sheetPr codeName="Hoja50"/>
  <dimension ref="A1:H76"/>
  <sheetViews>
    <sheetView workbookViewId="0"/>
  </sheetViews>
  <sheetFormatPr baseColWidth="10" defaultColWidth="11.453125" defaultRowHeight="13" x14ac:dyDescent="0.3"/>
  <cols>
    <col min="1" max="1" width="11.453125" style="75"/>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46</v>
      </c>
      <c r="B1" s="83" t="s">
        <v>577</v>
      </c>
      <c r="C1" s="76"/>
    </row>
    <row r="2" spans="1:8" ht="15.5" x14ac:dyDescent="0.35">
      <c r="A2" s="79"/>
      <c r="B2" s="72" t="s">
        <v>141</v>
      </c>
      <c r="C2"/>
      <c r="D2"/>
      <c r="E2"/>
      <c r="F2"/>
      <c r="G2"/>
      <c r="H2"/>
    </row>
    <row r="3" spans="1:8" ht="15.5" x14ac:dyDescent="0.35">
      <c r="B3" s="72" t="s">
        <v>140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140</v>
      </c>
      <c r="C7" s="92" t="s">
        <v>141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C15" s="83"/>
    </row>
    <row r="17" spans="3:5" x14ac:dyDescent="0.3">
      <c r="C17" s="84"/>
      <c r="D17" s="79"/>
      <c r="E17" s="80"/>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5"/>
      <c r="D43" s="81"/>
      <c r="E43" s="82"/>
    </row>
    <row r="44" spans="3:5" x14ac:dyDescent="0.3">
      <c r="C44" s="84"/>
      <c r="D44" s="79"/>
      <c r="E44" s="80"/>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79"/>
      <c r="D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sheetData>
  <hyperlinks>
    <hyperlink ref="B1" location="Resumen!A1" display="INDICE" xr:uid="{6F6036FE-AEFC-4926-BEC8-EE3BD4E37A62}"/>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6C69-4B96-41A0-9D3D-A104C0CDECB8}">
  <sheetPr codeName="Hoja51"/>
  <dimension ref="A1:H79"/>
  <sheetViews>
    <sheetView workbookViewId="0"/>
  </sheetViews>
  <sheetFormatPr baseColWidth="10" defaultColWidth="11.453125" defaultRowHeight="13" x14ac:dyDescent="0.3"/>
  <cols>
    <col min="1" max="1" width="11.453125" style="75"/>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47</v>
      </c>
      <c r="B1" s="83" t="s">
        <v>577</v>
      </c>
      <c r="C1" s="76"/>
    </row>
    <row r="2" spans="1:8" ht="15.5" x14ac:dyDescent="0.35">
      <c r="B2" s="72" t="s">
        <v>143</v>
      </c>
      <c r="C2"/>
      <c r="D2"/>
      <c r="E2"/>
      <c r="F2"/>
      <c r="G2"/>
      <c r="H2"/>
    </row>
    <row r="3" spans="1:8" ht="15.5" x14ac:dyDescent="0.35">
      <c r="B3" s="72" t="s">
        <v>142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142</v>
      </c>
      <c r="C7" s="92" t="s">
        <v>143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8" spans="3:5" ht="14.5" x14ac:dyDescent="0.35">
      <c r="C18" s="83"/>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4"/>
      <c r="D45" s="79"/>
      <c r="E45" s="80"/>
    </row>
    <row r="46" spans="3:5" x14ac:dyDescent="0.3">
      <c r="C46" s="85"/>
      <c r="D46" s="81"/>
      <c r="E46" s="82"/>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84"/>
      <c r="D73" s="79"/>
      <c r="E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row r="79" spans="3:5" x14ac:dyDescent="0.3">
      <c r="C79" s="79"/>
      <c r="D79" s="80"/>
    </row>
  </sheetData>
  <hyperlinks>
    <hyperlink ref="B1" location="Resumen!A1" display="INDICE" xr:uid="{6759CAB7-17AE-4C65-A4BC-9953AEAAA36B}"/>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064D-D093-4C42-A39E-6B84F56C1BD5}">
  <sheetPr codeName="Hoja52"/>
  <dimension ref="A1:H76"/>
  <sheetViews>
    <sheetView workbookViewId="0"/>
  </sheetViews>
  <sheetFormatPr baseColWidth="10" defaultColWidth="11.453125" defaultRowHeight="13" x14ac:dyDescent="0.3"/>
  <cols>
    <col min="1" max="1" width="11.453125" style="75"/>
    <col min="2" max="2" width="26.54296875" style="75" bestFit="1" customWidth="1"/>
    <col min="3" max="3" width="23.7265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48</v>
      </c>
      <c r="B1" s="83" t="s">
        <v>577</v>
      </c>
      <c r="C1" s="76"/>
    </row>
    <row r="2" spans="1:8" ht="15.5" x14ac:dyDescent="0.35">
      <c r="B2" s="72" t="s">
        <v>145</v>
      </c>
      <c r="C2"/>
      <c r="D2"/>
      <c r="E2"/>
      <c r="F2"/>
      <c r="G2"/>
      <c r="H2"/>
    </row>
    <row r="3" spans="1:8" ht="15.5" x14ac:dyDescent="0.35">
      <c r="B3" s="72" t="s">
        <v>144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144</v>
      </c>
      <c r="C7" s="92" t="s">
        <v>145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C776042F-BFFF-46BC-9741-B50AB9A25433}"/>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321C-6771-4F04-A229-5BA55C5859BA}">
  <sheetPr codeName="Hoja53"/>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49</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589</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8142362C-DC91-4C0B-AEB0-A7226E5BC47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B009-2344-40B8-9CB2-8CA704C8672E}">
  <sheetPr codeName="Hoja54"/>
  <dimension ref="A1:H69"/>
  <sheetViews>
    <sheetView workbookViewId="0"/>
  </sheetViews>
  <sheetFormatPr baseColWidth="10" defaultColWidth="11.453125" defaultRowHeight="13" x14ac:dyDescent="0.3"/>
  <cols>
    <col min="1" max="1" width="11.453125" style="75"/>
    <col min="2" max="2" width="26.54296875" style="75" bestFit="1" customWidth="1"/>
    <col min="3" max="3" width="22.17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50</v>
      </c>
      <c r="B1" s="83" t="s">
        <v>577</v>
      </c>
      <c r="C1" s="76"/>
    </row>
    <row r="2" spans="1:8" ht="15.5" x14ac:dyDescent="0.35">
      <c r="B2" s="72" t="s">
        <v>149</v>
      </c>
      <c r="C2"/>
      <c r="D2"/>
      <c r="E2"/>
      <c r="F2"/>
      <c r="G2"/>
      <c r="H2"/>
    </row>
    <row r="3" spans="1:8" ht="15.5" x14ac:dyDescent="0.35">
      <c r="B3" s="72" t="s">
        <v>148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148</v>
      </c>
      <c r="C7" s="92" t="s">
        <v>149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2:4" ht="14.5" x14ac:dyDescent="0.35">
      <c r="B17" s="83"/>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81"/>
      <c r="D35" s="82"/>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sheetData>
  <hyperlinks>
    <hyperlink ref="B1" location="Resumen!A1" display="INDICE" xr:uid="{B2B92792-010E-421E-A3D9-E94956E6084E}"/>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2E11-2C16-49BA-AFAA-8C1BF1DC19F3}">
  <sheetPr codeName="Hoja55"/>
  <dimension ref="A1:H9"/>
  <sheetViews>
    <sheetView workbookViewId="0">
      <selection activeCell="A2" sqref="A2"/>
    </sheetView>
  </sheetViews>
  <sheetFormatPr baseColWidth="10" defaultColWidth="11.453125" defaultRowHeight="13" x14ac:dyDescent="0.3"/>
  <cols>
    <col min="1" max="1" width="11.453125" style="75"/>
    <col min="2" max="3" width="29.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51</v>
      </c>
      <c r="B1" s="83" t="s">
        <v>577</v>
      </c>
      <c r="C1" s="76"/>
    </row>
    <row r="2" spans="1:8" ht="15.5" x14ac:dyDescent="0.35">
      <c r="B2" s="72" t="s">
        <v>151</v>
      </c>
      <c r="C2"/>
      <c r="D2"/>
      <c r="E2"/>
      <c r="F2"/>
      <c r="G2"/>
      <c r="H2"/>
    </row>
    <row r="3" spans="1:8" ht="15.5" x14ac:dyDescent="0.35">
      <c r="B3" s="72" t="s">
        <v>150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150</v>
      </c>
      <c r="C7" s="92" t="s">
        <v>151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069E3F3-F47B-40BE-9660-9145F9FCEA7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6E6F-FC76-4334-B86E-4A1ECB7B8C52}">
  <sheetPr codeName="Hoja56"/>
  <dimension ref="A1:H9"/>
  <sheetViews>
    <sheetView workbookViewId="0"/>
  </sheetViews>
  <sheetFormatPr baseColWidth="10" defaultColWidth="11.453125" defaultRowHeight="13" x14ac:dyDescent="0.3"/>
  <cols>
    <col min="1" max="1" width="11.453125" style="75"/>
    <col min="2" max="2" width="26.54296875" style="75" bestFit="1" customWidth="1"/>
    <col min="3" max="3" width="24"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52</v>
      </c>
      <c r="B1" s="83" t="s">
        <v>577</v>
      </c>
      <c r="C1" s="76"/>
    </row>
    <row r="2" spans="1:8" ht="15.5" x14ac:dyDescent="0.35">
      <c r="B2" s="72" t="s">
        <v>153</v>
      </c>
      <c r="C2"/>
      <c r="D2"/>
      <c r="E2"/>
      <c r="F2"/>
      <c r="G2"/>
      <c r="H2"/>
    </row>
    <row r="3" spans="1:8" ht="15.5" x14ac:dyDescent="0.35">
      <c r="B3" s="72" t="s">
        <v>152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152</v>
      </c>
      <c r="C7" s="92" t="s">
        <v>153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4FE5542D-D4DD-4AEE-B3B3-64E53134F784}"/>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F0AD-4A60-4800-BC29-43D009DE3D20}">
  <sheetPr codeName="Hoja57"/>
  <dimension ref="A1:H9"/>
  <sheetViews>
    <sheetView workbookViewId="0"/>
  </sheetViews>
  <sheetFormatPr baseColWidth="10" defaultColWidth="11.453125" defaultRowHeight="13" x14ac:dyDescent="0.3"/>
  <cols>
    <col min="1" max="1" width="11.453125" style="75"/>
    <col min="2" max="3" width="2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53</v>
      </c>
      <c r="B1" s="83" t="s">
        <v>577</v>
      </c>
      <c r="C1" s="76"/>
    </row>
    <row r="2" spans="1:8" ht="15.5" x14ac:dyDescent="0.35">
      <c r="B2" s="72" t="s">
        <v>38</v>
      </c>
      <c r="C2"/>
      <c r="D2"/>
      <c r="E2"/>
      <c r="F2"/>
      <c r="G2"/>
      <c r="H2"/>
    </row>
    <row r="3" spans="1:8" ht="15.5" x14ac:dyDescent="0.35">
      <c r="B3" s="72" t="s">
        <v>37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37</v>
      </c>
      <c r="C7" s="92" t="s">
        <v>38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D13DB56-62AC-4B78-A36E-14975FB8AA5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D67A-21A1-4906-82F6-CAB78464BC71}">
  <sheetPr codeName="Hoja58"/>
  <dimension ref="A1:H9"/>
  <sheetViews>
    <sheetView workbookViewId="0"/>
  </sheetViews>
  <sheetFormatPr baseColWidth="10" defaultColWidth="11.453125" defaultRowHeight="13" x14ac:dyDescent="0.3"/>
  <cols>
    <col min="1" max="1" width="11.453125" style="75"/>
    <col min="2" max="2" width="26.54296875" style="75" bestFit="1" customWidth="1"/>
    <col min="3" max="3" width="25.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54</v>
      </c>
      <c r="B1" s="83" t="s">
        <v>577</v>
      </c>
      <c r="C1" s="76"/>
    </row>
    <row r="2" spans="1:8" ht="15.5" x14ac:dyDescent="0.35">
      <c r="B2" s="72" t="s">
        <v>40</v>
      </c>
      <c r="C2"/>
      <c r="D2"/>
      <c r="E2"/>
      <c r="F2"/>
      <c r="G2"/>
      <c r="H2"/>
    </row>
    <row r="3" spans="1:8" ht="15.5" x14ac:dyDescent="0.35">
      <c r="B3" s="72" t="s">
        <v>39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49" t="s">
        <v>39</v>
      </c>
      <c r="C7" s="58" t="s">
        <v>40</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D266CCB-CD4C-4F4D-BCAF-5622BC06FD1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E054-4A4E-4E02-83B5-2660055E01F5}">
  <sheetPr codeName="Hoja59"/>
  <dimension ref="A1:H9"/>
  <sheetViews>
    <sheetView workbookViewId="0"/>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55</v>
      </c>
      <c r="B1" s="83" t="s">
        <v>577</v>
      </c>
      <c r="C1" s="76"/>
    </row>
    <row r="2" spans="1:8" ht="15.5" x14ac:dyDescent="0.35">
      <c r="B2" s="72" t="s">
        <v>42</v>
      </c>
      <c r="C2"/>
      <c r="D2"/>
      <c r="E2"/>
      <c r="F2"/>
      <c r="G2"/>
      <c r="H2"/>
    </row>
    <row r="3" spans="1:8" ht="15.5" x14ac:dyDescent="0.35">
      <c r="B3" s="72" t="s">
        <v>41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41</v>
      </c>
      <c r="C7" s="92" t="s">
        <v>42</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AE151AEB-8FAD-45A2-9682-3BE71D14200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03A-0F60-409C-B1ED-A59E5289D458}">
  <sheetPr codeName="Hoja6"/>
  <dimension ref="A1:H9"/>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2</v>
      </c>
      <c r="B1" s="83" t="s">
        <v>577</v>
      </c>
    </row>
    <row r="2" spans="1:8" ht="15.5" x14ac:dyDescent="0.35">
      <c r="B2" s="72" t="s">
        <v>88</v>
      </c>
    </row>
    <row r="3" spans="1:8" ht="15.5" x14ac:dyDescent="0.35">
      <c r="B3" s="72" t="s">
        <v>87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87</v>
      </c>
      <c r="C7" s="92" t="s">
        <v>88</v>
      </c>
      <c r="D7" s="93"/>
      <c r="E7" s="93"/>
      <c r="F7" s="93"/>
      <c r="G7" s="93"/>
      <c r="H7" s="94"/>
    </row>
    <row r="9" spans="1:8" x14ac:dyDescent="0.35">
      <c r="B9" s="79"/>
      <c r="C9" s="80"/>
      <c r="G9" s="47" t="s">
        <v>357</v>
      </c>
      <c r="H9" s="73">
        <f>+SUBTOTAL(9,H7:H7)</f>
        <v>0</v>
      </c>
    </row>
  </sheetData>
  <hyperlinks>
    <hyperlink ref="B1" location="Resumen!A1" display="INDICE" xr:uid="{E038ED91-8B3D-4879-BAE9-FA8616E8BFB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AD6C-8A3B-4572-967A-ED8D8DE0DF96}">
  <sheetPr codeName="Hoja60"/>
  <dimension ref="A1:H20"/>
  <sheetViews>
    <sheetView workbookViewId="0"/>
  </sheetViews>
  <sheetFormatPr baseColWidth="10" defaultColWidth="11.453125" defaultRowHeight="13" x14ac:dyDescent="0.3"/>
  <cols>
    <col min="1" max="1" width="11.453125" style="75"/>
    <col min="2" max="2" width="26.54296875" style="75" bestFit="1" customWidth="1"/>
    <col min="3" max="3" width="20.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56</v>
      </c>
      <c r="B1" s="83" t="s">
        <v>577</v>
      </c>
      <c r="C1" s="76"/>
    </row>
    <row r="2" spans="1:8" ht="15.5" x14ac:dyDescent="0.35">
      <c r="B2" s="72" t="s">
        <v>44</v>
      </c>
      <c r="C2"/>
      <c r="D2"/>
      <c r="E2"/>
      <c r="F2"/>
      <c r="G2"/>
      <c r="H2"/>
    </row>
    <row r="3" spans="1:8" ht="15.5" x14ac:dyDescent="0.35">
      <c r="B3" s="72" t="s">
        <v>43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43</v>
      </c>
      <c r="C7" s="92" t="s">
        <v>44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sheetData>
  <hyperlinks>
    <hyperlink ref="B1" location="Resumen!A1" display="INDICE" xr:uid="{D4E1FDCA-0717-4048-BEE1-B300F2F31F33}"/>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9012-92B2-4C37-8D1D-46D13638B463}">
  <sheetPr codeName="Hoja61"/>
  <dimension ref="A1:H9"/>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57</v>
      </c>
      <c r="B1" s="83" t="s">
        <v>577</v>
      </c>
      <c r="C1" s="76"/>
    </row>
    <row r="2" spans="1:8" ht="15.5" x14ac:dyDescent="0.35">
      <c r="B2" s="72" t="s">
        <v>155</v>
      </c>
      <c r="C2"/>
      <c r="D2"/>
      <c r="E2"/>
      <c r="F2"/>
      <c r="G2"/>
      <c r="H2"/>
    </row>
    <row r="3" spans="1:8" ht="15.5" x14ac:dyDescent="0.35">
      <c r="B3" s="72" t="s">
        <v>154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154</v>
      </c>
      <c r="C7" s="92" t="s">
        <v>155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E75019B-E764-4CA4-A88F-842F2657AA4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9EA6-E479-4EB0-BC97-7D99583FB7C0}">
  <sheetPr codeName="Hoja62"/>
  <dimension ref="A1:H9"/>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58</v>
      </c>
      <c r="B1" s="83" t="s">
        <v>577</v>
      </c>
      <c r="C1" s="76"/>
    </row>
    <row r="2" spans="1:8" ht="15.5" x14ac:dyDescent="0.35">
      <c r="B2" s="72" t="s">
        <v>155</v>
      </c>
      <c r="C2" s="80"/>
      <c r="D2"/>
      <c r="E2"/>
      <c r="F2"/>
      <c r="G2"/>
      <c r="H2"/>
    </row>
    <row r="3" spans="1:8" ht="15.5" x14ac:dyDescent="0.35">
      <c r="B3" s="72" t="s">
        <v>154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154</v>
      </c>
      <c r="C7" s="92" t="s">
        <v>155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8B4DC99B-35EC-49E2-8AE3-C83AABE74075}"/>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F89E-A32C-4854-845F-5022F3532395}">
  <sheetPr codeName="Hoja63"/>
  <dimension ref="A1:H51"/>
  <sheetViews>
    <sheetView workbookViewId="0"/>
  </sheetViews>
  <sheetFormatPr baseColWidth="10" defaultColWidth="11.453125" defaultRowHeight="13" x14ac:dyDescent="0.3"/>
  <cols>
    <col min="1" max="1" width="11.453125" style="75"/>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59</v>
      </c>
      <c r="B1" s="83" t="s">
        <v>577</v>
      </c>
      <c r="C1" s="76"/>
    </row>
    <row r="2" spans="1:8" ht="15.5" x14ac:dyDescent="0.35">
      <c r="B2" s="72" t="s">
        <v>48</v>
      </c>
      <c r="C2"/>
      <c r="D2"/>
      <c r="E2"/>
      <c r="F2"/>
      <c r="G2"/>
      <c r="H2"/>
    </row>
    <row r="3" spans="1:8" ht="15.5" x14ac:dyDescent="0.35">
      <c r="B3" s="72" t="s">
        <v>47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47</v>
      </c>
      <c r="C7" s="92" t="s">
        <v>48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3" spans="1:8" ht="14.5" x14ac:dyDescent="0.35">
      <c r="B13" s="83"/>
      <c r="C13" s="79"/>
      <c r="D13" s="80"/>
    </row>
    <row r="14" spans="1:8" x14ac:dyDescent="0.3">
      <c r="B14" s="84"/>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81"/>
      <c r="D24" s="82"/>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sheetData>
  <hyperlinks>
    <hyperlink ref="B1" location="Resumen!A1" display="INDICE" xr:uid="{1C0EAAA6-2072-45F7-AE43-9E46A9E7018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D57B-6C10-4B31-BF66-F06E7CBD709A}">
  <sheetPr codeName="Hoja64"/>
  <dimension ref="A1:H9"/>
  <sheetViews>
    <sheetView workbookViewId="0"/>
  </sheetViews>
  <sheetFormatPr baseColWidth="10" defaultColWidth="11.453125" defaultRowHeight="13" x14ac:dyDescent="0.3"/>
  <cols>
    <col min="1" max="1" width="11.453125" style="75"/>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60</v>
      </c>
      <c r="B1" s="83" t="s">
        <v>577</v>
      </c>
      <c r="C1" s="76"/>
    </row>
    <row r="2" spans="1:8" ht="15.5" x14ac:dyDescent="0.35">
      <c r="B2" s="72" t="s">
        <v>50</v>
      </c>
      <c r="C2"/>
      <c r="D2"/>
      <c r="E2"/>
      <c r="F2"/>
      <c r="G2"/>
      <c r="H2"/>
    </row>
    <row r="3" spans="1:8" ht="15.5" x14ac:dyDescent="0.35">
      <c r="B3" s="72" t="s">
        <v>49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49</v>
      </c>
      <c r="C7" s="92" t="s">
        <v>50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9178B8F-160F-4865-90B0-BBD7BB6B4199}"/>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4B3F-77C0-4604-8520-D30F1C48CF9A}">
  <sheetPr codeName="Hoja65"/>
  <dimension ref="A1:H52"/>
  <sheetViews>
    <sheetView workbookViewId="0"/>
  </sheetViews>
  <sheetFormatPr baseColWidth="10" defaultColWidth="11.453125" defaultRowHeight="13" x14ac:dyDescent="0.3"/>
  <cols>
    <col min="1" max="1" width="11.453125" style="75"/>
    <col min="2" max="2" width="26.54296875" style="75" bestFit="1" customWidth="1"/>
    <col min="3"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61</v>
      </c>
      <c r="B1" s="83" t="s">
        <v>577</v>
      </c>
      <c r="C1" s="76"/>
    </row>
    <row r="2" spans="1:8" ht="15.5" x14ac:dyDescent="0.35">
      <c r="B2" s="72" t="s">
        <v>52</v>
      </c>
      <c r="C2"/>
      <c r="D2"/>
      <c r="E2"/>
      <c r="F2"/>
      <c r="G2"/>
      <c r="H2"/>
    </row>
    <row r="3" spans="1:8" ht="15.5" x14ac:dyDescent="0.35">
      <c r="B3" s="72" t="s">
        <v>51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51</v>
      </c>
      <c r="C7" s="92" t="s">
        <v>52</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ht="14.5" x14ac:dyDescent="0.35">
      <c r="B19" s="83"/>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81"/>
      <c r="D25" s="82"/>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sheetData>
  <hyperlinks>
    <hyperlink ref="B1" location="Resumen!A1" display="INDICE" xr:uid="{A1FF7553-AE8D-4BD3-8521-88A68C7ED494}"/>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E6C7-C871-4840-99F0-CE135A88DADA}">
  <sheetPr codeName="Hoja66"/>
  <dimension ref="A1:H9"/>
  <sheetViews>
    <sheetView workbookViewId="0"/>
  </sheetViews>
  <sheetFormatPr baseColWidth="10" defaultColWidth="11.453125" defaultRowHeight="13" x14ac:dyDescent="0.3"/>
  <cols>
    <col min="1" max="1" width="11.453125" style="75"/>
    <col min="2" max="3" width="2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62</v>
      </c>
      <c r="B1" s="83" t="s">
        <v>577</v>
      </c>
      <c r="C1" s="76"/>
    </row>
    <row r="2" spans="1:8" ht="15.5" x14ac:dyDescent="0.35">
      <c r="B2" s="72" t="s">
        <v>54</v>
      </c>
      <c r="C2"/>
      <c r="D2"/>
      <c r="E2"/>
      <c r="F2"/>
      <c r="G2"/>
      <c r="H2"/>
    </row>
    <row r="3" spans="1:8" ht="15.5" x14ac:dyDescent="0.35">
      <c r="B3" s="72" t="s">
        <v>53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53</v>
      </c>
      <c r="C7" s="92" t="s">
        <v>54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0328ED8-308D-40C9-B599-36C65D31A6F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5E76B-AAE2-405D-9D41-66B623927E4E}">
  <sheetPr codeName="Hoja67"/>
  <dimension ref="A1:H9"/>
  <sheetViews>
    <sheetView workbookViewId="0"/>
  </sheetViews>
  <sheetFormatPr baseColWidth="10" defaultColWidth="11.453125" defaultRowHeight="13" x14ac:dyDescent="0.3"/>
  <cols>
    <col min="1" max="1" width="11.453125" style="75"/>
    <col min="2" max="2" width="30.1796875" style="75" bestFit="1" customWidth="1"/>
    <col min="3" max="3" width="25.26953125" style="75" bestFit="1" customWidth="1"/>
    <col min="4" max="4" width="36.726562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63</v>
      </c>
      <c r="B1" s="83" t="s">
        <v>577</v>
      </c>
      <c r="C1" s="76"/>
    </row>
    <row r="2" spans="1:8" ht="15.5" x14ac:dyDescent="0.35">
      <c r="B2" s="72" t="s">
        <v>56</v>
      </c>
      <c r="C2"/>
      <c r="D2"/>
      <c r="E2"/>
      <c r="F2"/>
      <c r="G2"/>
      <c r="H2"/>
    </row>
    <row r="3" spans="1:8" ht="15.5" x14ac:dyDescent="0.35">
      <c r="B3" s="72" t="s">
        <v>55</v>
      </c>
      <c r="C3"/>
      <c r="D3"/>
      <c r="E3"/>
      <c r="F3"/>
      <c r="G3"/>
      <c r="H3"/>
    </row>
    <row r="4" spans="1:8" ht="15.5" x14ac:dyDescent="0.35">
      <c r="B4" s="72" t="s">
        <v>561</v>
      </c>
      <c r="C4"/>
      <c r="D4" s="2"/>
      <c r="E4"/>
      <c r="F4" s="2"/>
      <c r="G4"/>
      <c r="H4" s="2" t="s">
        <v>189</v>
      </c>
    </row>
    <row r="5" spans="1:8" ht="16" thickBot="1" x14ac:dyDescent="0.4">
      <c r="B5"/>
      <c r="C5" s="72"/>
      <c r="D5" s="2"/>
      <c r="E5"/>
      <c r="F5" s="2"/>
      <c r="G5"/>
      <c r="H5" s="2"/>
    </row>
    <row r="6" spans="1:8" ht="14.5" x14ac:dyDescent="0.3">
      <c r="B6" s="111" t="s">
        <v>1</v>
      </c>
      <c r="C6" s="105" t="s">
        <v>566</v>
      </c>
      <c r="D6" s="105" t="s">
        <v>567</v>
      </c>
      <c r="E6" s="105" t="s">
        <v>0</v>
      </c>
      <c r="F6" s="105" t="s">
        <v>568</v>
      </c>
      <c r="G6" s="105" t="s">
        <v>562</v>
      </c>
      <c r="H6" s="112" t="s">
        <v>563</v>
      </c>
    </row>
    <row r="7" spans="1:8" ht="14.5" x14ac:dyDescent="0.35">
      <c r="B7" s="92" t="s">
        <v>55</v>
      </c>
      <c r="C7" s="92" t="s">
        <v>56</v>
      </c>
      <c r="D7" t="s">
        <v>569</v>
      </c>
      <c r="E7" t="s">
        <v>592</v>
      </c>
      <c r="F7" s="93" t="s">
        <v>593</v>
      </c>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F7B4CEB-CC7A-4FC3-AA63-4800E908D40A}"/>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1879-4002-4A4E-A3AC-00A2DD5B5DD3}">
  <sheetPr codeName="Hoja68"/>
  <dimension ref="A1:H9"/>
  <sheetViews>
    <sheetView workbookViewId="0">
      <selection activeCell="G6" sqref="G6"/>
    </sheetView>
  </sheetViews>
  <sheetFormatPr baseColWidth="10" defaultColWidth="11.453125" defaultRowHeight="13" x14ac:dyDescent="0.3"/>
  <cols>
    <col min="1" max="1" width="11.453125" style="75"/>
    <col min="2" max="2" width="26.54296875" style="75" bestFit="1" customWidth="1"/>
    <col min="3" max="3" width="20.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64</v>
      </c>
      <c r="B1" s="83" t="s">
        <v>577</v>
      </c>
      <c r="C1" s="76"/>
    </row>
    <row r="2" spans="1:8" ht="15.5" x14ac:dyDescent="0.35">
      <c r="B2" s="72" t="s">
        <v>157</v>
      </c>
      <c r="C2"/>
      <c r="D2"/>
      <c r="E2"/>
      <c r="F2"/>
      <c r="G2"/>
      <c r="H2"/>
    </row>
    <row r="3" spans="1:8" ht="15.5" x14ac:dyDescent="0.35">
      <c r="B3" s="72" t="s">
        <v>156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156</v>
      </c>
      <c r="C7" s="92" t="s">
        <v>157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65EF669-7E89-4B65-BE14-E43D2F6E1DAF}"/>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608E-DB26-41F2-BB64-0D40A66E79DA}">
  <sheetPr codeName="Hoja69"/>
  <dimension ref="A1:H9"/>
  <sheetViews>
    <sheetView workbookViewId="0"/>
  </sheetViews>
  <sheetFormatPr baseColWidth="10" defaultColWidth="11.453125" defaultRowHeight="13" x14ac:dyDescent="0.3"/>
  <cols>
    <col min="1" max="1" width="11.453125" style="75"/>
    <col min="2" max="3" width="3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65</v>
      </c>
      <c r="B1" s="83" t="s">
        <v>577</v>
      </c>
      <c r="C1" s="76"/>
    </row>
    <row r="2" spans="1:8" ht="15.5" x14ac:dyDescent="0.35">
      <c r="B2" s="72" t="s">
        <v>58</v>
      </c>
      <c r="C2"/>
      <c r="D2"/>
      <c r="E2"/>
      <c r="F2"/>
      <c r="G2"/>
      <c r="H2"/>
    </row>
    <row r="3" spans="1:8" ht="15.5" x14ac:dyDescent="0.35">
      <c r="B3" s="72" t="s">
        <v>57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57</v>
      </c>
      <c r="C7" s="92" t="s">
        <v>58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B64E5F2D-011C-4694-BC09-9FE59054ED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87A58-89BA-4E2A-8785-F00E5C018C98}">
  <sheetPr codeName="Hoja7"/>
  <dimension ref="A1:H10"/>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3</v>
      </c>
      <c r="B1" s="83" t="s">
        <v>577</v>
      </c>
    </row>
    <row r="2" spans="1:8" ht="15.5" x14ac:dyDescent="0.35">
      <c r="B2" s="72" t="s">
        <v>90</v>
      </c>
    </row>
    <row r="3" spans="1:8" ht="15.5" x14ac:dyDescent="0.35">
      <c r="B3" s="72" t="s">
        <v>89</v>
      </c>
    </row>
    <row r="4" spans="1:8" ht="15.5" x14ac:dyDescent="0.35">
      <c r="B4" s="72" t="s">
        <v>561</v>
      </c>
      <c r="D4" s="2"/>
      <c r="F4" s="2"/>
      <c r="H4" s="2" t="s">
        <v>189</v>
      </c>
    </row>
    <row r="5" spans="1:8" ht="16" thickBot="1" x14ac:dyDescent="0.4">
      <c r="C5" s="72"/>
      <c r="D5" s="2"/>
      <c r="F5" s="2"/>
      <c r="H5" s="2"/>
    </row>
    <row r="6" spans="1:8" ht="15" thickBot="1" x14ac:dyDescent="0.4">
      <c r="B6" s="103" t="s">
        <v>1</v>
      </c>
      <c r="C6" s="104" t="s">
        <v>566</v>
      </c>
      <c r="D6" s="105" t="s">
        <v>567</v>
      </c>
      <c r="E6" s="104" t="s">
        <v>0</v>
      </c>
      <c r="F6" s="104" t="s">
        <v>568</v>
      </c>
      <c r="G6" s="104" t="s">
        <v>562</v>
      </c>
      <c r="H6" s="106" t="s">
        <v>563</v>
      </c>
    </row>
    <row r="7" spans="1:8" ht="15" thickBot="1" x14ac:dyDescent="0.4">
      <c r="B7" s="92" t="s">
        <v>89</v>
      </c>
      <c r="C7" s="92" t="s">
        <v>90</v>
      </c>
      <c r="D7" s="107"/>
      <c r="E7" s="108"/>
      <c r="F7" s="109"/>
      <c r="G7" s="109"/>
      <c r="H7" s="110"/>
    </row>
    <row r="9" spans="1:8" x14ac:dyDescent="0.35">
      <c r="G9" s="47" t="s">
        <v>357</v>
      </c>
      <c r="H9" s="73">
        <f>+SUBTOTAL(9,H7:H7)</f>
        <v>0</v>
      </c>
    </row>
    <row r="10" spans="1:8" x14ac:dyDescent="0.35">
      <c r="B10" s="79"/>
      <c r="C10" s="80"/>
    </row>
  </sheetData>
  <hyperlinks>
    <hyperlink ref="B1" location="Resumen!A1" display="INDICE" xr:uid="{38A88E3F-6511-47AF-B9F6-DC8511E41A0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1E78-B517-4630-BDF9-DC11DA5DBA99}">
  <sheetPr codeName="Hoja70"/>
  <dimension ref="A1:H9"/>
  <sheetViews>
    <sheetView workbookViewId="0"/>
  </sheetViews>
  <sheetFormatPr baseColWidth="10" defaultColWidth="11.453125" defaultRowHeight="13" x14ac:dyDescent="0.3"/>
  <cols>
    <col min="1" max="1" width="11.453125" style="75"/>
    <col min="2" max="2" width="40.54296875" style="75" bestFit="1" customWidth="1"/>
    <col min="3" max="3" width="34.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66</v>
      </c>
      <c r="B1" s="83" t="s">
        <v>577</v>
      </c>
      <c r="C1" s="76"/>
    </row>
    <row r="2" spans="1:8" ht="15.5" x14ac:dyDescent="0.35">
      <c r="B2" s="72" t="s">
        <v>158</v>
      </c>
      <c r="C2"/>
      <c r="D2"/>
      <c r="E2"/>
      <c r="F2"/>
      <c r="G2"/>
      <c r="H2"/>
    </row>
    <row r="3" spans="1:8" ht="15.5" x14ac:dyDescent="0.35">
      <c r="B3" s="72" t="s">
        <v>59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113" t="s">
        <v>59</v>
      </c>
      <c r="C7" s="113" t="s">
        <v>158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7F37981-EF99-4501-8FA3-0110D497B86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B84B-B235-4F0B-86BC-0F97F2116D6E}">
  <sheetPr codeName="Hoja71"/>
  <dimension ref="A1:H9"/>
  <sheetViews>
    <sheetView workbookViewId="0"/>
  </sheetViews>
  <sheetFormatPr baseColWidth="10" defaultColWidth="11.453125" defaultRowHeight="13" x14ac:dyDescent="0.3"/>
  <cols>
    <col min="1" max="1" width="11.453125" style="75"/>
    <col min="2" max="2" width="26.54296875" style="75" bestFit="1" customWidth="1"/>
    <col min="3" max="3" width="22.542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67</v>
      </c>
      <c r="B1" s="83" t="s">
        <v>577</v>
      </c>
      <c r="C1" s="76"/>
    </row>
    <row r="2" spans="1:8" ht="15.5" x14ac:dyDescent="0.35">
      <c r="B2" s="72" t="s">
        <v>61</v>
      </c>
      <c r="C2"/>
      <c r="D2"/>
      <c r="E2"/>
      <c r="F2"/>
      <c r="G2"/>
      <c r="H2"/>
    </row>
    <row r="3" spans="1:8" ht="15.5" x14ac:dyDescent="0.35">
      <c r="B3" s="72" t="s">
        <v>60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60</v>
      </c>
      <c r="C7" s="92" t="s">
        <v>61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B1256FB-FAA7-45AA-8CC2-0D1B8104E325}"/>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067E-B017-47D0-9470-16EC592C1AAE}">
  <sheetPr codeName="Hoja72"/>
  <dimension ref="A1:H9"/>
  <sheetViews>
    <sheetView workbookViewId="0"/>
  </sheetViews>
  <sheetFormatPr baseColWidth="10" defaultColWidth="11.453125" defaultRowHeight="13" x14ac:dyDescent="0.3"/>
  <cols>
    <col min="1" max="1" width="11.453125" style="75"/>
    <col min="2" max="2" width="26.54296875" style="75" bestFit="1" customWidth="1"/>
    <col min="3" max="3" width="2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68</v>
      </c>
      <c r="B1" s="83" t="s">
        <v>577</v>
      </c>
      <c r="C1" s="76"/>
    </row>
    <row r="2" spans="1:8" ht="15.5" x14ac:dyDescent="0.35">
      <c r="B2" s="72" t="s">
        <v>160</v>
      </c>
      <c r="C2"/>
      <c r="D2"/>
      <c r="E2"/>
      <c r="F2"/>
      <c r="G2"/>
      <c r="H2"/>
    </row>
    <row r="3" spans="1:8" ht="15.5" x14ac:dyDescent="0.35">
      <c r="B3" s="72" t="s">
        <v>159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159</v>
      </c>
      <c r="C7" s="92" t="s">
        <v>160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7B42E43-0D78-498B-BA48-A1A13A0D6DA2}"/>
  </hyperlinks>
  <pageMargins left="0.7" right="0.7" top="0.75" bottom="0.75" header="0.3" footer="0.3"/>
  <pageSetup paperSize="9" orientation="portrait"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1E2E-257E-45A5-8409-350A8A68B6C8}">
  <sheetPr codeName="Hoja73"/>
  <dimension ref="A1:H9"/>
  <sheetViews>
    <sheetView workbookViewId="0"/>
  </sheetViews>
  <sheetFormatPr baseColWidth="10" defaultColWidth="11.453125" defaultRowHeight="13" x14ac:dyDescent="0.3"/>
  <cols>
    <col min="1" max="1" width="11.453125" style="75"/>
    <col min="2" max="2" width="26.54296875" style="75" bestFit="1" customWidth="1"/>
    <col min="3" max="3" width="22.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69</v>
      </c>
      <c r="B1" s="83" t="s">
        <v>577</v>
      </c>
      <c r="C1" s="76"/>
    </row>
    <row r="2" spans="1:8" ht="15.5" x14ac:dyDescent="0.35">
      <c r="A2" s="79"/>
      <c r="B2" s="72" t="s">
        <v>63</v>
      </c>
      <c r="C2"/>
      <c r="D2"/>
      <c r="E2"/>
      <c r="F2"/>
      <c r="G2"/>
      <c r="H2"/>
    </row>
    <row r="3" spans="1:8" ht="15.5" x14ac:dyDescent="0.35">
      <c r="B3" s="72" t="s">
        <v>62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62</v>
      </c>
      <c r="C7" s="92" t="s">
        <v>63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A73B8A6-05D8-4E01-A313-72BB73D6F147}"/>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C0B9-BCA8-4245-861B-51A466A0D3A8}">
  <sheetPr codeName="Hoja74"/>
  <dimension ref="A1:H9"/>
  <sheetViews>
    <sheetView workbookViewId="0"/>
  </sheetViews>
  <sheetFormatPr baseColWidth="10" defaultColWidth="11.453125" defaultRowHeight="13" x14ac:dyDescent="0.3"/>
  <cols>
    <col min="1" max="1" width="11.453125" style="75"/>
    <col min="2" max="2" width="26.54296875" style="75" bestFit="1" customWidth="1"/>
    <col min="3" max="3" width="23.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70</v>
      </c>
      <c r="B1" s="83" t="s">
        <v>577</v>
      </c>
      <c r="C1" s="76"/>
    </row>
    <row r="2" spans="1:8" ht="15.5" x14ac:dyDescent="0.35">
      <c r="B2" s="72" t="s">
        <v>360</v>
      </c>
      <c r="C2"/>
      <c r="D2"/>
      <c r="E2"/>
      <c r="F2"/>
      <c r="G2"/>
      <c r="H2"/>
    </row>
    <row r="3" spans="1:8" ht="15.5" x14ac:dyDescent="0.35">
      <c r="B3" s="72" t="s">
        <v>66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66</v>
      </c>
      <c r="C7" s="92" t="s">
        <v>360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F4E8672-6DFD-4B9E-BFE5-0FB9C4285FE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1F9C-A74C-4BD3-9D18-B59700E4BC1D}">
  <sheetPr codeName="Hoja75"/>
  <dimension ref="A1:H9"/>
  <sheetViews>
    <sheetView workbookViewId="0"/>
  </sheetViews>
  <sheetFormatPr baseColWidth="10" defaultColWidth="11.453125" defaultRowHeight="13" x14ac:dyDescent="0.3"/>
  <cols>
    <col min="1" max="1" width="11.453125" style="75"/>
    <col min="2" max="2" width="26.54296875" style="75" bestFit="1" customWidth="1"/>
    <col min="3" max="3" width="26.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71</v>
      </c>
      <c r="B1" s="83" t="s">
        <v>577</v>
      </c>
      <c r="C1" s="76"/>
    </row>
    <row r="2" spans="1:8" ht="15.5" x14ac:dyDescent="0.35">
      <c r="B2" s="72" t="s">
        <v>65</v>
      </c>
      <c r="C2"/>
      <c r="D2"/>
      <c r="E2"/>
      <c r="F2"/>
      <c r="G2"/>
      <c r="H2"/>
    </row>
    <row r="3" spans="1:8" ht="15.5" x14ac:dyDescent="0.35">
      <c r="B3" s="72" t="s">
        <v>64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64</v>
      </c>
      <c r="C7" s="92" t="s">
        <v>65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5C98E961-D9E8-4929-84FB-25153A0A5E1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A1F3-4262-4D96-A8E8-0D5712EDB5F3}">
  <sheetPr codeName="Hoja76"/>
  <dimension ref="A1:H9"/>
  <sheetViews>
    <sheetView workbookViewId="0"/>
  </sheetViews>
  <sheetFormatPr baseColWidth="10" defaultColWidth="11.453125" defaultRowHeight="13" x14ac:dyDescent="0.3"/>
  <cols>
    <col min="1" max="1" width="11.453125" style="75"/>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72</v>
      </c>
      <c r="B1" s="83" t="s">
        <v>577</v>
      </c>
      <c r="C1" s="76"/>
    </row>
    <row r="2" spans="1:8" ht="15.5" x14ac:dyDescent="0.35">
      <c r="B2" s="72" t="s">
        <v>359</v>
      </c>
      <c r="C2"/>
      <c r="D2"/>
      <c r="E2"/>
      <c r="F2"/>
      <c r="G2"/>
      <c r="H2"/>
    </row>
    <row r="3" spans="1:8" ht="15.5" x14ac:dyDescent="0.35">
      <c r="B3" s="72" t="s">
        <v>161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161</v>
      </c>
      <c r="C7" s="92" t="s">
        <v>359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96B3326-9751-4C58-91BF-F10102A6E616}"/>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D633-9092-479C-8DA9-42ED644CBA90}">
  <sheetPr codeName="Hoja77"/>
  <dimension ref="A1:H9"/>
  <sheetViews>
    <sheetView workbookViewId="0"/>
  </sheetViews>
  <sheetFormatPr baseColWidth="10" defaultColWidth="11.453125" defaultRowHeight="13" x14ac:dyDescent="0.3"/>
  <cols>
    <col min="1" max="1" width="11.453125" style="75"/>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73</v>
      </c>
      <c r="B1" s="83" t="s">
        <v>577</v>
      </c>
      <c r="C1" s="76"/>
    </row>
    <row r="2" spans="1:8" ht="15.5" x14ac:dyDescent="0.35">
      <c r="A2" s="79"/>
      <c r="B2" s="72" t="s">
        <v>163</v>
      </c>
      <c r="C2"/>
      <c r="D2"/>
      <c r="E2"/>
      <c r="F2"/>
      <c r="G2"/>
      <c r="H2"/>
    </row>
    <row r="3" spans="1:8" ht="15.5" x14ac:dyDescent="0.35">
      <c r="B3" s="72" t="s">
        <v>162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162</v>
      </c>
      <c r="C7" s="92" t="s">
        <v>163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6D6121F8-AADB-4E65-9468-FAF1F19A39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C474-14FE-41F2-A851-7DB72705C36F}">
  <sheetPr codeName="Hoja78"/>
  <dimension ref="A1:H9"/>
  <sheetViews>
    <sheetView workbookViewId="0"/>
  </sheetViews>
  <sheetFormatPr baseColWidth="10" defaultColWidth="11.453125" defaultRowHeight="13" x14ac:dyDescent="0.3"/>
  <cols>
    <col min="1" max="1" width="11.453125" style="75"/>
    <col min="2" max="3" width="27.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74</v>
      </c>
      <c r="B1" s="83" t="s">
        <v>577</v>
      </c>
      <c r="C1" s="76"/>
    </row>
    <row r="2" spans="1:8" ht="15.5" x14ac:dyDescent="0.35">
      <c r="B2" s="72" t="s">
        <v>69</v>
      </c>
      <c r="C2"/>
      <c r="D2"/>
      <c r="E2"/>
      <c r="F2"/>
      <c r="G2"/>
      <c r="H2"/>
    </row>
    <row r="3" spans="1:8" ht="15.5" x14ac:dyDescent="0.35">
      <c r="B3" s="72" t="s">
        <v>68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68</v>
      </c>
      <c r="C7" s="92" t="s">
        <v>69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A8E90D3-4159-4E47-AF88-036EB099E844}"/>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D7CA-848C-4CF2-832F-8A5455754933}">
  <sheetPr codeName="Hoja79"/>
  <dimension ref="A1:H9"/>
  <sheetViews>
    <sheetView workbookViewId="0"/>
  </sheetViews>
  <sheetFormatPr baseColWidth="10" defaultColWidth="11.453125" defaultRowHeight="13" x14ac:dyDescent="0.3"/>
  <cols>
    <col min="1" max="1" width="11.453125" style="75"/>
    <col min="2" max="2" width="26.54296875" style="75" bestFit="1" customWidth="1"/>
    <col min="3" max="3" width="21.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75</v>
      </c>
      <c r="B1" s="83" t="s">
        <v>577</v>
      </c>
      <c r="C1" s="76"/>
    </row>
    <row r="2" spans="1:8" ht="15.5" x14ac:dyDescent="0.35">
      <c r="B2" s="72" t="s">
        <v>234</v>
      </c>
      <c r="C2"/>
      <c r="D2"/>
      <c r="E2"/>
      <c r="F2"/>
      <c r="G2"/>
      <c r="H2"/>
    </row>
    <row r="3" spans="1:8" ht="15.5" x14ac:dyDescent="0.35">
      <c r="B3" s="72" t="s">
        <v>164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164</v>
      </c>
      <c r="C7" s="92" t="s">
        <v>234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D93162E-4CDE-42CB-B982-37BFBDC38E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EBA8-60BC-4790-9455-6C011DE8DD83}">
  <sheetPr codeName="Hoja8"/>
  <dimension ref="A1:H9"/>
  <sheetViews>
    <sheetView workbookViewId="0"/>
  </sheetViews>
  <sheetFormatPr baseColWidth="10" defaultRowHeight="14.5" x14ac:dyDescent="0.35"/>
  <cols>
    <col min="2" max="2" width="26.54296875" bestFit="1" customWidth="1"/>
    <col min="3" max="3" width="22"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4</v>
      </c>
      <c r="B1" s="83" t="s">
        <v>577</v>
      </c>
    </row>
    <row r="2" spans="1:8" ht="15.5" x14ac:dyDescent="0.35">
      <c r="B2" s="72" t="s">
        <v>92</v>
      </c>
    </row>
    <row r="3" spans="1:8" ht="15.5" x14ac:dyDescent="0.35">
      <c r="B3" s="72" t="s">
        <v>91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91</v>
      </c>
      <c r="C7" s="92" t="s">
        <v>92</v>
      </c>
      <c r="D7" s="93"/>
      <c r="E7" s="93"/>
      <c r="F7" s="93"/>
      <c r="G7" s="93"/>
      <c r="H7" s="94"/>
    </row>
    <row r="9" spans="1:8" x14ac:dyDescent="0.35">
      <c r="G9" s="47" t="s">
        <v>357</v>
      </c>
      <c r="H9" s="73">
        <f>+SUBTOTAL(9,H7:H7)</f>
        <v>0</v>
      </c>
    </row>
  </sheetData>
  <hyperlinks>
    <hyperlink ref="B1" location="Resumen!A1" display="INDICE" xr:uid="{CD987D95-921B-4332-87A3-1E30EB0F3D7A}"/>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0">
    <pageSetUpPr fitToPage="1"/>
  </sheetPr>
  <dimension ref="A1:I36"/>
  <sheetViews>
    <sheetView workbookViewId="0"/>
  </sheetViews>
  <sheetFormatPr baseColWidth="10" defaultColWidth="11.54296875" defaultRowHeight="14.5" x14ac:dyDescent="0.35"/>
  <cols>
    <col min="2" max="3" width="27.26953125" bestFit="1" customWidth="1"/>
    <col min="4" max="4" width="36.7265625" bestFit="1" customWidth="1"/>
    <col min="5" max="5" width="8.54296875" bestFit="1" customWidth="1"/>
    <col min="6" max="6" width="9.81640625" bestFit="1" customWidth="1"/>
    <col min="7" max="7" width="20.54296875" bestFit="1" customWidth="1"/>
    <col min="8" max="9" width="12" bestFit="1" customWidth="1"/>
  </cols>
  <sheetData>
    <row r="1" spans="1:9" x14ac:dyDescent="0.35">
      <c r="A1">
        <v>76</v>
      </c>
      <c r="B1" s="83" t="s">
        <v>577</v>
      </c>
    </row>
    <row r="2" spans="1:9" ht="15.5" x14ac:dyDescent="0.35">
      <c r="B2" s="72" t="s">
        <v>71</v>
      </c>
    </row>
    <row r="3" spans="1:9" ht="15.5" x14ac:dyDescent="0.35">
      <c r="B3" s="72" t="s">
        <v>70</v>
      </c>
    </row>
    <row r="4" spans="1:9" ht="15.5" x14ac:dyDescent="0.35">
      <c r="B4" s="72" t="s">
        <v>561</v>
      </c>
      <c r="D4" s="2"/>
      <c r="F4" s="2"/>
      <c r="H4" s="2" t="s">
        <v>189</v>
      </c>
    </row>
    <row r="5" spans="1:9" ht="15.5" x14ac:dyDescent="0.35">
      <c r="C5" s="72"/>
      <c r="D5" s="2"/>
      <c r="F5" s="2"/>
      <c r="H5" s="2"/>
    </row>
    <row r="6" spans="1:9" x14ac:dyDescent="0.35">
      <c r="B6" s="91" t="s">
        <v>1</v>
      </c>
      <c r="C6" s="91" t="s">
        <v>566</v>
      </c>
      <c r="D6" s="91" t="s">
        <v>567</v>
      </c>
      <c r="E6" s="91" t="s">
        <v>0</v>
      </c>
      <c r="F6" s="91" t="s">
        <v>568</v>
      </c>
      <c r="G6" s="91" t="s">
        <v>562</v>
      </c>
      <c r="H6" s="91" t="s">
        <v>563</v>
      </c>
    </row>
    <row r="7" spans="1:9" x14ac:dyDescent="0.35">
      <c r="B7" s="92" t="s">
        <v>70</v>
      </c>
      <c r="C7" s="92" t="s">
        <v>71</v>
      </c>
      <c r="D7" s="93"/>
      <c r="E7" s="93"/>
      <c r="F7" s="93"/>
      <c r="G7" s="93"/>
      <c r="H7" s="94"/>
      <c r="I7" s="74"/>
    </row>
    <row r="9" spans="1:9" x14ac:dyDescent="0.35">
      <c r="G9" s="47" t="s">
        <v>357</v>
      </c>
      <c r="H9" s="73">
        <f>+SUBTOTAL(9,H7:H7)</f>
        <v>0</v>
      </c>
    </row>
    <row r="11" spans="1:9" x14ac:dyDescent="0.35">
      <c r="H11" s="1"/>
    </row>
    <row r="13" spans="1:9" x14ac:dyDescent="0.35">
      <c r="E13" s="75"/>
    </row>
    <row r="14" spans="1:9" x14ac:dyDescent="0.35">
      <c r="E14" s="75"/>
    </row>
    <row r="15" spans="1:9" x14ac:dyDescent="0.35">
      <c r="E15" s="75"/>
    </row>
    <row r="16" spans="1:9" x14ac:dyDescent="0.35">
      <c r="E16" s="75"/>
    </row>
    <row r="17" spans="5:5" x14ac:dyDescent="0.35">
      <c r="E17" s="75"/>
    </row>
    <row r="18" spans="5:5" x14ac:dyDescent="0.35">
      <c r="E18" s="75"/>
    </row>
    <row r="19" spans="5:5" x14ac:dyDescent="0.35">
      <c r="E19" s="75"/>
    </row>
    <row r="20" spans="5:5" x14ac:dyDescent="0.35">
      <c r="E20" s="75"/>
    </row>
    <row r="21" spans="5:5" x14ac:dyDescent="0.35">
      <c r="E21" s="75"/>
    </row>
    <row r="22" spans="5:5" x14ac:dyDescent="0.35">
      <c r="E22" s="75"/>
    </row>
    <row r="23" spans="5:5" x14ac:dyDescent="0.35">
      <c r="E23" s="75"/>
    </row>
    <row r="24" spans="5:5" x14ac:dyDescent="0.35">
      <c r="E24" s="75"/>
    </row>
    <row r="25" spans="5:5" x14ac:dyDescent="0.35">
      <c r="E25" s="75"/>
    </row>
    <row r="26" spans="5:5" x14ac:dyDescent="0.35">
      <c r="E26" s="75"/>
    </row>
    <row r="27" spans="5:5" x14ac:dyDescent="0.35">
      <c r="E27" s="75"/>
    </row>
    <row r="28" spans="5:5" x14ac:dyDescent="0.35">
      <c r="E28" s="75"/>
    </row>
    <row r="29" spans="5:5" x14ac:dyDescent="0.35">
      <c r="E29" s="75"/>
    </row>
    <row r="30" spans="5:5" x14ac:dyDescent="0.35">
      <c r="E30" s="75"/>
    </row>
    <row r="31" spans="5:5" x14ac:dyDescent="0.35">
      <c r="E31" s="75"/>
    </row>
    <row r="32" spans="5:5" x14ac:dyDescent="0.35">
      <c r="E32" s="75"/>
    </row>
    <row r="33" spans="5:5" x14ac:dyDescent="0.35">
      <c r="E33" s="75"/>
    </row>
    <row r="34" spans="5:5" x14ac:dyDescent="0.35">
      <c r="E34" s="75"/>
    </row>
    <row r="35" spans="5:5" x14ac:dyDescent="0.35">
      <c r="E35" s="75"/>
    </row>
    <row r="36" spans="5:5" x14ac:dyDescent="0.35">
      <c r="E36" s="75"/>
    </row>
  </sheetData>
  <hyperlinks>
    <hyperlink ref="B1" location="Resumen!A1" display="INDICE" xr:uid="{EDFD56F2-8F0B-438A-A1F0-4D7C9CCF75FF}"/>
  </hyperlinks>
  <pageMargins left="0.46" right="0.27" top="0.74803149606299213" bottom="0.74803149606299213" header="0.31496062992125984" footer="0.31496062992125984"/>
  <pageSetup scale="98"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632D-58B0-41DB-9A6B-590F28AAC3C5}">
  <sheetPr codeName="Hoja81"/>
  <dimension ref="A1:H9"/>
  <sheetViews>
    <sheetView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77</v>
      </c>
      <c r="B1" s="83" t="s">
        <v>577</v>
      </c>
      <c r="C1" s="76"/>
    </row>
    <row r="2" spans="1:8" ht="15.5" x14ac:dyDescent="0.35">
      <c r="B2" s="72" t="s">
        <v>73</v>
      </c>
      <c r="C2"/>
      <c r="D2"/>
      <c r="E2"/>
      <c r="F2"/>
      <c r="G2"/>
      <c r="H2"/>
    </row>
    <row r="3" spans="1:8" ht="15.5" x14ac:dyDescent="0.35">
      <c r="B3" s="72" t="s">
        <v>72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72</v>
      </c>
      <c r="C7" s="92" t="s">
        <v>73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CF2305DE-BF2F-442C-B588-4A5F0A64A869}"/>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BCFF-A93B-4574-85FF-7A6CC137F2B0}">
  <sheetPr codeName="Hoja82"/>
  <dimension ref="A1:H9"/>
  <sheetViews>
    <sheetView workbookViewId="0"/>
  </sheetViews>
  <sheetFormatPr baseColWidth="10" defaultColWidth="11.453125" defaultRowHeight="13" x14ac:dyDescent="0.3"/>
  <cols>
    <col min="1" max="1" width="11.453125" style="75"/>
    <col min="2" max="3" width="27"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78</v>
      </c>
      <c r="B1" s="83" t="s">
        <v>577</v>
      </c>
      <c r="C1" s="76"/>
    </row>
    <row r="2" spans="1:8" ht="15.5" x14ac:dyDescent="0.35">
      <c r="B2" s="72" t="s">
        <v>75</v>
      </c>
      <c r="C2"/>
      <c r="D2"/>
      <c r="E2"/>
      <c r="F2"/>
      <c r="G2"/>
      <c r="H2"/>
    </row>
    <row r="3" spans="1:8" ht="15.5" x14ac:dyDescent="0.35">
      <c r="B3" s="72" t="s">
        <v>74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74</v>
      </c>
      <c r="C7" s="92" t="s">
        <v>75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2ED70A3-F272-4CDA-B94E-1581F2BB954D}"/>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340EF-3B84-4E54-95A1-1EB358EA970D}">
  <sheetPr codeName="Hoja83"/>
  <dimension ref="A1:H9"/>
  <sheetViews>
    <sheetView workbookViewId="0"/>
  </sheetViews>
  <sheetFormatPr baseColWidth="10" defaultColWidth="11.453125" defaultRowHeight="13" x14ac:dyDescent="0.3"/>
  <cols>
    <col min="1" max="1" width="11.453125" style="75"/>
    <col min="2" max="2" width="31.26953125" style="75" bestFit="1" customWidth="1"/>
    <col min="3"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79</v>
      </c>
      <c r="B1" s="83" t="s">
        <v>577</v>
      </c>
      <c r="C1" s="76"/>
    </row>
    <row r="2" spans="1:8" ht="15.5" x14ac:dyDescent="0.35">
      <c r="B2" s="72" t="s">
        <v>77</v>
      </c>
      <c r="C2"/>
      <c r="D2"/>
      <c r="E2"/>
      <c r="F2"/>
      <c r="G2"/>
      <c r="H2"/>
    </row>
    <row r="3" spans="1:8" ht="15.5" x14ac:dyDescent="0.35">
      <c r="B3" s="72" t="s">
        <v>76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76</v>
      </c>
      <c r="C7" s="92" t="s">
        <v>77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880E5BC6-E4B9-4762-AEE1-E72EDBA10344}"/>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CD5D-B418-4FB0-B638-46B60C7CAA54}">
  <sheetPr codeName="Hoja84"/>
  <dimension ref="A1:H9"/>
  <sheetViews>
    <sheetView workbookViewId="0"/>
  </sheetViews>
  <sheetFormatPr baseColWidth="10" defaultColWidth="11.453125" defaultRowHeight="13" x14ac:dyDescent="0.3"/>
  <cols>
    <col min="1" max="1" width="11.453125" style="75"/>
    <col min="2" max="2" width="26.54296875" style="75" bestFit="1" customWidth="1"/>
    <col min="3" max="3" width="24.17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80</v>
      </c>
      <c r="B1" s="83" t="s">
        <v>577</v>
      </c>
      <c r="C1" s="76"/>
    </row>
    <row r="2" spans="1:8" ht="15.5" x14ac:dyDescent="0.35">
      <c r="B2" s="72" t="s">
        <v>166</v>
      </c>
      <c r="C2"/>
      <c r="D2"/>
      <c r="E2"/>
      <c r="F2"/>
      <c r="G2"/>
      <c r="H2"/>
    </row>
    <row r="3" spans="1:8" ht="15.5" x14ac:dyDescent="0.35">
      <c r="B3" s="72" t="s">
        <v>165</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165</v>
      </c>
      <c r="C7" s="92" t="s">
        <v>166</v>
      </c>
      <c r="D7" s="47" t="s">
        <v>569</v>
      </c>
      <c r="E7" s="47" t="s">
        <v>592</v>
      </c>
      <c r="F7" s="93" t="s">
        <v>594</v>
      </c>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128510F-1094-4DC1-9E91-8349CD7E6E3F}"/>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45F8-3603-4485-98F5-0D298F3A217C}">
  <sheetPr codeName="Hoja85"/>
  <dimension ref="A1:H9"/>
  <sheetViews>
    <sheetView workbookViewId="0"/>
  </sheetViews>
  <sheetFormatPr baseColWidth="10" defaultColWidth="11.453125" defaultRowHeight="13" x14ac:dyDescent="0.3"/>
  <cols>
    <col min="1" max="1" width="11.453125" style="75"/>
    <col min="2"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81</v>
      </c>
      <c r="B1" s="83" t="s">
        <v>577</v>
      </c>
      <c r="C1" s="76"/>
    </row>
    <row r="2" spans="1:8" ht="15.5" x14ac:dyDescent="0.35">
      <c r="B2" s="72" t="s">
        <v>168</v>
      </c>
      <c r="C2"/>
      <c r="D2"/>
      <c r="E2"/>
      <c r="F2"/>
      <c r="G2"/>
      <c r="H2"/>
    </row>
    <row r="3" spans="1:8" ht="15.5" x14ac:dyDescent="0.35">
      <c r="B3" s="72" t="s">
        <v>167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167</v>
      </c>
      <c r="C7" s="92" t="s">
        <v>168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AE7AE7F-62D9-43F9-A97D-4E49BC70AC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3E8B-EA3B-4FB5-A628-B4686CCC3C60}">
  <sheetPr codeName="Hoja86"/>
  <dimension ref="A1:H9"/>
  <sheetViews>
    <sheetView workbookViewId="0"/>
  </sheetViews>
  <sheetFormatPr baseColWidth="10" defaultColWidth="11.453125" defaultRowHeight="13" x14ac:dyDescent="0.3"/>
  <cols>
    <col min="1" max="1" width="11.453125" style="75"/>
    <col min="2" max="2" width="26.54296875" style="75" bestFit="1" customWidth="1"/>
    <col min="3" max="3" width="18.816406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82</v>
      </c>
      <c r="B1" s="83" t="s">
        <v>577</v>
      </c>
      <c r="C1" s="76"/>
    </row>
    <row r="2" spans="1:8" ht="15.5" x14ac:dyDescent="0.35">
      <c r="B2" s="72" t="s">
        <v>169</v>
      </c>
      <c r="C2"/>
      <c r="D2"/>
      <c r="E2"/>
      <c r="F2"/>
      <c r="G2"/>
      <c r="H2"/>
    </row>
    <row r="3" spans="1:8" ht="15.5" x14ac:dyDescent="0.35">
      <c r="B3" s="72" t="s">
        <v>78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78</v>
      </c>
      <c r="C7" s="92" t="s">
        <v>169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60D1857-24D2-4F92-BB9C-74C2C28D607F}"/>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CE46-C85A-4F76-8C00-3AB3CA2B3C54}">
  <sheetPr codeName="Hoja87"/>
  <dimension ref="A1:H9"/>
  <sheetViews>
    <sheetView workbookViewId="0"/>
  </sheetViews>
  <sheetFormatPr baseColWidth="10" defaultColWidth="11.453125" defaultRowHeight="13" x14ac:dyDescent="0.3"/>
  <cols>
    <col min="1" max="1" width="11.453125" style="75"/>
    <col min="2" max="2" width="26.54296875" style="75" bestFit="1" customWidth="1"/>
    <col min="3" max="3" width="19.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83</v>
      </c>
      <c r="B1" s="83" t="s">
        <v>577</v>
      </c>
      <c r="C1" s="76"/>
    </row>
    <row r="2" spans="1:8" ht="15.5" x14ac:dyDescent="0.35">
      <c r="B2" s="72" t="s">
        <v>170</v>
      </c>
      <c r="C2"/>
      <c r="D2"/>
      <c r="E2"/>
      <c r="F2"/>
      <c r="G2"/>
      <c r="H2"/>
    </row>
    <row r="3" spans="1:8" ht="15.5" x14ac:dyDescent="0.35">
      <c r="B3" s="72" t="s">
        <v>79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79</v>
      </c>
      <c r="C7" s="92" t="s">
        <v>170</v>
      </c>
      <c r="D7" s="93" t="s">
        <v>569</v>
      </c>
      <c r="E7" s="93" t="s">
        <v>564</v>
      </c>
      <c r="F7" s="93" t="s">
        <v>570</v>
      </c>
      <c r="G7" s="93" t="s">
        <v>565</v>
      </c>
      <c r="H7" s="94">
        <v>4835031</v>
      </c>
    </row>
    <row r="8" spans="1:8" ht="12.75" customHeight="1" x14ac:dyDescent="0.35">
      <c r="B8"/>
      <c r="C8"/>
      <c r="D8"/>
      <c r="E8"/>
      <c r="F8"/>
      <c r="G8"/>
      <c r="H8"/>
    </row>
    <row r="9" spans="1:8" ht="15" customHeight="1" x14ac:dyDescent="0.35">
      <c r="B9"/>
      <c r="C9"/>
      <c r="D9"/>
      <c r="E9"/>
      <c r="F9"/>
      <c r="G9" s="47" t="s">
        <v>357</v>
      </c>
      <c r="H9" s="73">
        <f>+SUBTOTAL(9,H7:H7)</f>
        <v>4835031</v>
      </c>
    </row>
  </sheetData>
  <hyperlinks>
    <hyperlink ref="B1" location="Resumen!A1" display="INDICE" xr:uid="{27809B41-5447-474E-98AA-E8A45B08238F}"/>
  </hyperlinks>
  <pageMargins left="0.7" right="0.7"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E98-31E0-425D-9F1B-40424D9A7158}">
  <sheetPr codeName="Hoja88"/>
  <dimension ref="A1:H9"/>
  <sheetViews>
    <sheetView workbookViewId="0"/>
  </sheetViews>
  <sheetFormatPr baseColWidth="10" defaultColWidth="11.453125" defaultRowHeight="13" x14ac:dyDescent="0.3"/>
  <cols>
    <col min="1" max="1" width="11.453125" style="75"/>
    <col min="2" max="3" width="32.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84</v>
      </c>
      <c r="B1" s="83" t="s">
        <v>577</v>
      </c>
      <c r="C1" s="76"/>
    </row>
    <row r="2" spans="1:8" ht="15.5" x14ac:dyDescent="0.35">
      <c r="B2" s="72" t="s">
        <v>538</v>
      </c>
      <c r="C2"/>
      <c r="D2"/>
      <c r="E2"/>
      <c r="F2"/>
      <c r="G2"/>
      <c r="H2"/>
    </row>
    <row r="3" spans="1:8" ht="15.5" x14ac:dyDescent="0.35">
      <c r="B3" s="72" t="s">
        <v>171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171</v>
      </c>
      <c r="C7" s="92" t="s">
        <v>538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4445066-3A22-4C98-BCDF-A213B2CF2021}"/>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EEED0-9BE6-4D35-BD33-532ACB8A47C1}">
  <sheetPr codeName="Hoja89"/>
  <dimension ref="A1:H9"/>
  <sheetViews>
    <sheetView workbookViewId="0"/>
  </sheetViews>
  <sheetFormatPr baseColWidth="10" defaultColWidth="11.453125" defaultRowHeight="13" x14ac:dyDescent="0.3"/>
  <cols>
    <col min="1" max="1" width="11.453125" style="75"/>
    <col min="2" max="2" width="26.54296875" style="75" bestFit="1" customWidth="1"/>
    <col min="3" max="3" width="24.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85</v>
      </c>
      <c r="B1" s="83" t="s">
        <v>577</v>
      </c>
      <c r="C1" s="76"/>
    </row>
    <row r="2" spans="1:8" ht="15.5" x14ac:dyDescent="0.35">
      <c r="B2" s="72" t="s">
        <v>81</v>
      </c>
      <c r="C2"/>
      <c r="D2"/>
      <c r="E2"/>
      <c r="F2"/>
      <c r="G2"/>
      <c r="H2"/>
    </row>
    <row r="3" spans="1:8" ht="15.5" x14ac:dyDescent="0.35">
      <c r="B3" s="72" t="s">
        <v>80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80</v>
      </c>
      <c r="C7" s="92" t="s">
        <v>81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2309EA0-33A3-4337-879D-924430AA1AE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1DB2-1170-4B15-BBE3-AE5A918B3E86}">
  <sheetPr codeName="Hoja9"/>
  <dimension ref="A1:H9"/>
  <sheetViews>
    <sheetView workbookViewId="0"/>
  </sheetViews>
  <sheetFormatPr baseColWidth="10" defaultRowHeight="14.5" x14ac:dyDescent="0.35"/>
  <cols>
    <col min="2" max="2" width="26.54296875" bestFit="1" customWidth="1"/>
    <col min="3" max="3" width="20.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5</v>
      </c>
      <c r="B1" s="83" t="s">
        <v>577</v>
      </c>
      <c r="C1" s="80"/>
    </row>
    <row r="2" spans="1:8" ht="15.5" x14ac:dyDescent="0.35">
      <c r="B2" s="72" t="s">
        <v>4</v>
      </c>
      <c r="C2" s="80"/>
    </row>
    <row r="3" spans="1:8" ht="15.5" x14ac:dyDescent="0.35">
      <c r="B3" s="72" t="s">
        <v>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3</v>
      </c>
      <c r="C7" s="92" t="s">
        <v>4</v>
      </c>
      <c r="D7" s="93"/>
      <c r="E7" s="93"/>
      <c r="F7" s="93"/>
      <c r="G7" s="93"/>
      <c r="H7" s="94"/>
    </row>
    <row r="9" spans="1:8" x14ac:dyDescent="0.35">
      <c r="G9" s="47" t="s">
        <v>357</v>
      </c>
      <c r="H9" s="73">
        <f>+SUBTOTAL(9,H7:H7)</f>
        <v>0</v>
      </c>
    </row>
  </sheetData>
  <hyperlinks>
    <hyperlink ref="B1" location="Resumen!A1" display="INDICE" xr:uid="{C5695BDD-F5E8-480B-95D9-A249610003A8}"/>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CED7-5641-4166-95C5-57EF0051CD15}">
  <sheetPr codeName="Hoja90"/>
  <dimension ref="A1:H9"/>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86</v>
      </c>
      <c r="B1" s="83" t="s">
        <v>577</v>
      </c>
      <c r="C1" s="76"/>
    </row>
    <row r="2" spans="1:8" ht="15.5" x14ac:dyDescent="0.35">
      <c r="B2" s="72" t="s">
        <v>173</v>
      </c>
      <c r="C2"/>
      <c r="D2"/>
      <c r="E2"/>
      <c r="F2"/>
      <c r="G2"/>
      <c r="H2"/>
    </row>
    <row r="3" spans="1:8" ht="15.5" x14ac:dyDescent="0.35">
      <c r="B3" s="72" t="s">
        <v>172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2" t="s">
        <v>172</v>
      </c>
      <c r="C7" s="92" t="s">
        <v>173</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0AAFBB4-FFA8-46C2-A627-9DE5FB62F7F7}"/>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AEAF-B173-4E37-9557-384752994D3E}">
  <sheetPr codeName="Hoja91"/>
  <dimension ref="A1:H9"/>
  <sheetViews>
    <sheetView workbookViewId="0"/>
  </sheetViews>
  <sheetFormatPr baseColWidth="10" defaultColWidth="11.453125" defaultRowHeight="13" x14ac:dyDescent="0.3"/>
  <cols>
    <col min="1" max="1" width="11.453125" style="75"/>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87</v>
      </c>
      <c r="B1" s="83" t="s">
        <v>577</v>
      </c>
      <c r="C1" s="76"/>
    </row>
    <row r="2" spans="1:8" ht="15.5" x14ac:dyDescent="0.35">
      <c r="B2" s="72" t="s">
        <v>175</v>
      </c>
      <c r="C2"/>
      <c r="D2"/>
      <c r="E2"/>
      <c r="F2"/>
      <c r="G2"/>
      <c r="H2"/>
    </row>
    <row r="3" spans="1:8" ht="15.5" x14ac:dyDescent="0.35">
      <c r="B3" s="72" t="s">
        <v>174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2" t="s">
        <v>174</v>
      </c>
      <c r="C7" s="92" t="s">
        <v>175</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356F3B0-89DA-413A-BFE1-BCE2229CEAAF}"/>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292-6C9C-4D23-B3D8-37165F6482F5}">
  <sheetPr codeName="Hoja92"/>
  <dimension ref="A1:H9"/>
  <sheetViews>
    <sheetView workbookViewId="0"/>
  </sheetViews>
  <sheetFormatPr baseColWidth="10" defaultColWidth="11.453125" defaultRowHeight="13" x14ac:dyDescent="0.3"/>
  <cols>
    <col min="1" max="1" width="11.453125" style="75"/>
    <col min="2" max="3" width="30"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88</v>
      </c>
      <c r="B1" s="83" t="s">
        <v>577</v>
      </c>
      <c r="C1" s="76"/>
    </row>
    <row r="2" spans="1:8" ht="15.5" x14ac:dyDescent="0.35">
      <c r="B2" s="72" t="s">
        <v>176</v>
      </c>
      <c r="C2"/>
      <c r="D2"/>
      <c r="E2"/>
      <c r="F2"/>
      <c r="G2"/>
      <c r="H2"/>
    </row>
    <row r="3" spans="1:8" ht="15.5" x14ac:dyDescent="0.35">
      <c r="B3" s="72" t="s">
        <v>82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82</v>
      </c>
      <c r="C7" s="92" t="s">
        <v>176</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6F530EE2-86EA-42EB-8D38-29B1752D2CCB}"/>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9FDA-3010-429E-B591-223AEBC923E3}">
  <sheetPr codeName="Hoja93"/>
  <dimension ref="A1:H9"/>
  <sheetViews>
    <sheetView workbookViewId="0"/>
  </sheetViews>
  <sheetFormatPr baseColWidth="10" defaultColWidth="11.453125" defaultRowHeight="13" x14ac:dyDescent="0.3"/>
  <cols>
    <col min="1" max="1" width="11.453125" style="75"/>
    <col min="2" max="2" width="26.54296875" style="75" bestFit="1" customWidth="1"/>
    <col min="3" max="3" width="23.542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89</v>
      </c>
      <c r="B1" s="83" t="s">
        <v>577</v>
      </c>
      <c r="C1" s="76"/>
    </row>
    <row r="2" spans="1:8" ht="15.5" x14ac:dyDescent="0.35">
      <c r="B2" s="72" t="s">
        <v>178</v>
      </c>
      <c r="C2"/>
      <c r="D2"/>
      <c r="E2"/>
      <c r="F2"/>
      <c r="G2"/>
      <c r="H2"/>
    </row>
    <row r="3" spans="1:8" ht="15.5" x14ac:dyDescent="0.35">
      <c r="B3" s="72" t="s">
        <v>177</v>
      </c>
      <c r="C3"/>
      <c r="D3"/>
      <c r="E3"/>
      <c r="F3"/>
      <c r="G3"/>
      <c r="H3"/>
    </row>
    <row r="4" spans="1:8" ht="15.5" x14ac:dyDescent="0.35">
      <c r="B4" s="72" t="s">
        <v>561</v>
      </c>
      <c r="C4"/>
      <c r="D4" s="2"/>
      <c r="E4"/>
      <c r="F4" s="2"/>
      <c r="G4"/>
      <c r="H4" s="2" t="s">
        <v>189</v>
      </c>
    </row>
    <row r="5" spans="1:8" ht="16" thickBot="1" x14ac:dyDescent="0.4">
      <c r="B5"/>
      <c r="C5" s="72"/>
      <c r="D5" s="2"/>
      <c r="E5"/>
      <c r="F5" s="2"/>
      <c r="G5"/>
      <c r="H5" s="2"/>
    </row>
    <row r="6" spans="1:8" ht="14.5" x14ac:dyDescent="0.3">
      <c r="B6" s="111" t="s">
        <v>1</v>
      </c>
      <c r="C6" s="105" t="s">
        <v>566</v>
      </c>
      <c r="D6" s="105" t="s">
        <v>567</v>
      </c>
      <c r="E6" s="105" t="s">
        <v>0</v>
      </c>
      <c r="F6" s="105" t="s">
        <v>568</v>
      </c>
      <c r="G6" s="105" t="s">
        <v>562</v>
      </c>
      <c r="H6" s="112" t="s">
        <v>563</v>
      </c>
    </row>
    <row r="7" spans="1:8" ht="14.5" x14ac:dyDescent="0.3">
      <c r="B7" s="92" t="s">
        <v>177</v>
      </c>
      <c r="C7" s="92" t="s">
        <v>178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C961F8E-8FE8-4CDB-B567-3BA09F6887BA}"/>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F5F5-49A2-46EA-BC07-51F6E3760E62}">
  <sheetPr codeName="Hoja94"/>
  <dimension ref="A1:H9"/>
  <sheetViews>
    <sheetView workbookViewId="0"/>
  </sheetViews>
  <sheetFormatPr baseColWidth="10" defaultColWidth="11.453125" defaultRowHeight="13" x14ac:dyDescent="0.3"/>
  <cols>
    <col min="1" max="1" width="11.453125" style="75"/>
    <col min="2" max="3" width="28.54296875" style="102"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
      <c r="A1" s="75">
        <v>90</v>
      </c>
      <c r="B1" s="99" t="s">
        <v>577</v>
      </c>
      <c r="C1" s="76"/>
    </row>
    <row r="2" spans="1:8" ht="15.5" x14ac:dyDescent="0.35">
      <c r="B2" s="100" t="s">
        <v>180</v>
      </c>
      <c r="C2" s="101"/>
      <c r="D2"/>
      <c r="E2"/>
      <c r="F2"/>
      <c r="G2"/>
      <c r="H2"/>
    </row>
    <row r="3" spans="1:8" ht="15.5" x14ac:dyDescent="0.35">
      <c r="B3" s="100" t="s">
        <v>179</v>
      </c>
      <c r="C3" s="101"/>
      <c r="D3"/>
      <c r="E3"/>
      <c r="F3"/>
      <c r="G3"/>
      <c r="H3"/>
    </row>
    <row r="4" spans="1:8" ht="15.5" x14ac:dyDescent="0.35">
      <c r="B4" s="100" t="s">
        <v>561</v>
      </c>
      <c r="C4" s="101"/>
      <c r="D4" s="2"/>
      <c r="E4"/>
      <c r="F4" s="2"/>
      <c r="G4"/>
      <c r="H4" s="2" t="s">
        <v>189</v>
      </c>
    </row>
    <row r="5" spans="1:8" ht="15.5" x14ac:dyDescent="0.35">
      <c r="B5" s="101"/>
      <c r="C5" s="100"/>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179</v>
      </c>
      <c r="C7" s="92" t="s">
        <v>180</v>
      </c>
      <c r="D7" s="93"/>
      <c r="E7" s="93"/>
      <c r="F7" s="93"/>
      <c r="G7" s="93"/>
      <c r="H7" s="94"/>
    </row>
    <row r="8" spans="1:8" ht="12.75" customHeight="1" x14ac:dyDescent="0.35">
      <c r="B8" s="101"/>
      <c r="C8" s="101"/>
      <c r="D8"/>
      <c r="E8"/>
      <c r="F8"/>
      <c r="G8"/>
      <c r="H8"/>
    </row>
    <row r="9" spans="1:8" ht="15" customHeight="1" x14ac:dyDescent="0.35">
      <c r="B9" s="101"/>
      <c r="C9" s="101"/>
      <c r="D9"/>
      <c r="E9"/>
      <c r="F9"/>
      <c r="G9" s="47" t="s">
        <v>357</v>
      </c>
      <c r="H9" s="73">
        <f>+SUBTOTAL(9,H7:H7)</f>
        <v>0</v>
      </c>
    </row>
  </sheetData>
  <hyperlinks>
    <hyperlink ref="B1" location="Resumen!A1" display="INDICE" xr:uid="{1CC8BF7F-1ECA-464F-814C-A9C75D6D56F9}"/>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9171-CE83-4B35-A426-76499E7C97FA}">
  <sheetPr codeName="Hoja95"/>
  <dimension ref="A1:H9"/>
  <sheetViews>
    <sheetView zoomScaleNormal="100" workbookViewId="0"/>
  </sheetViews>
  <sheetFormatPr baseColWidth="10" defaultColWidth="11.453125" defaultRowHeight="13" x14ac:dyDescent="0.3"/>
  <cols>
    <col min="1" max="1" width="11.453125" style="75"/>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91</v>
      </c>
      <c r="B1" s="83" t="s">
        <v>577</v>
      </c>
      <c r="C1" s="76"/>
    </row>
    <row r="2" spans="1:8" ht="15.5" x14ac:dyDescent="0.35">
      <c r="B2" s="72" t="s">
        <v>235</v>
      </c>
      <c r="C2"/>
      <c r="D2"/>
      <c r="E2"/>
      <c r="F2"/>
      <c r="G2"/>
      <c r="H2"/>
    </row>
    <row r="3" spans="1:8" ht="15.5" x14ac:dyDescent="0.35">
      <c r="B3" s="72" t="s">
        <v>181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8" t="s">
        <v>181</v>
      </c>
      <c r="C7" s="98" t="s">
        <v>235</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2D1E0B51-4D39-41F4-AA8E-37DB00E03A6E}"/>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A276-C447-411D-8FF0-55309DF7A857}">
  <sheetPr codeName="Hoja96"/>
  <dimension ref="A1:H139"/>
  <sheetViews>
    <sheetView workbookViewId="0"/>
  </sheetViews>
  <sheetFormatPr baseColWidth="10" defaultColWidth="11.54296875" defaultRowHeight="13" x14ac:dyDescent="0.3"/>
  <cols>
    <col min="1" max="1" width="11.54296875" style="75"/>
    <col min="2" max="3" width="35.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54296875" style="75"/>
  </cols>
  <sheetData>
    <row r="1" spans="1:8" ht="14.5" x14ac:dyDescent="0.35">
      <c r="A1" s="75">
        <v>92</v>
      </c>
      <c r="B1" s="83" t="s">
        <v>577</v>
      </c>
      <c r="C1" s="76"/>
    </row>
    <row r="2" spans="1:8" ht="15.5" x14ac:dyDescent="0.35">
      <c r="B2" s="72" t="s">
        <v>183</v>
      </c>
      <c r="C2"/>
      <c r="D2"/>
      <c r="E2"/>
      <c r="F2"/>
      <c r="G2"/>
      <c r="H2"/>
    </row>
    <row r="3" spans="1:8" ht="15.5" x14ac:dyDescent="0.35">
      <c r="B3" s="72" t="s">
        <v>182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5" t="s">
        <v>1</v>
      </c>
      <c r="C6" s="95" t="s">
        <v>566</v>
      </c>
      <c r="D6" s="95" t="s">
        <v>567</v>
      </c>
      <c r="E6" s="95" t="s">
        <v>0</v>
      </c>
      <c r="F6" s="95" t="s">
        <v>568</v>
      </c>
      <c r="G6" s="95" t="s">
        <v>562</v>
      </c>
      <c r="H6" s="95" t="s">
        <v>563</v>
      </c>
    </row>
    <row r="7" spans="1:8" ht="14.5" x14ac:dyDescent="0.3">
      <c r="B7" s="92" t="s">
        <v>182</v>
      </c>
      <c r="C7" s="92" t="s">
        <v>183</v>
      </c>
      <c r="D7" s="96"/>
      <c r="E7" s="96"/>
      <c r="F7" s="96"/>
      <c r="G7" s="96"/>
      <c r="H7" s="97"/>
    </row>
    <row r="8" spans="1:8" ht="12.75" customHeight="1" x14ac:dyDescent="0.35">
      <c r="B8"/>
      <c r="C8"/>
      <c r="D8"/>
      <c r="E8"/>
      <c r="F8"/>
      <c r="G8"/>
      <c r="H8"/>
    </row>
    <row r="9" spans="1:8" ht="15" customHeight="1" x14ac:dyDescent="0.35">
      <c r="B9"/>
      <c r="C9"/>
      <c r="D9"/>
      <c r="E9"/>
      <c r="F9"/>
      <c r="G9" s="47" t="s">
        <v>357</v>
      </c>
      <c r="H9" s="73">
        <f>+SUBTOTAL(9,H7:H7)</f>
        <v>0</v>
      </c>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row r="114" s="75" customFormat="1" x14ac:dyDescent="0.3"/>
    <row r="115" s="75" customFormat="1" x14ac:dyDescent="0.3"/>
    <row r="116" s="75" customFormat="1" x14ac:dyDescent="0.3"/>
    <row r="117" s="75" customFormat="1" x14ac:dyDescent="0.3"/>
    <row r="118" s="75" customFormat="1" x14ac:dyDescent="0.3"/>
    <row r="119" s="75" customFormat="1" x14ac:dyDescent="0.3"/>
    <row r="120" s="75" customFormat="1" x14ac:dyDescent="0.3"/>
    <row r="121" s="75" customFormat="1" x14ac:dyDescent="0.3"/>
    <row r="122" s="75" customFormat="1" x14ac:dyDescent="0.3"/>
    <row r="123" s="75" customFormat="1" x14ac:dyDescent="0.3"/>
    <row r="124" s="75" customFormat="1" x14ac:dyDescent="0.3"/>
    <row r="125" s="75" customFormat="1" x14ac:dyDescent="0.3"/>
    <row r="126" s="75" customFormat="1" x14ac:dyDescent="0.3"/>
    <row r="127" s="75" customFormat="1" x14ac:dyDescent="0.3"/>
    <row r="128" s="75" customFormat="1" x14ac:dyDescent="0.3"/>
    <row r="129" s="75" customFormat="1" x14ac:dyDescent="0.3"/>
    <row r="130" s="75" customFormat="1" x14ac:dyDescent="0.3"/>
    <row r="131" s="75" customFormat="1" x14ac:dyDescent="0.3"/>
    <row r="132" s="75" customFormat="1" x14ac:dyDescent="0.3"/>
    <row r="133" s="75" customFormat="1" x14ac:dyDescent="0.3"/>
    <row r="134" s="75" customFormat="1" x14ac:dyDescent="0.3"/>
    <row r="135" s="75" customFormat="1" x14ac:dyDescent="0.3"/>
    <row r="136" s="75" customFormat="1" x14ac:dyDescent="0.3"/>
    <row r="137" s="75" customFormat="1" x14ac:dyDescent="0.3"/>
    <row r="138" s="75" customFormat="1" x14ac:dyDescent="0.3"/>
    <row r="139" s="75" customFormat="1" x14ac:dyDescent="0.3"/>
  </sheetData>
  <hyperlinks>
    <hyperlink ref="B1" location="Resumen!A1" display="INDICE" xr:uid="{5CC1A724-97F5-4B2F-AC3A-218A84FB7BDF}"/>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CC89-A2C9-48B5-ABFD-5BEF6305ABDA}">
  <sheetPr codeName="Hoja97"/>
  <dimension ref="A1:H40"/>
  <sheetViews>
    <sheetView zoomScaleNormal="100" workbookViewId="0"/>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7">
        <v>93</v>
      </c>
      <c r="B1" s="83" t="s">
        <v>577</v>
      </c>
      <c r="C1" s="76"/>
    </row>
    <row r="2" spans="1:8" ht="15.5" x14ac:dyDescent="0.35">
      <c r="B2" s="72" t="s">
        <v>185</v>
      </c>
      <c r="C2"/>
      <c r="D2"/>
      <c r="E2"/>
      <c r="F2"/>
      <c r="G2"/>
      <c r="H2"/>
    </row>
    <row r="3" spans="1:8" ht="15.5" x14ac:dyDescent="0.35">
      <c r="B3" s="72" t="s">
        <v>184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184</v>
      </c>
      <c r="C7" s="92" t="s">
        <v>185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38" spans="2:2" x14ac:dyDescent="0.3">
      <c r="B38" s="78"/>
    </row>
    <row r="39" spans="2:2" x14ac:dyDescent="0.3">
      <c r="B39" s="78"/>
    </row>
    <row r="40" spans="2:2" x14ac:dyDescent="0.3">
      <c r="B40" s="78"/>
    </row>
  </sheetData>
  <hyperlinks>
    <hyperlink ref="B1" location="Resumen!A1" display="INDICE" xr:uid="{98C97252-8A36-4D37-AEAF-D0C56912DD38}"/>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C94-8384-4D11-9B07-D76C949E9ABD}">
  <sheetPr codeName="Hoja98"/>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94</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586</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707DF917-B5DF-498F-A3F5-5204E33B04F3}"/>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7562-9C58-46AF-9095-E56AD197BC2E}">
  <sheetPr codeName="Hoja99"/>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95</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587</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84368C1D-E7DD-4381-A2C6-BF7E474081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100</vt:i4>
      </vt:variant>
      <vt:variant>
        <vt:lpstr>Rangos con nombre</vt:lpstr>
      </vt:variant>
      <vt:variant>
        <vt:i4>1</vt:i4>
      </vt:variant>
    </vt:vector>
  </HeadingPairs>
  <TitlesOfParts>
    <vt:vector size="101"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Resumen!Área_de_impresión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FRANKLIN</cp:lastModifiedBy>
  <cp:lastPrinted>2023-04-04T17:02:44Z</cp:lastPrinted>
  <dcterms:created xsi:type="dcterms:W3CDTF">2020-04-29T20:57:37Z</dcterms:created>
  <dcterms:modified xsi:type="dcterms:W3CDTF">2023-08-05T00:39:16Z</dcterms:modified>
</cp:coreProperties>
</file>