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0115" windowHeight="7245"/>
  </bookViews>
  <sheets>
    <sheet name="OBJETIVO" sheetId="1" r:id="rId1"/>
    <sheet name="Hoja4" sheetId="23" state="hidden" r:id="rId2"/>
    <sheet name="S2" sheetId="22" state="hidden" r:id="rId3"/>
    <sheet name="Q4" sheetId="27" state="hidden" r:id="rId4"/>
    <sheet name="DICIEMBRE" sheetId="29" state="hidden" r:id="rId5"/>
    <sheet name="NOVIEMBRE" sheetId="28" state="hidden" r:id="rId6"/>
    <sheet name="OCTUBRE" sheetId="26" state="hidden" r:id="rId7"/>
    <sheet name="Q3" sheetId="20" state="hidden" r:id="rId8"/>
    <sheet name="SEPTIEMBRE" sheetId="25" state="hidden" r:id="rId9"/>
    <sheet name="AGOSTO" sheetId="24" state="hidden" r:id="rId10"/>
    <sheet name="JULIO" sheetId="21" state="hidden" r:id="rId11"/>
    <sheet name="MARZO" sheetId="12" state="hidden" r:id="rId12"/>
    <sheet name="FEBRERO" sheetId="10" state="hidden" r:id="rId13"/>
    <sheet name="ENERO" sheetId="9" state="hidden" r:id="rId14"/>
  </sheets>
  <calcPr calcId="144525"/>
</workbook>
</file>

<file path=xl/calcChain.xml><?xml version="1.0" encoding="utf-8"?>
<calcChain xmlns="http://schemas.openxmlformats.org/spreadsheetml/2006/main">
  <c r="L18" i="29" l="1"/>
  <c r="L16" i="29"/>
  <c r="K16" i="29"/>
  <c r="B20" i="29"/>
  <c r="B19" i="29"/>
  <c r="B18" i="29"/>
  <c r="B17" i="29"/>
  <c r="C20" i="29"/>
  <c r="C19" i="29"/>
  <c r="C18" i="29"/>
  <c r="C17" i="29"/>
  <c r="B16" i="29"/>
  <c r="C16" i="29"/>
  <c r="C18" i="12" l="1"/>
  <c r="C17" i="12"/>
  <c r="B17" i="12"/>
  <c r="P3" i="1" l="1"/>
  <c r="C15" i="10" l="1"/>
  <c r="C19" i="10"/>
  <c r="C18" i="10"/>
  <c r="C17" i="10"/>
  <c r="C16" i="10"/>
  <c r="K3" i="10"/>
  <c r="L18" i="9" l="1"/>
  <c r="L16" i="9"/>
  <c r="K16" i="9"/>
  <c r="C17" i="9"/>
  <c r="C16" i="9"/>
  <c r="K3" i="9"/>
  <c r="B7" i="9"/>
  <c r="S7" i="1" l="1"/>
  <c r="R7" i="1"/>
  <c r="Q7" i="1"/>
  <c r="O7" i="1"/>
  <c r="N7" i="1"/>
  <c r="P4" i="1"/>
  <c r="J7" i="1"/>
  <c r="H7" i="1"/>
  <c r="F7" i="1"/>
  <c r="D7" i="1"/>
  <c r="I7" i="1"/>
  <c r="E7" i="1" l="1"/>
  <c r="K16" i="28" l="1"/>
  <c r="B20" i="28" l="1"/>
  <c r="B19" i="28"/>
  <c r="B18" i="28"/>
  <c r="B17" i="28"/>
  <c r="B16" i="28"/>
  <c r="C20" i="22" l="1"/>
  <c r="C18" i="22"/>
  <c r="C17" i="22"/>
  <c r="B20" i="26" l="1"/>
  <c r="B19" i="26"/>
  <c r="B18" i="26"/>
  <c r="B17" i="26"/>
  <c r="B16" i="26"/>
  <c r="K16" i="26"/>
  <c r="L18" i="26"/>
  <c r="L18" i="20" l="1"/>
  <c r="L19" i="20"/>
  <c r="L20" i="20"/>
  <c r="L18" i="25"/>
  <c r="K16" i="25"/>
  <c r="B20" i="25"/>
  <c r="B19" i="25"/>
  <c r="B18" i="25"/>
  <c r="B17" i="25"/>
  <c r="B16" i="25"/>
  <c r="F3" i="25"/>
  <c r="F4" i="25"/>
  <c r="F6" i="25"/>
  <c r="F7" i="25"/>
  <c r="F8" i="25"/>
  <c r="F21" i="25"/>
  <c r="C7" i="21" l="1"/>
  <c r="C6" i="21"/>
  <c r="B20" i="22" l="1"/>
  <c r="B19" i="22"/>
  <c r="B18" i="22"/>
  <c r="B17" i="22"/>
  <c r="B16" i="22"/>
  <c r="B20" i="20"/>
  <c r="B19" i="20"/>
  <c r="B18" i="20"/>
  <c r="B17" i="20"/>
  <c r="B16" i="20"/>
  <c r="B20" i="24"/>
  <c r="B19" i="24"/>
  <c r="B18" i="24"/>
  <c r="B17" i="24"/>
  <c r="B16" i="24"/>
  <c r="K3" i="24"/>
  <c r="L5" i="21"/>
  <c r="K3" i="21"/>
  <c r="L3" i="21" l="1"/>
  <c r="L18" i="21"/>
  <c r="L7" i="20"/>
  <c r="B20" i="21"/>
  <c r="B19" i="21"/>
  <c r="B18" i="21"/>
  <c r="B16" i="21"/>
  <c r="B17" i="21"/>
  <c r="L19" i="12" l="1"/>
  <c r="K17" i="12"/>
  <c r="B21" i="12"/>
  <c r="B20" i="12"/>
  <c r="B19" i="12"/>
  <c r="B18" i="12"/>
  <c r="L17" i="10" l="1"/>
  <c r="B19" i="10" l="1"/>
  <c r="B18" i="10"/>
  <c r="B17" i="10"/>
  <c r="B16" i="10"/>
  <c r="B15" i="10"/>
  <c r="K15" i="10"/>
  <c r="L3" i="9" l="1"/>
  <c r="B20" i="9" l="1"/>
  <c r="B19" i="9"/>
  <c r="C20" i="9"/>
  <c r="C19" i="9"/>
  <c r="B18" i="9"/>
  <c r="B17" i="9"/>
  <c r="B16" i="9"/>
  <c r="C19" i="22" l="1"/>
  <c r="L16" i="25"/>
  <c r="L16" i="24"/>
  <c r="L17" i="12"/>
  <c r="L15" i="10"/>
  <c r="C4" i="21"/>
  <c r="C4" i="29"/>
  <c r="AF3" i="23"/>
  <c r="AF4" i="23"/>
  <c r="AF5" i="23"/>
  <c r="AF6" i="23"/>
  <c r="AF7" i="23"/>
  <c r="AF2" i="23"/>
  <c r="AD3" i="23"/>
  <c r="AD4" i="23"/>
  <c r="AD5" i="23"/>
  <c r="AD6" i="23"/>
  <c r="AD7" i="23"/>
  <c r="AD2" i="23"/>
  <c r="AB3" i="23"/>
  <c r="AB4" i="23"/>
  <c r="AB5" i="23"/>
  <c r="AG5" i="23" s="1"/>
  <c r="AB6" i="23"/>
  <c r="AB7" i="23"/>
  <c r="AB2" i="23"/>
  <c r="U3" i="23"/>
  <c r="U4" i="23"/>
  <c r="U5" i="23"/>
  <c r="U6" i="23"/>
  <c r="U7" i="23"/>
  <c r="U2" i="23"/>
  <c r="I3" i="23"/>
  <c r="I4" i="23"/>
  <c r="I5" i="23"/>
  <c r="I6" i="23"/>
  <c r="I7" i="23"/>
  <c r="I8" i="23"/>
  <c r="I9" i="23"/>
  <c r="I10" i="23"/>
  <c r="I2" i="23"/>
  <c r="G3" i="23"/>
  <c r="G4" i="23"/>
  <c r="G5" i="23"/>
  <c r="G6" i="23"/>
  <c r="G7" i="23"/>
  <c r="G8" i="23"/>
  <c r="G2" i="23"/>
  <c r="E3" i="23"/>
  <c r="E4" i="23"/>
  <c r="E5" i="23"/>
  <c r="E6" i="23"/>
  <c r="E7" i="23"/>
  <c r="E8" i="23"/>
  <c r="E2" i="23"/>
  <c r="H37" i="23"/>
  <c r="J37" i="23" s="1"/>
  <c r="H36" i="23"/>
  <c r="H35" i="23"/>
  <c r="H38" i="23" s="1"/>
  <c r="AG30" i="23"/>
  <c r="AE29" i="23"/>
  <c r="AC29" i="23"/>
  <c r="AA29" i="23"/>
  <c r="X29" i="23"/>
  <c r="V29" i="23"/>
  <c r="T29" i="23"/>
  <c r="Z29" i="23" s="1"/>
  <c r="O29" i="23"/>
  <c r="M29" i="23"/>
  <c r="K29" i="23"/>
  <c r="H29" i="23"/>
  <c r="F29" i="23"/>
  <c r="D29" i="23"/>
  <c r="B29" i="23"/>
  <c r="AG28" i="23"/>
  <c r="AH28" i="23" s="1"/>
  <c r="Z28" i="23"/>
  <c r="P28" i="23"/>
  <c r="J28" i="23"/>
  <c r="AG27" i="23"/>
  <c r="AH27" i="23" s="1"/>
  <c r="Z27" i="23"/>
  <c r="P27" i="23"/>
  <c r="J27" i="23"/>
  <c r="J29" i="23" s="1"/>
  <c r="AH26" i="23"/>
  <c r="AG26" i="23"/>
  <c r="Z26" i="23"/>
  <c r="P26" i="23"/>
  <c r="J26" i="23"/>
  <c r="AG25" i="23"/>
  <c r="AH25" i="23" s="1"/>
  <c r="Z25" i="23"/>
  <c r="P25" i="23"/>
  <c r="J25" i="23"/>
  <c r="AG24" i="23"/>
  <c r="AH24" i="23" s="1"/>
  <c r="Z24" i="23"/>
  <c r="P24" i="23"/>
  <c r="J24" i="23"/>
  <c r="AG20" i="23"/>
  <c r="B19" i="23"/>
  <c r="C14" i="23" s="1"/>
  <c r="AE18" i="23"/>
  <c r="AC18" i="23"/>
  <c r="AA18" i="23"/>
  <c r="AG18" i="23" s="1"/>
  <c r="X18" i="23"/>
  <c r="V18" i="23"/>
  <c r="T18" i="23"/>
  <c r="Z18" i="23" s="1"/>
  <c r="O18" i="23"/>
  <c r="M18" i="23"/>
  <c r="K18" i="23"/>
  <c r="P18" i="23" s="1"/>
  <c r="H18" i="23"/>
  <c r="F18" i="23"/>
  <c r="D18" i="23"/>
  <c r="J18" i="23" s="1"/>
  <c r="AE17" i="23"/>
  <c r="AC17" i="23"/>
  <c r="AA17" i="23"/>
  <c r="X17" i="23"/>
  <c r="V17" i="23"/>
  <c r="T17" i="23"/>
  <c r="Z17" i="23" s="1"/>
  <c r="O17" i="23"/>
  <c r="M17" i="23"/>
  <c r="K17" i="23"/>
  <c r="P17" i="23" s="1"/>
  <c r="H17" i="23"/>
  <c r="F17" i="23"/>
  <c r="D17" i="23"/>
  <c r="J17" i="23" s="1"/>
  <c r="AE16" i="23"/>
  <c r="AC16" i="23"/>
  <c r="AA16" i="23"/>
  <c r="X16" i="23"/>
  <c r="V16" i="23"/>
  <c r="T16" i="23"/>
  <c r="Z16" i="23" s="1"/>
  <c r="O16" i="23"/>
  <c r="M16" i="23"/>
  <c r="K16" i="23"/>
  <c r="P16" i="23" s="1"/>
  <c r="H16" i="23"/>
  <c r="F16" i="23"/>
  <c r="D16" i="23"/>
  <c r="J16" i="23" s="1"/>
  <c r="AE15" i="23"/>
  <c r="AC15" i="23"/>
  <c r="AA15" i="23"/>
  <c r="X15" i="23"/>
  <c r="X19" i="23" s="1"/>
  <c r="V15" i="23"/>
  <c r="V19" i="23" s="1"/>
  <c r="T15" i="23"/>
  <c r="O15" i="23"/>
  <c r="M15" i="23"/>
  <c r="K15" i="23"/>
  <c r="H15" i="23"/>
  <c r="F15" i="23"/>
  <c r="D15" i="23"/>
  <c r="D19" i="23" s="1"/>
  <c r="C15" i="23"/>
  <c r="AE14" i="23"/>
  <c r="AC14" i="23"/>
  <c r="AA14" i="23"/>
  <c r="AG14" i="23" s="1"/>
  <c r="X14" i="23"/>
  <c r="V14" i="23"/>
  <c r="T14" i="23"/>
  <c r="O14" i="23"/>
  <c r="M14" i="23"/>
  <c r="K14" i="23"/>
  <c r="H14" i="23"/>
  <c r="F14" i="23"/>
  <c r="J14" i="23" s="1"/>
  <c r="D14" i="23"/>
  <c r="AG8" i="23"/>
  <c r="AE7" i="23"/>
  <c r="AC7" i="23"/>
  <c r="AA7" i="23"/>
  <c r="X7" i="23"/>
  <c r="Y2" i="23" s="1"/>
  <c r="V7" i="23"/>
  <c r="W3" i="23" s="1"/>
  <c r="Z3" i="23" s="1"/>
  <c r="T7" i="23"/>
  <c r="B7" i="23"/>
  <c r="C24" i="23" s="1"/>
  <c r="AG6" i="23"/>
  <c r="O6" i="23"/>
  <c r="M6" i="23"/>
  <c r="K6" i="23"/>
  <c r="P6" i="23" s="1"/>
  <c r="H6" i="23"/>
  <c r="F6" i="23"/>
  <c r="D6" i="23"/>
  <c r="O5" i="23"/>
  <c r="M5" i="23"/>
  <c r="K5" i="23"/>
  <c r="P5" i="23" s="1"/>
  <c r="H5" i="23"/>
  <c r="F5" i="23"/>
  <c r="D5" i="23"/>
  <c r="C5" i="23"/>
  <c r="AG4" i="23"/>
  <c r="O4" i="23"/>
  <c r="M4" i="23"/>
  <c r="K4" i="23"/>
  <c r="P4" i="23" s="1"/>
  <c r="H4" i="23"/>
  <c r="F4" i="23"/>
  <c r="D4" i="23"/>
  <c r="C4" i="23"/>
  <c r="AG3" i="23"/>
  <c r="O3" i="23"/>
  <c r="M3" i="23"/>
  <c r="K3" i="23"/>
  <c r="P3" i="23" s="1"/>
  <c r="H3" i="23"/>
  <c r="F3" i="23"/>
  <c r="D3" i="23"/>
  <c r="C3" i="23"/>
  <c r="AG2" i="23"/>
  <c r="O2" i="23"/>
  <c r="O7" i="23" s="1"/>
  <c r="M2" i="23"/>
  <c r="M7" i="23" s="1"/>
  <c r="K2" i="23"/>
  <c r="P2" i="23" s="1"/>
  <c r="H2" i="23"/>
  <c r="H7" i="23" s="1"/>
  <c r="F2" i="23"/>
  <c r="D2" i="23"/>
  <c r="J2" i="23" s="1"/>
  <c r="C2" i="23"/>
  <c r="K3" i="29"/>
  <c r="K8" i="29" s="1"/>
  <c r="F7" i="29"/>
  <c r="F6" i="29"/>
  <c r="F4" i="29"/>
  <c r="F3" i="29"/>
  <c r="C5" i="29"/>
  <c r="D18" i="29" s="1"/>
  <c r="L21" i="29"/>
  <c r="F21" i="29"/>
  <c r="B21" i="29"/>
  <c r="H21" i="29" s="1"/>
  <c r="I20" i="29"/>
  <c r="H20" i="29"/>
  <c r="H19" i="29"/>
  <c r="H18" i="29"/>
  <c r="I18" i="29"/>
  <c r="H17" i="29"/>
  <c r="I17" i="29"/>
  <c r="K21" i="29"/>
  <c r="H16" i="29"/>
  <c r="I16" i="29"/>
  <c r="I4" i="29" l="1"/>
  <c r="J20" i="29"/>
  <c r="L16" i="26"/>
  <c r="L16" i="28"/>
  <c r="L16" i="27" s="1"/>
  <c r="L16" i="21"/>
  <c r="L16" i="20"/>
  <c r="D17" i="29"/>
  <c r="AG7" i="23"/>
  <c r="AG29" i="23"/>
  <c r="W2" i="23"/>
  <c r="Z2" i="23" s="1"/>
  <c r="Y6" i="23"/>
  <c r="Y5" i="23"/>
  <c r="Y7" i="23"/>
  <c r="Y4" i="23"/>
  <c r="J3" i="23"/>
  <c r="Q3" i="23" s="1"/>
  <c r="AH3" i="23" s="1"/>
  <c r="Y3" i="23"/>
  <c r="W6" i="23"/>
  <c r="Z6" i="23" s="1"/>
  <c r="J4" i="23"/>
  <c r="Q4" i="23" s="1"/>
  <c r="W5" i="23"/>
  <c r="Z5" i="23" s="1"/>
  <c r="W7" i="23"/>
  <c r="W4" i="23"/>
  <c r="Z4" i="23" s="1"/>
  <c r="J6" i="23"/>
  <c r="Q6" i="23" s="1"/>
  <c r="P29" i="23"/>
  <c r="AH29" i="23" s="1"/>
  <c r="Z7" i="23"/>
  <c r="Z8" i="23" s="1"/>
  <c r="AH8" i="23" s="1"/>
  <c r="AG15" i="23"/>
  <c r="J30" i="23"/>
  <c r="Z30" i="23"/>
  <c r="Z15" i="23"/>
  <c r="J5" i="23"/>
  <c r="Q2" i="23"/>
  <c r="Q5" i="23"/>
  <c r="C19" i="23"/>
  <c r="AC19" i="23"/>
  <c r="P15" i="23"/>
  <c r="H19" i="23"/>
  <c r="K19" i="23"/>
  <c r="AE19" i="23"/>
  <c r="T19" i="23"/>
  <c r="Z19" i="23" s="1"/>
  <c r="Z20" i="23" s="1"/>
  <c r="M19" i="23"/>
  <c r="O19" i="23"/>
  <c r="AH2" i="23"/>
  <c r="J36" i="23"/>
  <c r="AH18" i="23"/>
  <c r="C6" i="23"/>
  <c r="C7" i="23" s="1"/>
  <c r="AG17" i="23"/>
  <c r="AH17" i="23" s="1"/>
  <c r="AA19" i="23"/>
  <c r="J15" i="23"/>
  <c r="C28" i="23"/>
  <c r="Z14" i="23"/>
  <c r="AH14" i="23" s="1"/>
  <c r="J35" i="23"/>
  <c r="AG16" i="23"/>
  <c r="AH16" i="23" s="1"/>
  <c r="P14" i="23"/>
  <c r="C27" i="23"/>
  <c r="K7" i="23"/>
  <c r="P7" i="23" s="1"/>
  <c r="F19" i="23"/>
  <c r="F7" i="23"/>
  <c r="C26" i="23"/>
  <c r="D7" i="23"/>
  <c r="C25" i="23"/>
  <c r="C29" i="23" s="1"/>
  <c r="J18" i="29"/>
  <c r="M18" i="29"/>
  <c r="J17" i="29"/>
  <c r="M17" i="29"/>
  <c r="M4" i="29"/>
  <c r="M16" i="29"/>
  <c r="J16" i="29"/>
  <c r="M20" i="29"/>
  <c r="I19" i="29"/>
  <c r="I5" i="29"/>
  <c r="C21" i="29"/>
  <c r="C22" i="29" s="1"/>
  <c r="D22" i="29" s="1"/>
  <c r="F8" i="29"/>
  <c r="K17" i="22"/>
  <c r="L17" i="22"/>
  <c r="K18" i="22"/>
  <c r="K19" i="22"/>
  <c r="L19" i="22"/>
  <c r="K20" i="22"/>
  <c r="L20" i="22"/>
  <c r="L20" i="27"/>
  <c r="L19" i="27"/>
  <c r="L18" i="27"/>
  <c r="L18" i="22" s="1"/>
  <c r="L17" i="27"/>
  <c r="I21" i="29" l="1"/>
  <c r="J21" i="29" s="1"/>
  <c r="P30" i="23"/>
  <c r="AH4" i="23"/>
  <c r="AH5" i="23"/>
  <c r="J7" i="23"/>
  <c r="J8" i="23" s="1"/>
  <c r="AH30" i="23"/>
  <c r="AH15" i="23"/>
  <c r="AG19" i="23"/>
  <c r="AH6" i="23"/>
  <c r="P19" i="23"/>
  <c r="P20" i="23" s="1"/>
  <c r="J19" i="23"/>
  <c r="J20" i="23" s="1"/>
  <c r="Q7" i="23"/>
  <c r="AH7" i="23" s="1"/>
  <c r="AI2" i="23" s="1"/>
  <c r="P8" i="23"/>
  <c r="AI5" i="23"/>
  <c r="M19" i="29"/>
  <c r="M21" i="29" s="1"/>
  <c r="J19" i="29"/>
  <c r="C6" i="28"/>
  <c r="C4" i="28"/>
  <c r="C20" i="28"/>
  <c r="C19" i="28"/>
  <c r="K21" i="28"/>
  <c r="K3" i="28"/>
  <c r="K8" i="28" s="1"/>
  <c r="F7" i="28"/>
  <c r="F6" i="28"/>
  <c r="C7" i="28"/>
  <c r="L21" i="28"/>
  <c r="F21" i="28"/>
  <c r="B21" i="28"/>
  <c r="H21" i="28" s="1"/>
  <c r="H20" i="28"/>
  <c r="H19" i="28"/>
  <c r="H18" i="28"/>
  <c r="H17" i="28"/>
  <c r="H16" i="28"/>
  <c r="I7" i="28" l="1"/>
  <c r="M7" i="28" s="1"/>
  <c r="I19" i="28"/>
  <c r="J19" i="28" s="1"/>
  <c r="I20" i="28"/>
  <c r="M20" i="28" s="1"/>
  <c r="AH19" i="23"/>
  <c r="AI6" i="23"/>
  <c r="AH20" i="23"/>
  <c r="AI7" i="23"/>
  <c r="AI24" i="23"/>
  <c r="AI27" i="23"/>
  <c r="AI28" i="23"/>
  <c r="AI25" i="23"/>
  <c r="AI26" i="23"/>
  <c r="AI29" i="23"/>
  <c r="AI4" i="23"/>
  <c r="AI3" i="23"/>
  <c r="I6" i="28"/>
  <c r="D20" i="28"/>
  <c r="M19" i="28"/>
  <c r="D19" i="28"/>
  <c r="J20" i="28"/>
  <c r="M6" i="28" l="1"/>
  <c r="F3" i="27"/>
  <c r="F21" i="27"/>
  <c r="B21" i="27"/>
  <c r="H21" i="27" s="1"/>
  <c r="H20" i="27"/>
  <c r="H19" i="27"/>
  <c r="H18" i="27"/>
  <c r="H17" i="27"/>
  <c r="L21" i="27"/>
  <c r="H16" i="27"/>
  <c r="L7" i="27"/>
  <c r="L6" i="27"/>
  <c r="F7" i="26" l="1"/>
  <c r="F6" i="26"/>
  <c r="C6" i="26"/>
  <c r="K3" i="26"/>
  <c r="K8" i="26" s="1"/>
  <c r="C20" i="26"/>
  <c r="C19" i="26"/>
  <c r="C7" i="26"/>
  <c r="L21" i="26"/>
  <c r="F21" i="26"/>
  <c r="B21" i="26"/>
  <c r="H21" i="26" s="1"/>
  <c r="H20" i="26"/>
  <c r="H19" i="26"/>
  <c r="H18" i="26"/>
  <c r="H17" i="26"/>
  <c r="K21" i="26"/>
  <c r="H16" i="26"/>
  <c r="I20" i="26" l="1"/>
  <c r="J20" i="26"/>
  <c r="I7" i="26"/>
  <c r="I6" i="26"/>
  <c r="M6" i="26" s="1"/>
  <c r="D20" i="26"/>
  <c r="I19" i="26"/>
  <c r="M20" i="26"/>
  <c r="J19" i="26"/>
  <c r="M19" i="26"/>
  <c r="M7" i="26"/>
  <c r="D19" i="26"/>
  <c r="C20" i="25" l="1"/>
  <c r="C19" i="25"/>
  <c r="K3" i="25"/>
  <c r="K8" i="25" s="1"/>
  <c r="C7" i="25"/>
  <c r="D20" i="25" s="1"/>
  <c r="C6" i="25"/>
  <c r="L21" i="25"/>
  <c r="B21" i="25"/>
  <c r="H21" i="25" s="1"/>
  <c r="I20" i="25"/>
  <c r="H20" i="25"/>
  <c r="H19" i="25"/>
  <c r="H18" i="25"/>
  <c r="H17" i="25"/>
  <c r="K21" i="25"/>
  <c r="H16" i="25"/>
  <c r="J20" i="25" l="1"/>
  <c r="I19" i="25"/>
  <c r="I6" i="25"/>
  <c r="I7" i="25"/>
  <c r="M19" i="25"/>
  <c r="J19" i="25"/>
  <c r="M6" i="25"/>
  <c r="M7" i="25"/>
  <c r="D19" i="25"/>
  <c r="M20" i="25"/>
  <c r="F7" i="24"/>
  <c r="F6" i="24"/>
  <c r="F3" i="24"/>
  <c r="K8" i="24" l="1"/>
  <c r="C7" i="24"/>
  <c r="C6" i="24"/>
  <c r="C20" i="24"/>
  <c r="C19" i="24"/>
  <c r="L21" i="24"/>
  <c r="F21" i="24"/>
  <c r="B21" i="24"/>
  <c r="H21" i="24" s="1"/>
  <c r="H20" i="24"/>
  <c r="H19" i="24"/>
  <c r="H18" i="24"/>
  <c r="H17" i="24"/>
  <c r="K16" i="24"/>
  <c r="K21" i="24" s="1"/>
  <c r="H16" i="24"/>
  <c r="D20" i="24" l="1"/>
  <c r="I20" i="24"/>
  <c r="J20" i="24" s="1"/>
  <c r="I6" i="24"/>
  <c r="D19" i="24"/>
  <c r="I7" i="24"/>
  <c r="M7" i="24" s="1"/>
  <c r="M6" i="24"/>
  <c r="M20" i="24"/>
  <c r="I19" i="24"/>
  <c r="M19" i="24" l="1"/>
  <c r="J19" i="24"/>
  <c r="F3" i="22" l="1"/>
  <c r="F3" i="20"/>
  <c r="K8" i="21"/>
  <c r="F7" i="21"/>
  <c r="F6" i="21"/>
  <c r="F3" i="21"/>
  <c r="F21" i="21"/>
  <c r="K16" i="21"/>
  <c r="K21" i="21" s="1"/>
  <c r="C18" i="21"/>
  <c r="C20" i="21"/>
  <c r="C19" i="21"/>
  <c r="C17" i="21"/>
  <c r="B21" i="22"/>
  <c r="H21" i="22" s="1"/>
  <c r="H20" i="22"/>
  <c r="H19" i="22"/>
  <c r="H18" i="22"/>
  <c r="H17" i="22"/>
  <c r="H16" i="22"/>
  <c r="B21" i="20"/>
  <c r="H21" i="20" s="1"/>
  <c r="H20" i="20"/>
  <c r="F20" i="20"/>
  <c r="H19" i="20"/>
  <c r="F19" i="20"/>
  <c r="H18" i="20"/>
  <c r="F18" i="20"/>
  <c r="H17" i="20"/>
  <c r="F17" i="20"/>
  <c r="H16" i="20"/>
  <c r="L6" i="20"/>
  <c r="B21" i="21"/>
  <c r="H21" i="21" s="1"/>
  <c r="H20" i="21"/>
  <c r="H19" i="21"/>
  <c r="H18" i="21"/>
  <c r="H17" i="21"/>
  <c r="L21" i="21"/>
  <c r="H16" i="21"/>
  <c r="L21" i="20" l="1"/>
  <c r="L16" i="22"/>
  <c r="L21" i="22" s="1"/>
  <c r="I20" i="21"/>
  <c r="J20" i="21" s="1"/>
  <c r="D20" i="21"/>
  <c r="I6" i="21"/>
  <c r="M6" i="21" s="1"/>
  <c r="I18" i="21"/>
  <c r="I17" i="21"/>
  <c r="I7" i="21"/>
  <c r="D19" i="21"/>
  <c r="I19" i="21"/>
  <c r="M19" i="21" s="1"/>
  <c r="F21" i="22"/>
  <c r="M17" i="21"/>
  <c r="J17" i="21"/>
  <c r="M18" i="21"/>
  <c r="J18" i="21"/>
  <c r="M20" i="21" l="1"/>
  <c r="M7" i="21"/>
  <c r="J19" i="21"/>
  <c r="F21" i="20"/>
  <c r="D18" i="10" l="1"/>
  <c r="K21" i="9"/>
  <c r="B21" i="9"/>
  <c r="H20" i="9"/>
  <c r="H19" i="9"/>
  <c r="L21" i="9"/>
  <c r="H18" i="9"/>
  <c r="H17" i="9"/>
  <c r="H16" i="9"/>
  <c r="B20" i="10"/>
  <c r="H20" i="10" s="1"/>
  <c r="H19" i="10"/>
  <c r="D19" i="10"/>
  <c r="H18" i="10"/>
  <c r="L20" i="10"/>
  <c r="H16" i="10"/>
  <c r="K20" i="10"/>
  <c r="C21" i="12"/>
  <c r="C20" i="12"/>
  <c r="B22" i="12"/>
  <c r="E21" i="12"/>
  <c r="H21" i="12" s="1"/>
  <c r="E20" i="12"/>
  <c r="H20" i="12" s="1"/>
  <c r="E19" i="12"/>
  <c r="H19" i="12" s="1"/>
  <c r="L22" i="12"/>
  <c r="K22" i="12"/>
  <c r="E17" i="12"/>
  <c r="H17" i="12" s="1"/>
  <c r="C18" i="28"/>
  <c r="C18" i="25"/>
  <c r="C18" i="24"/>
  <c r="C19" i="12"/>
  <c r="I17" i="10"/>
  <c r="C18" i="9"/>
  <c r="C16" i="28"/>
  <c r="C16" i="26"/>
  <c r="C16" i="25"/>
  <c r="C16" i="24"/>
  <c r="C16" i="21"/>
  <c r="K16" i="27"/>
  <c r="K21" i="27" s="1"/>
  <c r="K16" i="20"/>
  <c r="K21" i="20" s="1"/>
  <c r="C17" i="28"/>
  <c r="C17" i="25"/>
  <c r="C17" i="24"/>
  <c r="E29" i="1"/>
  <c r="D29" i="1"/>
  <c r="T30" i="1"/>
  <c r="B29" i="1"/>
  <c r="T28" i="1"/>
  <c r="P28" i="1"/>
  <c r="K28" i="1"/>
  <c r="G28" i="1"/>
  <c r="T27" i="1"/>
  <c r="P27" i="1"/>
  <c r="K27" i="1"/>
  <c r="G27" i="1"/>
  <c r="T26" i="1"/>
  <c r="P26" i="1"/>
  <c r="K26" i="1"/>
  <c r="G26" i="1"/>
  <c r="T25" i="1"/>
  <c r="P25" i="1"/>
  <c r="K25" i="1"/>
  <c r="G25" i="1"/>
  <c r="S29" i="1"/>
  <c r="R29" i="1"/>
  <c r="Q29" i="1"/>
  <c r="O29" i="1"/>
  <c r="N29" i="1"/>
  <c r="M29" i="1"/>
  <c r="K24" i="1"/>
  <c r="J29" i="1"/>
  <c r="I29" i="1"/>
  <c r="H29" i="1"/>
  <c r="F29" i="1"/>
  <c r="E18" i="12" s="1"/>
  <c r="H18" i="12" s="1"/>
  <c r="G24" i="1"/>
  <c r="P29" i="1" l="1"/>
  <c r="I21" i="12"/>
  <c r="M21" i="12" s="1"/>
  <c r="I18" i="9"/>
  <c r="I19" i="12"/>
  <c r="M19" i="12" s="1"/>
  <c r="I18" i="12"/>
  <c r="M18" i="12" s="1"/>
  <c r="J18" i="9"/>
  <c r="H21" i="9"/>
  <c r="F16" i="20"/>
  <c r="T29" i="1"/>
  <c r="I20" i="9"/>
  <c r="M20" i="9" s="1"/>
  <c r="I20" i="12"/>
  <c r="M20" i="12" s="1"/>
  <c r="I16" i="26"/>
  <c r="K16" i="22"/>
  <c r="K21" i="22" s="1"/>
  <c r="I16" i="24"/>
  <c r="I16" i="21"/>
  <c r="C21" i="21"/>
  <c r="I17" i="12"/>
  <c r="I17" i="24"/>
  <c r="I17" i="28"/>
  <c r="M17" i="28" s="1"/>
  <c r="I18" i="10"/>
  <c r="J18" i="10" s="1"/>
  <c r="I19" i="9"/>
  <c r="M19" i="9" s="1"/>
  <c r="D16" i="10"/>
  <c r="I18" i="28"/>
  <c r="C21" i="28"/>
  <c r="I16" i="28"/>
  <c r="C18" i="26"/>
  <c r="C17" i="26"/>
  <c r="I17" i="25"/>
  <c r="I18" i="25"/>
  <c r="I16" i="25"/>
  <c r="C21" i="25"/>
  <c r="C21" i="24"/>
  <c r="I18" i="24"/>
  <c r="C19" i="20"/>
  <c r="I19" i="20" s="1"/>
  <c r="P30" i="1"/>
  <c r="G19" i="12"/>
  <c r="G21" i="12"/>
  <c r="C20" i="10"/>
  <c r="C21" i="10" s="1"/>
  <c r="D21" i="10" s="1"/>
  <c r="I15" i="10"/>
  <c r="M15" i="10" s="1"/>
  <c r="E22" i="12"/>
  <c r="H22" i="12" s="1"/>
  <c r="I16" i="9"/>
  <c r="M18" i="9"/>
  <c r="M17" i="10"/>
  <c r="D15" i="10"/>
  <c r="D17" i="10"/>
  <c r="H17" i="10"/>
  <c r="J17" i="10" s="1"/>
  <c r="I19" i="10"/>
  <c r="H15" i="10"/>
  <c r="G17" i="12"/>
  <c r="G20" i="12"/>
  <c r="C22" i="12"/>
  <c r="G18" i="12"/>
  <c r="C16" i="22"/>
  <c r="V26" i="1"/>
  <c r="V25" i="1"/>
  <c r="V28" i="1"/>
  <c r="G29" i="1"/>
  <c r="G30" i="1" s="1"/>
  <c r="K29" i="1"/>
  <c r="K30" i="1" s="1"/>
  <c r="V27" i="1"/>
  <c r="T24" i="1"/>
  <c r="P24" i="1"/>
  <c r="J18" i="12" l="1"/>
  <c r="J19" i="12"/>
  <c r="I22" i="12"/>
  <c r="I23" i="12" s="1"/>
  <c r="J23" i="12" s="1"/>
  <c r="J21" i="12"/>
  <c r="J20" i="12"/>
  <c r="J17" i="12"/>
  <c r="M17" i="12"/>
  <c r="J20" i="9"/>
  <c r="M18" i="10"/>
  <c r="J19" i="9"/>
  <c r="M16" i="26"/>
  <c r="J16" i="26"/>
  <c r="C22" i="21"/>
  <c r="D22" i="21" s="1"/>
  <c r="I21" i="21"/>
  <c r="J21" i="21" s="1"/>
  <c r="M16" i="24"/>
  <c r="J16" i="24"/>
  <c r="M16" i="21"/>
  <c r="M21" i="21" s="1"/>
  <c r="J16" i="21"/>
  <c r="C21" i="9"/>
  <c r="C22" i="9" s="1"/>
  <c r="D22" i="9" s="1"/>
  <c r="J17" i="28"/>
  <c r="I17" i="9"/>
  <c r="I21" i="9" s="1"/>
  <c r="M21" i="9" s="1"/>
  <c r="J17" i="24"/>
  <c r="M17" i="24"/>
  <c r="V30" i="1"/>
  <c r="C20" i="27"/>
  <c r="I20" i="27" s="1"/>
  <c r="D20" i="10"/>
  <c r="C17" i="27"/>
  <c r="I17" i="27" s="1"/>
  <c r="C18" i="27"/>
  <c r="J18" i="28"/>
  <c r="M18" i="28"/>
  <c r="C16" i="27"/>
  <c r="M16" i="28"/>
  <c r="J16" i="28"/>
  <c r="C22" i="28"/>
  <c r="D22" i="28" s="1"/>
  <c r="I21" i="28"/>
  <c r="J21" i="28" s="1"/>
  <c r="I18" i="26"/>
  <c r="I17" i="26"/>
  <c r="C21" i="26"/>
  <c r="M17" i="25"/>
  <c r="J17" i="25"/>
  <c r="J18" i="25"/>
  <c r="M18" i="25"/>
  <c r="C22" i="25"/>
  <c r="D22" i="25" s="1"/>
  <c r="I21" i="25"/>
  <c r="J21" i="25" s="1"/>
  <c r="M16" i="25"/>
  <c r="J16" i="25"/>
  <c r="M18" i="24"/>
  <c r="J18" i="24"/>
  <c r="C22" i="24"/>
  <c r="D22" i="24" s="1"/>
  <c r="I21" i="24"/>
  <c r="J21" i="24" s="1"/>
  <c r="I20" i="22"/>
  <c r="C20" i="20"/>
  <c r="I20" i="20" s="1"/>
  <c r="M19" i="20"/>
  <c r="J19" i="20"/>
  <c r="I16" i="22"/>
  <c r="C16" i="20"/>
  <c r="I16" i="20" s="1"/>
  <c r="I18" i="22"/>
  <c r="C18" i="20"/>
  <c r="I18" i="20" s="1"/>
  <c r="C17" i="20"/>
  <c r="I16" i="10"/>
  <c r="I20" i="10" s="1"/>
  <c r="M16" i="9"/>
  <c r="J16" i="9"/>
  <c r="J15" i="10"/>
  <c r="M19" i="10"/>
  <c r="J19" i="10"/>
  <c r="F23" i="12"/>
  <c r="G22" i="12"/>
  <c r="C23" i="12"/>
  <c r="M22" i="12"/>
  <c r="J22" i="12"/>
  <c r="V24" i="1"/>
  <c r="V29" i="1"/>
  <c r="K3" i="12"/>
  <c r="C4" i="12"/>
  <c r="I4" i="12" s="1"/>
  <c r="C7" i="12"/>
  <c r="I7" i="12" s="1"/>
  <c r="C6" i="12"/>
  <c r="I6" i="12" s="1"/>
  <c r="E7" i="12"/>
  <c r="E6" i="12"/>
  <c r="E5" i="12"/>
  <c r="G5" i="12" l="1"/>
  <c r="K8" i="12"/>
  <c r="M21" i="24"/>
  <c r="M21" i="25"/>
  <c r="M21" i="28"/>
  <c r="M17" i="9"/>
  <c r="J17" i="9"/>
  <c r="J20" i="27"/>
  <c r="M20" i="27"/>
  <c r="J21" i="9"/>
  <c r="I19" i="22"/>
  <c r="M19" i="22" s="1"/>
  <c r="C19" i="27"/>
  <c r="I19" i="27" s="1"/>
  <c r="I22" i="9"/>
  <c r="J22" i="9" s="1"/>
  <c r="J17" i="27"/>
  <c r="M17" i="27"/>
  <c r="I18" i="27"/>
  <c r="I16" i="27"/>
  <c r="M18" i="26"/>
  <c r="J18" i="26"/>
  <c r="C22" i="26"/>
  <c r="D22" i="26" s="1"/>
  <c r="I21" i="26"/>
  <c r="J21" i="26" s="1"/>
  <c r="M17" i="26"/>
  <c r="J17" i="26"/>
  <c r="J20" i="20"/>
  <c r="M20" i="20"/>
  <c r="M20" i="22"/>
  <c r="J20" i="22"/>
  <c r="J16" i="20"/>
  <c r="M16" i="20"/>
  <c r="M16" i="22"/>
  <c r="J16" i="22"/>
  <c r="M18" i="20"/>
  <c r="J18" i="20"/>
  <c r="J18" i="22"/>
  <c r="M18" i="22"/>
  <c r="C21" i="20"/>
  <c r="I17" i="20"/>
  <c r="I17" i="22"/>
  <c r="C21" i="22"/>
  <c r="G6" i="12"/>
  <c r="M16" i="10"/>
  <c r="J16" i="10"/>
  <c r="D20" i="12"/>
  <c r="D18" i="12"/>
  <c r="D21" i="12"/>
  <c r="J20" i="10"/>
  <c r="I21" i="10"/>
  <c r="J21" i="10" s="1"/>
  <c r="M20" i="10"/>
  <c r="M7" i="12"/>
  <c r="G7" i="12"/>
  <c r="M21" i="26" l="1"/>
  <c r="J19" i="22"/>
  <c r="C21" i="27"/>
  <c r="C22" i="27" s="1"/>
  <c r="D22" i="27" s="1"/>
  <c r="M19" i="27"/>
  <c r="J19" i="27"/>
  <c r="M18" i="27"/>
  <c r="J18" i="27"/>
  <c r="M16" i="27"/>
  <c r="J16" i="27"/>
  <c r="C22" i="22"/>
  <c r="D22" i="22" s="1"/>
  <c r="D21" i="22"/>
  <c r="I21" i="22"/>
  <c r="J21" i="22" s="1"/>
  <c r="M17" i="22"/>
  <c r="M21" i="22" s="1"/>
  <c r="J17" i="22"/>
  <c r="J17" i="20"/>
  <c r="M17" i="20"/>
  <c r="M21" i="20" s="1"/>
  <c r="C22" i="20"/>
  <c r="D22" i="20" s="1"/>
  <c r="I21" i="20"/>
  <c r="J21" i="20" s="1"/>
  <c r="M6" i="12"/>
  <c r="I21" i="27" l="1"/>
  <c r="J21" i="27" s="1"/>
  <c r="M21" i="27"/>
  <c r="C7" i="9"/>
  <c r="C6" i="9"/>
  <c r="C7" i="10"/>
  <c r="M7" i="10" s="1"/>
  <c r="C6" i="10"/>
  <c r="M6" i="10" s="1"/>
  <c r="K8" i="10"/>
  <c r="D19" i="9" l="1"/>
  <c r="G6" i="10"/>
  <c r="F7" i="20"/>
  <c r="D20" i="9"/>
  <c r="G5" i="10"/>
  <c r="G7" i="10"/>
  <c r="C4" i="9"/>
  <c r="D17" i="9" s="1"/>
  <c r="F7" i="22" l="1"/>
  <c r="F7" i="27"/>
  <c r="R5" i="23" l="1"/>
  <c r="S5" i="23" s="1"/>
  <c r="G5" i="9"/>
  <c r="G6" i="9"/>
  <c r="G7" i="9"/>
  <c r="F6" i="20"/>
  <c r="C6" i="20"/>
  <c r="I6" i="9"/>
  <c r="M6" i="9" s="1"/>
  <c r="L3" i="29"/>
  <c r="L8" i="29" s="1"/>
  <c r="L3" i="28"/>
  <c r="L8" i="28" s="1"/>
  <c r="L3" i="26"/>
  <c r="L3" i="25"/>
  <c r="L3" i="24"/>
  <c r="L3" i="12"/>
  <c r="L3" i="10"/>
  <c r="M3" i="10" s="1"/>
  <c r="M8" i="10" s="1"/>
  <c r="L5" i="29"/>
  <c r="M5" i="29" s="1"/>
  <c r="L5" i="28"/>
  <c r="L5" i="26"/>
  <c r="L5" i="25"/>
  <c r="L5" i="24"/>
  <c r="L5" i="10"/>
  <c r="M5" i="10" s="1"/>
  <c r="F4" i="26"/>
  <c r="F8" i="26" s="1"/>
  <c r="F4" i="24"/>
  <c r="F4" i="21"/>
  <c r="F8" i="21" s="1"/>
  <c r="F9" i="21" s="1"/>
  <c r="C3" i="25"/>
  <c r="C3" i="24"/>
  <c r="C3" i="21"/>
  <c r="C3" i="12"/>
  <c r="I3" i="12" s="1"/>
  <c r="C3" i="10"/>
  <c r="C3" i="29"/>
  <c r="C3" i="28"/>
  <c r="C5" i="12"/>
  <c r="I5" i="12" s="1"/>
  <c r="C5" i="10"/>
  <c r="C5" i="28"/>
  <c r="C4" i="25"/>
  <c r="T20" i="1"/>
  <c r="B19" i="1"/>
  <c r="C14" i="1" s="1"/>
  <c r="B7" i="1"/>
  <c r="M3" i="12" l="1"/>
  <c r="D8" i="1"/>
  <c r="N8" i="1"/>
  <c r="O8" i="1"/>
  <c r="I8" i="1"/>
  <c r="F8" i="1"/>
  <c r="H8" i="1"/>
  <c r="J8" i="1"/>
  <c r="Q8" i="1"/>
  <c r="R8" i="1"/>
  <c r="S8" i="1"/>
  <c r="E8" i="1"/>
  <c r="I8" i="12"/>
  <c r="L5" i="9"/>
  <c r="C5" i="21"/>
  <c r="L8" i="25"/>
  <c r="L8" i="24"/>
  <c r="R6" i="23"/>
  <c r="S6" i="23" s="1"/>
  <c r="K7" i="1"/>
  <c r="B3" i="10"/>
  <c r="D3" i="10" s="1"/>
  <c r="T7" i="1"/>
  <c r="T8" i="1" s="1"/>
  <c r="I3" i="29"/>
  <c r="D16" i="29"/>
  <c r="D17" i="12"/>
  <c r="D19" i="12"/>
  <c r="C8" i="12"/>
  <c r="D22" i="12" s="1"/>
  <c r="L5" i="12"/>
  <c r="M4" i="12"/>
  <c r="C15" i="1"/>
  <c r="E3" i="12"/>
  <c r="G20" i="1"/>
  <c r="C4" i="1"/>
  <c r="C25" i="1"/>
  <c r="C26" i="1"/>
  <c r="C24" i="1"/>
  <c r="C28" i="1"/>
  <c r="C27" i="1"/>
  <c r="C5" i="1"/>
  <c r="C6" i="1"/>
  <c r="K3" i="27"/>
  <c r="K8" i="27" s="1"/>
  <c r="I5" i="28"/>
  <c r="D18" i="28"/>
  <c r="I3" i="28"/>
  <c r="D16" i="28"/>
  <c r="F6" i="27"/>
  <c r="D17" i="28"/>
  <c r="C8" i="28"/>
  <c r="L8" i="26"/>
  <c r="F6" i="22"/>
  <c r="I3" i="25"/>
  <c r="D16" i="25"/>
  <c r="C5" i="25"/>
  <c r="C8" i="25" s="1"/>
  <c r="I4" i="25"/>
  <c r="D17" i="25"/>
  <c r="F8" i="24"/>
  <c r="I3" i="24"/>
  <c r="D16" i="24"/>
  <c r="C5" i="24"/>
  <c r="C19" i="1"/>
  <c r="E4" i="12"/>
  <c r="L8" i="21"/>
  <c r="K3" i="22"/>
  <c r="K8" i="22" s="1"/>
  <c r="K3" i="20"/>
  <c r="K8" i="20" s="1"/>
  <c r="D16" i="21"/>
  <c r="I3" i="21"/>
  <c r="I5" i="21"/>
  <c r="D18" i="21"/>
  <c r="I6" i="20"/>
  <c r="D19" i="20"/>
  <c r="C7" i="20"/>
  <c r="G3" i="10"/>
  <c r="L3" i="27"/>
  <c r="L5" i="20"/>
  <c r="B6" i="9"/>
  <c r="B3" i="9"/>
  <c r="C5" i="9"/>
  <c r="C4" i="26"/>
  <c r="C2" i="1"/>
  <c r="C3" i="1"/>
  <c r="K8" i="1" l="1"/>
  <c r="C7" i="29"/>
  <c r="C6" i="29"/>
  <c r="C3" i="26"/>
  <c r="C8" i="26" s="1"/>
  <c r="C8" i="21"/>
  <c r="B8" i="25"/>
  <c r="D8" i="25" s="1"/>
  <c r="B6" i="12"/>
  <c r="H6" i="12" s="1"/>
  <c r="J6" i="12" s="1"/>
  <c r="B7" i="12"/>
  <c r="H7" i="12" s="1"/>
  <c r="J7" i="12" s="1"/>
  <c r="B3" i="12"/>
  <c r="H3" i="12" s="1"/>
  <c r="J3" i="12" s="1"/>
  <c r="B4" i="10"/>
  <c r="B6" i="10"/>
  <c r="B7" i="10"/>
  <c r="B8" i="24"/>
  <c r="I8" i="29"/>
  <c r="M3" i="29"/>
  <c r="M8" i="29" s="1"/>
  <c r="C3" i="9"/>
  <c r="D3" i="9" s="1"/>
  <c r="L5" i="22"/>
  <c r="L5" i="27"/>
  <c r="L8" i="27" s="1"/>
  <c r="D18" i="9"/>
  <c r="C4" i="10"/>
  <c r="M4" i="10" s="1"/>
  <c r="K20" i="1"/>
  <c r="P20" i="1"/>
  <c r="C29" i="1"/>
  <c r="M5" i="28"/>
  <c r="M3" i="28"/>
  <c r="F4" i="28"/>
  <c r="D21" i="28"/>
  <c r="I4" i="26"/>
  <c r="D17" i="26"/>
  <c r="C5" i="26"/>
  <c r="D16" i="26"/>
  <c r="M3" i="25"/>
  <c r="I5" i="25"/>
  <c r="I8" i="25" s="1"/>
  <c r="D18" i="25"/>
  <c r="D21" i="25"/>
  <c r="M4" i="25"/>
  <c r="C4" i="24"/>
  <c r="M3" i="24"/>
  <c r="I5" i="24"/>
  <c r="D18" i="24"/>
  <c r="G4" i="12"/>
  <c r="E8" i="12"/>
  <c r="D6" i="9"/>
  <c r="H6" i="9"/>
  <c r="J6" i="9" s="1"/>
  <c r="F4" i="20"/>
  <c r="F8" i="20" s="1"/>
  <c r="L3" i="20"/>
  <c r="L8" i="20" s="1"/>
  <c r="L3" i="22"/>
  <c r="C3" i="20"/>
  <c r="M3" i="21"/>
  <c r="C5" i="20"/>
  <c r="M5" i="21"/>
  <c r="M6" i="20"/>
  <c r="I7" i="20"/>
  <c r="D20" i="20"/>
  <c r="H7" i="9"/>
  <c r="G3" i="12"/>
  <c r="H3" i="9"/>
  <c r="L8" i="9"/>
  <c r="J3" i="10"/>
  <c r="K8" i="9"/>
  <c r="C4" i="27"/>
  <c r="C3" i="27"/>
  <c r="C5" i="22"/>
  <c r="C7" i="1"/>
  <c r="I3" i="26" l="1"/>
  <c r="C9" i="25"/>
  <c r="D3" i="12"/>
  <c r="B5" i="10"/>
  <c r="D7" i="10"/>
  <c r="J7" i="10"/>
  <c r="B8" i="10"/>
  <c r="J6" i="10"/>
  <c r="D6" i="10"/>
  <c r="D20" i="29"/>
  <c r="I7" i="29"/>
  <c r="M7" i="29" s="1"/>
  <c r="C6" i="22"/>
  <c r="C6" i="27"/>
  <c r="D19" i="29"/>
  <c r="I6" i="29"/>
  <c r="M6" i="29" s="1"/>
  <c r="C8" i="29"/>
  <c r="D21" i="29" s="1"/>
  <c r="L8" i="22"/>
  <c r="V20" i="1"/>
  <c r="G5" i="1"/>
  <c r="G2" i="1"/>
  <c r="K3" i="1"/>
  <c r="B6" i="26"/>
  <c r="T5" i="1"/>
  <c r="B6" i="27" s="1"/>
  <c r="T2" i="1"/>
  <c r="B3" i="27" s="1"/>
  <c r="D3" i="27" s="1"/>
  <c r="B3" i="26"/>
  <c r="B7" i="26"/>
  <c r="T6" i="1"/>
  <c r="B7" i="27" s="1"/>
  <c r="H7" i="27" s="1"/>
  <c r="B5" i="26"/>
  <c r="H5" i="26" s="1"/>
  <c r="T4" i="1"/>
  <c r="B5" i="27" s="1"/>
  <c r="H5" i="27" s="1"/>
  <c r="K2" i="1"/>
  <c r="L2" i="1" s="1"/>
  <c r="K6" i="1"/>
  <c r="B3" i="29"/>
  <c r="B3" i="28"/>
  <c r="K4" i="1"/>
  <c r="K5" i="1"/>
  <c r="L5" i="1" s="1"/>
  <c r="B7" i="29"/>
  <c r="B7" i="28"/>
  <c r="B4" i="25"/>
  <c r="B4" i="12"/>
  <c r="H4" i="12" s="1"/>
  <c r="J4" i="12" s="1"/>
  <c r="B4" i="26"/>
  <c r="T3" i="1"/>
  <c r="B7" i="24"/>
  <c r="B5" i="29"/>
  <c r="B5" i="28"/>
  <c r="B6" i="25"/>
  <c r="B3" i="24"/>
  <c r="B4" i="29"/>
  <c r="B4" i="28"/>
  <c r="B5" i="25"/>
  <c r="B6" i="24"/>
  <c r="B5" i="12"/>
  <c r="H5" i="12" s="1"/>
  <c r="J5" i="12" s="1"/>
  <c r="B7" i="25"/>
  <c r="B5" i="24"/>
  <c r="G3" i="1"/>
  <c r="B3" i="25"/>
  <c r="B6" i="21"/>
  <c r="P5" i="1"/>
  <c r="B4" i="24"/>
  <c r="H4" i="24" s="1"/>
  <c r="G4" i="1"/>
  <c r="D7" i="12"/>
  <c r="B6" i="29"/>
  <c r="B6" i="28"/>
  <c r="G6" i="1"/>
  <c r="D6" i="12"/>
  <c r="C7" i="27"/>
  <c r="D20" i="27" s="1"/>
  <c r="C7" i="22"/>
  <c r="C3" i="22"/>
  <c r="D16" i="9"/>
  <c r="C8" i="9"/>
  <c r="D21" i="9" s="1"/>
  <c r="R4" i="23"/>
  <c r="S4" i="23" s="1"/>
  <c r="C4" i="22"/>
  <c r="C8" i="10"/>
  <c r="D4" i="10"/>
  <c r="C5" i="27"/>
  <c r="I3" i="27"/>
  <c r="D16" i="27"/>
  <c r="F8" i="28"/>
  <c r="I4" i="28"/>
  <c r="F4" i="22"/>
  <c r="F8" i="22" s="1"/>
  <c r="F4" i="27"/>
  <c r="F8" i="27" s="1"/>
  <c r="C8" i="24"/>
  <c r="D8" i="24" s="1"/>
  <c r="D17" i="27"/>
  <c r="M4" i="26"/>
  <c r="I5" i="26"/>
  <c r="I8" i="26" s="1"/>
  <c r="D18" i="26"/>
  <c r="M3" i="26"/>
  <c r="D21" i="26"/>
  <c r="M5" i="25"/>
  <c r="M8" i="25" s="1"/>
  <c r="D17" i="24"/>
  <c r="I4" i="24"/>
  <c r="I8" i="24" s="1"/>
  <c r="M5" i="24"/>
  <c r="D16" i="20"/>
  <c r="I3" i="20"/>
  <c r="D16" i="22"/>
  <c r="I3" i="22"/>
  <c r="D18" i="20"/>
  <c r="I5" i="20"/>
  <c r="I5" i="22"/>
  <c r="D18" i="22"/>
  <c r="M7" i="20"/>
  <c r="C4" i="20"/>
  <c r="I4" i="21"/>
  <c r="D17" i="21"/>
  <c r="L8" i="12"/>
  <c r="M5" i="12"/>
  <c r="L8" i="10"/>
  <c r="F9" i="12"/>
  <c r="G8" i="12"/>
  <c r="G3" i="9"/>
  <c r="G4" i="10"/>
  <c r="I3" i="9"/>
  <c r="G4" i="9"/>
  <c r="L6" i="1" l="1"/>
  <c r="L3" i="1"/>
  <c r="L4" i="1"/>
  <c r="G7" i="1"/>
  <c r="L7" i="1" s="1"/>
  <c r="V5" i="1"/>
  <c r="U5" i="1"/>
  <c r="J5" i="10"/>
  <c r="D5" i="10"/>
  <c r="D19" i="27"/>
  <c r="I6" i="27"/>
  <c r="M6" i="27" s="1"/>
  <c r="D19" i="22"/>
  <c r="I6" i="22"/>
  <c r="M6" i="22" s="1"/>
  <c r="I7" i="27"/>
  <c r="J7" i="27" s="1"/>
  <c r="D5" i="26"/>
  <c r="B4" i="27"/>
  <c r="H4" i="27" s="1"/>
  <c r="H7" i="26"/>
  <c r="J7" i="26" s="1"/>
  <c r="D7" i="26"/>
  <c r="D4" i="12"/>
  <c r="B8" i="12"/>
  <c r="H8" i="12" s="1"/>
  <c r="H3" i="26"/>
  <c r="B8" i="26"/>
  <c r="D3" i="26"/>
  <c r="H6" i="26"/>
  <c r="J6" i="26" s="1"/>
  <c r="D6" i="26"/>
  <c r="H7" i="29"/>
  <c r="J7" i="29" s="1"/>
  <c r="D7" i="29"/>
  <c r="H3" i="28"/>
  <c r="B8" i="28"/>
  <c r="D3" i="28"/>
  <c r="H7" i="25"/>
  <c r="J7" i="25" s="1"/>
  <c r="D7" i="25"/>
  <c r="H4" i="25"/>
  <c r="J4" i="25" s="1"/>
  <c r="D4" i="25"/>
  <c r="H5" i="29"/>
  <c r="J5" i="29" s="1"/>
  <c r="D5" i="29"/>
  <c r="H7" i="28"/>
  <c r="J7" i="28" s="1"/>
  <c r="D7" i="28"/>
  <c r="H3" i="29"/>
  <c r="B8" i="29"/>
  <c r="D3" i="29"/>
  <c r="H3" i="27"/>
  <c r="H6" i="24"/>
  <c r="J6" i="24" s="1"/>
  <c r="D6" i="24"/>
  <c r="D7" i="27"/>
  <c r="H3" i="24"/>
  <c r="D3" i="24"/>
  <c r="H4" i="26"/>
  <c r="J4" i="26" s="1"/>
  <c r="D4" i="26"/>
  <c r="H6" i="27"/>
  <c r="D6" i="27"/>
  <c r="B6" i="22"/>
  <c r="B6" i="20"/>
  <c r="H6" i="21"/>
  <c r="J6" i="21" s="1"/>
  <c r="D6" i="21"/>
  <c r="H5" i="25"/>
  <c r="J5" i="25" s="1"/>
  <c r="D5" i="25"/>
  <c r="H4" i="28"/>
  <c r="J4" i="28" s="1"/>
  <c r="D4" i="28"/>
  <c r="B4" i="9"/>
  <c r="H5" i="24"/>
  <c r="J5" i="24" s="1"/>
  <c r="D5" i="24"/>
  <c r="D4" i="24"/>
  <c r="D5" i="12"/>
  <c r="H6" i="28"/>
  <c r="J6" i="28" s="1"/>
  <c r="D6" i="28"/>
  <c r="H6" i="29"/>
  <c r="J6" i="29" s="1"/>
  <c r="D6" i="29"/>
  <c r="H7" i="24"/>
  <c r="J7" i="24" s="1"/>
  <c r="D7" i="24"/>
  <c r="H3" i="25"/>
  <c r="D3" i="25"/>
  <c r="H4" i="29"/>
  <c r="J4" i="29" s="1"/>
  <c r="D4" i="29"/>
  <c r="B5" i="9"/>
  <c r="D6" i="25"/>
  <c r="H6" i="25"/>
  <c r="J6" i="25" s="1"/>
  <c r="H5" i="28"/>
  <c r="J5" i="28" s="1"/>
  <c r="D5" i="28"/>
  <c r="I7" i="22"/>
  <c r="D20" i="22"/>
  <c r="C8" i="22"/>
  <c r="I4" i="27"/>
  <c r="M4" i="27" s="1"/>
  <c r="D21" i="24"/>
  <c r="C9" i="24"/>
  <c r="D8" i="10"/>
  <c r="C9" i="10"/>
  <c r="D9" i="10" s="1"/>
  <c r="I5" i="27"/>
  <c r="D5" i="27"/>
  <c r="D18" i="27"/>
  <c r="C8" i="27"/>
  <c r="M3" i="27"/>
  <c r="M4" i="28"/>
  <c r="M8" i="28" s="1"/>
  <c r="I8" i="28"/>
  <c r="J5" i="26"/>
  <c r="M5" i="26"/>
  <c r="M8" i="26" s="1"/>
  <c r="M4" i="24"/>
  <c r="M8" i="24" s="1"/>
  <c r="J4" i="24"/>
  <c r="M3" i="22"/>
  <c r="M3" i="20"/>
  <c r="M5" i="22"/>
  <c r="M5" i="20"/>
  <c r="M4" i="21"/>
  <c r="M8" i="21" s="1"/>
  <c r="I8" i="21"/>
  <c r="D21" i="21"/>
  <c r="I4" i="22"/>
  <c r="D17" i="22"/>
  <c r="C8" i="20"/>
  <c r="I4" i="20"/>
  <c r="D17" i="20"/>
  <c r="M8" i="12"/>
  <c r="J3" i="9"/>
  <c r="M3" i="9"/>
  <c r="F9" i="10"/>
  <c r="G8" i="10"/>
  <c r="J4" i="10"/>
  <c r="D7" i="9"/>
  <c r="I5" i="9"/>
  <c r="J8" i="12" l="1"/>
  <c r="I9" i="12"/>
  <c r="J9" i="12" s="1"/>
  <c r="B8" i="27"/>
  <c r="C9" i="27" s="1"/>
  <c r="D4" i="27"/>
  <c r="J4" i="27"/>
  <c r="M7" i="27"/>
  <c r="J6" i="27"/>
  <c r="H8" i="27"/>
  <c r="H8" i="25"/>
  <c r="J8" i="25" s="1"/>
  <c r="J3" i="25"/>
  <c r="J3" i="27"/>
  <c r="H4" i="9"/>
  <c r="B8" i="9"/>
  <c r="D8" i="26"/>
  <c r="C9" i="26"/>
  <c r="D8" i="29"/>
  <c r="C9" i="29"/>
  <c r="H8" i="26"/>
  <c r="J8" i="26" s="1"/>
  <c r="J3" i="26"/>
  <c r="H6" i="22"/>
  <c r="J6" i="22" s="1"/>
  <c r="D6" i="22"/>
  <c r="H5" i="9"/>
  <c r="J5" i="9" s="1"/>
  <c r="D5" i="9"/>
  <c r="I8" i="27"/>
  <c r="H8" i="24"/>
  <c r="J8" i="24" s="1"/>
  <c r="J3" i="24"/>
  <c r="H8" i="29"/>
  <c r="J8" i="29" s="1"/>
  <c r="J3" i="29"/>
  <c r="D8" i="28"/>
  <c r="C9" i="28"/>
  <c r="D8" i="12"/>
  <c r="C9" i="12"/>
  <c r="D9" i="12" s="1"/>
  <c r="H6" i="20"/>
  <c r="J6" i="20" s="1"/>
  <c r="D6" i="20"/>
  <c r="H8" i="28"/>
  <c r="J8" i="28" s="1"/>
  <c r="J3" i="28"/>
  <c r="D21" i="27"/>
  <c r="M7" i="22"/>
  <c r="R2" i="23"/>
  <c r="S2" i="23" s="1"/>
  <c r="R3" i="23"/>
  <c r="S3" i="23" s="1"/>
  <c r="M5" i="27"/>
  <c r="M8" i="27" s="1"/>
  <c r="J5" i="27"/>
  <c r="R7" i="23"/>
  <c r="I8" i="20"/>
  <c r="M4" i="20"/>
  <c r="M8" i="20" s="1"/>
  <c r="D21" i="20"/>
  <c r="M4" i="22"/>
  <c r="M8" i="22" s="1"/>
  <c r="I8" i="22"/>
  <c r="M5" i="9"/>
  <c r="G8" i="9"/>
  <c r="G9" i="9"/>
  <c r="I9" i="10"/>
  <c r="J9" i="10" s="1"/>
  <c r="J8" i="10"/>
  <c r="I4" i="9"/>
  <c r="D4" i="9"/>
  <c r="I7" i="9"/>
  <c r="D8" i="27" l="1"/>
  <c r="J8" i="27"/>
  <c r="I8" i="9"/>
  <c r="C9" i="9"/>
  <c r="D9" i="9" s="1"/>
  <c r="H8" i="9"/>
  <c r="J8" i="9" s="1"/>
  <c r="S8" i="23"/>
  <c r="S7" i="23"/>
  <c r="J4" i="9"/>
  <c r="M4" i="9"/>
  <c r="J7" i="9"/>
  <c r="M7" i="9"/>
  <c r="D8" i="9"/>
  <c r="M8" i="9" l="1"/>
  <c r="I9" i="9"/>
  <c r="J9" i="9" s="1"/>
  <c r="G8" i="1" l="1"/>
  <c r="B3" i="21"/>
  <c r="H3" i="21" s="1"/>
  <c r="J3" i="21" s="1"/>
  <c r="P2" i="1"/>
  <c r="U2" i="1" s="1"/>
  <c r="B3" i="20" l="1"/>
  <c r="V2" i="1"/>
  <c r="B3" i="22"/>
  <c r="D3" i="21"/>
  <c r="D3" i="20" l="1"/>
  <c r="H3" i="20"/>
  <c r="J3" i="20" s="1"/>
  <c r="D3" i="22"/>
  <c r="H3" i="22"/>
  <c r="J3" i="22" s="1"/>
  <c r="B4" i="21"/>
  <c r="H4" i="21" s="1"/>
  <c r="U3" i="1"/>
  <c r="B4" i="22" l="1"/>
  <c r="H4" i="22" s="1"/>
  <c r="J4" i="22" s="1"/>
  <c r="B4" i="20"/>
  <c r="D4" i="20" s="1"/>
  <c r="V3" i="1"/>
  <c r="J4" i="21"/>
  <c r="D4" i="21"/>
  <c r="H4" i="20" l="1"/>
  <c r="D4" i="22"/>
  <c r="J4" i="20"/>
  <c r="B5" i="21"/>
  <c r="D5" i="21" s="1"/>
  <c r="H5" i="21"/>
  <c r="J5" i="21" s="1"/>
  <c r="B5" i="20"/>
  <c r="V4" i="1" l="1"/>
  <c r="U4" i="1"/>
  <c r="D5" i="20"/>
  <c r="H5" i="20"/>
  <c r="B5" i="22"/>
  <c r="D5" i="22" l="1"/>
  <c r="H5" i="22"/>
  <c r="J5" i="22" s="1"/>
  <c r="J5" i="20"/>
  <c r="B7" i="21"/>
  <c r="B8" i="21" s="1"/>
  <c r="P6" i="1"/>
  <c r="U6" i="1" s="1"/>
  <c r="V6" i="1"/>
  <c r="M7" i="1"/>
  <c r="M8" i="1" s="1"/>
  <c r="B7" i="22" l="1"/>
  <c r="P7" i="1"/>
  <c r="B7" i="20"/>
  <c r="D7" i="20" s="1"/>
  <c r="D8" i="21"/>
  <c r="C9" i="21"/>
  <c r="D7" i="21"/>
  <c r="B8" i="20"/>
  <c r="H7" i="20"/>
  <c r="H7" i="21"/>
  <c r="P8" i="1" l="1"/>
  <c r="V7" i="1"/>
  <c r="L8" i="1" s="1"/>
  <c r="U7" i="1"/>
  <c r="U8" i="1" s="1"/>
  <c r="D7" i="22"/>
  <c r="H7" i="22"/>
  <c r="J7" i="22" s="1"/>
  <c r="B8" i="22"/>
  <c r="H8" i="21"/>
  <c r="J8" i="21" s="1"/>
  <c r="J7" i="21"/>
  <c r="J7" i="20"/>
  <c r="H8" i="20"/>
  <c r="J8" i="20" s="1"/>
  <c r="C9" i="20"/>
  <c r="D8" i="20"/>
  <c r="V8" i="1" l="1"/>
  <c r="D8" i="22"/>
  <c r="H8" i="22"/>
  <c r="J8" i="22" s="1"/>
  <c r="C10" i="22"/>
  <c r="C9" i="22"/>
  <c r="D9" i="22" s="1"/>
</calcChain>
</file>

<file path=xl/sharedStrings.xml><?xml version="1.0" encoding="utf-8"?>
<sst xmlns="http://schemas.openxmlformats.org/spreadsheetml/2006/main" count="683" uniqueCount="45">
  <si>
    <t>RICOPIA</t>
  </si>
  <si>
    <t>OBJETIVO ANUAL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</si>
  <si>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</si>
  <si>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</si>
  <si>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</si>
  <si>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</si>
  <si>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</si>
  <si>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</si>
  <si>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</si>
  <si>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</si>
  <si>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</si>
  <si>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</si>
  <si>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</si>
  <si>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</si>
  <si>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</si>
  <si>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</si>
  <si>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</si>
  <si>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</si>
  <si>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TOTAL</t>
  </si>
  <si>
    <t>HW (MÁQUINAS)</t>
  </si>
  <si>
    <t>SAT</t>
  </si>
  <si>
    <t xml:space="preserve">SERTEC </t>
  </si>
  <si>
    <t>ALQUILERES</t>
  </si>
  <si>
    <t>VARIOS</t>
  </si>
  <si>
    <t>CONTEX</t>
  </si>
  <si>
    <t>REALIZADO</t>
  </si>
  <si>
    <t>OBJETIVO</t>
  </si>
  <si>
    <t>CANCELACIONES</t>
  </si>
  <si>
    <t>TOTAL OPERACIONES</t>
  </si>
  <si>
    <t>%</t>
  </si>
  <si>
    <t xml:space="preserve">TOTALES </t>
  </si>
  <si>
    <t>DESVIACIÓN</t>
  </si>
  <si>
    <t>Q3/2015</t>
  </si>
  <si>
    <t>2S/2015</t>
  </si>
  <si>
    <t>S1 PREVISTO</t>
  </si>
  <si>
    <t>PENDIENTE</t>
  </si>
  <si>
    <t>%S/TOTAL</t>
  </si>
  <si>
    <t>TOTAL ACTUALIZADO</t>
  </si>
  <si>
    <t>ACTUALIZACIÓN BUDGET JULIO 2015</t>
  </si>
  <si>
    <t>Se reparten la patida de Varios del 2º Semestre</t>
  </si>
  <si>
    <t>Q4/2015</t>
  </si>
  <si>
    <t>% S/ TOTAL</t>
  </si>
  <si>
    <t>S2</t>
  </si>
  <si>
    <t>Q3/2016</t>
  </si>
  <si>
    <t>2S/2016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</si>
</sst>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[$€];[Red]\-#,##0\ [$€]"/>
    <numFmt numFmtId="165" formatCode="_(&quot;€&quot;* #,##0.00_);_(&quot;€&quot;* \(#,##0.00\);_(&quot;€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Arial Narrow"/>
      <family val="2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25" applyNumberFormat="0" applyAlignment="0" applyProtection="0"/>
    <xf numFmtId="0" fontId="19" fillId="10" borderId="26" applyNumberFormat="0" applyAlignment="0" applyProtection="0"/>
    <xf numFmtId="0" fontId="20" fillId="10" borderId="25" applyNumberFormat="0" applyAlignment="0" applyProtection="0"/>
    <xf numFmtId="0" fontId="21" fillId="0" borderId="27" applyNumberFormat="0" applyFill="0" applyAlignment="0" applyProtection="0"/>
    <xf numFmtId="0" fontId="2" fillId="11" borderId="2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30" applyNumberFormat="0" applyFill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  <xf numFmtId="9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1" fillId="0" borderId="0"/>
    <xf numFmtId="0" fontId="1" fillId="12" borderId="29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12" borderId="29" applyNumberFormat="0" applyFont="0" applyAlignment="0" applyProtection="0"/>
    <xf numFmtId="9" fontId="1" fillId="0" borderId="0" applyFont="0" applyFill="0" applyBorder="0" applyAlignment="0" applyProtection="0"/>
    <xf numFmtId="0" fontId="27" fillId="0" borderId="0"/>
    <xf numFmtId="165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1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10" fontId="0" fillId="0" borderId="0" xfId="2" applyNumberFormat="1" applyFont="1"/>
    <xf numFmtId="4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0" fontId="0" fillId="3" borderId="1" xfId="2" applyNumberFormat="1" applyFont="1" applyFill="1" applyBorder="1"/>
    <xf numFmtId="44" fontId="0" fillId="3" borderId="1" xfId="1" applyFont="1" applyFill="1" applyBorder="1"/>
    <xf numFmtId="44" fontId="2" fillId="2" borderId="1" xfId="1" applyFont="1" applyFill="1" applyBorder="1"/>
    <xf numFmtId="0" fontId="0" fillId="0" borderId="1" xfId="0" applyBorder="1"/>
    <xf numFmtId="10" fontId="0" fillId="0" borderId="1" xfId="2" applyNumberFormat="1" applyFont="1" applyBorder="1"/>
    <xf numFmtId="10" fontId="0" fillId="0" borderId="1" xfId="0" applyNumberFormat="1" applyBorder="1"/>
    <xf numFmtId="10" fontId="2" fillId="2" borderId="1" xfId="0" applyNumberFormat="1" applyFont="1" applyFill="1" applyBorder="1"/>
    <xf numFmtId="9" fontId="2" fillId="2" borderId="1" xfId="0" applyNumberFormat="1" applyFont="1" applyFill="1" applyBorder="1"/>
    <xf numFmtId="10" fontId="2" fillId="2" borderId="1" xfId="2" applyNumberFormat="1" applyFont="1" applyFill="1" applyBorder="1"/>
    <xf numFmtId="0" fontId="5" fillId="2" borderId="1" xfId="0" applyFont="1" applyFill="1" applyBorder="1" applyAlignment="1">
      <alignment horizontal="center"/>
    </xf>
    <xf numFmtId="9" fontId="0" fillId="3" borderId="1" xfId="2" applyFont="1" applyFill="1" applyBorder="1"/>
    <xf numFmtId="44" fontId="7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6" fillId="4" borderId="1" xfId="0" applyFont="1" applyFill="1" applyBorder="1" applyAlignment="1">
      <alignment horizontal="center"/>
    </xf>
    <xf numFmtId="44" fontId="7" fillId="0" borderId="6" xfId="0" applyNumberFormat="1" applyFont="1" applyBorder="1"/>
    <xf numFmtId="10" fontId="7" fillId="0" borderId="7" xfId="2" applyNumberFormat="1" applyFont="1" applyBorder="1"/>
    <xf numFmtId="0" fontId="7" fillId="0" borderId="7" xfId="0" applyFont="1" applyBorder="1"/>
    <xf numFmtId="10" fontId="7" fillId="0" borderId="9" xfId="2" applyNumberFormat="1" applyFont="1" applyBorder="1"/>
    <xf numFmtId="44" fontId="7" fillId="0" borderId="6" xfId="1" applyFont="1" applyBorder="1"/>
    <xf numFmtId="44" fontId="7" fillId="0" borderId="7" xfId="0" applyNumberFormat="1" applyFont="1" applyBorder="1"/>
    <xf numFmtId="0" fontId="6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0" borderId="15" xfId="0" applyBorder="1"/>
    <xf numFmtId="4" fontId="8" fillId="4" borderId="16" xfId="0" applyNumberFormat="1" applyFont="1" applyFill="1" applyBorder="1" applyAlignment="1">
      <alignment horizontal="center" vertical="center"/>
    </xf>
    <xf numFmtId="4" fontId="8" fillId="4" borderId="8" xfId="0" applyNumberFormat="1" applyFont="1" applyFill="1" applyBorder="1" applyAlignment="1">
      <alignment horizontal="center" vertical="center"/>
    </xf>
    <xf numFmtId="44" fontId="7" fillId="0" borderId="17" xfId="0" applyNumberFormat="1" applyFont="1" applyBorder="1"/>
    <xf numFmtId="44" fontId="7" fillId="0" borderId="9" xfId="0" applyNumberFormat="1" applyFont="1" applyBorder="1"/>
    <xf numFmtId="17" fontId="10" fillId="0" borderId="14" xfId="0" applyNumberFormat="1" applyFont="1" applyBorder="1" applyAlignment="1">
      <alignment horizontal="center"/>
    </xf>
    <xf numFmtId="44" fontId="7" fillId="0" borderId="18" xfId="0" applyNumberFormat="1" applyFont="1" applyBorder="1"/>
    <xf numFmtId="10" fontId="7" fillId="0" borderId="18" xfId="2" applyNumberFormat="1" applyFont="1" applyBorder="1"/>
    <xf numFmtId="44" fontId="7" fillId="0" borderId="19" xfId="0" applyNumberFormat="1" applyFont="1" applyBorder="1"/>
    <xf numFmtId="4" fontId="8" fillId="4" borderId="20" xfId="0" applyNumberFormat="1" applyFont="1" applyFill="1" applyBorder="1" applyAlignment="1">
      <alignment horizontal="center" vertical="center"/>
    </xf>
    <xf numFmtId="44" fontId="7" fillId="0" borderId="20" xfId="1" applyFont="1" applyBorder="1"/>
    <xf numFmtId="44" fontId="7" fillId="0" borderId="21" xfId="0" applyNumberFormat="1" applyFont="1" applyBorder="1"/>
    <xf numFmtId="44" fontId="7" fillId="0" borderId="17" xfId="1" applyFont="1" applyBorder="1"/>
    <xf numFmtId="44" fontId="7" fillId="0" borderId="20" xfId="0" applyNumberFormat="1" applyFont="1" applyBorder="1"/>
    <xf numFmtId="0" fontId="6" fillId="5" borderId="10" xfId="0" applyFont="1" applyFill="1" applyBorder="1"/>
    <xf numFmtId="0" fontId="6" fillId="5" borderId="11" xfId="0" applyFont="1" applyFill="1" applyBorder="1"/>
    <xf numFmtId="0" fontId="6" fillId="5" borderId="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10" fillId="0" borderId="20" xfId="1" applyFont="1" applyBorder="1"/>
    <xf numFmtId="44" fontId="10" fillId="0" borderId="21" xfId="0" applyNumberFormat="1" applyFont="1" applyBorder="1"/>
    <xf numFmtId="10" fontId="10" fillId="0" borderId="7" xfId="2" applyNumberFormat="1" applyFont="1" applyBorder="1"/>
    <xf numFmtId="44" fontId="10" fillId="0" borderId="17" xfId="1" applyFont="1" applyBorder="1"/>
    <xf numFmtId="44" fontId="10" fillId="0" borderId="6" xfId="0" applyNumberFormat="1" applyFont="1" applyBorder="1"/>
    <xf numFmtId="44" fontId="10" fillId="0" borderId="1" xfId="0" applyNumberFormat="1" applyFont="1" applyBorder="1"/>
    <xf numFmtId="44" fontId="10" fillId="0" borderId="17" xfId="0" applyNumberFormat="1" applyFont="1" applyBorder="1"/>
    <xf numFmtId="44" fontId="10" fillId="0" borderId="7" xfId="0" applyNumberFormat="1" applyFont="1" applyBorder="1"/>
    <xf numFmtId="0" fontId="10" fillId="0" borderId="0" xfId="0" applyFont="1"/>
    <xf numFmtId="0" fontId="10" fillId="0" borderId="14" xfId="0" applyNumberFormat="1" applyFont="1" applyBorder="1" applyAlignment="1">
      <alignment horizontal="center"/>
    </xf>
    <xf numFmtId="0" fontId="6" fillId="37" borderId="6" xfId="0" applyFont="1" applyFill="1" applyBorder="1" applyAlignment="1">
      <alignment horizontal="center"/>
    </xf>
    <xf numFmtId="0" fontId="6" fillId="37" borderId="1" xfId="0" applyFont="1" applyFill="1" applyBorder="1" applyAlignment="1">
      <alignment horizontal="center"/>
    </xf>
    <xf numFmtId="0" fontId="6" fillId="37" borderId="7" xfId="0" applyFont="1" applyFill="1" applyBorder="1" applyAlignment="1">
      <alignment horizontal="center"/>
    </xf>
    <xf numFmtId="4" fontId="8" fillId="37" borderId="2" xfId="0" applyNumberFormat="1" applyFont="1" applyFill="1" applyBorder="1" applyAlignment="1">
      <alignment horizontal="center" vertical="center"/>
    </xf>
    <xf numFmtId="0" fontId="6" fillId="37" borderId="10" xfId="0" applyFont="1" applyFill="1" applyBorder="1"/>
    <xf numFmtId="0" fontId="6" fillId="37" borderId="11" xfId="0" applyFont="1" applyFill="1" applyBorder="1"/>
    <xf numFmtId="4" fontId="8" fillId="37" borderId="16" xfId="0" applyNumberFormat="1" applyFont="1" applyFill="1" applyBorder="1" applyAlignment="1">
      <alignment horizontal="center" vertical="center"/>
    </xf>
    <xf numFmtId="4" fontId="8" fillId="37" borderId="20" xfId="0" applyNumberFormat="1" applyFont="1" applyFill="1" applyBorder="1" applyAlignment="1">
      <alignment horizontal="center" vertical="center"/>
    </xf>
    <xf numFmtId="4" fontId="8" fillId="37" borderId="8" xfId="0" applyNumberFormat="1" applyFont="1" applyFill="1" applyBorder="1" applyAlignment="1">
      <alignment horizontal="center" vertical="center"/>
    </xf>
    <xf numFmtId="0" fontId="0" fillId="37" borderId="15" xfId="0" applyFill="1" applyBorder="1"/>
    <xf numFmtId="0" fontId="10" fillId="37" borderId="14" xfId="0" applyNumberFormat="1" applyFont="1" applyFill="1" applyBorder="1" applyAlignment="1">
      <alignment horizontal="center"/>
    </xf>
    <xf numFmtId="44" fontId="10" fillId="0" borderId="18" xfId="0" applyNumberFormat="1" applyFont="1" applyBorder="1"/>
    <xf numFmtId="0" fontId="0" fillId="38" borderId="0" xfId="0" applyFill="1"/>
    <xf numFmtId="17" fontId="3" fillId="0" borderId="0" xfId="0" applyNumberFormat="1" applyFont="1" applyAlignment="1">
      <alignment horizontal="center" wrapText="1"/>
    </xf>
    <xf numFmtId="44" fontId="10" fillId="0" borderId="1" xfId="1" applyFont="1" applyBorder="1"/>
    <xf numFmtId="10" fontId="10" fillId="0" borderId="31" xfId="2" applyNumberFormat="1" applyFont="1" applyBorder="1"/>
    <xf numFmtId="0" fontId="6" fillId="37" borderId="12" xfId="0" applyFont="1" applyFill="1" applyBorder="1" applyAlignment="1">
      <alignment horizontal="center"/>
    </xf>
    <xf numFmtId="17" fontId="10" fillId="37" borderId="14" xfId="0" applyNumberFormat="1" applyFont="1" applyFill="1" applyBorder="1" applyAlignment="1">
      <alignment horizontal="center"/>
    </xf>
    <xf numFmtId="9" fontId="0" fillId="0" borderId="0" xfId="0" applyNumberFormat="1"/>
    <xf numFmtId="6" fontId="0" fillId="0" borderId="0" xfId="0" applyNumberFormat="1"/>
    <xf numFmtId="44" fontId="0" fillId="3" borderId="1" xfId="1" applyFont="1" applyFill="1" applyBorder="1"/>
    <xf numFmtId="44" fontId="2" fillId="2" borderId="1" xfId="1" applyFont="1" applyFill="1" applyBorder="1"/>
    <xf numFmtId="0" fontId="0" fillId="0" borderId="0" xfId="0"/>
    <xf numFmtId="10" fontId="0" fillId="0" borderId="0" xfId="2" applyNumberFormat="1" applyFont="1"/>
    <xf numFmtId="44" fontId="2" fillId="2" borderId="1" xfId="1" applyFont="1" applyFill="1" applyBorder="1"/>
    <xf numFmtId="44" fontId="7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6" fillId="4" borderId="1" xfId="0" applyFont="1" applyFill="1" applyBorder="1" applyAlignment="1">
      <alignment horizontal="center"/>
    </xf>
    <xf numFmtId="44" fontId="7" fillId="0" borderId="6" xfId="0" applyNumberFormat="1" applyFont="1" applyBorder="1"/>
    <xf numFmtId="10" fontId="7" fillId="0" borderId="7" xfId="2" applyNumberFormat="1" applyFont="1" applyBorder="1"/>
    <xf numFmtId="10" fontId="7" fillId="0" borderId="9" xfId="2" applyNumberFormat="1" applyFont="1" applyBorder="1"/>
    <xf numFmtId="44" fontId="7" fillId="0" borderId="7" xfId="0" applyNumberFormat="1" applyFont="1" applyBorder="1"/>
    <xf numFmtId="0" fontId="6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0" borderId="15" xfId="0" applyBorder="1"/>
    <xf numFmtId="4" fontId="8" fillId="4" borderId="16" xfId="0" applyNumberFormat="1" applyFont="1" applyFill="1" applyBorder="1" applyAlignment="1">
      <alignment horizontal="center" vertical="center"/>
    </xf>
    <xf numFmtId="4" fontId="8" fillId="4" borderId="8" xfId="0" applyNumberFormat="1" applyFont="1" applyFill="1" applyBorder="1" applyAlignment="1">
      <alignment horizontal="center" vertical="center"/>
    </xf>
    <xf numFmtId="44" fontId="7" fillId="0" borderId="17" xfId="0" applyNumberFormat="1" applyFont="1" applyBorder="1"/>
    <xf numFmtId="44" fontId="7" fillId="0" borderId="9" xfId="0" applyNumberFormat="1" applyFont="1" applyBorder="1"/>
    <xf numFmtId="17" fontId="10" fillId="0" borderId="14" xfId="0" applyNumberFormat="1" applyFont="1" applyBorder="1" applyAlignment="1">
      <alignment horizontal="center"/>
    </xf>
    <xf numFmtId="44" fontId="7" fillId="0" borderId="18" xfId="0" applyNumberFormat="1" applyFont="1" applyBorder="1"/>
    <xf numFmtId="10" fontId="7" fillId="0" borderId="18" xfId="2" applyNumberFormat="1" applyFont="1" applyBorder="1"/>
    <xf numFmtId="44" fontId="7" fillId="0" borderId="19" xfId="0" applyNumberFormat="1" applyFont="1" applyBorder="1"/>
    <xf numFmtId="4" fontId="8" fillId="4" borderId="20" xfId="0" applyNumberFormat="1" applyFont="1" applyFill="1" applyBorder="1" applyAlignment="1">
      <alignment horizontal="center" vertical="center"/>
    </xf>
    <xf numFmtId="44" fontId="7" fillId="0" borderId="20" xfId="1" applyFont="1" applyBorder="1"/>
    <xf numFmtId="44" fontId="7" fillId="0" borderId="21" xfId="0" applyNumberFormat="1" applyFont="1" applyBorder="1"/>
    <xf numFmtId="44" fontId="7" fillId="0" borderId="17" xfId="1" applyFont="1" applyBorder="1"/>
    <xf numFmtId="0" fontId="6" fillId="5" borderId="10" xfId="0" applyFont="1" applyFill="1" applyBorder="1"/>
    <xf numFmtId="0" fontId="6" fillId="5" borderId="11" xfId="0" applyFont="1" applyFill="1" applyBorder="1"/>
    <xf numFmtId="0" fontId="6" fillId="5" borderId="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10" fillId="0" borderId="20" xfId="1" applyFont="1" applyBorder="1"/>
    <xf numFmtId="44" fontId="10" fillId="0" borderId="21" xfId="0" applyNumberFormat="1" applyFont="1" applyBorder="1"/>
    <xf numFmtId="10" fontId="10" fillId="0" borderId="7" xfId="2" applyNumberFormat="1" applyFont="1" applyBorder="1"/>
    <xf numFmtId="44" fontId="10" fillId="0" borderId="17" xfId="1" applyFont="1" applyBorder="1"/>
    <xf numFmtId="44" fontId="10" fillId="0" borderId="6" xfId="0" applyNumberFormat="1" applyFont="1" applyBorder="1"/>
    <xf numFmtId="44" fontId="10" fillId="0" borderId="1" xfId="0" applyNumberFormat="1" applyFont="1" applyBorder="1"/>
    <xf numFmtId="44" fontId="10" fillId="0" borderId="17" xfId="0" applyNumberFormat="1" applyFont="1" applyBorder="1"/>
    <xf numFmtId="44" fontId="10" fillId="0" borderId="7" xfId="0" applyNumberFormat="1" applyFont="1" applyBorder="1"/>
    <xf numFmtId="0" fontId="10" fillId="0" borderId="0" xfId="0" applyFont="1"/>
    <xf numFmtId="0" fontId="6" fillId="37" borderId="6" xfId="0" applyFont="1" applyFill="1" applyBorder="1" applyAlignment="1">
      <alignment horizontal="center"/>
    </xf>
    <xf numFmtId="0" fontId="6" fillId="37" borderId="1" xfId="0" applyFont="1" applyFill="1" applyBorder="1" applyAlignment="1">
      <alignment horizontal="center"/>
    </xf>
    <xf numFmtId="0" fontId="6" fillId="37" borderId="7" xfId="0" applyFont="1" applyFill="1" applyBorder="1" applyAlignment="1">
      <alignment horizontal="center"/>
    </xf>
    <xf numFmtId="0" fontId="6" fillId="37" borderId="10" xfId="0" applyFont="1" applyFill="1" applyBorder="1"/>
    <xf numFmtId="0" fontId="6" fillId="37" borderId="11" xfId="0" applyFont="1" applyFill="1" applyBorder="1"/>
    <xf numFmtId="4" fontId="8" fillId="37" borderId="16" xfId="0" applyNumberFormat="1" applyFont="1" applyFill="1" applyBorder="1" applyAlignment="1">
      <alignment horizontal="center" vertical="center"/>
    </xf>
    <xf numFmtId="4" fontId="8" fillId="37" borderId="20" xfId="0" applyNumberFormat="1" applyFont="1" applyFill="1" applyBorder="1" applyAlignment="1">
      <alignment horizontal="center" vertical="center"/>
    </xf>
    <xf numFmtId="4" fontId="8" fillId="37" borderId="8" xfId="0" applyNumberFormat="1" applyFont="1" applyFill="1" applyBorder="1" applyAlignment="1">
      <alignment horizontal="center" vertical="center"/>
    </xf>
    <xf numFmtId="0" fontId="0" fillId="37" borderId="15" xfId="0" applyFill="1" applyBorder="1"/>
    <xf numFmtId="44" fontId="10" fillId="0" borderId="18" xfId="0" applyNumberFormat="1" applyFont="1" applyBorder="1"/>
    <xf numFmtId="0" fontId="0" fillId="38" borderId="0" xfId="0" applyFill="1"/>
    <xf numFmtId="44" fontId="0" fillId="0" borderId="0" xfId="0" applyNumberFormat="1"/>
    <xf numFmtId="10" fontId="2" fillId="2" borderId="17" xfId="2" applyNumberFormat="1" applyFont="1" applyFill="1" applyBorder="1"/>
    <xf numFmtId="4" fontId="4" fillId="3" borderId="6" xfId="0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/>
    </xf>
    <xf numFmtId="10" fontId="0" fillId="0" borderId="34" xfId="2" applyNumberFormat="1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2" fillId="2" borderId="11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44" fontId="2" fillId="2" borderId="0" xfId="1" applyFont="1" applyFill="1" applyBorder="1"/>
    <xf numFmtId="10" fontId="2" fillId="2" borderId="34" xfId="2" applyNumberFormat="1" applyFont="1" applyFill="1" applyBorder="1"/>
    <xf numFmtId="0" fontId="0" fillId="0" borderId="0" xfId="0" applyBorder="1" applyAlignment="1">
      <alignment horizontal="center"/>
    </xf>
    <xf numFmtId="44" fontId="7" fillId="0" borderId="20" xfId="1" applyFont="1" applyBorder="1"/>
    <xf numFmtId="44" fontId="2" fillId="2" borderId="1" xfId="1" applyFont="1" applyFill="1" applyBorder="1"/>
    <xf numFmtId="44" fontId="2" fillId="2" borderId="1" xfId="1" applyFont="1" applyFill="1" applyBorder="1" applyAlignment="1">
      <alignment wrapText="1"/>
    </xf>
    <xf numFmtId="44" fontId="0" fillId="3" borderId="1" xfId="1" applyFont="1" applyFill="1" applyBorder="1"/>
    <xf numFmtId="44" fontId="0" fillId="3" borderId="1" xfId="1" applyFont="1" applyFill="1" applyBorder="1"/>
    <xf numFmtId="44" fontId="0" fillId="3" borderId="1" xfId="1" applyFont="1" applyFill="1" applyBorder="1"/>
    <xf numFmtId="44" fontId="0" fillId="3" borderId="1" xfId="1" applyFont="1" applyFill="1" applyBorder="1"/>
    <xf numFmtId="44" fontId="0" fillId="3" borderId="1" xfId="1" applyFont="1" applyFill="1" applyBorder="1"/>
    <xf numFmtId="10" fontId="0" fillId="0" borderId="1" xfId="2" applyNumberFormat="1" applyFont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7" borderId="3" xfId="0" applyFont="1" applyFill="1" applyBorder="1" applyAlignment="1">
      <alignment horizontal="center"/>
    </xf>
    <xf numFmtId="0" fontId="6" fillId="37" borderId="4" xfId="0" applyFont="1" applyFill="1" applyBorder="1" applyAlignment="1">
      <alignment horizontal="center"/>
    </xf>
    <xf numFmtId="0" fontId="6" fillId="37" borderId="5" xfId="0" applyFont="1" applyFill="1" applyBorder="1" applyAlignment="1">
      <alignment horizontal="center"/>
    </xf>
    <xf numFmtId="0" fontId="9" fillId="37" borderId="3" xfId="0" applyFont="1" applyFill="1" applyBorder="1" applyAlignment="1">
      <alignment horizontal="center"/>
    </xf>
    <xf numFmtId="0" fontId="9" fillId="37" borderId="4" xfId="0" applyFont="1" applyFill="1" applyBorder="1" applyAlignment="1">
      <alignment horizontal="center"/>
    </xf>
    <xf numFmtId="0" fontId="9" fillId="37" borderId="5" xfId="0" applyFont="1" applyFill="1" applyBorder="1" applyAlignment="1">
      <alignment horizontal="center"/>
    </xf>
    <xf numFmtId="0" fontId="6" fillId="37" borderId="12" xfId="0" applyFont="1" applyFill="1" applyBorder="1" applyAlignment="1">
      <alignment horizontal="center"/>
    </xf>
    <xf numFmtId="0" fontId="6" fillId="37" borderId="13" xfId="0" applyFont="1" applyFill="1" applyBorder="1" applyAlignment="1">
      <alignment horizontal="center"/>
    </xf>
  </cellXfs>
  <cellStyles count="78">
    <cellStyle name="20% - Énfasis1" xfId="20" builtinId="30" customBuiltin="1"/>
    <cellStyle name="20% - Énfasis1 2" xfId="48"/>
    <cellStyle name="20% - Énfasis2" xfId="24" builtinId="34" customBuiltin="1"/>
    <cellStyle name="20% - Énfasis2 2" xfId="50"/>
    <cellStyle name="20% - Énfasis3" xfId="28" builtinId="38" customBuiltin="1"/>
    <cellStyle name="20% - Énfasis3 2" xfId="52"/>
    <cellStyle name="20% - Énfasis4" xfId="32" builtinId="42" customBuiltin="1"/>
    <cellStyle name="20% - Énfasis4 2" xfId="54"/>
    <cellStyle name="20% - Énfasis5" xfId="36" builtinId="46" customBuiltin="1"/>
    <cellStyle name="20% - Énfasis5 2" xfId="56"/>
    <cellStyle name="20% - Énfasis6" xfId="40" builtinId="50" customBuiltin="1"/>
    <cellStyle name="20% - Énfasis6 2" xfId="58"/>
    <cellStyle name="40% - Énfasis1" xfId="21" builtinId="31" customBuiltin="1"/>
    <cellStyle name="40% - Énfasis1 2" xfId="49"/>
    <cellStyle name="40% - Énfasis2" xfId="25" builtinId="35" customBuiltin="1"/>
    <cellStyle name="40% - Énfasis2 2" xfId="51"/>
    <cellStyle name="40% - Énfasis3" xfId="29" builtinId="39" customBuiltin="1"/>
    <cellStyle name="40% - Énfasis3 2" xfId="53"/>
    <cellStyle name="40% - Énfasis4" xfId="33" builtinId="43" customBuiltin="1"/>
    <cellStyle name="40% - Énfasis4 2" xfId="55"/>
    <cellStyle name="40% - Énfasis5" xfId="37" builtinId="47" customBuiltin="1"/>
    <cellStyle name="40% - Énfasis5 2" xfId="57"/>
    <cellStyle name="40% - Énfasis6" xfId="41" builtinId="51" customBuiltin="1"/>
    <cellStyle name="40% - Énfasis6 2" xfId="59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Diseño_CHECKLIST 2011 SERPISTA" xfId="67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Euro" xfId="45"/>
    <cellStyle name="Euro 2" xfId="68"/>
    <cellStyle name="Incorrecto" xfId="9" builtinId="27" customBuiltin="1"/>
    <cellStyle name="Millares 2" xfId="69"/>
    <cellStyle name="Millares 3" xfId="72"/>
    <cellStyle name="Millares 4" xfId="76"/>
    <cellStyle name="Millares 5" xfId="61"/>
    <cellStyle name="Moneda" xfId="1" builtinId="4"/>
    <cellStyle name="Moneda 2" xfId="64"/>
    <cellStyle name="Moneda 3" xfId="73"/>
    <cellStyle name="Moneda 4" xfId="77"/>
    <cellStyle name="Moneda 5" xfId="62"/>
    <cellStyle name="Neutral" xfId="10" builtinId="28" customBuiltin="1"/>
    <cellStyle name="Normal" xfId="0" builtinId="0"/>
    <cellStyle name="Normal 2" xfId="46"/>
    <cellStyle name="Normal 3" xfId="63"/>
    <cellStyle name="Normal 4" xfId="70"/>
    <cellStyle name="Normal 5" xfId="74"/>
    <cellStyle name="Normal 6" xfId="43"/>
    <cellStyle name="Notas 2" xfId="47"/>
    <cellStyle name="Notas 3" xfId="65"/>
    <cellStyle name="Porcentaje" xfId="2" builtinId="5"/>
    <cellStyle name="Porcentaje 2" xfId="66"/>
    <cellStyle name="Porcentaje 3" xfId="71"/>
    <cellStyle name="Porcentaje 4" xfId="75"/>
    <cellStyle name="Porcentaje 5" xfId="44"/>
    <cellStyle name="Porcentual 2" xfId="60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V37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T40" sqref="T40"/>
    </sheetView>
  </sheetViews>
  <sheetFormatPr baseColWidth="10" defaultRowHeight="15" x14ac:dyDescent="0.25"/>
  <cols>
    <col min="1" max="1" width="15.5703125" bestFit="1" customWidth="1"/>
    <col min="2" max="2" width="16.42578125" customWidth="1"/>
    <col min="3" max="3" width="8.140625" style="3" customWidth="1"/>
    <col min="4" max="4" width="19.7109375" customWidth="1"/>
    <col min="5" max="6" width="13.140625" customWidth="1"/>
    <col min="7" max="7" width="15" bestFit="1" customWidth="1"/>
    <col min="8" max="10" width="13.140625" customWidth="1"/>
    <col min="11" max="11" width="15" bestFit="1" customWidth="1"/>
    <col min="12" max="12" width="15" customWidth="1"/>
    <col min="13" max="15" width="13.28515625" customWidth="1"/>
    <col min="16" max="16" width="15" bestFit="1" customWidth="1"/>
    <col min="17" max="19" width="13.28515625" customWidth="1"/>
    <col min="20" max="20" width="15" bestFit="1" customWidth="1"/>
    <col min="21" max="21" width="15" style="80" customWidth="1"/>
    <col min="22" max="22" width="15" bestFit="1" customWidth="1"/>
  </cols>
  <sheetData>
    <row r="1" spans="1:22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34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42</v>
      </c>
      <c r="V1" s="1" t="s">
        <v>18</v>
      </c>
    </row>
    <row r="2" spans="1:22" ht="15.75" x14ac:dyDescent="0.25">
      <c r="A2" s="4" t="s">
        <v>19</v>
      </c>
      <c r="B2" s="78">
        <v>2500000</v>
      </c>
      <c r="C2" s="6">
        <f>+B2/$B$7</f>
        <v>0.32425421530479898</v>
      </c>
      <c r="D2" s="149">
        <v>208333</v>
      </c>
      <c r="E2" s="149">
        <v>208333</v>
      </c>
      <c r="F2" s="153">
        <v>208334</v>
      </c>
      <c r="G2" s="8">
        <f>SUM(D2:F2)</f>
        <v>625000</v>
      </c>
      <c r="H2" s="150">
        <v>250000</v>
      </c>
      <c r="I2" s="150">
        <v>250000</v>
      </c>
      <c r="J2" s="150">
        <v>250000</v>
      </c>
      <c r="K2" s="8">
        <f>SUM(H2:J2)</f>
        <v>750000</v>
      </c>
      <c r="L2" s="8">
        <f>+K2+G2</f>
        <v>1375000</v>
      </c>
      <c r="M2" s="151">
        <v>166667</v>
      </c>
      <c r="N2" s="153">
        <v>166666</v>
      </c>
      <c r="O2" s="153">
        <v>166667</v>
      </c>
      <c r="P2" s="8">
        <f t="shared" ref="P2:P6" si="0">SUM(M2:O2)</f>
        <v>500000</v>
      </c>
      <c r="Q2" s="78">
        <v>208333</v>
      </c>
      <c r="R2" s="153">
        <v>208333</v>
      </c>
      <c r="S2" s="153">
        <v>208334</v>
      </c>
      <c r="T2" s="8">
        <f>SUM(Q2:S2)</f>
        <v>625000</v>
      </c>
      <c r="U2" s="82">
        <f>+P2+T2</f>
        <v>1125000</v>
      </c>
      <c r="V2" s="148">
        <f>+T2+P2+K2+G2</f>
        <v>2500000</v>
      </c>
    </row>
    <row r="3" spans="1:22" ht="15.75" x14ac:dyDescent="0.25">
      <c r="A3" s="4" t="s">
        <v>20</v>
      </c>
      <c r="B3" s="78">
        <v>3750000</v>
      </c>
      <c r="C3" s="6">
        <f t="shared" ref="C3:C6" si="1">+B3/$B$7</f>
        <v>0.48638132295719844</v>
      </c>
      <c r="D3" s="152">
        <v>312500</v>
      </c>
      <c r="E3" s="152">
        <v>312500</v>
      </c>
      <c r="F3" s="152">
        <v>312500</v>
      </c>
      <c r="G3" s="8">
        <f t="shared" ref="G3:G6" si="2">SUM(D3:F3)</f>
        <v>937500</v>
      </c>
      <c r="H3" s="153">
        <v>375000</v>
      </c>
      <c r="I3" s="153">
        <v>375000</v>
      </c>
      <c r="J3" s="153">
        <v>375000</v>
      </c>
      <c r="K3" s="8">
        <f t="shared" ref="K3:K6" si="3">SUM(H3:J3)</f>
        <v>1125000</v>
      </c>
      <c r="L3" s="8">
        <f t="shared" ref="L3:L7" si="4">+K3+G3</f>
        <v>2062500</v>
      </c>
      <c r="M3" s="153">
        <v>275000</v>
      </c>
      <c r="N3" s="153">
        <v>200000</v>
      </c>
      <c r="O3" s="153">
        <v>275000</v>
      </c>
      <c r="P3" s="8">
        <f>+O3+N3+M3</f>
        <v>750000</v>
      </c>
      <c r="Q3" s="153">
        <v>312500</v>
      </c>
      <c r="R3" s="153">
        <v>312500</v>
      </c>
      <c r="S3" s="153">
        <v>312500</v>
      </c>
      <c r="T3" s="8">
        <f t="shared" ref="T3:T7" si="5">SUM(Q3:S3)</f>
        <v>937500</v>
      </c>
      <c r="U3" s="82">
        <f t="shared" ref="U3:U7" si="6">+P3+T3</f>
        <v>1687500</v>
      </c>
      <c r="V3" s="148">
        <f>+T3+P3+K3+G3</f>
        <v>3750000</v>
      </c>
    </row>
    <row r="4" spans="1:22" ht="15.75" x14ac:dyDescent="0.25">
      <c r="A4" s="4" t="s">
        <v>21</v>
      </c>
      <c r="B4" s="78">
        <v>700000</v>
      </c>
      <c r="C4" s="6">
        <f t="shared" si="1"/>
        <v>9.0791180285343706E-2</v>
      </c>
      <c r="D4" s="152">
        <v>58333</v>
      </c>
      <c r="E4" s="153">
        <v>58333</v>
      </c>
      <c r="F4" s="153">
        <v>58334</v>
      </c>
      <c r="G4" s="8">
        <f t="shared" si="2"/>
        <v>175000</v>
      </c>
      <c r="H4" s="153">
        <v>70000</v>
      </c>
      <c r="I4" s="153">
        <v>70000</v>
      </c>
      <c r="J4" s="153">
        <v>70000</v>
      </c>
      <c r="K4" s="8">
        <f t="shared" si="3"/>
        <v>210000</v>
      </c>
      <c r="L4" s="8">
        <f t="shared" si="4"/>
        <v>385000</v>
      </c>
      <c r="M4" s="153">
        <v>63333</v>
      </c>
      <c r="N4" s="153">
        <v>30000</v>
      </c>
      <c r="O4" s="153">
        <v>46667</v>
      </c>
      <c r="P4" s="8">
        <f>SUM(M4:O4)</f>
        <v>140000</v>
      </c>
      <c r="Q4" s="153">
        <v>58333</v>
      </c>
      <c r="R4" s="153">
        <v>58333</v>
      </c>
      <c r="S4" s="153">
        <v>58335</v>
      </c>
      <c r="T4" s="8">
        <f t="shared" si="5"/>
        <v>175001</v>
      </c>
      <c r="U4" s="82">
        <f t="shared" si="6"/>
        <v>315001</v>
      </c>
      <c r="V4" s="148">
        <f>+T4+P4+K4+G4</f>
        <v>700001</v>
      </c>
    </row>
    <row r="5" spans="1:22" ht="15.75" x14ac:dyDescent="0.25">
      <c r="A5" s="4" t="s">
        <v>22</v>
      </c>
      <c r="B5" s="78">
        <v>660000</v>
      </c>
      <c r="C5" s="6">
        <f t="shared" si="1"/>
        <v>8.5603112840466927E-2</v>
      </c>
      <c r="D5" s="152">
        <v>55000</v>
      </c>
      <c r="E5" s="78">
        <v>55000</v>
      </c>
      <c r="F5" s="78">
        <v>55000</v>
      </c>
      <c r="G5" s="8">
        <f t="shared" si="2"/>
        <v>165000</v>
      </c>
      <c r="H5" s="78">
        <v>66000</v>
      </c>
      <c r="I5" s="153">
        <v>66000</v>
      </c>
      <c r="J5" s="153">
        <v>66000</v>
      </c>
      <c r="K5" s="8">
        <f t="shared" si="3"/>
        <v>198000</v>
      </c>
      <c r="L5" s="8">
        <f t="shared" si="4"/>
        <v>363000</v>
      </c>
      <c r="M5" s="78">
        <v>44000</v>
      </c>
      <c r="N5" s="153">
        <v>44000</v>
      </c>
      <c r="O5" s="153">
        <v>44000</v>
      </c>
      <c r="P5" s="8">
        <f t="shared" si="0"/>
        <v>132000</v>
      </c>
      <c r="Q5" s="78">
        <v>55000</v>
      </c>
      <c r="R5" s="78">
        <v>55000</v>
      </c>
      <c r="S5" s="78">
        <v>55000</v>
      </c>
      <c r="T5" s="8">
        <f t="shared" si="5"/>
        <v>165000</v>
      </c>
      <c r="U5" s="82">
        <f t="shared" si="6"/>
        <v>297000</v>
      </c>
      <c r="V5" s="147">
        <f>+T5+P5+K5+G5</f>
        <v>660000</v>
      </c>
    </row>
    <row r="6" spans="1:22" ht="15.75" x14ac:dyDescent="0.25">
      <c r="A6" s="4" t="s">
        <v>23</v>
      </c>
      <c r="B6" s="78">
        <v>100000</v>
      </c>
      <c r="C6" s="6">
        <f t="shared" si="1"/>
        <v>1.2970168612191959E-2</v>
      </c>
      <c r="D6" s="152">
        <v>8333</v>
      </c>
      <c r="E6" s="152">
        <v>8333</v>
      </c>
      <c r="F6" s="152">
        <v>8334</v>
      </c>
      <c r="G6" s="8">
        <f t="shared" si="2"/>
        <v>25000</v>
      </c>
      <c r="H6" s="153">
        <v>10000</v>
      </c>
      <c r="I6" s="153">
        <v>10000</v>
      </c>
      <c r="J6" s="153">
        <v>10000</v>
      </c>
      <c r="K6" s="8">
        <f t="shared" si="3"/>
        <v>30000</v>
      </c>
      <c r="L6" s="8">
        <f t="shared" si="4"/>
        <v>55000</v>
      </c>
      <c r="M6" s="153">
        <v>8000</v>
      </c>
      <c r="N6" s="153">
        <v>4000</v>
      </c>
      <c r="O6" s="153">
        <v>8000</v>
      </c>
      <c r="P6" s="8">
        <f t="shared" si="0"/>
        <v>20000</v>
      </c>
      <c r="Q6" s="153">
        <v>8333.33</v>
      </c>
      <c r="R6" s="153">
        <v>8333.33</v>
      </c>
      <c r="S6" s="153">
        <v>8333.34</v>
      </c>
      <c r="T6" s="8">
        <f t="shared" si="5"/>
        <v>25000</v>
      </c>
      <c r="U6" s="82">
        <f t="shared" si="6"/>
        <v>45000</v>
      </c>
      <c r="V6" s="147">
        <f>+T6+P6+K6+G6</f>
        <v>100000</v>
      </c>
    </row>
    <row r="7" spans="1:22" ht="15.75" x14ac:dyDescent="0.25">
      <c r="A7" s="4" t="s">
        <v>18</v>
      </c>
      <c r="B7" s="78">
        <f t="shared" ref="B7:J7" si="7">SUM(B2:B6)</f>
        <v>7710000</v>
      </c>
      <c r="C7" s="6">
        <f t="shared" si="7"/>
        <v>1</v>
      </c>
      <c r="D7" s="151">
        <f t="shared" si="7"/>
        <v>642499</v>
      </c>
      <c r="E7" s="151">
        <f t="shared" si="7"/>
        <v>642499</v>
      </c>
      <c r="F7" s="151">
        <f t="shared" si="7"/>
        <v>642502</v>
      </c>
      <c r="G7" s="8">
        <f t="shared" si="7"/>
        <v>1927500</v>
      </c>
      <c r="H7" s="151">
        <f t="shared" si="7"/>
        <v>771000</v>
      </c>
      <c r="I7" s="151">
        <f t="shared" si="7"/>
        <v>771000</v>
      </c>
      <c r="J7" s="7">
        <f t="shared" si="7"/>
        <v>771000</v>
      </c>
      <c r="K7" s="8">
        <f>SUM(H7:J7)</f>
        <v>2313000</v>
      </c>
      <c r="L7" s="8">
        <f t="shared" si="4"/>
        <v>4240500</v>
      </c>
      <c r="M7" s="78">
        <f t="shared" ref="M7:S7" si="8">SUM(M2:M6)</f>
        <v>557000</v>
      </c>
      <c r="N7" s="153">
        <f t="shared" si="8"/>
        <v>444666</v>
      </c>
      <c r="O7" s="153">
        <f t="shared" si="8"/>
        <v>540334</v>
      </c>
      <c r="P7" s="8">
        <f t="shared" si="8"/>
        <v>1542000</v>
      </c>
      <c r="Q7" s="78">
        <f t="shared" si="8"/>
        <v>642499.32999999996</v>
      </c>
      <c r="R7" s="153">
        <f t="shared" si="8"/>
        <v>642499.32999999996</v>
      </c>
      <c r="S7" s="153">
        <f t="shared" si="8"/>
        <v>642502.34</v>
      </c>
      <c r="T7" s="8">
        <f t="shared" si="5"/>
        <v>1927501</v>
      </c>
      <c r="U7" s="82">
        <f t="shared" si="6"/>
        <v>3469501</v>
      </c>
      <c r="V7" s="79">
        <f>+T7+P7+K7+G7</f>
        <v>7710001</v>
      </c>
    </row>
    <row r="8" spans="1:22" ht="15.75" x14ac:dyDescent="0.25">
      <c r="A8" s="4" t="s">
        <v>41</v>
      </c>
      <c r="B8" s="9"/>
      <c r="C8" s="10"/>
      <c r="D8" s="154">
        <f>+D7/$B$7</f>
        <v>8.3333203631647215E-2</v>
      </c>
      <c r="E8" s="154">
        <f>+E7/$B$7</f>
        <v>8.3333203631647215E-2</v>
      </c>
      <c r="F8" s="154">
        <f>+F7/$B$7</f>
        <v>8.3333592736705583E-2</v>
      </c>
      <c r="G8" s="2">
        <f>+G7/B7</f>
        <v>0.25</v>
      </c>
      <c r="H8" s="154">
        <f>+H7/$B$7</f>
        <v>0.1</v>
      </c>
      <c r="I8" s="154">
        <f>+I7/$B$7</f>
        <v>0.1</v>
      </c>
      <c r="J8" s="154">
        <f>+J7/$B$7</f>
        <v>0.1</v>
      </c>
      <c r="K8" s="2">
        <f>+K7/B7</f>
        <v>0.3</v>
      </c>
      <c r="L8" s="2">
        <f>+L7/V7</f>
        <v>0.54999992866408187</v>
      </c>
      <c r="M8" s="154">
        <f>+M7/$B$7</f>
        <v>7.2243839169909202E-2</v>
      </c>
      <c r="N8" s="154">
        <f>+N7/$B$7</f>
        <v>5.7673929961089491E-2</v>
      </c>
      <c r="O8" s="154">
        <f>+O7/$B$7</f>
        <v>7.0082230869001297E-2</v>
      </c>
      <c r="P8" s="2">
        <f>+P7/B7</f>
        <v>0.2</v>
      </c>
      <c r="Q8" s="154">
        <f t="shared" ref="Q8:S8" si="9">+Q7/$B$7</f>
        <v>8.3333246433203625E-2</v>
      </c>
      <c r="R8" s="154">
        <f t="shared" si="9"/>
        <v>8.3333246433203625E-2</v>
      </c>
      <c r="S8" s="154">
        <f t="shared" si="9"/>
        <v>8.3333636835278849E-2</v>
      </c>
      <c r="T8" s="2">
        <f>+T7/B7</f>
        <v>0.25000012970168611</v>
      </c>
      <c r="U8" s="2">
        <f>+U7/V7</f>
        <v>0.45000007133591813</v>
      </c>
      <c r="V8" s="2">
        <f>+T8+P8+L8</f>
        <v>1.000000058365768</v>
      </c>
    </row>
    <row r="12" spans="1:22" x14ac:dyDescent="0.25">
      <c r="M12" s="76"/>
    </row>
    <row r="13" spans="1:22" hidden="1" x14ac:dyDescent="0.25">
      <c r="A13" s="15" t="s">
        <v>24</v>
      </c>
      <c r="B13" s="1" t="s">
        <v>1</v>
      </c>
      <c r="C13" s="2"/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/>
      <c r="M13" s="1" t="s">
        <v>10</v>
      </c>
      <c r="N13" s="1" t="s">
        <v>11</v>
      </c>
      <c r="O13" s="1" t="s">
        <v>12</v>
      </c>
      <c r="P13" s="1" t="s">
        <v>13</v>
      </c>
      <c r="Q13" s="1" t="s">
        <v>14</v>
      </c>
      <c r="R13" s="1" t="s">
        <v>15</v>
      </c>
      <c r="S13" s="1" t="s">
        <v>16</v>
      </c>
      <c r="T13" s="1" t="s">
        <v>17</v>
      </c>
      <c r="U13" s="1"/>
      <c r="V13" s="1" t="s">
        <v>18</v>
      </c>
    </row>
    <row r="14" spans="1:22" ht="15.75" hidden="1" x14ac:dyDescent="0.25">
      <c r="A14" s="4" t="s">
        <v>19</v>
      </c>
      <c r="B14" s="7"/>
      <c r="C14" s="6" t="e">
        <f>+B14/B19</f>
        <v>#DIV/0!</v>
      </c>
      <c r="D14" s="7"/>
      <c r="E14" s="7"/>
      <c r="F14" s="7"/>
      <c r="G14" s="8"/>
      <c r="H14" s="7"/>
      <c r="I14" s="7"/>
      <c r="J14" s="7"/>
      <c r="K14" s="8"/>
      <c r="L14" s="8"/>
      <c r="M14" s="7"/>
      <c r="N14" s="7"/>
      <c r="O14" s="7"/>
      <c r="P14" s="8"/>
      <c r="Q14" s="7"/>
      <c r="R14" s="7"/>
      <c r="S14" s="7"/>
      <c r="T14" s="8"/>
      <c r="U14" s="82"/>
      <c r="V14" s="8"/>
    </row>
    <row r="15" spans="1:22" ht="15.75" hidden="1" x14ac:dyDescent="0.25">
      <c r="A15" s="4" t="s">
        <v>20</v>
      </c>
      <c r="B15" s="7"/>
      <c r="C15" s="6" t="e">
        <f>+B15/B19</f>
        <v>#DIV/0!</v>
      </c>
      <c r="D15" s="7"/>
      <c r="E15" s="7"/>
      <c r="F15" s="7"/>
      <c r="G15" s="8"/>
      <c r="H15" s="7"/>
      <c r="I15" s="7"/>
      <c r="J15" s="7"/>
      <c r="K15" s="8"/>
      <c r="L15" s="8"/>
      <c r="M15" s="7"/>
      <c r="N15" s="7"/>
      <c r="O15" s="7"/>
      <c r="P15" s="8"/>
      <c r="Q15" s="7"/>
      <c r="R15" s="7"/>
      <c r="S15" s="7"/>
      <c r="T15" s="8"/>
      <c r="U15" s="82"/>
      <c r="V15" s="8"/>
    </row>
    <row r="16" spans="1:22" ht="15.75" hidden="1" x14ac:dyDescent="0.25">
      <c r="A16" s="4" t="s">
        <v>21</v>
      </c>
      <c r="B16" s="7"/>
      <c r="C16" s="6"/>
      <c r="D16" s="7"/>
      <c r="E16" s="7"/>
      <c r="F16" s="7"/>
      <c r="G16" s="8"/>
      <c r="H16" s="7"/>
      <c r="I16" s="7"/>
      <c r="J16" s="7"/>
      <c r="K16" s="8"/>
      <c r="L16" s="8"/>
      <c r="M16" s="7"/>
      <c r="N16" s="7"/>
      <c r="O16" s="7"/>
      <c r="P16" s="8"/>
      <c r="Q16" s="7"/>
      <c r="R16" s="7"/>
      <c r="S16" s="7"/>
      <c r="T16" s="8"/>
      <c r="U16" s="82"/>
      <c r="V16" s="8"/>
    </row>
    <row r="17" spans="1:22" ht="15.75" hidden="1" x14ac:dyDescent="0.25">
      <c r="A17" s="4" t="s">
        <v>22</v>
      </c>
      <c r="B17" s="7"/>
      <c r="C17" s="6">
        <v>0</v>
      </c>
      <c r="D17" s="7"/>
      <c r="E17" s="7"/>
      <c r="F17" s="7"/>
      <c r="G17" s="8"/>
      <c r="H17" s="7"/>
      <c r="I17" s="7"/>
      <c r="J17" s="7"/>
      <c r="K17" s="8"/>
      <c r="L17" s="8"/>
      <c r="M17" s="7"/>
      <c r="N17" s="7"/>
      <c r="O17" s="7"/>
      <c r="P17" s="8"/>
      <c r="Q17" s="7"/>
      <c r="R17" s="7"/>
      <c r="S17" s="7"/>
      <c r="T17" s="8"/>
      <c r="U17" s="82"/>
      <c r="V17" s="8"/>
    </row>
    <row r="18" spans="1:22" ht="15.75" hidden="1" x14ac:dyDescent="0.25">
      <c r="A18" s="4" t="s">
        <v>23</v>
      </c>
      <c r="B18" s="7"/>
      <c r="C18" s="6">
        <v>0</v>
      </c>
      <c r="D18" s="7"/>
      <c r="E18" s="7"/>
      <c r="F18" s="7"/>
      <c r="G18" s="8"/>
      <c r="H18" s="7"/>
      <c r="I18" s="7"/>
      <c r="J18" s="7"/>
      <c r="K18" s="8"/>
      <c r="L18" s="8"/>
      <c r="M18" s="7"/>
      <c r="N18" s="7"/>
      <c r="O18" s="7"/>
      <c r="P18" s="8"/>
      <c r="Q18" s="7"/>
      <c r="R18" s="7"/>
      <c r="S18" s="7"/>
      <c r="T18" s="8"/>
      <c r="U18" s="82"/>
      <c r="V18" s="8"/>
    </row>
    <row r="19" spans="1:22" hidden="1" x14ac:dyDescent="0.25">
      <c r="A19" s="5"/>
      <c r="B19" s="7">
        <f t="shared" ref="B19:C19" si="10">SUM(B14:B18)</f>
        <v>0</v>
      </c>
      <c r="C19" s="6" t="e">
        <f t="shared" si="10"/>
        <v>#DIV/0!</v>
      </c>
      <c r="D19" s="7"/>
      <c r="E19" s="7"/>
      <c r="F19" s="7"/>
      <c r="G19" s="8"/>
      <c r="H19" s="7"/>
      <c r="I19" s="7"/>
      <c r="J19" s="7"/>
      <c r="K19" s="8"/>
      <c r="L19" s="8"/>
      <c r="M19" s="7"/>
      <c r="N19" s="7"/>
      <c r="O19" s="7"/>
      <c r="P19" s="8"/>
      <c r="Q19" s="7"/>
      <c r="R19" s="7"/>
      <c r="S19" s="7"/>
      <c r="T19" s="8"/>
      <c r="U19" s="82"/>
      <c r="V19" s="8"/>
    </row>
    <row r="20" spans="1:22" hidden="1" x14ac:dyDescent="0.25">
      <c r="A20" s="9"/>
      <c r="B20" s="9"/>
      <c r="C20" s="10"/>
      <c r="D20" s="11">
        <v>0.05</v>
      </c>
      <c r="E20" s="11">
        <v>0.06</v>
      </c>
      <c r="F20" s="11">
        <v>6.5000000000000002E-2</v>
      </c>
      <c r="G20" s="12" t="e">
        <f>+G19/B19</f>
        <v>#DIV/0!</v>
      </c>
      <c r="H20" s="11">
        <v>7.0000000000000007E-2</v>
      </c>
      <c r="I20" s="11">
        <v>7.0000000000000007E-2</v>
      </c>
      <c r="J20" s="11">
        <v>7.0000000000000007E-2</v>
      </c>
      <c r="K20" s="13" t="e">
        <f>+K19/B19</f>
        <v>#DIV/0!</v>
      </c>
      <c r="L20" s="13"/>
      <c r="M20" s="11">
        <v>7.0000000000000007E-2</v>
      </c>
      <c r="N20" s="11">
        <v>0.04</v>
      </c>
      <c r="O20" s="11">
        <v>0.08</v>
      </c>
      <c r="P20" s="13" t="e">
        <f>+P19/B19</f>
        <v>#DIV/0!</v>
      </c>
      <c r="Q20" s="11">
        <v>0.14000000000000001</v>
      </c>
      <c r="R20" s="11">
        <v>0.14000000000000001</v>
      </c>
      <c r="S20" s="11">
        <v>0.14499999999999999</v>
      </c>
      <c r="T20" s="13">
        <f>SUM(Q20:S20)</f>
        <v>0.42500000000000004</v>
      </c>
      <c r="U20" s="13"/>
      <c r="V20" s="14" t="e">
        <f>+T20+P20+K20+G20</f>
        <v>#DIV/0!</v>
      </c>
    </row>
    <row r="21" spans="1:22" hidden="1" x14ac:dyDescent="0.25"/>
    <row r="22" spans="1:22" hidden="1" x14ac:dyDescent="0.25"/>
    <row r="23" spans="1:22" hidden="1" x14ac:dyDescent="0.25">
      <c r="A23" s="1" t="s">
        <v>0</v>
      </c>
      <c r="B23" s="1">
        <v>2014</v>
      </c>
      <c r="C23" s="2"/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/>
      <c r="M23" s="1" t="s">
        <v>10</v>
      </c>
      <c r="N23" s="1" t="s">
        <v>11</v>
      </c>
      <c r="O23" s="1" t="s">
        <v>12</v>
      </c>
      <c r="P23" s="1" t="s">
        <v>13</v>
      </c>
      <c r="Q23" s="1" t="s">
        <v>14</v>
      </c>
      <c r="R23" s="1" t="s">
        <v>15</v>
      </c>
      <c r="S23" s="1" t="s">
        <v>16</v>
      </c>
      <c r="T23" s="1" t="s">
        <v>17</v>
      </c>
      <c r="U23" s="1"/>
      <c r="V23" s="1" t="s">
        <v>18</v>
      </c>
    </row>
    <row r="24" spans="1:22" ht="15.75" hidden="1" x14ac:dyDescent="0.25">
      <c r="A24" s="4" t="s">
        <v>19</v>
      </c>
      <c r="B24" s="5">
        <v>1800000</v>
      </c>
      <c r="C24" s="6">
        <f>+B24/$B$7</f>
        <v>0.23346303501945526</v>
      </c>
      <c r="D24" s="7"/>
      <c r="E24" s="7"/>
      <c r="F24" s="7"/>
      <c r="G24" s="8">
        <f>SUM(D24:F24)</f>
        <v>0</v>
      </c>
      <c r="H24" s="7"/>
      <c r="I24" s="7"/>
      <c r="J24" s="7"/>
      <c r="K24" s="8">
        <f>SUM(H24:J24)</f>
        <v>0</v>
      </c>
      <c r="L24" s="8"/>
      <c r="M24" s="7"/>
      <c r="N24" s="7"/>
      <c r="O24" s="7"/>
      <c r="P24" s="8">
        <f t="shared" ref="P24:P29" si="11">SUM(M24:O24)</f>
        <v>0</v>
      </c>
      <c r="Q24" s="7"/>
      <c r="R24" s="7"/>
      <c r="S24" s="7"/>
      <c r="T24" s="8">
        <f>SUM(Q24:S24)</f>
        <v>0</v>
      </c>
      <c r="U24" s="82"/>
      <c r="V24" s="8">
        <f>+T24+P24+K24+G24</f>
        <v>0</v>
      </c>
    </row>
    <row r="25" spans="1:22" ht="15.75" hidden="1" x14ac:dyDescent="0.25">
      <c r="A25" s="4" t="s">
        <v>20</v>
      </c>
      <c r="B25" s="5">
        <v>3500000</v>
      </c>
      <c r="C25" s="6">
        <f t="shared" ref="C25:C28" si="12">+B25/$B$7</f>
        <v>0.45395590142671854</v>
      </c>
      <c r="D25" s="7"/>
      <c r="E25" s="7"/>
      <c r="F25" s="7"/>
      <c r="G25" s="8">
        <f t="shared" ref="G25:G28" si="13">SUM(D25:F25)</f>
        <v>0</v>
      </c>
      <c r="H25" s="7"/>
      <c r="I25" s="7"/>
      <c r="J25" s="7"/>
      <c r="K25" s="8">
        <f t="shared" ref="K25:K28" si="14">SUM(H25:J25)</f>
        <v>0</v>
      </c>
      <c r="L25" s="8"/>
      <c r="M25" s="7"/>
      <c r="N25" s="7"/>
      <c r="O25" s="7"/>
      <c r="P25" s="8">
        <f t="shared" si="11"/>
        <v>0</v>
      </c>
      <c r="Q25" s="7"/>
      <c r="R25" s="7"/>
      <c r="S25" s="7"/>
      <c r="T25" s="8">
        <f t="shared" ref="T25:T29" si="15">SUM(Q25:S25)</f>
        <v>0</v>
      </c>
      <c r="U25" s="82"/>
      <c r="V25" s="8">
        <f>+T25+P25+K25+G25</f>
        <v>0</v>
      </c>
    </row>
    <row r="26" spans="1:22" ht="15.75" hidden="1" x14ac:dyDescent="0.25">
      <c r="A26" s="4" t="s">
        <v>21</v>
      </c>
      <c r="B26" s="5">
        <v>700000</v>
      </c>
      <c r="C26" s="6">
        <f t="shared" si="12"/>
        <v>9.0791180285343706E-2</v>
      </c>
      <c r="D26" s="7"/>
      <c r="E26" s="7"/>
      <c r="F26" s="7"/>
      <c r="G26" s="8">
        <f t="shared" si="13"/>
        <v>0</v>
      </c>
      <c r="H26" s="7"/>
      <c r="I26" s="7"/>
      <c r="J26" s="7"/>
      <c r="K26" s="8">
        <f t="shared" si="14"/>
        <v>0</v>
      </c>
      <c r="L26" s="8"/>
      <c r="M26" s="7"/>
      <c r="N26" s="7"/>
      <c r="O26" s="7"/>
      <c r="P26" s="8">
        <f t="shared" si="11"/>
        <v>0</v>
      </c>
      <c r="Q26" s="7"/>
      <c r="R26" s="7"/>
      <c r="S26" s="7"/>
      <c r="T26" s="8">
        <f t="shared" si="15"/>
        <v>0</v>
      </c>
      <c r="U26" s="82"/>
      <c r="V26" s="8">
        <f>+T26+P26+K26+G26</f>
        <v>0</v>
      </c>
    </row>
    <row r="27" spans="1:22" ht="15.75" hidden="1" x14ac:dyDescent="0.25">
      <c r="A27" s="4" t="s">
        <v>22</v>
      </c>
      <c r="B27" s="5">
        <v>500000</v>
      </c>
      <c r="C27" s="6">
        <f t="shared" si="12"/>
        <v>6.4850843060959798E-2</v>
      </c>
      <c r="D27" s="7"/>
      <c r="E27" s="7"/>
      <c r="F27" s="7"/>
      <c r="G27" s="8">
        <f t="shared" si="13"/>
        <v>0</v>
      </c>
      <c r="H27" s="7"/>
      <c r="I27" s="7"/>
      <c r="J27" s="7"/>
      <c r="K27" s="8">
        <f t="shared" si="14"/>
        <v>0</v>
      </c>
      <c r="L27" s="8"/>
      <c r="M27" s="7"/>
      <c r="N27" s="7"/>
      <c r="O27" s="7"/>
      <c r="P27" s="8">
        <f t="shared" si="11"/>
        <v>0</v>
      </c>
      <c r="Q27" s="7"/>
      <c r="R27" s="7"/>
      <c r="S27" s="7"/>
      <c r="T27" s="8">
        <f t="shared" si="15"/>
        <v>0</v>
      </c>
      <c r="U27" s="82"/>
      <c r="V27" s="8">
        <f>+T27+P27+K27+G27</f>
        <v>0</v>
      </c>
    </row>
    <row r="28" spans="1:22" ht="15.75" hidden="1" x14ac:dyDescent="0.25">
      <c r="A28" s="4" t="s">
        <v>23</v>
      </c>
      <c r="B28" s="5">
        <v>500000</v>
      </c>
      <c r="C28" s="6">
        <f t="shared" si="12"/>
        <v>6.4850843060959798E-2</v>
      </c>
      <c r="D28" s="7"/>
      <c r="E28" s="7"/>
      <c r="F28" s="7"/>
      <c r="G28" s="8">
        <f t="shared" si="13"/>
        <v>0</v>
      </c>
      <c r="H28" s="7"/>
      <c r="I28" s="7"/>
      <c r="J28" s="7"/>
      <c r="K28" s="8">
        <f t="shared" si="14"/>
        <v>0</v>
      </c>
      <c r="L28" s="8"/>
      <c r="M28" s="7"/>
      <c r="N28" s="7"/>
      <c r="O28" s="7"/>
      <c r="P28" s="8">
        <f t="shared" si="11"/>
        <v>0</v>
      </c>
      <c r="Q28" s="7"/>
      <c r="R28" s="7"/>
      <c r="S28" s="7"/>
      <c r="T28" s="8">
        <f t="shared" si="15"/>
        <v>0</v>
      </c>
      <c r="U28" s="82"/>
      <c r="V28" s="8">
        <f>+T28+P28+K28+G28</f>
        <v>0</v>
      </c>
    </row>
    <row r="29" spans="1:22" hidden="1" x14ac:dyDescent="0.25">
      <c r="A29" s="5"/>
      <c r="B29" s="5">
        <f t="shared" ref="B29:H29" si="16">SUM(B24:B28)</f>
        <v>7000000</v>
      </c>
      <c r="C29" s="6">
        <f t="shared" si="16"/>
        <v>0.90791180285343709</v>
      </c>
      <c r="D29" s="7">
        <f t="shared" si="16"/>
        <v>0</v>
      </c>
      <c r="E29" s="7">
        <f t="shared" si="16"/>
        <v>0</v>
      </c>
      <c r="F29" s="7">
        <f t="shared" si="16"/>
        <v>0</v>
      </c>
      <c r="G29" s="8">
        <f t="shared" si="16"/>
        <v>0</v>
      </c>
      <c r="H29" s="7">
        <f t="shared" si="16"/>
        <v>0</v>
      </c>
      <c r="I29" s="7">
        <f t="shared" ref="I29:J29" si="17">SUM(I24:I28)</f>
        <v>0</v>
      </c>
      <c r="J29" s="7">
        <f t="shared" si="17"/>
        <v>0</v>
      </c>
      <c r="K29" s="8">
        <f>SUM(H29:J29)</f>
        <v>0</v>
      </c>
      <c r="L29" s="8"/>
      <c r="M29" s="7">
        <f>SUM(M24:M28)</f>
        <v>0</v>
      </c>
      <c r="N29" s="7">
        <f t="shared" ref="N29:O29" si="18">SUM(N24:N28)</f>
        <v>0</v>
      </c>
      <c r="O29" s="7">
        <f t="shared" si="18"/>
        <v>0</v>
      </c>
      <c r="P29" s="8">
        <f t="shared" si="11"/>
        <v>0</v>
      </c>
      <c r="Q29" s="7">
        <f>SUM(Q24:Q28)</f>
        <v>0</v>
      </c>
      <c r="R29" s="7">
        <f t="shared" ref="R29:S29" si="19">SUM(R24:R28)</f>
        <v>0</v>
      </c>
      <c r="S29" s="7">
        <f t="shared" si="19"/>
        <v>0</v>
      </c>
      <c r="T29" s="8">
        <f t="shared" si="15"/>
        <v>0</v>
      </c>
      <c r="U29" s="82"/>
      <c r="V29" s="8">
        <f>+T29+P29+K29+G29</f>
        <v>0</v>
      </c>
    </row>
    <row r="30" spans="1:22" hidden="1" x14ac:dyDescent="0.25">
      <c r="A30" s="9"/>
      <c r="B30" s="9"/>
      <c r="C30" s="10"/>
      <c r="D30" s="11">
        <v>7.1999999999999995E-2</v>
      </c>
      <c r="E30" s="11">
        <v>8.4000000000000005E-2</v>
      </c>
      <c r="F30" s="11">
        <v>8.5999999999999993E-2</v>
      </c>
      <c r="G30" s="12">
        <f>+G29/B29</f>
        <v>0</v>
      </c>
      <c r="H30" s="11">
        <v>8.5999999999999993E-2</v>
      </c>
      <c r="I30" s="11">
        <v>8.5999999999999993E-2</v>
      </c>
      <c r="J30" s="11">
        <v>8.5999999999999993E-2</v>
      </c>
      <c r="K30" s="13">
        <f>+K29/B29</f>
        <v>0</v>
      </c>
      <c r="L30" s="13"/>
      <c r="M30" s="11">
        <v>0.08</v>
      </c>
      <c r="N30" s="11">
        <v>0.04</v>
      </c>
      <c r="O30" s="11">
        <v>0.08</v>
      </c>
      <c r="P30" s="13">
        <f>+P29/B29</f>
        <v>0</v>
      </c>
      <c r="Q30" s="11">
        <v>0.1</v>
      </c>
      <c r="R30" s="11">
        <v>0.1</v>
      </c>
      <c r="S30" s="11">
        <v>0.1</v>
      </c>
      <c r="T30" s="13">
        <f>SUM(Q30:S30)</f>
        <v>0.30000000000000004</v>
      </c>
      <c r="U30" s="13"/>
      <c r="V30" s="14">
        <f>+T30+P30+K30+G30</f>
        <v>0.30000000000000004</v>
      </c>
    </row>
    <row r="31" spans="1:22" hidden="1" x14ac:dyDescent="0.25"/>
    <row r="32" spans="1:22" hidden="1" x14ac:dyDescent="0.25"/>
    <row r="33" spans="1:1" hidden="1" x14ac:dyDescent="0.25"/>
    <row r="34" spans="1:1" hidden="1" x14ac:dyDescent="0.25"/>
    <row r="35" spans="1:1" hidden="1" x14ac:dyDescent="0.25">
      <c r="A35" s="77"/>
    </row>
    <row r="36" spans="1:1" hidden="1" x14ac:dyDescent="0.25"/>
    <row r="37" spans="1:1" hidden="1" x14ac:dyDescent="0.25"/>
  </sheetData>
  <pageMargins left="0.70866141732283472" right="0.70866141732283472" top="0.74803149606299213" bottom="0.74803149606299213" header="0.31496062992125984" footer="0.31496062992125984"/>
  <pageSetup paperSize="9" scale="3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3"/>
  <sheetViews>
    <sheetView topLeftCell="A7" workbookViewId="0">
      <selection activeCell="L17" sqref="L17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3" max="3" width="19.5703125" bestFit="1" customWidth="1"/>
    <col min="4" max="4" width="12.85546875" bestFit="1" customWidth="1"/>
    <col min="5" max="5" width="12.28515625" hidden="1" customWidth="1"/>
    <col min="6" max="6" width="17.85546875" hidden="1" customWidth="1"/>
    <col min="7" max="7" width="3.28515625" hidden="1" customWidth="1"/>
    <col min="8" max="8" width="19.42578125" bestFit="1" customWidth="1"/>
    <col min="9" max="9" width="19.5703125" bestFit="1" customWidth="1"/>
    <col min="10" max="10" width="12.85546875" bestFit="1" customWidth="1"/>
    <col min="11" max="11" width="20.42578125" bestFit="1" customWidth="1"/>
    <col min="12" max="12" width="17.85546875" bestFit="1" customWidth="1"/>
    <col min="13" max="13" width="25.7109375" bestFit="1" customWidth="1"/>
  </cols>
  <sheetData>
    <row r="1" spans="1:13" s="80" customFormat="1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>
        <v>42583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+OBJETIVO!N2</f>
        <v>166666</v>
      </c>
      <c r="C3" s="83" t="e">
        <f>+#REF!</f>
        <v>#REF!</v>
      </c>
      <c r="D3" s="88" t="e">
        <f>+(C3-B3)/B3</f>
        <v>#REF!</v>
      </c>
      <c r="E3" s="87"/>
      <c r="F3" s="83" t="e">
        <f>+#REF!</f>
        <v>#REF!</v>
      </c>
      <c r="G3" s="88"/>
      <c r="H3" s="87">
        <f>+E3+B3</f>
        <v>166666</v>
      </c>
      <c r="I3" s="87" t="e">
        <f>+F3+C3</f>
        <v>#REF!</v>
      </c>
      <c r="J3" s="88" t="e">
        <f>+(I3-H3)/H3</f>
        <v>#REF!</v>
      </c>
      <c r="K3" s="87" t="e">
        <f>+#REF!+#REF!</f>
        <v>#REF!</v>
      </c>
      <c r="L3" s="83" t="e">
        <f>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+OBJETIVO!N3</f>
        <v>200000</v>
      </c>
      <c r="C4" s="83" t="e">
        <f>+#REF!</f>
        <v>#REF!</v>
      </c>
      <c r="D4" s="88" t="e">
        <f t="shared" ref="D4:D8" si="0">+(C4-B4)/B4</f>
        <v>#REF!</v>
      </c>
      <c r="E4" s="87"/>
      <c r="F4" s="83" t="e">
        <f>+#REF!</f>
        <v>#REF!</v>
      </c>
      <c r="G4" s="88"/>
      <c r="H4" s="87">
        <f t="shared" ref="H4:I7" si="1">+E4+B4</f>
        <v>200000</v>
      </c>
      <c r="I4" s="87" t="e">
        <f t="shared" si="1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+OBJETIVO!N4</f>
        <v>30000</v>
      </c>
      <c r="C5" s="83" t="e">
        <f>+#REF!</f>
        <v>#REF!</v>
      </c>
      <c r="D5" s="88" t="e">
        <f t="shared" si="0"/>
        <v>#REF!</v>
      </c>
      <c r="E5" s="87"/>
      <c r="F5" s="83"/>
      <c r="G5" s="88"/>
      <c r="H5" s="87">
        <f t="shared" si="1"/>
        <v>30000</v>
      </c>
      <c r="I5" s="87" t="e">
        <f t="shared" si="1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+OBJETIVO!N5</f>
        <v>44000</v>
      </c>
      <c r="C6" s="83" t="e">
        <f>+#REF!</f>
        <v>#REF!</v>
      </c>
      <c r="D6" s="88" t="e">
        <f t="shared" si="0"/>
        <v>#REF!</v>
      </c>
      <c r="E6" s="87"/>
      <c r="F6" s="83" t="e">
        <f>+#REF!</f>
        <v>#REF!</v>
      </c>
      <c r="G6" s="88"/>
      <c r="H6" s="87">
        <f t="shared" si="1"/>
        <v>44000</v>
      </c>
      <c r="I6" s="87" t="e">
        <f t="shared" si="1"/>
        <v>#REF!</v>
      </c>
      <c r="J6" s="88" t="e">
        <f t="shared" si="2"/>
        <v>#REF!</v>
      </c>
      <c r="K6" s="87"/>
      <c r="L6" s="83"/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+OBJETIVO!N6</f>
        <v>4000</v>
      </c>
      <c r="C7" s="83" t="e">
        <f>+#REF!</f>
        <v>#REF!</v>
      </c>
      <c r="D7" s="88" t="e">
        <f t="shared" si="0"/>
        <v>#REF!</v>
      </c>
      <c r="E7" s="87"/>
      <c r="F7" s="83" t="e">
        <f>+#REF!</f>
        <v>#REF!</v>
      </c>
      <c r="G7" s="88"/>
      <c r="H7" s="87">
        <f t="shared" si="1"/>
        <v>4000</v>
      </c>
      <c r="I7" s="87" t="e">
        <f t="shared" si="1"/>
        <v>#REF!</v>
      </c>
      <c r="J7" s="88" t="e">
        <f t="shared" si="2"/>
        <v>#REF!</v>
      </c>
      <c r="K7" s="83"/>
      <c r="L7" s="83"/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+OBJETIVO!N7</f>
        <v>444666</v>
      </c>
      <c r="C8" s="105" t="e">
        <f>SUM(C3:C7)</f>
        <v>#REF!</v>
      </c>
      <c r="D8" s="88" t="e">
        <f t="shared" si="0"/>
        <v>#REF!</v>
      </c>
      <c r="E8" s="106"/>
      <c r="F8" s="105" t="e">
        <f>SUM(F3:F7)</f>
        <v>#REF!</v>
      </c>
      <c r="G8" s="89"/>
      <c r="H8" s="105">
        <f>SUM(H3:H7)</f>
        <v>444666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s="80" customFormat="1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0" spans="1:13" s="80" customFormat="1" x14ac:dyDescent="0.25"/>
    <row r="11" spans="1:13" s="80" customFormat="1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s="80" customFormat="1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s="80" customFormat="1" ht="15.75" thickBot="1" x14ac:dyDescent="0.3"/>
    <row r="14" spans="1:13" s="80" customFormat="1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75">
        <v>42217</v>
      </c>
      <c r="B15" s="120">
        <v>2015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 t="e">
        <f>+#REF!</f>
        <v>#REF!</v>
      </c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 t="e">
        <f>+E16+B16</f>
        <v>#REF!</v>
      </c>
      <c r="I16" s="83" t="e">
        <f>+F16+C16</f>
        <v>#REF!</v>
      </c>
      <c r="J16" s="88" t="e">
        <f>+(I16-H16)/H16</f>
        <v>#REF!</v>
      </c>
      <c r="K16" s="87" t="e">
        <f>+#REF!</f>
        <v>#REF!</v>
      </c>
      <c r="L16" s="87" t="e">
        <f>+#REF!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 t="e">
        <f>+#REF!</f>
        <v>#REF!</v>
      </c>
      <c r="C17" s="83" t="e">
        <f>+#REF!</f>
        <v>#REF!</v>
      </c>
      <c r="D17" s="88" t="e">
        <f t="shared" ref="D17:D21" si="4">+(C4-C17)/C17</f>
        <v>#REF!</v>
      </c>
      <c r="E17" s="87"/>
      <c r="F17" s="83"/>
      <c r="G17" s="88"/>
      <c r="H17" s="87" t="e">
        <f t="shared" ref="H17:I21" si="5">+E17+B17</f>
        <v>#REF!</v>
      </c>
      <c r="I17" s="83" t="e">
        <f t="shared" si="5"/>
        <v>#REF!</v>
      </c>
      <c r="J17" s="88" t="e">
        <f t="shared" ref="J17:J21" si="6">+(I17-H17)/H17</f>
        <v>#REF!</v>
      </c>
      <c r="K17" s="87"/>
      <c r="L17" s="85"/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 t="e">
        <f>+#REF!</f>
        <v>#REF!</v>
      </c>
      <c r="C18" s="83" t="e">
        <f>+#REF!</f>
        <v>#REF!</v>
      </c>
      <c r="D18" s="88" t="e">
        <f t="shared" si="4"/>
        <v>#REF!</v>
      </c>
      <c r="E18" s="87"/>
      <c r="F18" s="83"/>
      <c r="G18" s="88"/>
      <c r="H18" s="87" t="e">
        <f t="shared" si="5"/>
        <v>#REF!</v>
      </c>
      <c r="I18" s="83" t="e">
        <f t="shared" si="5"/>
        <v>#REF!</v>
      </c>
      <c r="J18" s="88" t="e">
        <f t="shared" si="6"/>
        <v>#REF!</v>
      </c>
      <c r="K18" s="87"/>
      <c r="L18" s="83"/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 t="e">
        <f>+#REF!</f>
        <v>#REF!</v>
      </c>
      <c r="C19" s="83" t="e">
        <f>+#REF!</f>
        <v>#REF!</v>
      </c>
      <c r="D19" s="88" t="e">
        <f t="shared" si="4"/>
        <v>#REF!</v>
      </c>
      <c r="E19" s="87"/>
      <c r="F19" s="83"/>
      <c r="G19" s="88"/>
      <c r="H19" s="87" t="e">
        <f t="shared" si="5"/>
        <v>#REF!</v>
      </c>
      <c r="I19" s="83" t="e">
        <f t="shared" si="5"/>
        <v>#REF!</v>
      </c>
      <c r="J19" s="88" t="e">
        <f t="shared" si="6"/>
        <v>#REF!</v>
      </c>
      <c r="K19" s="87"/>
      <c r="L19" s="85"/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 t="e">
        <f>+#REF!</f>
        <v>#REF!</v>
      </c>
      <c r="C20" s="83" t="e">
        <f>+#REF!</f>
        <v>#REF!</v>
      </c>
      <c r="D20" s="88" t="e">
        <f t="shared" si="4"/>
        <v>#REF!</v>
      </c>
      <c r="E20" s="87"/>
      <c r="F20" s="83"/>
      <c r="G20" s="88"/>
      <c r="H20" s="87" t="e">
        <f t="shared" si="5"/>
        <v>#REF!</v>
      </c>
      <c r="I20" s="83" t="e">
        <f t="shared" si="5"/>
        <v>#REF!</v>
      </c>
      <c r="J20" s="88" t="e">
        <f t="shared" si="6"/>
        <v>#REF!</v>
      </c>
      <c r="K20" s="83"/>
      <c r="L20" s="85"/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 t="e">
        <f>SUM(B16:B20)</f>
        <v>#REF!</v>
      </c>
      <c r="C21" s="112" t="e">
        <f>SUM(C16:C20)</f>
        <v>#REF!</v>
      </c>
      <c r="D21" s="88" t="e">
        <f t="shared" si="4"/>
        <v>#REF!</v>
      </c>
      <c r="E21" s="114"/>
      <c r="F21" s="83">
        <f>SUM(F16:F20)</f>
        <v>0</v>
      </c>
      <c r="G21" s="113"/>
      <c r="H21" s="115" t="e">
        <f t="shared" si="5"/>
        <v>#REF!</v>
      </c>
      <c r="I21" s="116" t="e">
        <f>+F21+C21</f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s="80" customFormat="1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  <row r="23" spans="1:13" s="80" customFormat="1" x14ac:dyDescent="0.25"/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"/>
  <sheetViews>
    <sheetView topLeftCell="A7" workbookViewId="0">
      <selection activeCell="L17" sqref="L17"/>
    </sheetView>
  </sheetViews>
  <sheetFormatPr baseColWidth="10" defaultRowHeight="15" x14ac:dyDescent="0.25"/>
  <cols>
    <col min="1" max="1" width="21" bestFit="1" customWidth="1"/>
    <col min="2" max="3" width="21.85546875" bestFit="1" customWidth="1"/>
    <col min="4" max="4" width="13.5703125" bestFit="1" customWidth="1"/>
    <col min="5" max="5" width="0" hidden="1" customWidth="1"/>
    <col min="6" max="6" width="17.85546875" hidden="1" customWidth="1"/>
    <col min="7" max="7" width="0" hidden="1" customWidth="1"/>
    <col min="8" max="9" width="21.85546875" hidden="1" customWidth="1"/>
    <col min="10" max="10" width="12.85546875" hidden="1" customWidth="1"/>
    <col min="11" max="11" width="20.42578125" bestFit="1" customWidth="1"/>
    <col min="12" max="12" width="19.42578125" bestFit="1" customWidth="1"/>
    <col min="13" max="13" width="25.7109375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>
        <v>42552</v>
      </c>
      <c r="B2" s="29" t="s">
        <v>26</v>
      </c>
      <c r="C2" s="20" t="s">
        <v>25</v>
      </c>
      <c r="D2" s="27" t="s">
        <v>29</v>
      </c>
      <c r="E2" s="29" t="s">
        <v>26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.75" thickBot="1" x14ac:dyDescent="0.4">
      <c r="A3" s="31" t="s">
        <v>19</v>
      </c>
      <c r="B3" s="40">
        <f>+OBJETIVO!M2</f>
        <v>166667</v>
      </c>
      <c r="C3" s="17" t="e">
        <f>+#REF!</f>
        <v>#REF!</v>
      </c>
      <c r="D3" s="22" t="e">
        <f>+(C3-B3)/B3</f>
        <v>#REF!</v>
      </c>
      <c r="E3" s="21"/>
      <c r="F3" s="17" t="e">
        <f>+#REF!</f>
        <v>#REF!</v>
      </c>
      <c r="G3" s="22"/>
      <c r="H3" s="21">
        <f>+E3+B3</f>
        <v>166667</v>
      </c>
      <c r="I3" s="21" t="e">
        <f>+F3+C3</f>
        <v>#REF!</v>
      </c>
      <c r="J3" s="22" t="e">
        <f>+(I3-H3)/H3</f>
        <v>#REF!</v>
      </c>
      <c r="K3" s="21" t="e">
        <f>+#REF!+#REF!</f>
        <v>#REF!</v>
      </c>
      <c r="L3" s="17" t="e">
        <f>+#REF!</f>
        <v>#REF!</v>
      </c>
      <c r="M3" s="26" t="e">
        <f>+I3+L3-K3</f>
        <v>#REF!</v>
      </c>
    </row>
    <row r="4" spans="1:13" s="18" customFormat="1" ht="21.75" thickBot="1" x14ac:dyDescent="0.4">
      <c r="A4" s="31" t="s">
        <v>20</v>
      </c>
      <c r="B4" s="40">
        <f>+OBJETIVO!M3</f>
        <v>275000</v>
      </c>
      <c r="C4" s="17" t="e">
        <f>+#REF!</f>
        <v>#REF!</v>
      </c>
      <c r="D4" s="22" t="e">
        <f t="shared" ref="D4:D8" si="0">+(C4-B4)/B4</f>
        <v>#REF!</v>
      </c>
      <c r="E4" s="21"/>
      <c r="F4" s="17" t="e">
        <f>+#REF!</f>
        <v>#REF!</v>
      </c>
      <c r="G4" s="22"/>
      <c r="H4" s="21">
        <f t="shared" ref="H4:I7" si="1">+E4+B4</f>
        <v>275000</v>
      </c>
      <c r="I4" s="21" t="e">
        <f t="shared" si="1"/>
        <v>#REF!</v>
      </c>
      <c r="J4" s="22" t="e">
        <f t="shared" ref="J4:J8" si="2">+(I4-H4)/H4</f>
        <v>#REF!</v>
      </c>
      <c r="K4" s="21"/>
      <c r="L4" s="17"/>
      <c r="M4" s="26" t="e">
        <f t="shared" ref="M4:M7" si="3">+I4+L4-K4</f>
        <v>#REF!</v>
      </c>
    </row>
    <row r="5" spans="1:13" s="18" customFormat="1" ht="21.75" thickBot="1" x14ac:dyDescent="0.4">
      <c r="A5" s="31" t="s">
        <v>21</v>
      </c>
      <c r="B5" s="40">
        <f>+OBJETIVO!M4</f>
        <v>63333</v>
      </c>
      <c r="C5" s="17" t="e">
        <f>+#REF!</f>
        <v>#REF!</v>
      </c>
      <c r="D5" s="22" t="e">
        <f t="shared" si="0"/>
        <v>#REF!</v>
      </c>
      <c r="E5" s="21"/>
      <c r="F5" s="17"/>
      <c r="G5" s="22"/>
      <c r="H5" s="21">
        <f t="shared" si="1"/>
        <v>63333</v>
      </c>
      <c r="I5" s="21" t="e">
        <f t="shared" si="1"/>
        <v>#REF!</v>
      </c>
      <c r="J5" s="22" t="e">
        <f t="shared" si="2"/>
        <v>#REF!</v>
      </c>
      <c r="K5" s="21"/>
      <c r="L5" s="17" t="e">
        <f>+#REF!</f>
        <v>#REF!</v>
      </c>
      <c r="M5" s="26" t="e">
        <f t="shared" si="3"/>
        <v>#REF!</v>
      </c>
    </row>
    <row r="6" spans="1:13" s="18" customFormat="1" ht="21.75" thickBot="1" x14ac:dyDescent="0.4">
      <c r="A6" s="31" t="s">
        <v>22</v>
      </c>
      <c r="B6" s="40">
        <f>+OBJETIVO!M5</f>
        <v>44000</v>
      </c>
      <c r="C6" s="17" t="e">
        <f>+#REF!</f>
        <v>#REF!</v>
      </c>
      <c r="D6" s="22" t="e">
        <f t="shared" si="0"/>
        <v>#REF!</v>
      </c>
      <c r="E6" s="21"/>
      <c r="F6" s="17" t="e">
        <f>+#REF!</f>
        <v>#REF!</v>
      </c>
      <c r="G6" s="22"/>
      <c r="H6" s="21">
        <f t="shared" si="1"/>
        <v>44000</v>
      </c>
      <c r="I6" s="21" t="e">
        <f t="shared" si="1"/>
        <v>#REF!</v>
      </c>
      <c r="J6" s="22" t="e">
        <f t="shared" si="2"/>
        <v>#REF!</v>
      </c>
      <c r="K6" s="21"/>
      <c r="L6" s="17"/>
      <c r="M6" s="26" t="e">
        <f t="shared" si="3"/>
        <v>#REF!</v>
      </c>
    </row>
    <row r="7" spans="1:13" s="18" customFormat="1" ht="21.75" thickBot="1" x14ac:dyDescent="0.4">
      <c r="A7" s="31" t="s">
        <v>23</v>
      </c>
      <c r="B7" s="40">
        <f>+OBJETIVO!M6</f>
        <v>8000</v>
      </c>
      <c r="C7" s="17" t="e">
        <f>+#REF!</f>
        <v>#REF!</v>
      </c>
      <c r="D7" s="22" t="e">
        <f t="shared" si="0"/>
        <v>#REF!</v>
      </c>
      <c r="E7" s="21"/>
      <c r="F7" s="17" t="e">
        <f>+#REF!</f>
        <v>#REF!</v>
      </c>
      <c r="G7" s="22"/>
      <c r="H7" s="21">
        <f t="shared" si="1"/>
        <v>8000</v>
      </c>
      <c r="I7" s="21" t="e">
        <f t="shared" si="1"/>
        <v>#REF!</v>
      </c>
      <c r="J7" s="22" t="e">
        <f t="shared" si="2"/>
        <v>#REF!</v>
      </c>
      <c r="K7" s="17"/>
      <c r="L7" s="17"/>
      <c r="M7" s="26" t="e">
        <f t="shared" si="3"/>
        <v>#REF!</v>
      </c>
    </row>
    <row r="8" spans="1:13" s="18" customFormat="1" ht="21.75" thickBot="1" x14ac:dyDescent="0.4">
      <c r="A8" s="39" t="s">
        <v>30</v>
      </c>
      <c r="B8" s="40">
        <f>SUM(B3:B7)</f>
        <v>557000</v>
      </c>
      <c r="C8" s="41" t="e">
        <f>SUM(C3:C7)</f>
        <v>#REF!</v>
      </c>
      <c r="D8" s="22" t="e">
        <f t="shared" si="0"/>
        <v>#REF!</v>
      </c>
      <c r="E8" s="42"/>
      <c r="F8" s="41" t="e">
        <f>SUM(F3:F7)</f>
        <v>#REF!</v>
      </c>
      <c r="G8" s="24"/>
      <c r="H8" s="41">
        <f>SUM(H3:H7)</f>
        <v>557000</v>
      </c>
      <c r="I8" s="41" t="e">
        <f>SUM(I3:I7)</f>
        <v>#REF!</v>
      </c>
      <c r="J8" s="22" t="e">
        <f t="shared" si="2"/>
        <v>#REF!</v>
      </c>
      <c r="K8" s="33" t="e">
        <f>SUM(K3:K7)</f>
        <v>#REF!</v>
      </c>
      <c r="L8" s="33" t="e">
        <f>SUM(L3:L7)</f>
        <v>#REF!</v>
      </c>
      <c r="M8" s="34" t="e">
        <f>SUM(M3:M7)</f>
        <v>#REF!</v>
      </c>
    </row>
    <row r="9" spans="1:13" ht="21.75" thickBot="1" x14ac:dyDescent="0.4">
      <c r="A9" s="32" t="s">
        <v>31</v>
      </c>
      <c r="B9" s="36"/>
      <c r="C9" s="69" t="e">
        <f>+C8-B8</f>
        <v>#REF!</v>
      </c>
      <c r="D9" s="37"/>
      <c r="E9" s="36"/>
      <c r="F9" s="36" t="e">
        <f>SUM(F3:F8)</f>
        <v>#REF!</v>
      </c>
      <c r="G9" s="37"/>
      <c r="H9" s="36"/>
      <c r="I9" s="36"/>
      <c r="J9" s="37"/>
      <c r="K9" s="36"/>
      <c r="L9" s="36"/>
      <c r="M9" s="38"/>
    </row>
    <row r="11" spans="1:13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5.75" thickBot="1" x14ac:dyDescent="0.3"/>
    <row r="14" spans="1:13" ht="18.75" x14ac:dyDescent="0.3">
      <c r="A14" s="67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62"/>
      <c r="L14" s="63"/>
      <c r="M14" s="169" t="s">
        <v>28</v>
      </c>
    </row>
    <row r="15" spans="1:13" s="28" customFormat="1" ht="21" x14ac:dyDescent="0.35">
      <c r="A15" s="75">
        <v>42186</v>
      </c>
      <c r="B15" s="58">
        <v>2015</v>
      </c>
      <c r="C15" s="59" t="s">
        <v>25</v>
      </c>
      <c r="D15" s="60" t="s">
        <v>29</v>
      </c>
      <c r="E15" s="58" t="s">
        <v>26</v>
      </c>
      <c r="F15" s="59" t="s">
        <v>25</v>
      </c>
      <c r="G15" s="60" t="s">
        <v>29</v>
      </c>
      <c r="H15" s="58" t="s">
        <v>26</v>
      </c>
      <c r="I15" s="59" t="s">
        <v>25</v>
      </c>
      <c r="J15" s="60" t="s">
        <v>29</v>
      </c>
      <c r="K15" s="58" t="s">
        <v>27</v>
      </c>
      <c r="L15" s="59" t="s">
        <v>22</v>
      </c>
      <c r="M15" s="170"/>
    </row>
    <row r="16" spans="1:13" s="18" customFormat="1" ht="21.75" thickBot="1" x14ac:dyDescent="0.4">
      <c r="A16" s="64" t="s">
        <v>19</v>
      </c>
      <c r="B16" s="40" t="e">
        <f>+#REF!</f>
        <v>#REF!</v>
      </c>
      <c r="C16" s="17" t="e">
        <f>+#REF!</f>
        <v>#REF!</v>
      </c>
      <c r="D16" s="22" t="e">
        <f>+(C3-C16)/C16</f>
        <v>#REF!</v>
      </c>
      <c r="E16" s="21"/>
      <c r="F16" s="17"/>
      <c r="G16" s="22"/>
      <c r="H16" s="21" t="e">
        <f>+E16+B16</f>
        <v>#REF!</v>
      </c>
      <c r="I16" s="17" t="e">
        <f>+F16+C16</f>
        <v>#REF!</v>
      </c>
      <c r="J16" s="22" t="e">
        <f>+(I16-H16)/H16</f>
        <v>#REF!</v>
      </c>
      <c r="K16" s="21" t="e">
        <f>+#REF!</f>
        <v>#REF!</v>
      </c>
      <c r="L16" s="21" t="e">
        <f>+#REF!</f>
        <v>#REF!</v>
      </c>
      <c r="M16" s="26" t="e">
        <f>+I16-K16+L16</f>
        <v>#REF!</v>
      </c>
    </row>
    <row r="17" spans="1:13" s="18" customFormat="1" ht="21.75" thickBot="1" x14ac:dyDescent="0.4">
      <c r="A17" s="64" t="s">
        <v>20</v>
      </c>
      <c r="B17" s="40" t="e">
        <f>+#REF!</f>
        <v>#REF!</v>
      </c>
      <c r="C17" s="17" t="e">
        <f>+#REF!</f>
        <v>#REF!</v>
      </c>
      <c r="D17" s="22" t="e">
        <f t="shared" ref="D17:D21" si="4">+(C4-C17)/C17</f>
        <v>#REF!</v>
      </c>
      <c r="E17" s="21"/>
      <c r="F17" s="17"/>
      <c r="G17" s="22"/>
      <c r="H17" s="21" t="e">
        <f t="shared" ref="H17:I21" si="5">+E17+B17</f>
        <v>#REF!</v>
      </c>
      <c r="I17" s="17" t="e">
        <f t="shared" si="5"/>
        <v>#REF!</v>
      </c>
      <c r="J17" s="22" t="e">
        <f t="shared" ref="J17:J21" si="6">+(I17-H17)/H17</f>
        <v>#REF!</v>
      </c>
      <c r="K17" s="21"/>
      <c r="L17" s="19"/>
      <c r="M17" s="26" t="e">
        <f t="shared" ref="M17:M20" si="7">+I17-K17+L17</f>
        <v>#REF!</v>
      </c>
    </row>
    <row r="18" spans="1:13" s="18" customFormat="1" ht="21.75" thickBot="1" x14ac:dyDescent="0.4">
      <c r="A18" s="64" t="s">
        <v>21</v>
      </c>
      <c r="B18" s="40" t="e">
        <f>+#REF!</f>
        <v>#REF!</v>
      </c>
      <c r="C18" s="17" t="e">
        <f>+#REF!</f>
        <v>#REF!</v>
      </c>
      <c r="D18" s="22" t="e">
        <f t="shared" si="4"/>
        <v>#REF!</v>
      </c>
      <c r="E18" s="21"/>
      <c r="F18" s="17"/>
      <c r="G18" s="22"/>
      <c r="H18" s="21" t="e">
        <f t="shared" si="5"/>
        <v>#REF!</v>
      </c>
      <c r="I18" s="17" t="e">
        <f t="shared" si="5"/>
        <v>#REF!</v>
      </c>
      <c r="J18" s="22" t="e">
        <f t="shared" si="6"/>
        <v>#REF!</v>
      </c>
      <c r="K18" s="21"/>
      <c r="L18" s="17" t="e">
        <f>+#REF!</f>
        <v>#REF!</v>
      </c>
      <c r="M18" s="26" t="e">
        <f t="shared" si="7"/>
        <v>#REF!</v>
      </c>
    </row>
    <row r="19" spans="1:13" s="18" customFormat="1" ht="21.75" thickBot="1" x14ac:dyDescent="0.4">
      <c r="A19" s="64" t="s">
        <v>22</v>
      </c>
      <c r="B19" s="40" t="e">
        <f>+#REF!</f>
        <v>#REF!</v>
      </c>
      <c r="C19" s="17" t="e">
        <f>+#REF!</f>
        <v>#REF!</v>
      </c>
      <c r="D19" s="22" t="e">
        <f t="shared" si="4"/>
        <v>#REF!</v>
      </c>
      <c r="E19" s="21"/>
      <c r="F19" s="17"/>
      <c r="G19" s="22"/>
      <c r="H19" s="21" t="e">
        <f t="shared" si="5"/>
        <v>#REF!</v>
      </c>
      <c r="I19" s="17" t="e">
        <f t="shared" si="5"/>
        <v>#REF!</v>
      </c>
      <c r="J19" s="22" t="e">
        <f t="shared" si="6"/>
        <v>#REF!</v>
      </c>
      <c r="K19" s="21"/>
      <c r="L19" s="19"/>
      <c r="M19" s="26" t="e">
        <f t="shared" si="7"/>
        <v>#REF!</v>
      </c>
    </row>
    <row r="20" spans="1:13" s="18" customFormat="1" ht="21.75" thickBot="1" x14ac:dyDescent="0.4">
      <c r="A20" s="64" t="s">
        <v>23</v>
      </c>
      <c r="B20" s="40" t="e">
        <f>+#REF!</f>
        <v>#REF!</v>
      </c>
      <c r="C20" s="17" t="e">
        <f>+#REF!</f>
        <v>#REF!</v>
      </c>
      <c r="D20" s="22" t="e">
        <f t="shared" si="4"/>
        <v>#REF!</v>
      </c>
      <c r="E20" s="21"/>
      <c r="F20" s="17"/>
      <c r="G20" s="22"/>
      <c r="H20" s="21" t="e">
        <f t="shared" si="5"/>
        <v>#REF!</v>
      </c>
      <c r="I20" s="17" t="e">
        <f t="shared" si="5"/>
        <v>#REF!</v>
      </c>
      <c r="J20" s="22" t="e">
        <f t="shared" si="6"/>
        <v>#REF!</v>
      </c>
      <c r="K20" s="17"/>
      <c r="L20" s="19"/>
      <c r="M20" s="26" t="e">
        <f t="shared" si="7"/>
        <v>#REF!</v>
      </c>
    </row>
    <row r="21" spans="1:13" s="56" customFormat="1" ht="21.75" thickBot="1" x14ac:dyDescent="0.4">
      <c r="A21" s="65" t="s">
        <v>30</v>
      </c>
      <c r="B21" s="48" t="e">
        <f>SUM(B16:B20)</f>
        <v>#REF!</v>
      </c>
      <c r="C21" s="49" t="e">
        <f>SUM(C16:C20)</f>
        <v>#REF!</v>
      </c>
      <c r="D21" s="22" t="e">
        <f t="shared" si="4"/>
        <v>#REF!</v>
      </c>
      <c r="E21" s="51"/>
      <c r="F21" s="17">
        <f>SUM(F16:F20)</f>
        <v>0</v>
      </c>
      <c r="G21" s="50"/>
      <c r="H21" s="52" t="e">
        <f t="shared" si="5"/>
        <v>#REF!</v>
      </c>
      <c r="I21" s="53" t="e">
        <f>+F21+C21</f>
        <v>#REF!</v>
      </c>
      <c r="J21" s="50" t="e">
        <f t="shared" si="6"/>
        <v>#REF!</v>
      </c>
      <c r="K21" s="54" t="e">
        <f>SUM(K16:K20)</f>
        <v>#REF!</v>
      </c>
      <c r="L21" s="54" t="e">
        <f>SUM(L16:L20)</f>
        <v>#REF!</v>
      </c>
      <c r="M21" s="55" t="e">
        <f>SUM(M16:M20)</f>
        <v>#REF!</v>
      </c>
    </row>
    <row r="22" spans="1:13" ht="21.75" thickBot="1" x14ac:dyDescent="0.4">
      <c r="A22" s="66" t="s">
        <v>31</v>
      </c>
      <c r="B22" s="36"/>
      <c r="C22" s="36" t="e">
        <f>+C21-B21</f>
        <v>#REF!</v>
      </c>
      <c r="D22" s="37" t="e">
        <f>+C22/B21</f>
        <v>#REF!</v>
      </c>
      <c r="E22" s="36"/>
      <c r="F22" s="36"/>
      <c r="G22" s="37"/>
      <c r="H22" s="36"/>
      <c r="I22" s="36"/>
      <c r="J22" s="37"/>
      <c r="K22" s="36"/>
      <c r="L22" s="36"/>
      <c r="M22" s="38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>
      <selection activeCell="D9" sqref="A1:D9"/>
    </sheetView>
  </sheetViews>
  <sheetFormatPr baseColWidth="10" defaultRowHeight="15" x14ac:dyDescent="0.25"/>
  <cols>
    <col min="1" max="1" width="21" bestFit="1" customWidth="1"/>
    <col min="2" max="3" width="19.42578125" bestFit="1" customWidth="1"/>
    <col min="4" max="4" width="12" bestFit="1" customWidth="1"/>
    <col min="5" max="6" width="17.85546875" hidden="1" customWidth="1"/>
    <col min="7" max="7" width="12.85546875" hidden="1" customWidth="1"/>
    <col min="8" max="9" width="19.42578125" hidden="1" customWidth="1"/>
    <col min="10" max="10" width="12" hidden="1" customWidth="1"/>
    <col min="11" max="11" width="20.42578125" bestFit="1" customWidth="1"/>
    <col min="12" max="12" width="19.42578125" bestFit="1" customWidth="1"/>
    <col min="13" max="13" width="25.7109375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>
        <v>42795</v>
      </c>
      <c r="B2" s="29" t="s">
        <v>26</v>
      </c>
      <c r="C2" s="20" t="s">
        <v>25</v>
      </c>
      <c r="D2" s="27" t="s">
        <v>29</v>
      </c>
      <c r="E2" s="29" t="s">
        <v>26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.75" thickBot="1" x14ac:dyDescent="0.4">
      <c r="A3" s="31" t="s">
        <v>19</v>
      </c>
      <c r="B3" s="40">
        <f>+OBJETIVO!F2</f>
        <v>208334</v>
      </c>
      <c r="C3" s="17" t="e">
        <f>+#REF!</f>
        <v>#REF!</v>
      </c>
      <c r="D3" s="22" t="e">
        <f>+(C3-B3)/B3</f>
        <v>#REF!</v>
      </c>
      <c r="E3" s="21">
        <f>+OBJETIVO!F14</f>
        <v>0</v>
      </c>
      <c r="F3" s="17"/>
      <c r="G3" s="22" t="e">
        <f>+(F3-E3)/E3</f>
        <v>#DIV/0!</v>
      </c>
      <c r="H3" s="21">
        <f>+E3+B3</f>
        <v>208334</v>
      </c>
      <c r="I3" s="17" t="e">
        <f>+F3+C3</f>
        <v>#REF!</v>
      </c>
      <c r="J3" s="22" t="e">
        <f>+(I3-H3)/H3</f>
        <v>#REF!</v>
      </c>
      <c r="K3" s="21" t="e">
        <f>+#REF!+#REF!</f>
        <v>#REF!</v>
      </c>
      <c r="L3" s="17" t="e">
        <f>+#REF!</f>
        <v>#REF!</v>
      </c>
      <c r="M3" s="26" t="e">
        <f>+I3-K3+L3</f>
        <v>#REF!</v>
      </c>
    </row>
    <row r="4" spans="1:13" s="18" customFormat="1" ht="21.75" thickBot="1" x14ac:dyDescent="0.4">
      <c r="A4" s="31" t="s">
        <v>20</v>
      </c>
      <c r="B4" s="40">
        <f>+OBJETIVO!F3</f>
        <v>312500</v>
      </c>
      <c r="C4" s="17" t="e">
        <f>+#REF!</f>
        <v>#REF!</v>
      </c>
      <c r="D4" s="22" t="e">
        <f t="shared" ref="D4:D7" si="0">+(C4-B4)/B4</f>
        <v>#REF!</v>
      </c>
      <c r="E4" s="21">
        <f>+OBJETIVO!F15</f>
        <v>0</v>
      </c>
      <c r="F4" s="17"/>
      <c r="G4" s="22" t="e">
        <f t="shared" ref="G4:G8" si="1">+(F4-E4)/E4</f>
        <v>#DIV/0!</v>
      </c>
      <c r="H4" s="21">
        <f t="shared" ref="H4:I8" si="2">+E4+B4</f>
        <v>312500</v>
      </c>
      <c r="I4" s="17" t="e">
        <f t="shared" si="2"/>
        <v>#REF!</v>
      </c>
      <c r="J4" s="22" t="e">
        <f t="shared" ref="J4:J8" si="3">+(I4-H4)/H4</f>
        <v>#REF!</v>
      </c>
      <c r="K4" s="21"/>
      <c r="L4" s="19"/>
      <c r="M4" s="26" t="e">
        <f t="shared" ref="M4:M7" si="4">+I4-K4+L4</f>
        <v>#REF!</v>
      </c>
    </row>
    <row r="5" spans="1:13" s="18" customFormat="1" ht="21.75" thickBot="1" x14ac:dyDescent="0.4">
      <c r="A5" s="31" t="s">
        <v>21</v>
      </c>
      <c r="B5" s="40">
        <f>+OBJETIVO!F4</f>
        <v>58334</v>
      </c>
      <c r="C5" s="17" t="e">
        <f>+#REF!</f>
        <v>#REF!</v>
      </c>
      <c r="D5" s="22" t="e">
        <f t="shared" si="0"/>
        <v>#REF!</v>
      </c>
      <c r="E5" s="21">
        <f>+OBJETIVO!B16</f>
        <v>0</v>
      </c>
      <c r="F5" s="17"/>
      <c r="G5" s="22" t="e">
        <f t="shared" si="1"/>
        <v>#DIV/0!</v>
      </c>
      <c r="H5" s="21">
        <f t="shared" si="2"/>
        <v>58334</v>
      </c>
      <c r="I5" s="17" t="e">
        <f t="shared" si="2"/>
        <v>#REF!</v>
      </c>
      <c r="J5" s="22" t="e">
        <f t="shared" si="3"/>
        <v>#REF!</v>
      </c>
      <c r="K5" s="21"/>
      <c r="L5" s="17" t="e">
        <f>+#REF!</f>
        <v>#REF!</v>
      </c>
      <c r="M5" s="26" t="e">
        <f t="shared" si="4"/>
        <v>#REF!</v>
      </c>
    </row>
    <row r="6" spans="1:13" s="18" customFormat="1" ht="21.75" thickBot="1" x14ac:dyDescent="0.4">
      <c r="A6" s="31" t="s">
        <v>22</v>
      </c>
      <c r="B6" s="40">
        <f>+OBJETIVO!F5</f>
        <v>55000</v>
      </c>
      <c r="C6" s="17" t="e">
        <f>+#REF!</f>
        <v>#REF!</v>
      </c>
      <c r="D6" s="22" t="e">
        <f t="shared" si="0"/>
        <v>#REF!</v>
      </c>
      <c r="E6" s="21">
        <f>+OBJETIVO!B17</f>
        <v>0</v>
      </c>
      <c r="F6" s="17"/>
      <c r="G6" s="22" t="e">
        <f t="shared" si="1"/>
        <v>#DIV/0!</v>
      </c>
      <c r="H6" s="21">
        <f t="shared" si="2"/>
        <v>55000</v>
      </c>
      <c r="I6" s="17" t="e">
        <f t="shared" si="2"/>
        <v>#REF!</v>
      </c>
      <c r="J6" s="22" t="e">
        <f t="shared" si="3"/>
        <v>#REF!</v>
      </c>
      <c r="K6" s="21"/>
      <c r="L6" s="19"/>
      <c r="M6" s="26" t="e">
        <f t="shared" si="4"/>
        <v>#REF!</v>
      </c>
    </row>
    <row r="7" spans="1:13" s="18" customFormat="1" ht="21.75" thickBot="1" x14ac:dyDescent="0.4">
      <c r="A7" s="31" t="s">
        <v>23</v>
      </c>
      <c r="B7" s="40">
        <f>+OBJETIVO!F6</f>
        <v>8334</v>
      </c>
      <c r="C7" s="17" t="e">
        <f>+#REF!</f>
        <v>#REF!</v>
      </c>
      <c r="D7" s="22" t="e">
        <f t="shared" si="0"/>
        <v>#REF!</v>
      </c>
      <c r="E7" s="21">
        <f>+OBJETIVO!B18</f>
        <v>0</v>
      </c>
      <c r="F7" s="17"/>
      <c r="G7" s="22" t="e">
        <f t="shared" si="1"/>
        <v>#DIV/0!</v>
      </c>
      <c r="H7" s="21">
        <f t="shared" si="2"/>
        <v>8334</v>
      </c>
      <c r="I7" s="17" t="e">
        <f t="shared" si="2"/>
        <v>#REF!</v>
      </c>
      <c r="J7" s="22" t="e">
        <f t="shared" si="3"/>
        <v>#REF!</v>
      </c>
      <c r="K7" s="17"/>
      <c r="L7" s="19"/>
      <c r="M7" s="26" t="e">
        <f t="shared" si="4"/>
        <v>#REF!</v>
      </c>
    </row>
    <row r="8" spans="1:13" s="18" customFormat="1" ht="21.75" thickBot="1" x14ac:dyDescent="0.4">
      <c r="A8" s="39" t="s">
        <v>30</v>
      </c>
      <c r="B8" s="40">
        <f>SUM(B3:B7)</f>
        <v>642502</v>
      </c>
      <c r="C8" s="41" t="e">
        <f>SUM(C3:C7)</f>
        <v>#REF!</v>
      </c>
      <c r="D8" s="24" t="e">
        <f>+(C8-B8)/B8</f>
        <v>#REF!</v>
      </c>
      <c r="E8" s="42">
        <f>SUM(E3:E7)</f>
        <v>0</v>
      </c>
      <c r="F8" s="41"/>
      <c r="G8" s="24" t="e">
        <f t="shared" si="1"/>
        <v>#DIV/0!</v>
      </c>
      <c r="H8" s="43">
        <f t="shared" si="2"/>
        <v>642502</v>
      </c>
      <c r="I8" s="33" t="e">
        <f>SUM(I3:I7)</f>
        <v>#REF!</v>
      </c>
      <c r="J8" s="24" t="e">
        <f t="shared" si="3"/>
        <v>#REF!</v>
      </c>
      <c r="K8" s="33" t="e">
        <f>SUM(K3:K7)</f>
        <v>#REF!</v>
      </c>
      <c r="L8" s="33" t="e">
        <f>SUM(L3:L7)</f>
        <v>#REF!</v>
      </c>
      <c r="M8" s="34" t="e">
        <f>+I8-K8+L8</f>
        <v>#REF!</v>
      </c>
    </row>
    <row r="9" spans="1:13" ht="21.75" thickBot="1" x14ac:dyDescent="0.4">
      <c r="A9" s="32" t="s">
        <v>31</v>
      </c>
      <c r="B9" s="36"/>
      <c r="C9" s="36" t="e">
        <f>+C8-B8</f>
        <v>#REF!</v>
      </c>
      <c r="D9" s="37" t="e">
        <f>+C9/B8</f>
        <v>#REF!</v>
      </c>
      <c r="E9" s="36"/>
      <c r="F9" s="36">
        <f>+F8-E8</f>
        <v>0</v>
      </c>
      <c r="G9" s="37"/>
      <c r="H9" s="36"/>
      <c r="I9" s="36" t="e">
        <f>+I8-H8</f>
        <v>#REF!</v>
      </c>
      <c r="J9" s="37" t="e">
        <f>+I9/H8</f>
        <v>#REF!</v>
      </c>
      <c r="K9" s="36"/>
      <c r="L9" s="36"/>
      <c r="M9" s="38"/>
    </row>
    <row r="14" spans="1:13" ht="15.75" thickBot="1" x14ac:dyDescent="0.3"/>
    <row r="15" spans="1:13" ht="18.75" x14ac:dyDescent="0.3">
      <c r="A15" s="30"/>
      <c r="B15" s="163" t="s">
        <v>0</v>
      </c>
      <c r="C15" s="164"/>
      <c r="D15" s="165"/>
      <c r="E15" s="166" t="s">
        <v>24</v>
      </c>
      <c r="F15" s="167"/>
      <c r="G15" s="168"/>
      <c r="H15" s="163" t="s">
        <v>18</v>
      </c>
      <c r="I15" s="164"/>
      <c r="J15" s="165"/>
      <c r="K15" s="62"/>
      <c r="L15" s="63"/>
      <c r="M15" s="169" t="s">
        <v>28</v>
      </c>
    </row>
    <row r="16" spans="1:13" s="28" customFormat="1" ht="21" x14ac:dyDescent="0.35">
      <c r="A16" s="99">
        <v>42430</v>
      </c>
      <c r="B16" s="58">
        <v>2016</v>
      </c>
      <c r="C16" s="59" t="s">
        <v>25</v>
      </c>
      <c r="D16" s="60" t="s">
        <v>29</v>
      </c>
      <c r="E16" s="58" t="s">
        <v>26</v>
      </c>
      <c r="F16" s="59" t="s">
        <v>25</v>
      </c>
      <c r="G16" s="60" t="s">
        <v>29</v>
      </c>
      <c r="H16" s="58" t="s">
        <v>26</v>
      </c>
      <c r="I16" s="59" t="s">
        <v>25</v>
      </c>
      <c r="J16" s="60" t="s">
        <v>29</v>
      </c>
      <c r="K16" s="58" t="s">
        <v>27</v>
      </c>
      <c r="L16" s="59" t="s">
        <v>22</v>
      </c>
      <c r="M16" s="170"/>
    </row>
    <row r="17" spans="1:13" s="18" customFormat="1" ht="21.75" thickBot="1" x14ac:dyDescent="0.4">
      <c r="A17" s="64" t="s">
        <v>19</v>
      </c>
      <c r="B17" s="40" t="e">
        <f>+#REF!</f>
        <v>#REF!</v>
      </c>
      <c r="C17" s="17" t="e">
        <f>+#REF!</f>
        <v>#REF!</v>
      </c>
      <c r="D17" s="22" t="e">
        <f>+(C3-C17)/C17</f>
        <v>#REF!</v>
      </c>
      <c r="E17" s="21">
        <f>+OBJETIVO!F28</f>
        <v>0</v>
      </c>
      <c r="F17" s="17"/>
      <c r="G17" s="22" t="e">
        <f>+(F17-E17)/E17</f>
        <v>#DIV/0!</v>
      </c>
      <c r="H17" s="21" t="e">
        <f>+E17+B17</f>
        <v>#REF!</v>
      </c>
      <c r="I17" s="17" t="e">
        <f>+F17+C17</f>
        <v>#REF!</v>
      </c>
      <c r="J17" s="22" t="e">
        <f>+(I17-H17)/H17</f>
        <v>#REF!</v>
      </c>
      <c r="K17" s="21" t="e">
        <f>+#REF!+#REF!</f>
        <v>#REF!</v>
      </c>
      <c r="L17" s="17" t="e">
        <f>+#REF!</f>
        <v>#REF!</v>
      </c>
      <c r="M17" s="26" t="e">
        <f>+I17-K17+L17</f>
        <v>#REF!</v>
      </c>
    </row>
    <row r="18" spans="1:13" s="18" customFormat="1" ht="21.75" thickBot="1" x14ac:dyDescent="0.4">
      <c r="A18" s="64" t="s">
        <v>20</v>
      </c>
      <c r="B18" s="40" t="e">
        <f>+#REF!</f>
        <v>#REF!</v>
      </c>
      <c r="C18" s="17" t="e">
        <f>+#REF!</f>
        <v>#REF!</v>
      </c>
      <c r="D18" s="22" t="e">
        <f t="shared" ref="D18:D22" si="5">+(C4-C18)/C18</f>
        <v>#REF!</v>
      </c>
      <c r="E18" s="21">
        <f>+OBJETIVO!F29</f>
        <v>0</v>
      </c>
      <c r="F18" s="17"/>
      <c r="G18" s="22" t="e">
        <f t="shared" ref="G18:G22" si="6">+(F18-E18)/E18</f>
        <v>#DIV/0!</v>
      </c>
      <c r="H18" s="21" t="e">
        <f t="shared" ref="H18:H22" si="7">+E18+B18</f>
        <v>#REF!</v>
      </c>
      <c r="I18" s="17" t="e">
        <f t="shared" ref="I18:I21" si="8">+F18+C18</f>
        <v>#REF!</v>
      </c>
      <c r="J18" s="22" t="e">
        <f t="shared" ref="J18:J22" si="9">+(I18-H18)/H18</f>
        <v>#REF!</v>
      </c>
      <c r="K18" s="21"/>
      <c r="L18" s="19"/>
      <c r="M18" s="26" t="e">
        <f t="shared" ref="M18:M21" si="10">+I18-K18+L18</f>
        <v>#REF!</v>
      </c>
    </row>
    <row r="19" spans="1:13" s="18" customFormat="1" ht="21.75" thickBot="1" x14ac:dyDescent="0.4">
      <c r="A19" s="64" t="s">
        <v>21</v>
      </c>
      <c r="B19" s="40" t="e">
        <f>+#REF!</f>
        <v>#REF!</v>
      </c>
      <c r="C19" s="17" t="e">
        <f>+#REF!</f>
        <v>#REF!</v>
      </c>
      <c r="D19" s="22" t="e">
        <f t="shared" si="5"/>
        <v>#REF!</v>
      </c>
      <c r="E19" s="21">
        <f>+OBJETIVO!B30</f>
        <v>0</v>
      </c>
      <c r="F19" s="17"/>
      <c r="G19" s="22" t="e">
        <f t="shared" si="6"/>
        <v>#DIV/0!</v>
      </c>
      <c r="H19" s="21" t="e">
        <f t="shared" si="7"/>
        <v>#REF!</v>
      </c>
      <c r="I19" s="17" t="e">
        <f t="shared" si="8"/>
        <v>#REF!</v>
      </c>
      <c r="J19" s="22" t="e">
        <f t="shared" si="9"/>
        <v>#REF!</v>
      </c>
      <c r="K19" s="21"/>
      <c r="L19" s="83" t="e">
        <f>+#REF!</f>
        <v>#REF!</v>
      </c>
      <c r="M19" s="26" t="e">
        <f t="shared" si="10"/>
        <v>#REF!</v>
      </c>
    </row>
    <row r="20" spans="1:13" s="18" customFormat="1" ht="21.75" thickBot="1" x14ac:dyDescent="0.4">
      <c r="A20" s="64" t="s">
        <v>22</v>
      </c>
      <c r="B20" s="40" t="e">
        <f>+#REF!</f>
        <v>#REF!</v>
      </c>
      <c r="C20" s="17" t="e">
        <f>+#REF!</f>
        <v>#REF!</v>
      </c>
      <c r="D20" s="22" t="e">
        <f>+(C6-C20)/C20</f>
        <v>#REF!</v>
      </c>
      <c r="E20" s="21">
        <f>+OBJETIVO!B31</f>
        <v>0</v>
      </c>
      <c r="F20" s="17"/>
      <c r="G20" s="22" t="e">
        <f t="shared" si="6"/>
        <v>#DIV/0!</v>
      </c>
      <c r="H20" s="21" t="e">
        <f t="shared" si="7"/>
        <v>#REF!</v>
      </c>
      <c r="I20" s="17" t="e">
        <f t="shared" si="8"/>
        <v>#REF!</v>
      </c>
      <c r="J20" s="22" t="e">
        <f t="shared" si="9"/>
        <v>#REF!</v>
      </c>
      <c r="K20" s="21"/>
      <c r="L20" s="19"/>
      <c r="M20" s="26" t="e">
        <f t="shared" si="10"/>
        <v>#REF!</v>
      </c>
    </row>
    <row r="21" spans="1:13" s="18" customFormat="1" ht="21.75" thickBot="1" x14ac:dyDescent="0.4">
      <c r="A21" s="64" t="s">
        <v>23</v>
      </c>
      <c r="B21" s="40" t="e">
        <f>+#REF!</f>
        <v>#REF!</v>
      </c>
      <c r="C21" s="17" t="e">
        <f>+#REF!</f>
        <v>#REF!</v>
      </c>
      <c r="D21" s="22" t="e">
        <f t="shared" si="5"/>
        <v>#REF!</v>
      </c>
      <c r="E21" s="21">
        <f>+OBJETIVO!B32</f>
        <v>0</v>
      </c>
      <c r="F21" s="17"/>
      <c r="G21" s="22" t="e">
        <f t="shared" si="6"/>
        <v>#DIV/0!</v>
      </c>
      <c r="H21" s="21" t="e">
        <f t="shared" si="7"/>
        <v>#REF!</v>
      </c>
      <c r="I21" s="17" t="e">
        <f t="shared" si="8"/>
        <v>#REF!</v>
      </c>
      <c r="J21" s="22" t="e">
        <f t="shared" si="9"/>
        <v>#REF!</v>
      </c>
      <c r="K21" s="17"/>
      <c r="L21" s="19"/>
      <c r="M21" s="26" t="e">
        <f t="shared" si="10"/>
        <v>#REF!</v>
      </c>
    </row>
    <row r="22" spans="1:13" s="18" customFormat="1" ht="21.75" thickBot="1" x14ac:dyDescent="0.4">
      <c r="A22" s="65" t="s">
        <v>30</v>
      </c>
      <c r="B22" s="40" t="e">
        <f>SUM(B17:B21)</f>
        <v>#REF!</v>
      </c>
      <c r="C22" s="41" t="e">
        <f>SUM(C17:C21)</f>
        <v>#REF!</v>
      </c>
      <c r="D22" s="22" t="e">
        <f t="shared" si="5"/>
        <v>#REF!</v>
      </c>
      <c r="E22" s="42">
        <f>SUM(E17:E21)</f>
        <v>0</v>
      </c>
      <c r="F22" s="41"/>
      <c r="G22" s="24" t="e">
        <f t="shared" si="6"/>
        <v>#DIV/0!</v>
      </c>
      <c r="H22" s="43" t="e">
        <f t="shared" si="7"/>
        <v>#REF!</v>
      </c>
      <c r="I22" s="33" t="e">
        <f>SUM(I17:I21)</f>
        <v>#REF!</v>
      </c>
      <c r="J22" s="24" t="e">
        <f t="shared" si="9"/>
        <v>#REF!</v>
      </c>
      <c r="K22" s="33" t="e">
        <f>SUM(K17:K21)</f>
        <v>#REF!</v>
      </c>
      <c r="L22" s="33" t="e">
        <f>SUM(L17:L21)</f>
        <v>#REF!</v>
      </c>
      <c r="M22" s="34" t="e">
        <f>+I22-K22+L22</f>
        <v>#REF!</v>
      </c>
    </row>
    <row r="23" spans="1:13" ht="21.75" thickBot="1" x14ac:dyDescent="0.4">
      <c r="A23" s="66" t="s">
        <v>31</v>
      </c>
      <c r="B23" s="36"/>
      <c r="C23" s="36" t="e">
        <f>+C22-B22</f>
        <v>#REF!</v>
      </c>
      <c r="D23" s="37"/>
      <c r="E23" s="36"/>
      <c r="F23" s="36">
        <f>+F22-E22</f>
        <v>0</v>
      </c>
      <c r="G23" s="37"/>
      <c r="H23" s="36"/>
      <c r="I23" s="36" t="e">
        <f>+I22-H22</f>
        <v>#REF!</v>
      </c>
      <c r="J23" s="37" t="e">
        <f>+I23/H22</f>
        <v>#REF!</v>
      </c>
      <c r="K23" s="36"/>
      <c r="L23" s="36"/>
      <c r="M23" s="38"/>
    </row>
  </sheetData>
  <mergeCells count="8">
    <mergeCell ref="B1:D1"/>
    <mergeCell ref="E1:G1"/>
    <mergeCell ref="H1:J1"/>
    <mergeCell ref="M1:M2"/>
    <mergeCell ref="B15:D15"/>
    <mergeCell ref="E15:G15"/>
    <mergeCell ref="H15:J15"/>
    <mergeCell ref="M15:M1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workbookViewId="0">
      <selection activeCell="A8" sqref="A8"/>
    </sheetView>
  </sheetViews>
  <sheetFormatPr baseColWidth="10" defaultRowHeight="15" x14ac:dyDescent="0.25"/>
  <cols>
    <col min="1" max="1" width="22.42578125" customWidth="1"/>
    <col min="2" max="3" width="21.85546875" bestFit="1" customWidth="1"/>
    <col min="4" max="4" width="14.5703125" customWidth="1"/>
    <col min="5" max="5" width="19.42578125" hidden="1" customWidth="1"/>
    <col min="6" max="6" width="17.85546875" hidden="1" customWidth="1"/>
    <col min="7" max="7" width="14.5703125" hidden="1" customWidth="1"/>
    <col min="8" max="9" width="21.85546875" hidden="1" customWidth="1"/>
    <col min="10" max="10" width="12" hidden="1" customWidth="1"/>
    <col min="11" max="11" width="20.7109375" bestFit="1" customWidth="1"/>
    <col min="12" max="12" width="19.42578125" bestFit="1" customWidth="1"/>
    <col min="13" max="13" width="26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>
        <v>42767</v>
      </c>
      <c r="B2" s="29" t="s">
        <v>26</v>
      </c>
      <c r="C2" s="20" t="s">
        <v>25</v>
      </c>
      <c r="D2" s="27" t="s">
        <v>29</v>
      </c>
      <c r="E2" s="29" t="s">
        <v>26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.75" thickBot="1" x14ac:dyDescent="0.4">
      <c r="A3" s="31" t="s">
        <v>19</v>
      </c>
      <c r="B3" s="40">
        <f>+OBJETIVO!E2</f>
        <v>208333</v>
      </c>
      <c r="C3" s="17" t="e">
        <f>+#REF!</f>
        <v>#REF!</v>
      </c>
      <c r="D3" s="22" t="e">
        <f>+(C3-B3)/B3</f>
        <v>#REF!</v>
      </c>
      <c r="E3" s="21"/>
      <c r="F3" s="17"/>
      <c r="G3" s="22" t="e">
        <f>+(F3-E3)/E3</f>
        <v>#DIV/0!</v>
      </c>
      <c r="H3" s="21"/>
      <c r="I3" s="17"/>
      <c r="J3" s="22" t="e">
        <f>+(I3-H3)/H3</f>
        <v>#DIV/0!</v>
      </c>
      <c r="K3" s="21" t="e">
        <f>+#REF!+#REF!</f>
        <v>#REF!</v>
      </c>
      <c r="L3" s="17" t="e">
        <f>+#REF!+#REF!</f>
        <v>#REF!</v>
      </c>
      <c r="M3" s="26" t="e">
        <f>+L3+C3-K3</f>
        <v>#REF!</v>
      </c>
    </row>
    <row r="4" spans="1:13" s="18" customFormat="1" ht="21.75" thickBot="1" x14ac:dyDescent="0.4">
      <c r="A4" s="31" t="s">
        <v>20</v>
      </c>
      <c r="B4" s="146">
        <f>+OBJETIVO!E3</f>
        <v>312500</v>
      </c>
      <c r="C4" s="17" t="e">
        <f>+#REF!</f>
        <v>#REF!</v>
      </c>
      <c r="D4" s="22" t="e">
        <f t="shared" ref="D4:D7" si="0">+(C4-B4)/B4</f>
        <v>#REF!</v>
      </c>
      <c r="E4" s="21"/>
      <c r="F4" s="17"/>
      <c r="G4" s="22" t="e">
        <f t="shared" ref="G4:G8" si="1">+(F4-E4)/E4</f>
        <v>#DIV/0!</v>
      </c>
      <c r="H4" s="21"/>
      <c r="I4" s="17"/>
      <c r="J4" s="22" t="e">
        <f t="shared" ref="J4:J8" si="2">+(I4-H4)/H4</f>
        <v>#DIV/0!</v>
      </c>
      <c r="K4" s="21"/>
      <c r="L4" s="19"/>
      <c r="M4" s="90" t="e">
        <f t="shared" ref="M4:M7" si="3">+L4+C4-K4</f>
        <v>#REF!</v>
      </c>
    </row>
    <row r="5" spans="1:13" s="18" customFormat="1" ht="21.75" thickBot="1" x14ac:dyDescent="0.4">
      <c r="A5" s="31" t="s">
        <v>21</v>
      </c>
      <c r="B5" s="146">
        <f>+OBJETIVO!E4</f>
        <v>58333</v>
      </c>
      <c r="C5" s="17" t="e">
        <f>+#REF!</f>
        <v>#REF!</v>
      </c>
      <c r="D5" s="22" t="e">
        <f t="shared" si="0"/>
        <v>#REF!</v>
      </c>
      <c r="E5" s="21"/>
      <c r="F5" s="19"/>
      <c r="G5" s="22" t="e">
        <f t="shared" si="1"/>
        <v>#DIV/0!</v>
      </c>
      <c r="H5" s="21"/>
      <c r="I5" s="17"/>
      <c r="J5" s="22" t="e">
        <f t="shared" si="2"/>
        <v>#DIV/0!</v>
      </c>
      <c r="K5" s="21"/>
      <c r="L5" s="17" t="e">
        <f>+#REF!</f>
        <v>#REF!</v>
      </c>
      <c r="M5" s="90" t="e">
        <f t="shared" si="3"/>
        <v>#REF!</v>
      </c>
    </row>
    <row r="6" spans="1:13" s="18" customFormat="1" ht="21.75" thickBot="1" x14ac:dyDescent="0.4">
      <c r="A6" s="31" t="s">
        <v>22</v>
      </c>
      <c r="B6" s="146">
        <f>+OBJETIVO!E5</f>
        <v>55000</v>
      </c>
      <c r="C6" s="17" t="e">
        <f>+#REF!</f>
        <v>#REF!</v>
      </c>
      <c r="D6" s="22" t="e">
        <f t="shared" si="0"/>
        <v>#REF!</v>
      </c>
      <c r="E6" s="21"/>
      <c r="F6" s="17"/>
      <c r="G6" s="22" t="e">
        <f t="shared" si="1"/>
        <v>#DIV/0!</v>
      </c>
      <c r="H6" s="21"/>
      <c r="I6" s="17"/>
      <c r="J6" s="22" t="e">
        <f t="shared" si="2"/>
        <v>#DIV/0!</v>
      </c>
      <c r="K6" s="21"/>
      <c r="L6" s="19"/>
      <c r="M6" s="90" t="e">
        <f t="shared" si="3"/>
        <v>#REF!</v>
      </c>
    </row>
    <row r="7" spans="1:13" s="18" customFormat="1" ht="21.75" thickBot="1" x14ac:dyDescent="0.4">
      <c r="A7" s="31" t="s">
        <v>23</v>
      </c>
      <c r="B7" s="146">
        <f>+OBJETIVO!E6</f>
        <v>8333</v>
      </c>
      <c r="C7" s="17" t="e">
        <f>+#REF!</f>
        <v>#REF!</v>
      </c>
      <c r="D7" s="22" t="e">
        <f t="shared" si="0"/>
        <v>#REF!</v>
      </c>
      <c r="E7" s="21"/>
      <c r="F7" s="17"/>
      <c r="G7" s="22" t="e">
        <f t="shared" si="1"/>
        <v>#DIV/0!</v>
      </c>
      <c r="H7" s="21"/>
      <c r="I7" s="17"/>
      <c r="J7" s="22" t="e">
        <f t="shared" si="2"/>
        <v>#DIV/0!</v>
      </c>
      <c r="K7" s="17"/>
      <c r="L7" s="19"/>
      <c r="M7" s="90" t="e">
        <f t="shared" si="3"/>
        <v>#REF!</v>
      </c>
    </row>
    <row r="8" spans="1:13" s="18" customFormat="1" ht="21.75" thickBot="1" x14ac:dyDescent="0.4">
      <c r="A8" s="39" t="s">
        <v>30</v>
      </c>
      <c r="B8" s="40">
        <f>SUM(B3:B7)</f>
        <v>642499</v>
      </c>
      <c r="C8" s="41" t="e">
        <f>SUM(C3:C7)</f>
        <v>#REF!</v>
      </c>
      <c r="D8" s="24" t="e">
        <f>+(C8-B8)/B8</f>
        <v>#REF!</v>
      </c>
      <c r="E8" s="42"/>
      <c r="F8" s="41"/>
      <c r="G8" s="24" t="e">
        <f t="shared" si="1"/>
        <v>#DIV/0!</v>
      </c>
      <c r="H8" s="43"/>
      <c r="I8" s="33"/>
      <c r="J8" s="24" t="e">
        <f t="shared" si="2"/>
        <v>#DIV/0!</v>
      </c>
      <c r="K8" s="33" t="e">
        <f>SUM(K3:K7)</f>
        <v>#REF!</v>
      </c>
      <c r="L8" s="33" t="e">
        <f>SUM(L3:L7)</f>
        <v>#REF!</v>
      </c>
      <c r="M8" s="34" t="e">
        <f>SUM(M3:M7)</f>
        <v>#REF!</v>
      </c>
    </row>
    <row r="9" spans="1:13" ht="21.75" thickBot="1" x14ac:dyDescent="0.4">
      <c r="A9" s="32" t="s">
        <v>31</v>
      </c>
      <c r="B9" s="36"/>
      <c r="C9" s="36" t="e">
        <f>+C8-B8</f>
        <v>#REF!</v>
      </c>
      <c r="D9" s="37" t="e">
        <f>+C9/B8</f>
        <v>#REF!</v>
      </c>
      <c r="E9" s="36"/>
      <c r="F9" s="36">
        <f>+F8-E8</f>
        <v>0</v>
      </c>
      <c r="G9" s="37"/>
      <c r="H9" s="36"/>
      <c r="I9" s="36">
        <f>+I8-H8</f>
        <v>0</v>
      </c>
      <c r="J9" s="37" t="e">
        <f>+I9/H8</f>
        <v>#DIV/0!</v>
      </c>
      <c r="K9" s="36"/>
      <c r="L9" s="36"/>
      <c r="M9" s="38"/>
    </row>
    <row r="12" spans="1:13" ht="15.75" thickBot="1" x14ac:dyDescent="0.3"/>
    <row r="13" spans="1:13" ht="18.75" x14ac:dyDescent="0.3">
      <c r="A13" s="30"/>
      <c r="B13" s="163" t="s">
        <v>0</v>
      </c>
      <c r="C13" s="164"/>
      <c r="D13" s="165"/>
      <c r="E13" s="166" t="s">
        <v>24</v>
      </c>
      <c r="F13" s="167"/>
      <c r="G13" s="168"/>
      <c r="H13" s="163" t="s">
        <v>18</v>
      </c>
      <c r="I13" s="164"/>
      <c r="J13" s="165"/>
      <c r="K13" s="62"/>
      <c r="L13" s="63"/>
      <c r="M13" s="169" t="s">
        <v>28</v>
      </c>
    </row>
    <row r="14" spans="1:13" s="28" customFormat="1" ht="21" x14ac:dyDescent="0.35">
      <c r="A14" s="57">
        <v>2016</v>
      </c>
      <c r="B14" s="58">
        <v>2016</v>
      </c>
      <c r="C14" s="59" t="s">
        <v>25</v>
      </c>
      <c r="D14" s="60" t="s">
        <v>29</v>
      </c>
      <c r="E14" s="58" t="s">
        <v>26</v>
      </c>
      <c r="F14" s="59" t="s">
        <v>25</v>
      </c>
      <c r="G14" s="60" t="s">
        <v>29</v>
      </c>
      <c r="H14" s="58" t="s">
        <v>26</v>
      </c>
      <c r="I14" s="59" t="s">
        <v>25</v>
      </c>
      <c r="J14" s="60" t="s">
        <v>29</v>
      </c>
      <c r="K14" s="58" t="s">
        <v>27</v>
      </c>
      <c r="L14" s="59" t="s">
        <v>22</v>
      </c>
      <c r="M14" s="170"/>
    </row>
    <row r="15" spans="1:13" s="18" customFormat="1" ht="21.75" thickBot="1" x14ac:dyDescent="0.4">
      <c r="A15" s="64" t="s">
        <v>19</v>
      </c>
      <c r="B15" s="40" t="e">
        <f>+#REF!</f>
        <v>#REF!</v>
      </c>
      <c r="C15" s="17" t="e">
        <f>+#REF!</f>
        <v>#REF!</v>
      </c>
      <c r="D15" s="22" t="e">
        <f>+(C15-B15)/B15</f>
        <v>#REF!</v>
      </c>
      <c r="E15" s="21"/>
      <c r="F15" s="17"/>
      <c r="G15" s="22"/>
      <c r="H15" s="21" t="e">
        <f>+E15+B15</f>
        <v>#REF!</v>
      </c>
      <c r="I15" s="17" t="e">
        <f>+F15+C15</f>
        <v>#REF!</v>
      </c>
      <c r="J15" s="22" t="e">
        <f>+(I15-H15)/H15</f>
        <v>#REF!</v>
      </c>
      <c r="K15" s="21" t="e">
        <f>+#REF!+#REF!</f>
        <v>#REF!</v>
      </c>
      <c r="L15" s="17" t="e">
        <f>+#REF!</f>
        <v>#REF!</v>
      </c>
      <c r="M15" s="26" t="e">
        <f>+I15-K15+L15</f>
        <v>#REF!</v>
      </c>
    </row>
    <row r="16" spans="1:13" s="18" customFormat="1" ht="21.75" thickBot="1" x14ac:dyDescent="0.4">
      <c r="A16" s="64" t="s">
        <v>20</v>
      </c>
      <c r="B16" s="40" t="e">
        <f>+#REF!</f>
        <v>#REF!</v>
      </c>
      <c r="C16" s="17" t="e">
        <f>+#REF!</f>
        <v>#REF!</v>
      </c>
      <c r="D16" s="22" t="e">
        <f t="shared" ref="D16:D19" si="4">+(C16-B16)/B16</f>
        <v>#REF!</v>
      </c>
      <c r="E16" s="21"/>
      <c r="F16" s="17"/>
      <c r="G16" s="22"/>
      <c r="H16" s="21" t="e">
        <f t="shared" ref="H16:H20" si="5">+E16+B16</f>
        <v>#REF!</v>
      </c>
      <c r="I16" s="17" t="e">
        <f t="shared" ref="I16:I19" si="6">+F16+C16</f>
        <v>#REF!</v>
      </c>
      <c r="J16" s="22" t="e">
        <f t="shared" ref="J16:J20" si="7">+(I16-H16)/H16</f>
        <v>#REF!</v>
      </c>
      <c r="K16" s="21"/>
      <c r="L16" s="19"/>
      <c r="M16" s="26" t="e">
        <f t="shared" ref="M16:M20" si="8">+I16-K16+L16</f>
        <v>#REF!</v>
      </c>
    </row>
    <row r="17" spans="1:13" s="18" customFormat="1" ht="21.75" thickBot="1" x14ac:dyDescent="0.4">
      <c r="A17" s="64" t="s">
        <v>21</v>
      </c>
      <c r="B17" s="40" t="e">
        <f>+#REF!</f>
        <v>#REF!</v>
      </c>
      <c r="C17" s="17" t="e">
        <f>+#REF!</f>
        <v>#REF!</v>
      </c>
      <c r="D17" s="22" t="e">
        <f t="shared" si="4"/>
        <v>#REF!</v>
      </c>
      <c r="E17" s="21"/>
      <c r="F17" s="19"/>
      <c r="G17" s="22"/>
      <c r="H17" s="21" t="e">
        <f t="shared" si="5"/>
        <v>#REF!</v>
      </c>
      <c r="I17" s="17" t="e">
        <f t="shared" si="6"/>
        <v>#REF!</v>
      </c>
      <c r="J17" s="22" t="e">
        <f t="shared" si="7"/>
        <v>#REF!</v>
      </c>
      <c r="K17" s="21"/>
      <c r="L17" s="17" t="e">
        <f>+#REF!</f>
        <v>#REF!</v>
      </c>
      <c r="M17" s="26" t="e">
        <f t="shared" si="8"/>
        <v>#REF!</v>
      </c>
    </row>
    <row r="18" spans="1:13" s="18" customFormat="1" ht="21.75" thickBot="1" x14ac:dyDescent="0.4">
      <c r="A18" s="64" t="s">
        <v>22</v>
      </c>
      <c r="B18" s="40" t="e">
        <f>+#REF!</f>
        <v>#REF!</v>
      </c>
      <c r="C18" s="17" t="e">
        <f>+#REF!</f>
        <v>#REF!</v>
      </c>
      <c r="D18" s="22" t="e">
        <f t="shared" si="4"/>
        <v>#REF!</v>
      </c>
      <c r="E18" s="21"/>
      <c r="F18" s="17"/>
      <c r="G18" s="22"/>
      <c r="H18" s="21" t="e">
        <f t="shared" si="5"/>
        <v>#REF!</v>
      </c>
      <c r="I18" s="17" t="e">
        <f t="shared" si="6"/>
        <v>#REF!</v>
      </c>
      <c r="J18" s="22" t="e">
        <f t="shared" si="7"/>
        <v>#REF!</v>
      </c>
      <c r="K18" s="21"/>
      <c r="L18" s="19"/>
      <c r="M18" s="26" t="e">
        <f t="shared" si="8"/>
        <v>#REF!</v>
      </c>
    </row>
    <row r="19" spans="1:13" s="18" customFormat="1" ht="21.75" thickBot="1" x14ac:dyDescent="0.4">
      <c r="A19" s="64" t="s">
        <v>23</v>
      </c>
      <c r="B19" s="40" t="e">
        <f>+#REF!</f>
        <v>#REF!</v>
      </c>
      <c r="C19" s="17" t="e">
        <f>+#REF!</f>
        <v>#REF!</v>
      </c>
      <c r="D19" s="22" t="e">
        <f t="shared" si="4"/>
        <v>#REF!</v>
      </c>
      <c r="E19" s="21"/>
      <c r="F19" s="17"/>
      <c r="G19" s="22"/>
      <c r="H19" s="21" t="e">
        <f t="shared" si="5"/>
        <v>#REF!</v>
      </c>
      <c r="I19" s="17" t="e">
        <f t="shared" si="6"/>
        <v>#REF!</v>
      </c>
      <c r="J19" s="22" t="e">
        <f t="shared" si="7"/>
        <v>#REF!</v>
      </c>
      <c r="K19" s="17"/>
      <c r="L19" s="19"/>
      <c r="M19" s="26" t="e">
        <f t="shared" si="8"/>
        <v>#REF!</v>
      </c>
    </row>
    <row r="20" spans="1:13" s="18" customFormat="1" ht="21.75" thickBot="1" x14ac:dyDescent="0.4">
      <c r="A20" s="65" t="s">
        <v>30</v>
      </c>
      <c r="B20" s="40" t="e">
        <f>SUM(B15:B19)</f>
        <v>#REF!</v>
      </c>
      <c r="C20" s="41" t="e">
        <f>SUM(C15:C19)</f>
        <v>#REF!</v>
      </c>
      <c r="D20" s="24" t="e">
        <f>+(C20-B20)/B20</f>
        <v>#REF!</v>
      </c>
      <c r="E20" s="42"/>
      <c r="F20" s="41"/>
      <c r="G20" s="24"/>
      <c r="H20" s="43" t="e">
        <f t="shared" si="5"/>
        <v>#REF!</v>
      </c>
      <c r="I20" s="33" t="e">
        <f>SUM(I15:I19)</f>
        <v>#REF!</v>
      </c>
      <c r="J20" s="24" t="e">
        <f t="shared" si="7"/>
        <v>#REF!</v>
      </c>
      <c r="K20" s="33" t="e">
        <f>SUM(K15:K19)</f>
        <v>#REF!</v>
      </c>
      <c r="L20" s="33" t="e">
        <f>SUM(L15:L19)</f>
        <v>#REF!</v>
      </c>
      <c r="M20" s="34" t="e">
        <f t="shared" si="8"/>
        <v>#REF!</v>
      </c>
    </row>
    <row r="21" spans="1:13" ht="21.75" thickBot="1" x14ac:dyDescent="0.4">
      <c r="A21" s="66" t="s">
        <v>31</v>
      </c>
      <c r="B21" s="36"/>
      <c r="C21" s="36" t="e">
        <f>+C20-B20</f>
        <v>#REF!</v>
      </c>
      <c r="D21" s="37" t="e">
        <f>+C21/B20</f>
        <v>#REF!</v>
      </c>
      <c r="E21" s="36"/>
      <c r="F21" s="36"/>
      <c r="G21" s="37"/>
      <c r="H21" s="36"/>
      <c r="I21" s="36" t="e">
        <f>+I20-H20</f>
        <v>#REF!</v>
      </c>
      <c r="J21" s="37" t="e">
        <f>+I21/H20</f>
        <v>#REF!</v>
      </c>
      <c r="K21" s="36"/>
      <c r="L21" s="36"/>
      <c r="M21" s="38"/>
    </row>
  </sheetData>
  <mergeCells count="8">
    <mergeCell ref="B1:D1"/>
    <mergeCell ref="E1:G1"/>
    <mergeCell ref="H1:J1"/>
    <mergeCell ref="M1:M2"/>
    <mergeCell ref="B13:D13"/>
    <mergeCell ref="E13:G13"/>
    <mergeCell ref="H13:J13"/>
    <mergeCell ref="M13:M14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K8" sqref="K8"/>
    </sheetView>
  </sheetViews>
  <sheetFormatPr baseColWidth="10" defaultRowHeight="15" x14ac:dyDescent="0.25"/>
  <cols>
    <col min="1" max="1" width="22.42578125" customWidth="1"/>
    <col min="2" max="3" width="21.85546875" bestFit="1" customWidth="1"/>
    <col min="4" max="4" width="14.5703125" customWidth="1"/>
    <col min="5" max="6" width="19.42578125" hidden="1" customWidth="1"/>
    <col min="7" max="7" width="14.5703125" hidden="1" customWidth="1"/>
    <col min="8" max="9" width="21.85546875" hidden="1" customWidth="1"/>
    <col min="10" max="10" width="12.85546875" hidden="1" customWidth="1"/>
    <col min="11" max="11" width="20.7109375" bestFit="1" customWidth="1"/>
    <col min="12" max="12" width="17.85546875" bestFit="1" customWidth="1"/>
    <col min="13" max="13" width="26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>
        <v>42736</v>
      </c>
      <c r="B2" s="29" t="s">
        <v>26</v>
      </c>
      <c r="C2" s="20" t="s">
        <v>25</v>
      </c>
      <c r="D2" s="27" t="s">
        <v>29</v>
      </c>
      <c r="E2" s="29" t="s">
        <v>26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" x14ac:dyDescent="0.35">
      <c r="A3" s="31" t="s">
        <v>19</v>
      </c>
      <c r="B3" s="25" t="e">
        <f>+#REF!</f>
        <v>#REF!</v>
      </c>
      <c r="C3" s="17" t="e">
        <f>+#REF!</f>
        <v>#REF!</v>
      </c>
      <c r="D3" s="22" t="e">
        <f>+(C3-B3)/B3</f>
        <v>#REF!</v>
      </c>
      <c r="E3" s="21"/>
      <c r="F3" s="17"/>
      <c r="G3" s="22" t="e">
        <f>+(F3-E3)/E3</f>
        <v>#DIV/0!</v>
      </c>
      <c r="H3" s="21" t="e">
        <f>+E3+B3</f>
        <v>#REF!</v>
      </c>
      <c r="I3" s="17" t="e">
        <f>+F3+C3</f>
        <v>#REF!</v>
      </c>
      <c r="J3" s="22" t="e">
        <f>+(I3-H3)/H3</f>
        <v>#REF!</v>
      </c>
      <c r="K3" s="21" t="e">
        <f>+#REF!+#REF!</f>
        <v>#REF!</v>
      </c>
      <c r="L3" s="17" t="e">
        <f>+#REF!</f>
        <v>#REF!</v>
      </c>
      <c r="M3" s="26" t="e">
        <f>+I3-K3+L3</f>
        <v>#REF!</v>
      </c>
    </row>
    <row r="4" spans="1:13" s="18" customFormat="1" ht="21" x14ac:dyDescent="0.35">
      <c r="A4" s="31" t="s">
        <v>20</v>
      </c>
      <c r="B4" s="25" t="e">
        <f>+#REF!</f>
        <v>#REF!</v>
      </c>
      <c r="C4" s="17" t="e">
        <f>+#REF!</f>
        <v>#REF!</v>
      </c>
      <c r="D4" s="22" t="e">
        <f t="shared" ref="D4:D8" si="0">+(C4-B4)/B4</f>
        <v>#REF!</v>
      </c>
      <c r="E4" s="21"/>
      <c r="F4" s="17"/>
      <c r="G4" s="22" t="e">
        <f t="shared" ref="G4:G8" si="1">+(F4-E4)/E4</f>
        <v>#DIV/0!</v>
      </c>
      <c r="H4" s="21" t="e">
        <f t="shared" ref="H4:I8" si="2">+E4+B4</f>
        <v>#REF!</v>
      </c>
      <c r="I4" s="17" t="e">
        <f t="shared" si="2"/>
        <v>#REF!</v>
      </c>
      <c r="J4" s="22" t="e">
        <f t="shared" ref="J4:J8" si="3">+(I4-H4)/H4</f>
        <v>#REF!</v>
      </c>
      <c r="K4" s="21"/>
      <c r="L4" s="19"/>
      <c r="M4" s="26" t="e">
        <f t="shared" ref="M4:M7" si="4">+I4-K4+L4</f>
        <v>#REF!</v>
      </c>
    </row>
    <row r="5" spans="1:13" s="18" customFormat="1" ht="21" x14ac:dyDescent="0.35">
      <c r="A5" s="31" t="s">
        <v>21</v>
      </c>
      <c r="B5" s="25" t="e">
        <f>+#REF!</f>
        <v>#REF!</v>
      </c>
      <c r="C5" s="17" t="e">
        <f>+#REF!</f>
        <v>#REF!</v>
      </c>
      <c r="D5" s="22" t="e">
        <f t="shared" si="0"/>
        <v>#REF!</v>
      </c>
      <c r="E5" s="21"/>
      <c r="F5" s="19"/>
      <c r="G5" s="22" t="e">
        <f t="shared" si="1"/>
        <v>#DIV/0!</v>
      </c>
      <c r="H5" s="21" t="e">
        <f t="shared" si="2"/>
        <v>#REF!</v>
      </c>
      <c r="I5" s="17" t="e">
        <f t="shared" si="2"/>
        <v>#REF!</v>
      </c>
      <c r="J5" s="22" t="e">
        <f t="shared" si="3"/>
        <v>#REF!</v>
      </c>
      <c r="K5" s="21"/>
      <c r="L5" s="17" t="e">
        <f>+#REF!</f>
        <v>#REF!</v>
      </c>
      <c r="M5" s="26" t="e">
        <f t="shared" si="4"/>
        <v>#REF!</v>
      </c>
    </row>
    <row r="6" spans="1:13" s="18" customFormat="1" ht="21" x14ac:dyDescent="0.35">
      <c r="A6" s="31" t="s">
        <v>22</v>
      </c>
      <c r="B6" s="25" t="e">
        <f>+#REF!</f>
        <v>#REF!</v>
      </c>
      <c r="C6" s="17" t="e">
        <f>+#REF!</f>
        <v>#REF!</v>
      </c>
      <c r="D6" s="22" t="e">
        <f t="shared" si="0"/>
        <v>#REF!</v>
      </c>
      <c r="E6" s="21"/>
      <c r="F6" s="17"/>
      <c r="G6" s="22" t="e">
        <f t="shared" si="1"/>
        <v>#DIV/0!</v>
      </c>
      <c r="H6" s="21" t="e">
        <f t="shared" si="2"/>
        <v>#REF!</v>
      </c>
      <c r="I6" s="17" t="e">
        <f t="shared" si="2"/>
        <v>#REF!</v>
      </c>
      <c r="J6" s="22" t="e">
        <f t="shared" si="3"/>
        <v>#REF!</v>
      </c>
      <c r="K6" s="21"/>
      <c r="L6" s="19"/>
      <c r="M6" s="26" t="e">
        <f t="shared" si="4"/>
        <v>#REF!</v>
      </c>
    </row>
    <row r="7" spans="1:13" s="18" customFormat="1" ht="21" x14ac:dyDescent="0.35">
      <c r="A7" s="31" t="s">
        <v>23</v>
      </c>
      <c r="B7" s="25" t="e">
        <f>+#REF!</f>
        <v>#REF!</v>
      </c>
      <c r="C7" s="17" t="e">
        <f>+#REF!</f>
        <v>#REF!</v>
      </c>
      <c r="D7" s="22" t="e">
        <f t="shared" si="0"/>
        <v>#REF!</v>
      </c>
      <c r="E7" s="21"/>
      <c r="F7" s="19"/>
      <c r="G7" s="22" t="e">
        <f t="shared" si="1"/>
        <v>#DIV/0!</v>
      </c>
      <c r="H7" s="21" t="e">
        <f t="shared" si="2"/>
        <v>#REF!</v>
      </c>
      <c r="I7" s="17" t="e">
        <f t="shared" si="2"/>
        <v>#REF!</v>
      </c>
      <c r="J7" s="22" t="e">
        <f t="shared" si="3"/>
        <v>#REF!</v>
      </c>
      <c r="K7" s="17"/>
      <c r="L7" s="19"/>
      <c r="M7" s="26" t="e">
        <f t="shared" si="4"/>
        <v>#REF!</v>
      </c>
    </row>
    <row r="8" spans="1:13" s="18" customFormat="1" ht="21.75" thickBot="1" x14ac:dyDescent="0.4">
      <c r="A8" s="39" t="s">
        <v>30</v>
      </c>
      <c r="B8" s="40" t="e">
        <f>SUM(B3:B7)</f>
        <v>#REF!</v>
      </c>
      <c r="C8" s="41" t="e">
        <f>SUM(C3:C7)</f>
        <v>#REF!</v>
      </c>
      <c r="D8" s="24" t="e">
        <f t="shared" si="0"/>
        <v>#REF!</v>
      </c>
      <c r="E8" s="42"/>
      <c r="F8" s="41"/>
      <c r="G8" s="24" t="e">
        <f t="shared" si="1"/>
        <v>#DIV/0!</v>
      </c>
      <c r="H8" s="43" t="e">
        <f t="shared" si="2"/>
        <v>#REF!</v>
      </c>
      <c r="I8" s="33" t="e">
        <f>SUM(I3:I7)</f>
        <v>#REF!</v>
      </c>
      <c r="J8" s="24" t="e">
        <f t="shared" si="3"/>
        <v>#REF!</v>
      </c>
      <c r="K8" s="33" t="e">
        <f>SUM(K3:K7)</f>
        <v>#REF!</v>
      </c>
      <c r="L8" s="33" t="e">
        <f>SUM(L3:L7)</f>
        <v>#REF!</v>
      </c>
      <c r="M8" s="34" t="e">
        <f>SUM(M3:M7)</f>
        <v>#REF!</v>
      </c>
    </row>
    <row r="9" spans="1:13" ht="21.75" thickBot="1" x14ac:dyDescent="0.4">
      <c r="A9" s="32" t="s">
        <v>31</v>
      </c>
      <c r="B9" s="36"/>
      <c r="C9" s="36" t="e">
        <f>+C8-B8</f>
        <v>#REF!</v>
      </c>
      <c r="D9" s="37" t="e">
        <f>+C9/B8</f>
        <v>#REF!</v>
      </c>
      <c r="E9" s="36"/>
      <c r="F9" s="36"/>
      <c r="G9" s="37" t="e">
        <f>+F9/E8</f>
        <v>#DIV/0!</v>
      </c>
      <c r="H9" s="36"/>
      <c r="I9" s="36" t="e">
        <f>+I8-H8</f>
        <v>#REF!</v>
      </c>
      <c r="J9" s="37" t="e">
        <f>+I9/H8</f>
        <v>#REF!</v>
      </c>
      <c r="K9" s="36"/>
      <c r="L9" s="36"/>
      <c r="M9" s="38"/>
    </row>
    <row r="13" spans="1:13" ht="15.75" thickBot="1" x14ac:dyDescent="0.3"/>
    <row r="14" spans="1:13" ht="18.75" x14ac:dyDescent="0.3">
      <c r="A14" s="30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62"/>
      <c r="L14" s="63"/>
      <c r="M14" s="169" t="s">
        <v>28</v>
      </c>
    </row>
    <row r="15" spans="1:13" s="28" customFormat="1" ht="21" x14ac:dyDescent="0.35">
      <c r="A15" s="35">
        <v>42370</v>
      </c>
      <c r="B15" s="58">
        <v>2016</v>
      </c>
      <c r="C15" s="59" t="s">
        <v>25</v>
      </c>
      <c r="D15" s="60" t="s">
        <v>29</v>
      </c>
      <c r="E15" s="58" t="s">
        <v>26</v>
      </c>
      <c r="F15" s="59" t="s">
        <v>25</v>
      </c>
      <c r="G15" s="60" t="s">
        <v>29</v>
      </c>
      <c r="H15" s="58" t="s">
        <v>26</v>
      </c>
      <c r="I15" s="59" t="s">
        <v>25</v>
      </c>
      <c r="J15" s="60" t="s">
        <v>29</v>
      </c>
      <c r="K15" s="58" t="s">
        <v>27</v>
      </c>
      <c r="L15" s="59" t="s">
        <v>22</v>
      </c>
      <c r="M15" s="170"/>
    </row>
    <row r="16" spans="1:13" s="18" customFormat="1" ht="21.75" thickBot="1" x14ac:dyDescent="0.4">
      <c r="A16" s="64" t="s">
        <v>19</v>
      </c>
      <c r="B16" s="40" t="e">
        <f>+#REF!</f>
        <v>#REF!</v>
      </c>
      <c r="C16" s="17" t="e">
        <f>+#REF!</f>
        <v>#REF!</v>
      </c>
      <c r="D16" s="22" t="e">
        <f>+(C3-C16)/C16</f>
        <v>#REF!</v>
      </c>
      <c r="E16" s="21"/>
      <c r="F16" s="17"/>
      <c r="G16" s="22"/>
      <c r="H16" s="21" t="e">
        <f>+E16+B16</f>
        <v>#REF!</v>
      </c>
      <c r="I16" s="17" t="e">
        <f>+F16+C16</f>
        <v>#REF!</v>
      </c>
      <c r="J16" s="22" t="e">
        <f>+(I16-H16)/H16</f>
        <v>#REF!</v>
      </c>
      <c r="K16" s="21" t="e">
        <f>+#REF!+#REF!</f>
        <v>#REF!</v>
      </c>
      <c r="L16" s="17" t="e">
        <f>+#REF!</f>
        <v>#REF!</v>
      </c>
      <c r="M16" s="26" t="e">
        <f>+I16-K16+L16</f>
        <v>#REF!</v>
      </c>
    </row>
    <row r="17" spans="1:13" s="18" customFormat="1" ht="21.75" thickBot="1" x14ac:dyDescent="0.4">
      <c r="A17" s="64" t="s">
        <v>20</v>
      </c>
      <c r="B17" s="40" t="e">
        <f>+#REF!</f>
        <v>#REF!</v>
      </c>
      <c r="C17" s="17" t="e">
        <f>+#REF!</f>
        <v>#REF!</v>
      </c>
      <c r="D17" s="22" t="e">
        <f t="shared" ref="D17:D21" si="5">+(C4-C17)/C17</f>
        <v>#REF!</v>
      </c>
      <c r="E17" s="21"/>
      <c r="F17" s="17"/>
      <c r="G17" s="22"/>
      <c r="H17" s="21" t="e">
        <f t="shared" ref="H17:I21" si="6">+E17+B17</f>
        <v>#REF!</v>
      </c>
      <c r="I17" s="17" t="e">
        <f t="shared" si="6"/>
        <v>#REF!</v>
      </c>
      <c r="J17" s="22" t="e">
        <f t="shared" ref="J17:J21" si="7">+(I17-H17)/H17</f>
        <v>#REF!</v>
      </c>
      <c r="K17" s="21"/>
      <c r="L17" s="19"/>
      <c r="M17" s="26" t="e">
        <f t="shared" ref="M17:M21" si="8">+I17-K17+L17</f>
        <v>#REF!</v>
      </c>
    </row>
    <row r="18" spans="1:13" s="18" customFormat="1" ht="21.75" thickBot="1" x14ac:dyDescent="0.4">
      <c r="A18" s="64" t="s">
        <v>21</v>
      </c>
      <c r="B18" s="40" t="e">
        <f>+#REF!</f>
        <v>#REF!</v>
      </c>
      <c r="C18" s="17" t="e">
        <f>+#REF!</f>
        <v>#REF!</v>
      </c>
      <c r="D18" s="22" t="e">
        <f t="shared" si="5"/>
        <v>#REF!</v>
      </c>
      <c r="E18" s="21"/>
      <c r="F18" s="19"/>
      <c r="G18" s="22"/>
      <c r="H18" s="21" t="e">
        <f t="shared" si="6"/>
        <v>#REF!</v>
      </c>
      <c r="I18" s="17" t="e">
        <f t="shared" si="6"/>
        <v>#REF!</v>
      </c>
      <c r="J18" s="22" t="e">
        <f t="shared" si="7"/>
        <v>#REF!</v>
      </c>
      <c r="K18" s="21"/>
      <c r="L18" s="17" t="e">
        <f>+#REF!</f>
        <v>#REF!</v>
      </c>
      <c r="M18" s="26" t="e">
        <f t="shared" si="8"/>
        <v>#REF!</v>
      </c>
    </row>
    <row r="19" spans="1:13" s="18" customFormat="1" ht="21.75" thickBot="1" x14ac:dyDescent="0.4">
      <c r="A19" s="64" t="s">
        <v>22</v>
      </c>
      <c r="B19" s="40" t="e">
        <f>+#REF!</f>
        <v>#REF!</v>
      </c>
      <c r="C19" s="17" t="e">
        <f>+#REF!</f>
        <v>#REF!</v>
      </c>
      <c r="D19" s="22" t="e">
        <f t="shared" si="5"/>
        <v>#REF!</v>
      </c>
      <c r="E19" s="21"/>
      <c r="F19" s="17"/>
      <c r="G19" s="22"/>
      <c r="H19" s="21" t="e">
        <f t="shared" si="6"/>
        <v>#REF!</v>
      </c>
      <c r="I19" s="17" t="e">
        <f t="shared" si="6"/>
        <v>#REF!</v>
      </c>
      <c r="J19" s="22" t="e">
        <f t="shared" si="7"/>
        <v>#REF!</v>
      </c>
      <c r="K19" s="21"/>
      <c r="L19" s="19"/>
      <c r="M19" s="26" t="e">
        <f t="shared" si="8"/>
        <v>#REF!</v>
      </c>
    </row>
    <row r="20" spans="1:13" s="18" customFormat="1" ht="21.75" thickBot="1" x14ac:dyDescent="0.4">
      <c r="A20" s="64" t="s">
        <v>23</v>
      </c>
      <c r="B20" s="40" t="e">
        <f>+#REF!</f>
        <v>#REF!</v>
      </c>
      <c r="C20" s="17" t="e">
        <f>+#REF!</f>
        <v>#REF!</v>
      </c>
      <c r="D20" s="22" t="e">
        <f t="shared" si="5"/>
        <v>#REF!</v>
      </c>
      <c r="E20" s="21"/>
      <c r="F20" s="17"/>
      <c r="G20" s="22"/>
      <c r="H20" s="21" t="e">
        <f t="shared" si="6"/>
        <v>#REF!</v>
      </c>
      <c r="I20" s="17" t="e">
        <f t="shared" si="6"/>
        <v>#REF!</v>
      </c>
      <c r="J20" s="22" t="e">
        <f t="shared" si="7"/>
        <v>#REF!</v>
      </c>
      <c r="K20" s="17"/>
      <c r="L20" s="19"/>
      <c r="M20" s="26" t="e">
        <f t="shared" si="8"/>
        <v>#REF!</v>
      </c>
    </row>
    <row r="21" spans="1:13" s="18" customFormat="1" ht="21.75" thickBot="1" x14ac:dyDescent="0.4">
      <c r="A21" s="65" t="s">
        <v>30</v>
      </c>
      <c r="B21" s="40" t="e">
        <f>SUM(B16:B20)</f>
        <v>#REF!</v>
      </c>
      <c r="C21" s="41" t="e">
        <f>SUM(C16:C20)</f>
        <v>#REF!</v>
      </c>
      <c r="D21" s="22" t="e">
        <f t="shared" si="5"/>
        <v>#REF!</v>
      </c>
      <c r="E21" s="42"/>
      <c r="F21" s="41"/>
      <c r="G21" s="24"/>
      <c r="H21" s="43" t="e">
        <f t="shared" si="6"/>
        <v>#REF!</v>
      </c>
      <c r="I21" s="33" t="e">
        <f>SUM(I16:I20)</f>
        <v>#REF!</v>
      </c>
      <c r="J21" s="24" t="e">
        <f t="shared" si="7"/>
        <v>#REF!</v>
      </c>
      <c r="K21" s="33" t="e">
        <f>SUM(K16:K20)</f>
        <v>#REF!</v>
      </c>
      <c r="L21" s="33" t="e">
        <f>SUM(L16:L20)</f>
        <v>#REF!</v>
      </c>
      <c r="M21" s="34" t="e">
        <f t="shared" si="8"/>
        <v>#REF!</v>
      </c>
    </row>
    <row r="22" spans="1:13" ht="21.75" thickBot="1" x14ac:dyDescent="0.4">
      <c r="A22" s="66" t="s">
        <v>31</v>
      </c>
      <c r="B22" s="36"/>
      <c r="C22" s="36" t="e">
        <f>+C21-B21</f>
        <v>#REF!</v>
      </c>
      <c r="D22" s="37" t="e">
        <f>+C22/B21</f>
        <v>#REF!</v>
      </c>
      <c r="E22" s="36"/>
      <c r="F22" s="36"/>
      <c r="G22" s="37"/>
      <c r="H22" s="36"/>
      <c r="I22" s="36" t="e">
        <f>+I21-H21</f>
        <v>#REF!</v>
      </c>
      <c r="J22" s="37" t="e">
        <f>+I22/H21</f>
        <v>#REF!</v>
      </c>
      <c r="K22" s="36"/>
      <c r="L22" s="36"/>
      <c r="M22" s="38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A6" sqref="A6"/>
    </sheetView>
  </sheetViews>
  <sheetFormatPr baseColWidth="10" defaultRowHeight="15" x14ac:dyDescent="0.25"/>
  <cols>
    <col min="1" max="1" width="15.5703125" style="80" bestFit="1" customWidth="1"/>
    <col min="2" max="2" width="16.42578125" style="80" bestFit="1" customWidth="1"/>
    <col min="3" max="3" width="8.140625" style="81" customWidth="1"/>
    <col min="4" max="4" width="19.7109375" style="80" bestFit="1" customWidth="1"/>
    <col min="5" max="5" width="19.7109375" style="80" customWidth="1"/>
    <col min="6" max="9" width="13.140625" style="80" customWidth="1"/>
    <col min="10" max="10" width="15" style="80" bestFit="1" customWidth="1"/>
    <col min="11" max="15" width="13.140625" style="80" customWidth="1"/>
    <col min="16" max="16" width="15" style="80" bestFit="1" customWidth="1"/>
    <col min="17" max="19" width="15" style="80" customWidth="1"/>
    <col min="20" max="20" width="13.28515625" style="80" bestFit="1" customWidth="1"/>
    <col min="21" max="21" width="13.28515625" style="80" customWidth="1"/>
    <col min="22" max="22" width="13.28515625" style="80" bestFit="1" customWidth="1"/>
    <col min="23" max="23" width="13.28515625" style="80" customWidth="1"/>
    <col min="24" max="24" width="13.28515625" style="80" bestFit="1" customWidth="1"/>
    <col min="25" max="25" width="13.28515625" style="80" customWidth="1"/>
    <col min="26" max="26" width="15" style="80" bestFit="1" customWidth="1"/>
    <col min="27" max="27" width="13.28515625" style="80" bestFit="1" customWidth="1"/>
    <col min="28" max="28" width="13.28515625" style="80" customWidth="1"/>
    <col min="29" max="29" width="13.28515625" style="80" bestFit="1" customWidth="1"/>
    <col min="30" max="30" width="13.28515625" style="80" customWidth="1"/>
    <col min="31" max="31" width="13.28515625" style="80" bestFit="1" customWidth="1"/>
    <col min="32" max="32" width="13.28515625" style="80" customWidth="1"/>
    <col min="33" max="34" width="15" style="80" bestFit="1" customWidth="1"/>
    <col min="35" max="35" width="11.42578125" style="81"/>
    <col min="36" max="16384" width="11.42578125" style="80"/>
  </cols>
  <sheetData>
    <row r="1" spans="1:35" x14ac:dyDescent="0.25">
      <c r="A1" s="1" t="s">
        <v>0</v>
      </c>
      <c r="B1" s="1" t="s">
        <v>1</v>
      </c>
      <c r="C1" s="2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/>
      <c r="M1" s="1" t="s">
        <v>7</v>
      </c>
      <c r="N1" s="1"/>
      <c r="O1" s="1" t="s">
        <v>8</v>
      </c>
      <c r="P1" s="1" t="s">
        <v>9</v>
      </c>
      <c r="Q1" s="1" t="s">
        <v>34</v>
      </c>
      <c r="R1" s="1" t="s">
        <v>25</v>
      </c>
      <c r="S1" s="1" t="s">
        <v>35</v>
      </c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 t="s">
        <v>14</v>
      </c>
      <c r="AB1" s="1"/>
      <c r="AC1" s="1" t="s">
        <v>15</v>
      </c>
      <c r="AD1" s="1"/>
      <c r="AE1" s="1" t="s">
        <v>16</v>
      </c>
      <c r="AF1" s="1"/>
      <c r="AG1" s="1" t="s">
        <v>17</v>
      </c>
      <c r="AH1" s="1" t="s">
        <v>18</v>
      </c>
    </row>
    <row r="2" spans="1:35" ht="15.75" x14ac:dyDescent="0.25">
      <c r="A2" s="4" t="s">
        <v>19</v>
      </c>
      <c r="B2" s="78">
        <v>2450000</v>
      </c>
      <c r="C2" s="6">
        <f>+B2/$B$7</f>
        <v>0.32666666666666666</v>
      </c>
      <c r="D2" s="78">
        <f t="shared" ref="D2:D6" si="0">+B2*$D$8</f>
        <v>176400</v>
      </c>
      <c r="E2" s="6">
        <f>+D2/$D$7</f>
        <v>0.32666666666666666</v>
      </c>
      <c r="F2" s="78">
        <f t="shared" ref="F2:F6" si="1">+B2*$F$8</f>
        <v>205800</v>
      </c>
      <c r="G2" s="6">
        <f>+F2/$F$7</f>
        <v>0.32666666666666666</v>
      </c>
      <c r="H2" s="78">
        <f>+B2*$H$8</f>
        <v>210699.99999999997</v>
      </c>
      <c r="I2" s="6">
        <f>+H2/$H$7</f>
        <v>0.32666666666666661</v>
      </c>
      <c r="J2" s="82">
        <f>SUM(D2:H2)</f>
        <v>592900.65333333332</v>
      </c>
      <c r="K2" s="78">
        <f>+B2*$K$8</f>
        <v>210699.99999999997</v>
      </c>
      <c r="L2" s="78"/>
      <c r="M2" s="78">
        <f>+B2*$M$8</f>
        <v>210699.99999999997</v>
      </c>
      <c r="N2" s="78"/>
      <c r="O2" s="78">
        <f>+B2*$O$8</f>
        <v>210699.99999999997</v>
      </c>
      <c r="P2" s="82">
        <f>SUM(K2:O2)</f>
        <v>632099.99999999988</v>
      </c>
      <c r="Q2" s="82">
        <f>+P2+J2</f>
        <v>1225000.6533333333</v>
      </c>
      <c r="R2" s="82" t="e">
        <f>+#REF!</f>
        <v>#REF!</v>
      </c>
      <c r="S2" s="82" t="e">
        <f>+R2-Q2</f>
        <v>#REF!</v>
      </c>
      <c r="T2" s="78">
        <v>155400</v>
      </c>
      <c r="U2" s="6">
        <f>+T2/$T$7</f>
        <v>0.27750000000000002</v>
      </c>
      <c r="V2" s="78">
        <v>77400</v>
      </c>
      <c r="W2" s="6">
        <f>+V2/$V$7</f>
        <v>0.27642857142857141</v>
      </c>
      <c r="X2" s="78">
        <v>155400</v>
      </c>
      <c r="Y2" s="6">
        <f>+X2/$X$7</f>
        <v>0.27750000000000002</v>
      </c>
      <c r="Z2" s="82">
        <f t="shared" ref="Z2:Z7" si="2">SUM(T2:X2)</f>
        <v>388200.5539285714</v>
      </c>
      <c r="AA2" s="78">
        <v>194400</v>
      </c>
      <c r="AB2" s="6">
        <f>+AA2/$AA$7</f>
        <v>0.27771428571428569</v>
      </c>
      <c r="AC2" s="78">
        <v>194400</v>
      </c>
      <c r="AD2" s="6">
        <f>+AC2/$AC$7</f>
        <v>0.27771428571428569</v>
      </c>
      <c r="AE2" s="78">
        <v>194400</v>
      </c>
      <c r="AF2" s="6">
        <f>+AE2/$AE$7</f>
        <v>0.27771428571428569</v>
      </c>
      <c r="AG2" s="82">
        <f>SUM(AA2:AE2)</f>
        <v>583200.55542857142</v>
      </c>
      <c r="AH2" s="82">
        <f t="shared" ref="AH2:AH8" si="3">+AG2+Z2+Q2</f>
        <v>2196401.7626904761</v>
      </c>
      <c r="AI2" s="81">
        <f>+AH2/$AH$7</f>
        <v>0.30295171654898989</v>
      </c>
    </row>
    <row r="3" spans="1:35" ht="15.75" x14ac:dyDescent="0.25">
      <c r="A3" s="4" t="s">
        <v>20</v>
      </c>
      <c r="B3" s="78">
        <v>3700000</v>
      </c>
      <c r="C3" s="6">
        <f t="shared" ref="C3:C6" si="4">+B3/$B$7</f>
        <v>0.49333333333333335</v>
      </c>
      <c r="D3" s="78">
        <f t="shared" si="0"/>
        <v>266400</v>
      </c>
      <c r="E3" s="6">
        <f t="shared" ref="E3:E8" si="5">+D3/$D$7</f>
        <v>0.49333333333333335</v>
      </c>
      <c r="F3" s="78">
        <f t="shared" si="1"/>
        <v>310800</v>
      </c>
      <c r="G3" s="6">
        <f t="shared" ref="G3:G8" si="6">+F3/$F$7</f>
        <v>0.49333333333333335</v>
      </c>
      <c r="H3" s="78">
        <f t="shared" ref="H3:H6" si="7">+B3*$H$8</f>
        <v>318200</v>
      </c>
      <c r="I3" s="6">
        <f t="shared" ref="I3:I10" si="8">+H3/$H$7</f>
        <v>0.49333333333333335</v>
      </c>
      <c r="J3" s="82">
        <f t="shared" ref="J3:J6" si="9">SUM(D3:H3)</f>
        <v>895400.98666666669</v>
      </c>
      <c r="K3" s="78">
        <f t="shared" ref="K3:K6" si="10">+B3*$K$8</f>
        <v>318200</v>
      </c>
      <c r="L3" s="78"/>
      <c r="M3" s="78">
        <f t="shared" ref="M3:M6" si="11">+B3*$M$8</f>
        <v>318200</v>
      </c>
      <c r="N3" s="78"/>
      <c r="O3" s="78">
        <f t="shared" ref="O3:O6" si="12">+B3*$O$8</f>
        <v>318200</v>
      </c>
      <c r="P3" s="82">
        <f t="shared" ref="P3:P6" si="13">SUM(K3:O3)</f>
        <v>954600</v>
      </c>
      <c r="Q3" s="82">
        <f t="shared" ref="Q3:Q7" si="14">+P3+J3</f>
        <v>1850000.9866666668</v>
      </c>
      <c r="R3" s="82" t="e">
        <f>+#REF!</f>
        <v>#REF!</v>
      </c>
      <c r="S3" s="82" t="e">
        <f t="shared" ref="S3:S6" si="15">+R3-Q3</f>
        <v>#REF!</v>
      </c>
      <c r="T3" s="78">
        <v>301866</v>
      </c>
      <c r="U3" s="6">
        <f t="shared" ref="U3:U7" si="16">+T3/$T$7</f>
        <v>0.53904642857142859</v>
      </c>
      <c r="V3" s="78">
        <v>153866</v>
      </c>
      <c r="W3" s="6">
        <f t="shared" ref="W3:W7" si="17">+V3/$V$7</f>
        <v>0.54952142857142861</v>
      </c>
      <c r="X3" s="78">
        <v>301866</v>
      </c>
      <c r="Y3" s="6">
        <f t="shared" ref="Y3:Y7" si="18">+X3/$X$7</f>
        <v>0.53904642857142859</v>
      </c>
      <c r="Z3" s="82">
        <f t="shared" si="2"/>
        <v>757599.08856785716</v>
      </c>
      <c r="AA3" s="78">
        <v>375866</v>
      </c>
      <c r="AB3" s="6">
        <f t="shared" ref="AB3:AB7" si="19">+AA3/$AA$7</f>
        <v>0.53695142857142852</v>
      </c>
      <c r="AC3" s="78">
        <v>375866</v>
      </c>
      <c r="AD3" s="6">
        <f t="shared" ref="AD3:AD7" si="20">+AC3/$AC$7</f>
        <v>0.53695142857142852</v>
      </c>
      <c r="AE3" s="78">
        <v>375866</v>
      </c>
      <c r="AF3" s="6">
        <f t="shared" ref="AF3:AF7" si="21">+AE3/$AE$7</f>
        <v>0.53695142857142852</v>
      </c>
      <c r="AG3" s="82">
        <f t="shared" ref="AG3:AG7" si="22">SUM(AA3:AE3)</f>
        <v>1127599.073902857</v>
      </c>
      <c r="AH3" s="82">
        <f t="shared" si="3"/>
        <v>3735199.149137381</v>
      </c>
      <c r="AI3" s="81">
        <f t="shared" ref="AI3:AI7" si="23">+AH3/$AH$7</f>
        <v>0.51519945626767494</v>
      </c>
    </row>
    <row r="4" spans="1:35" ht="15.75" x14ac:dyDescent="0.25">
      <c r="A4" s="4" t="s">
        <v>21</v>
      </c>
      <c r="B4" s="78">
        <v>700000</v>
      </c>
      <c r="C4" s="6">
        <f t="shared" si="4"/>
        <v>9.3333333333333338E-2</v>
      </c>
      <c r="D4" s="78">
        <f t="shared" si="0"/>
        <v>50399.999999999993</v>
      </c>
      <c r="E4" s="6">
        <f t="shared" si="5"/>
        <v>9.3333333333333324E-2</v>
      </c>
      <c r="F4" s="78">
        <f t="shared" si="1"/>
        <v>58800.000000000007</v>
      </c>
      <c r="G4" s="6">
        <f t="shared" si="6"/>
        <v>9.3333333333333351E-2</v>
      </c>
      <c r="H4" s="78">
        <f t="shared" si="7"/>
        <v>60199.999999999993</v>
      </c>
      <c r="I4" s="6">
        <f t="shared" si="8"/>
        <v>9.3333333333333324E-2</v>
      </c>
      <c r="J4" s="82">
        <f t="shared" si="9"/>
        <v>169400.18666666665</v>
      </c>
      <c r="K4" s="78">
        <f t="shared" si="10"/>
        <v>60199.999999999993</v>
      </c>
      <c r="L4" s="78"/>
      <c r="M4" s="78">
        <f t="shared" si="11"/>
        <v>60199.999999999993</v>
      </c>
      <c r="N4" s="78"/>
      <c r="O4" s="78">
        <f t="shared" si="12"/>
        <v>60199.999999999993</v>
      </c>
      <c r="P4" s="82">
        <f t="shared" si="13"/>
        <v>180599.99999999997</v>
      </c>
      <c r="Q4" s="82">
        <f t="shared" si="14"/>
        <v>350000.18666666665</v>
      </c>
      <c r="R4" s="82" t="e">
        <f>+#REF!</f>
        <v>#REF!</v>
      </c>
      <c r="S4" s="82" t="e">
        <f>+R4-Q4</f>
        <v>#REF!</v>
      </c>
      <c r="T4" s="78">
        <v>60734</v>
      </c>
      <c r="U4" s="6">
        <f t="shared" si="16"/>
        <v>0.10845357142857143</v>
      </c>
      <c r="V4" s="78">
        <v>26734</v>
      </c>
      <c r="W4" s="6">
        <f t="shared" si="17"/>
        <v>9.5478571428571427E-2</v>
      </c>
      <c r="X4" s="78">
        <v>60734</v>
      </c>
      <c r="Y4" s="6">
        <f t="shared" si="18"/>
        <v>0.10845357142857143</v>
      </c>
      <c r="Z4" s="82">
        <f t="shared" si="2"/>
        <v>148202.20393214285</v>
      </c>
      <c r="AA4" s="78">
        <v>77734</v>
      </c>
      <c r="AB4" s="6">
        <f t="shared" si="19"/>
        <v>0.11104857142857143</v>
      </c>
      <c r="AC4" s="78">
        <v>77734</v>
      </c>
      <c r="AD4" s="6">
        <f t="shared" si="20"/>
        <v>0.11104857142857143</v>
      </c>
      <c r="AE4" s="78">
        <v>77734</v>
      </c>
      <c r="AF4" s="6">
        <f t="shared" si="21"/>
        <v>0.11104857142857143</v>
      </c>
      <c r="AG4" s="82">
        <f t="shared" si="22"/>
        <v>233202.22209714283</v>
      </c>
      <c r="AH4" s="82">
        <f t="shared" si="3"/>
        <v>731404.6126959523</v>
      </c>
      <c r="AI4" s="81">
        <f t="shared" si="23"/>
        <v>0.10088331136497712</v>
      </c>
    </row>
    <row r="5" spans="1:35" ht="15.75" x14ac:dyDescent="0.25">
      <c r="A5" s="4" t="s">
        <v>22</v>
      </c>
      <c r="B5" s="78">
        <v>550000</v>
      </c>
      <c r="C5" s="6">
        <f t="shared" si="4"/>
        <v>7.3333333333333334E-2</v>
      </c>
      <c r="D5" s="78">
        <f t="shared" si="0"/>
        <v>39600</v>
      </c>
      <c r="E5" s="6">
        <f t="shared" si="5"/>
        <v>7.3333333333333334E-2</v>
      </c>
      <c r="F5" s="78">
        <f t="shared" si="1"/>
        <v>46200</v>
      </c>
      <c r="G5" s="6">
        <f t="shared" si="6"/>
        <v>7.3333333333333334E-2</v>
      </c>
      <c r="H5" s="78">
        <f t="shared" si="7"/>
        <v>47299.999999999993</v>
      </c>
      <c r="I5" s="6">
        <f t="shared" si="8"/>
        <v>7.333333333333332E-2</v>
      </c>
      <c r="J5" s="82">
        <f t="shared" si="9"/>
        <v>133100.14666666667</v>
      </c>
      <c r="K5" s="78">
        <f t="shared" si="10"/>
        <v>47299.999999999993</v>
      </c>
      <c r="L5" s="78"/>
      <c r="M5" s="78">
        <f t="shared" si="11"/>
        <v>47299.999999999993</v>
      </c>
      <c r="N5" s="78"/>
      <c r="O5" s="78">
        <f t="shared" si="12"/>
        <v>47299.999999999993</v>
      </c>
      <c r="P5" s="82">
        <f t="shared" si="13"/>
        <v>141899.99999999997</v>
      </c>
      <c r="Q5" s="82">
        <f t="shared" si="14"/>
        <v>275000.14666666661</v>
      </c>
      <c r="R5" s="82" t="e">
        <f>+#REF!</f>
        <v>#REF!</v>
      </c>
      <c r="S5" s="82" t="e">
        <f>+R5-Q5</f>
        <v>#REF!</v>
      </c>
      <c r="T5" s="78">
        <v>40000</v>
      </c>
      <c r="U5" s="6">
        <f t="shared" si="16"/>
        <v>7.1428571428571425E-2</v>
      </c>
      <c r="V5" s="78">
        <v>20000</v>
      </c>
      <c r="W5" s="6">
        <f t="shared" si="17"/>
        <v>7.1428571428571425E-2</v>
      </c>
      <c r="X5" s="78">
        <v>40000</v>
      </c>
      <c r="Y5" s="6">
        <f t="shared" si="18"/>
        <v>7.1428571428571425E-2</v>
      </c>
      <c r="Z5" s="82">
        <f t="shared" si="2"/>
        <v>100000.14285714286</v>
      </c>
      <c r="AA5" s="78">
        <v>50000</v>
      </c>
      <c r="AB5" s="6">
        <f t="shared" si="19"/>
        <v>7.1428571428571425E-2</v>
      </c>
      <c r="AC5" s="78">
        <v>50000</v>
      </c>
      <c r="AD5" s="6">
        <f t="shared" si="20"/>
        <v>7.1428571428571425E-2</v>
      </c>
      <c r="AE5" s="78">
        <v>50000</v>
      </c>
      <c r="AF5" s="6">
        <f t="shared" si="21"/>
        <v>7.1428571428571425E-2</v>
      </c>
      <c r="AG5" s="82">
        <f t="shared" si="22"/>
        <v>150000.14285714284</v>
      </c>
      <c r="AH5" s="82">
        <f t="shared" si="3"/>
        <v>525000.43238095229</v>
      </c>
      <c r="AI5" s="81">
        <f t="shared" si="23"/>
        <v>7.2413792813544195E-2</v>
      </c>
    </row>
    <row r="6" spans="1:35" ht="15.75" x14ac:dyDescent="0.25">
      <c r="A6" s="4" t="s">
        <v>23</v>
      </c>
      <c r="B6" s="78">
        <v>100000</v>
      </c>
      <c r="C6" s="6">
        <f t="shared" si="4"/>
        <v>1.3333333333333334E-2</v>
      </c>
      <c r="D6" s="78">
        <f t="shared" si="0"/>
        <v>7199.9999999999991</v>
      </c>
      <c r="E6" s="6">
        <f t="shared" si="5"/>
        <v>1.3333333333333332E-2</v>
      </c>
      <c r="F6" s="78">
        <f t="shared" si="1"/>
        <v>8400</v>
      </c>
      <c r="G6" s="6">
        <f t="shared" si="6"/>
        <v>1.3333333333333334E-2</v>
      </c>
      <c r="H6" s="78">
        <f t="shared" si="7"/>
        <v>8600</v>
      </c>
      <c r="I6" s="6">
        <f t="shared" si="8"/>
        <v>1.3333333333333334E-2</v>
      </c>
      <c r="J6" s="82">
        <f t="shared" si="9"/>
        <v>24200.026666666665</v>
      </c>
      <c r="K6" s="78">
        <f t="shared" si="10"/>
        <v>8600</v>
      </c>
      <c r="L6" s="78"/>
      <c r="M6" s="78">
        <f t="shared" si="11"/>
        <v>8600</v>
      </c>
      <c r="N6" s="78"/>
      <c r="O6" s="78">
        <f t="shared" si="12"/>
        <v>8600</v>
      </c>
      <c r="P6" s="82">
        <f t="shared" si="13"/>
        <v>25800</v>
      </c>
      <c r="Q6" s="82">
        <f t="shared" si="14"/>
        <v>50000.026666666665</v>
      </c>
      <c r="R6" s="82" t="e">
        <f>+#REF!</f>
        <v>#REF!</v>
      </c>
      <c r="S6" s="82" t="e">
        <f t="shared" si="15"/>
        <v>#REF!</v>
      </c>
      <c r="T6" s="78">
        <v>2000</v>
      </c>
      <c r="U6" s="6">
        <f t="shared" si="16"/>
        <v>3.5714285714285713E-3</v>
      </c>
      <c r="V6" s="78">
        <v>2000</v>
      </c>
      <c r="W6" s="6">
        <f t="shared" si="17"/>
        <v>7.1428571428571426E-3</v>
      </c>
      <c r="X6" s="78">
        <v>2000</v>
      </c>
      <c r="Y6" s="6">
        <f t="shared" si="18"/>
        <v>3.5714285714285713E-3</v>
      </c>
      <c r="Z6" s="82">
        <f t="shared" si="2"/>
        <v>6000.0107142857141</v>
      </c>
      <c r="AA6" s="78">
        <v>2000</v>
      </c>
      <c r="AB6" s="6">
        <f t="shared" si="19"/>
        <v>2.8571428571428571E-3</v>
      </c>
      <c r="AC6" s="78">
        <v>2000</v>
      </c>
      <c r="AD6" s="6">
        <f t="shared" si="20"/>
        <v>2.8571428571428571E-3</v>
      </c>
      <c r="AE6" s="78">
        <v>2000</v>
      </c>
      <c r="AF6" s="6">
        <f t="shared" si="21"/>
        <v>2.8571428571428571E-3</v>
      </c>
      <c r="AG6" s="82">
        <f t="shared" si="22"/>
        <v>6000.0057142857149</v>
      </c>
      <c r="AH6" s="82">
        <f t="shared" si="3"/>
        <v>62000.043095238092</v>
      </c>
      <c r="AI6" s="81">
        <f t="shared" si="23"/>
        <v>8.5517230048138011E-3</v>
      </c>
    </row>
    <row r="7" spans="1:35" x14ac:dyDescent="0.25">
      <c r="A7" s="5"/>
      <c r="B7" s="78">
        <f>SUM(B2:B6)</f>
        <v>7500000</v>
      </c>
      <c r="C7" s="6">
        <f>SUM(C2:C6)</f>
        <v>1.0000000000000002</v>
      </c>
      <c r="D7" s="78">
        <f>+B7*$D$8</f>
        <v>540000</v>
      </c>
      <c r="E7" s="6">
        <f t="shared" si="5"/>
        <v>1</v>
      </c>
      <c r="F7" s="78">
        <f>+B7*$F$8</f>
        <v>630000</v>
      </c>
      <c r="G7" s="6">
        <f t="shared" si="6"/>
        <v>1</v>
      </c>
      <c r="H7" s="78">
        <f>SUM(H2:H6)</f>
        <v>645000</v>
      </c>
      <c r="I7" s="6">
        <f t="shared" si="8"/>
        <v>1</v>
      </c>
      <c r="J7" s="82">
        <f>SUM(J2:J6)</f>
        <v>1815002</v>
      </c>
      <c r="K7" s="78">
        <f>SUM(K2:K6)</f>
        <v>645000</v>
      </c>
      <c r="L7" s="78"/>
      <c r="M7" s="78">
        <f t="shared" ref="M7:O7" si="24">SUM(M2:M6)</f>
        <v>645000</v>
      </c>
      <c r="N7" s="78"/>
      <c r="O7" s="78">
        <f t="shared" si="24"/>
        <v>645000</v>
      </c>
      <c r="P7" s="82">
        <f>SUM(K7:O7)</f>
        <v>1935000</v>
      </c>
      <c r="Q7" s="82">
        <f t="shared" si="14"/>
        <v>3750002</v>
      </c>
      <c r="R7" s="82" t="e">
        <f>+#REF!</f>
        <v>#REF!</v>
      </c>
      <c r="S7" s="82" t="e">
        <f>SUM(S2:S6)</f>
        <v>#REF!</v>
      </c>
      <c r="T7" s="78">
        <f>SUM(T2:T6)</f>
        <v>560000</v>
      </c>
      <c r="U7" s="6">
        <f t="shared" si="16"/>
        <v>1</v>
      </c>
      <c r="V7" s="78">
        <f t="shared" ref="V7:X7" si="25">SUM(V2:V6)</f>
        <v>280000</v>
      </c>
      <c r="W7" s="6">
        <f t="shared" si="17"/>
        <v>1</v>
      </c>
      <c r="X7" s="78">
        <f t="shared" si="25"/>
        <v>560000</v>
      </c>
      <c r="Y7" s="6">
        <f t="shared" si="18"/>
        <v>1</v>
      </c>
      <c r="Z7" s="82">
        <f t="shared" si="2"/>
        <v>1400002</v>
      </c>
      <c r="AA7" s="78">
        <f>SUM(AA2:AA6)</f>
        <v>700000</v>
      </c>
      <c r="AB7" s="6">
        <f t="shared" si="19"/>
        <v>1</v>
      </c>
      <c r="AC7" s="78">
        <f t="shared" ref="AC7:AE7" si="26">SUM(AC2:AC6)</f>
        <v>700000</v>
      </c>
      <c r="AD7" s="6">
        <f t="shared" si="20"/>
        <v>1</v>
      </c>
      <c r="AE7" s="78">
        <f t="shared" si="26"/>
        <v>700000</v>
      </c>
      <c r="AF7" s="6">
        <f t="shared" si="21"/>
        <v>1</v>
      </c>
      <c r="AG7" s="82">
        <f t="shared" si="22"/>
        <v>2100002</v>
      </c>
      <c r="AH7" s="82">
        <f t="shared" si="3"/>
        <v>7250006</v>
      </c>
      <c r="AI7" s="81">
        <f t="shared" si="23"/>
        <v>1</v>
      </c>
    </row>
    <row r="8" spans="1:35" x14ac:dyDescent="0.25">
      <c r="A8" s="9"/>
      <c r="B8" s="9"/>
      <c r="C8" s="10"/>
      <c r="D8" s="11">
        <v>7.1999999999999995E-2</v>
      </c>
      <c r="E8" s="6">
        <f t="shared" si="5"/>
        <v>1.3333333333333334E-7</v>
      </c>
      <c r="F8" s="11">
        <v>8.4000000000000005E-2</v>
      </c>
      <c r="G8" s="6">
        <f t="shared" si="6"/>
        <v>1.3333333333333334E-7</v>
      </c>
      <c r="H8" s="11">
        <v>8.5999999999999993E-2</v>
      </c>
      <c r="I8" s="6">
        <f t="shared" si="8"/>
        <v>1.3333333333333331E-7</v>
      </c>
      <c r="J8" s="12">
        <f>+J7/B7</f>
        <v>0.24200026666666666</v>
      </c>
      <c r="K8" s="11">
        <v>8.5999999999999993E-2</v>
      </c>
      <c r="L8" s="11"/>
      <c r="M8" s="11">
        <v>8.5999999999999993E-2</v>
      </c>
      <c r="N8" s="11"/>
      <c r="O8" s="11">
        <v>8.5999999999999993E-2</v>
      </c>
      <c r="P8" s="13">
        <f>+P7/B7</f>
        <v>0.25800000000000001</v>
      </c>
      <c r="Q8" s="82"/>
      <c r="R8" s="13"/>
      <c r="S8" s="82" t="e">
        <f>+S6+S3+S2</f>
        <v>#REF!</v>
      </c>
      <c r="T8" s="11">
        <v>0.08</v>
      </c>
      <c r="U8" s="11"/>
      <c r="V8" s="11">
        <v>0.04</v>
      </c>
      <c r="W8" s="11"/>
      <c r="X8" s="11">
        <v>0.08</v>
      </c>
      <c r="Y8" s="11"/>
      <c r="Z8" s="13">
        <f>+Z7/B7</f>
        <v>0.18666693333333334</v>
      </c>
      <c r="AA8" s="11">
        <v>0.1</v>
      </c>
      <c r="AB8" s="11"/>
      <c r="AC8" s="11">
        <v>0.1</v>
      </c>
      <c r="AD8" s="11"/>
      <c r="AE8" s="11">
        <v>0.1</v>
      </c>
      <c r="AF8" s="11"/>
      <c r="AG8" s="13">
        <f>SUM(AA8:AE8)</f>
        <v>0.30000000000000004</v>
      </c>
      <c r="AH8" s="82">
        <f t="shared" si="3"/>
        <v>0.48666693333333338</v>
      </c>
    </row>
    <row r="9" spans="1:35" x14ac:dyDescent="0.25">
      <c r="G9" s="6"/>
      <c r="I9" s="16">
        <f t="shared" si="8"/>
        <v>0</v>
      </c>
      <c r="R9" s="76">
        <v>0.76</v>
      </c>
    </row>
    <row r="10" spans="1:35" x14ac:dyDescent="0.25">
      <c r="G10" s="6"/>
      <c r="I10" s="16">
        <f t="shared" si="8"/>
        <v>0</v>
      </c>
      <c r="R10" s="76">
        <v>0.24</v>
      </c>
      <c r="S10" s="131"/>
    </row>
    <row r="12" spans="1:35" x14ac:dyDescent="0.25">
      <c r="T12" s="76"/>
      <c r="U12" s="76"/>
    </row>
    <row r="13" spans="1:35" x14ac:dyDescent="0.25">
      <c r="A13" s="15" t="s">
        <v>24</v>
      </c>
      <c r="B13" s="1" t="s">
        <v>1</v>
      </c>
      <c r="C13" s="2"/>
      <c r="D13" s="1" t="s">
        <v>2</v>
      </c>
      <c r="E13" s="1"/>
      <c r="F13" s="1" t="s">
        <v>3</v>
      </c>
      <c r="G13" s="1"/>
      <c r="H13" s="1" t="s">
        <v>4</v>
      </c>
      <c r="I13" s="1"/>
      <c r="J13" s="1" t="s">
        <v>5</v>
      </c>
      <c r="K13" s="1" t="s">
        <v>6</v>
      </c>
      <c r="L13" s="1"/>
      <c r="M13" s="1" t="s">
        <v>7</v>
      </c>
      <c r="N13" s="1"/>
      <c r="O13" s="1" t="s">
        <v>8</v>
      </c>
      <c r="P13" s="1" t="s">
        <v>9</v>
      </c>
      <c r="Q13" s="1"/>
      <c r="R13" s="1"/>
      <c r="S13" s="1"/>
      <c r="T13" s="1" t="s">
        <v>10</v>
      </c>
      <c r="U13" s="1"/>
      <c r="V13" s="1" t="s">
        <v>11</v>
      </c>
      <c r="W13" s="1"/>
      <c r="X13" s="1" t="s">
        <v>12</v>
      </c>
      <c r="Y13" s="1"/>
      <c r="Z13" s="1" t="s">
        <v>13</v>
      </c>
      <c r="AA13" s="1" t="s">
        <v>14</v>
      </c>
      <c r="AB13" s="1"/>
      <c r="AC13" s="1" t="s">
        <v>15</v>
      </c>
      <c r="AD13" s="1"/>
      <c r="AE13" s="1" t="s">
        <v>16</v>
      </c>
      <c r="AF13" s="1"/>
      <c r="AG13" s="1" t="s">
        <v>17</v>
      </c>
      <c r="AH13" s="1" t="s">
        <v>18</v>
      </c>
    </row>
    <row r="14" spans="1:35" ht="15.75" x14ac:dyDescent="0.25">
      <c r="A14" s="4" t="s">
        <v>19</v>
      </c>
      <c r="B14" s="78">
        <v>600000</v>
      </c>
      <c r="C14" s="6">
        <f>+B14/B19</f>
        <v>0.8571428571428571</v>
      </c>
      <c r="D14" s="78">
        <f>+$B$14*D20</f>
        <v>30000</v>
      </c>
      <c r="E14" s="78"/>
      <c r="F14" s="78">
        <f>+$B$14*F20</f>
        <v>36000</v>
      </c>
      <c r="G14" s="78"/>
      <c r="H14" s="78">
        <f>+$B$14*H20</f>
        <v>39000</v>
      </c>
      <c r="I14" s="78"/>
      <c r="J14" s="82">
        <f>SUM(D14:H14)</f>
        <v>105000</v>
      </c>
      <c r="K14" s="78">
        <f>+$B$14*K20</f>
        <v>42000.000000000007</v>
      </c>
      <c r="L14" s="78"/>
      <c r="M14" s="78">
        <f>+$B$14*M20</f>
        <v>42000.000000000007</v>
      </c>
      <c r="N14" s="78"/>
      <c r="O14" s="78">
        <f>+$B$14*O20</f>
        <v>42000.000000000007</v>
      </c>
      <c r="P14" s="82">
        <f>SUM(K14:O14)</f>
        <v>126000.00000000003</v>
      </c>
      <c r="Q14" s="82"/>
      <c r="R14" s="82"/>
      <c r="S14" s="82"/>
      <c r="T14" s="78">
        <f>+$B$14*T20</f>
        <v>42000.000000000007</v>
      </c>
      <c r="U14" s="78"/>
      <c r="V14" s="78">
        <f>+$B$14*V20</f>
        <v>24000</v>
      </c>
      <c r="W14" s="78"/>
      <c r="X14" s="78">
        <f>+$B$14*X20</f>
        <v>48000</v>
      </c>
      <c r="Y14" s="78"/>
      <c r="Z14" s="82">
        <f t="shared" ref="Z14:Z19" si="27">SUM(T14:X14)</f>
        <v>114000</v>
      </c>
      <c r="AA14" s="78">
        <f>+$B$14*AA20</f>
        <v>84000.000000000015</v>
      </c>
      <c r="AB14" s="78"/>
      <c r="AC14" s="78">
        <f>+$B$14*AC20</f>
        <v>84000.000000000015</v>
      </c>
      <c r="AD14" s="78"/>
      <c r="AE14" s="78">
        <f>+$B$14*AE20</f>
        <v>87000</v>
      </c>
      <c r="AF14" s="78"/>
      <c r="AG14" s="82">
        <f>SUM(AA14:AE14)</f>
        <v>255000.00000000003</v>
      </c>
      <c r="AH14" s="82">
        <f t="shared" ref="AH14:AH20" si="28">+AG14+Z14+P14+J14</f>
        <v>600000</v>
      </c>
    </row>
    <row r="15" spans="1:35" ht="15.75" x14ac:dyDescent="0.25">
      <c r="A15" s="4" t="s">
        <v>20</v>
      </c>
      <c r="B15" s="78">
        <v>100000</v>
      </c>
      <c r="C15" s="6">
        <f>+B15/B19</f>
        <v>0.14285714285714285</v>
      </c>
      <c r="D15" s="78">
        <f>+$B$15*D20</f>
        <v>5000</v>
      </c>
      <c r="E15" s="78"/>
      <c r="F15" s="78">
        <f t="shared" ref="F15:H15" si="29">+$B$15*F20</f>
        <v>6000</v>
      </c>
      <c r="G15" s="78"/>
      <c r="H15" s="78">
        <f t="shared" si="29"/>
        <v>6500</v>
      </c>
      <c r="I15" s="78"/>
      <c r="J15" s="82">
        <f t="shared" ref="J15:J18" si="30">SUM(D15:H15)</f>
        <v>17500</v>
      </c>
      <c r="K15" s="78">
        <f t="shared" ref="K15:O15" si="31">+$B$15*K20</f>
        <v>7000.0000000000009</v>
      </c>
      <c r="L15" s="78"/>
      <c r="M15" s="78">
        <f t="shared" si="31"/>
        <v>7000.0000000000009</v>
      </c>
      <c r="N15" s="78"/>
      <c r="O15" s="78">
        <f t="shared" si="31"/>
        <v>7000.0000000000009</v>
      </c>
      <c r="P15" s="82">
        <f t="shared" ref="P15:P18" si="32">SUM(K15:O15)</f>
        <v>21000.000000000004</v>
      </c>
      <c r="Q15" s="82"/>
      <c r="R15" s="82"/>
      <c r="S15" s="82"/>
      <c r="T15" s="78">
        <f t="shared" ref="T15:X15" si="33">+$B$15*T20</f>
        <v>7000.0000000000009</v>
      </c>
      <c r="U15" s="78"/>
      <c r="V15" s="78">
        <f t="shared" si="33"/>
        <v>4000</v>
      </c>
      <c r="W15" s="78"/>
      <c r="X15" s="78">
        <f t="shared" si="33"/>
        <v>8000</v>
      </c>
      <c r="Y15" s="78"/>
      <c r="Z15" s="82">
        <f t="shared" si="27"/>
        <v>19000</v>
      </c>
      <c r="AA15" s="78">
        <f t="shared" ref="AA15:AE15" si="34">+$B$15*AA20</f>
        <v>14000.000000000002</v>
      </c>
      <c r="AB15" s="78"/>
      <c r="AC15" s="78">
        <f t="shared" si="34"/>
        <v>14000.000000000002</v>
      </c>
      <c r="AD15" s="78"/>
      <c r="AE15" s="78">
        <f t="shared" si="34"/>
        <v>14499.999999999998</v>
      </c>
      <c r="AF15" s="78"/>
      <c r="AG15" s="82">
        <f t="shared" ref="AG15:AG18" si="35">SUM(AA15:AE15)</f>
        <v>42500</v>
      </c>
      <c r="AH15" s="82">
        <f t="shared" si="28"/>
        <v>100000</v>
      </c>
    </row>
    <row r="16" spans="1:35" ht="15.75" x14ac:dyDescent="0.25">
      <c r="A16" s="4" t="s">
        <v>21</v>
      </c>
      <c r="B16" s="78"/>
      <c r="C16" s="6"/>
      <c r="D16" s="78">
        <f>+B16*$D$8</f>
        <v>0</v>
      </c>
      <c r="E16" s="78"/>
      <c r="F16" s="78">
        <f t="shared" ref="F16:F18" si="36">+B16*$F$8</f>
        <v>0</v>
      </c>
      <c r="G16" s="78"/>
      <c r="H16" s="78">
        <f t="shared" ref="H16:H18" si="37">+B16*$H$8</f>
        <v>0</v>
      </c>
      <c r="I16" s="78"/>
      <c r="J16" s="82">
        <f t="shared" si="30"/>
        <v>0</v>
      </c>
      <c r="K16" s="78">
        <f t="shared" ref="K16:K18" si="38">+B16*$K$8</f>
        <v>0</v>
      </c>
      <c r="L16" s="78"/>
      <c r="M16" s="78">
        <f t="shared" ref="M16:M18" si="39">+B16*$M$8</f>
        <v>0</v>
      </c>
      <c r="N16" s="78"/>
      <c r="O16" s="78">
        <f t="shared" ref="O16:O18" si="40">+B16*$O$8</f>
        <v>0</v>
      </c>
      <c r="P16" s="82">
        <f t="shared" si="32"/>
        <v>0</v>
      </c>
      <c r="Q16" s="82"/>
      <c r="R16" s="82"/>
      <c r="S16" s="82"/>
      <c r="T16" s="78">
        <f t="shared" ref="T16:T18" si="41">+B16*$T$8</f>
        <v>0</v>
      </c>
      <c r="U16" s="78"/>
      <c r="V16" s="78">
        <f>+B16*$V$8</f>
        <v>0</v>
      </c>
      <c r="W16" s="78"/>
      <c r="X16" s="78">
        <f>+B16*$X$8</f>
        <v>0</v>
      </c>
      <c r="Y16" s="78"/>
      <c r="Z16" s="82">
        <f t="shared" si="27"/>
        <v>0</v>
      </c>
      <c r="AA16" s="78">
        <f>+B16*$AA$8</f>
        <v>0</v>
      </c>
      <c r="AB16" s="78"/>
      <c r="AC16" s="78">
        <f>+$AC$8*B16</f>
        <v>0</v>
      </c>
      <c r="AD16" s="78"/>
      <c r="AE16" s="78">
        <f>+$AE$8*B16</f>
        <v>0</v>
      </c>
      <c r="AF16" s="78"/>
      <c r="AG16" s="82">
        <f t="shared" si="35"/>
        <v>0</v>
      </c>
      <c r="AH16" s="82">
        <f t="shared" si="28"/>
        <v>0</v>
      </c>
    </row>
    <row r="17" spans="1:35" ht="15.75" x14ac:dyDescent="0.25">
      <c r="A17" s="4" t="s">
        <v>22</v>
      </c>
      <c r="B17" s="78"/>
      <c r="C17" s="6">
        <v>0</v>
      </c>
      <c r="D17" s="78">
        <f t="shared" ref="D17:D18" si="42">+B17*$D$8</f>
        <v>0</v>
      </c>
      <c r="E17" s="78"/>
      <c r="F17" s="78">
        <f t="shared" si="36"/>
        <v>0</v>
      </c>
      <c r="G17" s="78"/>
      <c r="H17" s="78">
        <f t="shared" si="37"/>
        <v>0</v>
      </c>
      <c r="I17" s="78"/>
      <c r="J17" s="82">
        <f t="shared" si="30"/>
        <v>0</v>
      </c>
      <c r="K17" s="78">
        <f t="shared" si="38"/>
        <v>0</v>
      </c>
      <c r="L17" s="78"/>
      <c r="M17" s="78">
        <f t="shared" si="39"/>
        <v>0</v>
      </c>
      <c r="N17" s="78"/>
      <c r="O17" s="78">
        <f t="shared" si="40"/>
        <v>0</v>
      </c>
      <c r="P17" s="82">
        <f t="shared" si="32"/>
        <v>0</v>
      </c>
      <c r="Q17" s="82"/>
      <c r="R17" s="82"/>
      <c r="S17" s="82"/>
      <c r="T17" s="78">
        <f t="shared" si="41"/>
        <v>0</v>
      </c>
      <c r="U17" s="78"/>
      <c r="V17" s="78">
        <f>+B17*$V$8</f>
        <v>0</v>
      </c>
      <c r="W17" s="78"/>
      <c r="X17" s="78">
        <f>+B17*$X$8</f>
        <v>0</v>
      </c>
      <c r="Y17" s="78"/>
      <c r="Z17" s="82">
        <f t="shared" si="27"/>
        <v>0</v>
      </c>
      <c r="AA17" s="78">
        <f>+B17*$AA$8</f>
        <v>0</v>
      </c>
      <c r="AB17" s="78"/>
      <c r="AC17" s="78">
        <f>+$AC$8*B17</f>
        <v>0</v>
      </c>
      <c r="AD17" s="78"/>
      <c r="AE17" s="78">
        <f>+$AE$8*B17</f>
        <v>0</v>
      </c>
      <c r="AF17" s="78"/>
      <c r="AG17" s="82">
        <f t="shared" si="35"/>
        <v>0</v>
      </c>
      <c r="AH17" s="82">
        <f t="shared" si="28"/>
        <v>0</v>
      </c>
      <c r="AI17" s="80"/>
    </row>
    <row r="18" spans="1:35" ht="15.75" x14ac:dyDescent="0.25">
      <c r="A18" s="4" t="s">
        <v>23</v>
      </c>
      <c r="B18" s="78"/>
      <c r="C18" s="6">
        <v>0</v>
      </c>
      <c r="D18" s="78">
        <f t="shared" si="42"/>
        <v>0</v>
      </c>
      <c r="E18" s="78"/>
      <c r="F18" s="78">
        <f t="shared" si="36"/>
        <v>0</v>
      </c>
      <c r="G18" s="78"/>
      <c r="H18" s="78">
        <f t="shared" si="37"/>
        <v>0</v>
      </c>
      <c r="I18" s="78"/>
      <c r="J18" s="82">
        <f t="shared" si="30"/>
        <v>0</v>
      </c>
      <c r="K18" s="78">
        <f t="shared" si="38"/>
        <v>0</v>
      </c>
      <c r="L18" s="78"/>
      <c r="M18" s="78">
        <f t="shared" si="39"/>
        <v>0</v>
      </c>
      <c r="N18" s="78"/>
      <c r="O18" s="78">
        <f t="shared" si="40"/>
        <v>0</v>
      </c>
      <c r="P18" s="82">
        <f t="shared" si="32"/>
        <v>0</v>
      </c>
      <c r="Q18" s="82"/>
      <c r="R18" s="82"/>
      <c r="S18" s="82"/>
      <c r="T18" s="78">
        <f t="shared" si="41"/>
        <v>0</v>
      </c>
      <c r="U18" s="78"/>
      <c r="V18" s="78">
        <f>+B18*$V$8</f>
        <v>0</v>
      </c>
      <c r="W18" s="78"/>
      <c r="X18" s="78">
        <f>+B18*$X$8</f>
        <v>0</v>
      </c>
      <c r="Y18" s="78"/>
      <c r="Z18" s="82">
        <f t="shared" si="27"/>
        <v>0</v>
      </c>
      <c r="AA18" s="78">
        <f>+B18*$AA$8</f>
        <v>0</v>
      </c>
      <c r="AB18" s="78"/>
      <c r="AC18" s="78">
        <f>+$AC$8*B18</f>
        <v>0</v>
      </c>
      <c r="AD18" s="78"/>
      <c r="AE18" s="78">
        <f>+$AE$8*B18</f>
        <v>0</v>
      </c>
      <c r="AF18" s="78"/>
      <c r="AG18" s="82">
        <f t="shared" si="35"/>
        <v>0</v>
      </c>
      <c r="AH18" s="82">
        <f t="shared" si="28"/>
        <v>0</v>
      </c>
      <c r="AI18" s="80"/>
    </row>
    <row r="19" spans="1:35" x14ac:dyDescent="0.25">
      <c r="A19" s="5"/>
      <c r="B19" s="78">
        <f t="shared" ref="B19:O19" si="43">SUM(B14:B18)</f>
        <v>700000</v>
      </c>
      <c r="C19" s="6">
        <f t="shared" si="43"/>
        <v>1</v>
      </c>
      <c r="D19" s="78">
        <f t="shared" si="43"/>
        <v>35000</v>
      </c>
      <c r="E19" s="78"/>
      <c r="F19" s="78">
        <f t="shared" si="43"/>
        <v>42000</v>
      </c>
      <c r="G19" s="78"/>
      <c r="H19" s="78">
        <f t="shared" si="43"/>
        <v>45500</v>
      </c>
      <c r="I19" s="78"/>
      <c r="J19" s="82">
        <f t="shared" si="43"/>
        <v>122500</v>
      </c>
      <c r="K19" s="78">
        <f t="shared" si="43"/>
        <v>49000.000000000007</v>
      </c>
      <c r="L19" s="78"/>
      <c r="M19" s="78">
        <f t="shared" si="43"/>
        <v>49000.000000000007</v>
      </c>
      <c r="N19" s="78"/>
      <c r="O19" s="78">
        <f t="shared" si="43"/>
        <v>49000.000000000007</v>
      </c>
      <c r="P19" s="82">
        <f>SUM(K19:O19)</f>
        <v>147000.00000000003</v>
      </c>
      <c r="Q19" s="82"/>
      <c r="R19" s="82"/>
      <c r="S19" s="82"/>
      <c r="T19" s="78">
        <f>SUM(T14:T18)</f>
        <v>49000.000000000007</v>
      </c>
      <c r="U19" s="78"/>
      <c r="V19" s="78">
        <f>SUM(V14:V18)</f>
        <v>28000</v>
      </c>
      <c r="W19" s="78"/>
      <c r="X19" s="78">
        <f>SUM(X14:X18)</f>
        <v>56000</v>
      </c>
      <c r="Y19" s="78"/>
      <c r="Z19" s="82">
        <f t="shared" si="27"/>
        <v>133000</v>
      </c>
      <c r="AA19" s="78">
        <f>SUM(AA14:AA18)</f>
        <v>98000.000000000015</v>
      </c>
      <c r="AB19" s="78"/>
      <c r="AC19" s="78">
        <f>SUM(AC14:AC18)</f>
        <v>98000.000000000015</v>
      </c>
      <c r="AD19" s="78"/>
      <c r="AE19" s="78">
        <f>SUM(AE14:AE18)</f>
        <v>101500</v>
      </c>
      <c r="AF19" s="78"/>
      <c r="AG19" s="82">
        <f>SUM(AA19:AE19)</f>
        <v>297500</v>
      </c>
      <c r="AH19" s="82">
        <f t="shared" si="28"/>
        <v>700000</v>
      </c>
      <c r="AI19" s="80"/>
    </row>
    <row r="20" spans="1:35" x14ac:dyDescent="0.25">
      <c r="A20" s="9"/>
      <c r="B20" s="9"/>
      <c r="C20" s="10"/>
      <c r="D20" s="11">
        <v>0.05</v>
      </c>
      <c r="E20" s="11"/>
      <c r="F20" s="11">
        <v>0.06</v>
      </c>
      <c r="G20" s="11"/>
      <c r="H20" s="11">
        <v>6.5000000000000002E-2</v>
      </c>
      <c r="I20" s="11"/>
      <c r="J20" s="12">
        <f>+J19/B19</f>
        <v>0.17499999999999999</v>
      </c>
      <c r="K20" s="11">
        <v>7.0000000000000007E-2</v>
      </c>
      <c r="L20" s="11"/>
      <c r="M20" s="11">
        <v>7.0000000000000007E-2</v>
      </c>
      <c r="N20" s="11"/>
      <c r="O20" s="11">
        <v>7.0000000000000007E-2</v>
      </c>
      <c r="P20" s="13">
        <f>+P19/B19</f>
        <v>0.21000000000000005</v>
      </c>
      <c r="Q20" s="13"/>
      <c r="R20" s="13"/>
      <c r="S20" s="13"/>
      <c r="T20" s="11">
        <v>7.0000000000000007E-2</v>
      </c>
      <c r="U20" s="11"/>
      <c r="V20" s="11">
        <v>0.04</v>
      </c>
      <c r="W20" s="11"/>
      <c r="X20" s="11">
        <v>0.08</v>
      </c>
      <c r="Y20" s="11"/>
      <c r="Z20" s="13">
        <f>+Z19/B19</f>
        <v>0.19</v>
      </c>
      <c r="AA20" s="11">
        <v>0.14000000000000001</v>
      </c>
      <c r="AB20" s="11"/>
      <c r="AC20" s="11">
        <v>0.14000000000000001</v>
      </c>
      <c r="AD20" s="11"/>
      <c r="AE20" s="11">
        <v>0.14499999999999999</v>
      </c>
      <c r="AF20" s="11"/>
      <c r="AG20" s="13">
        <f>SUM(AA20:AE20)</f>
        <v>0.42500000000000004</v>
      </c>
      <c r="AH20" s="14">
        <f t="shared" si="28"/>
        <v>1</v>
      </c>
      <c r="AI20" s="80"/>
    </row>
    <row r="23" spans="1:35" x14ac:dyDescent="0.25">
      <c r="A23" s="1" t="s">
        <v>0</v>
      </c>
      <c r="B23" s="1">
        <v>2014</v>
      </c>
      <c r="C23" s="2"/>
      <c r="D23" s="1" t="s">
        <v>2</v>
      </c>
      <c r="E23" s="1"/>
      <c r="F23" s="1" t="s">
        <v>3</v>
      </c>
      <c r="G23" s="1"/>
      <c r="H23" s="1" t="s">
        <v>4</v>
      </c>
      <c r="I23" s="1"/>
      <c r="J23" s="1" t="s">
        <v>5</v>
      </c>
      <c r="K23" s="1" t="s">
        <v>6</v>
      </c>
      <c r="L23" s="1"/>
      <c r="M23" s="1" t="s">
        <v>7</v>
      </c>
      <c r="N23" s="1"/>
      <c r="O23" s="1" t="s">
        <v>8</v>
      </c>
      <c r="P23" s="1" t="s">
        <v>9</v>
      </c>
      <c r="Q23" s="1"/>
      <c r="R23" s="1"/>
      <c r="S23" s="1"/>
      <c r="T23" s="1" t="s">
        <v>10</v>
      </c>
      <c r="U23" s="1"/>
      <c r="V23" s="1" t="s">
        <v>11</v>
      </c>
      <c r="W23" s="1"/>
      <c r="X23" s="1" t="s">
        <v>12</v>
      </c>
      <c r="Y23" s="1"/>
      <c r="Z23" s="1" t="s">
        <v>13</v>
      </c>
      <c r="AA23" s="1" t="s">
        <v>14</v>
      </c>
      <c r="AB23" s="1"/>
      <c r="AC23" s="1" t="s">
        <v>15</v>
      </c>
      <c r="AD23" s="1"/>
      <c r="AE23" s="1" t="s">
        <v>16</v>
      </c>
      <c r="AF23" s="1"/>
      <c r="AG23" s="1" t="s">
        <v>17</v>
      </c>
      <c r="AH23" s="1" t="s">
        <v>18</v>
      </c>
    </row>
    <row r="24" spans="1:35" ht="15.75" x14ac:dyDescent="0.25">
      <c r="A24" s="4" t="s">
        <v>19</v>
      </c>
      <c r="B24" s="5">
        <v>1800000</v>
      </c>
      <c r="C24" s="6">
        <f>+B24/$B$7</f>
        <v>0.24</v>
      </c>
      <c r="D24" s="78"/>
      <c r="E24" s="78"/>
      <c r="F24" s="78"/>
      <c r="G24" s="78"/>
      <c r="H24" s="78"/>
      <c r="I24" s="78"/>
      <c r="J24" s="82">
        <f>SUM(D24:H24)</f>
        <v>0</v>
      </c>
      <c r="K24" s="78"/>
      <c r="L24" s="78"/>
      <c r="M24" s="78"/>
      <c r="N24" s="78"/>
      <c r="O24" s="78"/>
      <c r="P24" s="82">
        <f>SUM(K24:O24)</f>
        <v>0</v>
      </c>
      <c r="Q24" s="82"/>
      <c r="R24" s="82"/>
      <c r="S24" s="82"/>
      <c r="T24" s="78"/>
      <c r="U24" s="78"/>
      <c r="V24" s="78"/>
      <c r="W24" s="78"/>
      <c r="X24" s="78"/>
      <c r="Y24" s="78"/>
      <c r="Z24" s="82">
        <f t="shared" ref="Z24:Z29" si="44">SUM(T24:X24)</f>
        <v>0</v>
      </c>
      <c r="AA24" s="78"/>
      <c r="AB24" s="78"/>
      <c r="AC24" s="78"/>
      <c r="AD24" s="78"/>
      <c r="AE24" s="78"/>
      <c r="AF24" s="78"/>
      <c r="AG24" s="82">
        <f>SUM(AA24:AE24)</f>
        <v>0</v>
      </c>
      <c r="AH24" s="82">
        <f t="shared" ref="AH24:AH30" si="45">+AG24+Z24+P24+J24</f>
        <v>0</v>
      </c>
      <c r="AI24" s="81">
        <f>+AH24/$AH$7</f>
        <v>0</v>
      </c>
    </row>
    <row r="25" spans="1:35" ht="15.75" x14ac:dyDescent="0.25">
      <c r="A25" s="4" t="s">
        <v>20</v>
      </c>
      <c r="B25" s="5">
        <v>3500000</v>
      </c>
      <c r="C25" s="6">
        <f t="shared" ref="C25:C28" si="46">+B25/$B$7</f>
        <v>0.46666666666666667</v>
      </c>
      <c r="D25" s="78"/>
      <c r="E25" s="78"/>
      <c r="F25" s="78"/>
      <c r="G25" s="78"/>
      <c r="H25" s="78"/>
      <c r="I25" s="78"/>
      <c r="J25" s="82">
        <f t="shared" ref="J25:J28" si="47">SUM(D25:H25)</f>
        <v>0</v>
      </c>
      <c r="K25" s="78"/>
      <c r="L25" s="78"/>
      <c r="M25" s="78"/>
      <c r="N25" s="78"/>
      <c r="O25" s="78"/>
      <c r="P25" s="82">
        <f t="shared" ref="P25:P28" si="48">SUM(K25:O25)</f>
        <v>0</v>
      </c>
      <c r="Q25" s="82"/>
      <c r="R25" s="82"/>
      <c r="S25" s="82"/>
      <c r="T25" s="78"/>
      <c r="U25" s="78"/>
      <c r="V25" s="78"/>
      <c r="W25" s="78"/>
      <c r="X25" s="78"/>
      <c r="Y25" s="78"/>
      <c r="Z25" s="82">
        <f t="shared" si="44"/>
        <v>0</v>
      </c>
      <c r="AA25" s="78"/>
      <c r="AB25" s="78"/>
      <c r="AC25" s="78"/>
      <c r="AD25" s="78"/>
      <c r="AE25" s="78"/>
      <c r="AF25" s="78"/>
      <c r="AG25" s="82">
        <f t="shared" ref="AG25:AG29" si="49">SUM(AA25:AE25)</f>
        <v>0</v>
      </c>
      <c r="AH25" s="82">
        <f t="shared" si="45"/>
        <v>0</v>
      </c>
      <c r="AI25" s="81">
        <f t="shared" ref="AI25:AI29" si="50">+AH25/$AH$7</f>
        <v>0</v>
      </c>
    </row>
    <row r="26" spans="1:35" ht="15.75" x14ac:dyDescent="0.25">
      <c r="A26" s="4" t="s">
        <v>21</v>
      </c>
      <c r="B26" s="5">
        <v>700000</v>
      </c>
      <c r="C26" s="6">
        <f t="shared" si="46"/>
        <v>9.3333333333333338E-2</v>
      </c>
      <c r="D26" s="78"/>
      <c r="E26" s="78"/>
      <c r="F26" s="78"/>
      <c r="G26" s="78"/>
      <c r="H26" s="78"/>
      <c r="I26" s="78"/>
      <c r="J26" s="82">
        <f t="shared" si="47"/>
        <v>0</v>
      </c>
      <c r="K26" s="78"/>
      <c r="L26" s="78"/>
      <c r="M26" s="78"/>
      <c r="N26" s="78"/>
      <c r="O26" s="78"/>
      <c r="P26" s="82">
        <f t="shared" si="48"/>
        <v>0</v>
      </c>
      <c r="Q26" s="82"/>
      <c r="R26" s="82"/>
      <c r="S26" s="82"/>
      <c r="T26" s="78"/>
      <c r="U26" s="78"/>
      <c r="V26" s="78"/>
      <c r="W26" s="78"/>
      <c r="X26" s="78"/>
      <c r="Y26" s="78"/>
      <c r="Z26" s="82">
        <f t="shared" si="44"/>
        <v>0</v>
      </c>
      <c r="AA26" s="78"/>
      <c r="AB26" s="78"/>
      <c r="AC26" s="78"/>
      <c r="AD26" s="78"/>
      <c r="AE26" s="78"/>
      <c r="AF26" s="78"/>
      <c r="AG26" s="82">
        <f t="shared" si="49"/>
        <v>0</v>
      </c>
      <c r="AH26" s="82">
        <f t="shared" si="45"/>
        <v>0</v>
      </c>
      <c r="AI26" s="81">
        <f t="shared" si="50"/>
        <v>0</v>
      </c>
    </row>
    <row r="27" spans="1:35" ht="15.75" x14ac:dyDescent="0.25">
      <c r="A27" s="4" t="s">
        <v>22</v>
      </c>
      <c r="B27" s="5">
        <v>500000</v>
      </c>
      <c r="C27" s="6">
        <f t="shared" si="46"/>
        <v>6.6666666666666666E-2</v>
      </c>
      <c r="D27" s="78"/>
      <c r="E27" s="78"/>
      <c r="F27" s="78"/>
      <c r="G27" s="78"/>
      <c r="H27" s="78"/>
      <c r="I27" s="78"/>
      <c r="J27" s="82">
        <f t="shared" si="47"/>
        <v>0</v>
      </c>
      <c r="K27" s="78"/>
      <c r="L27" s="78"/>
      <c r="M27" s="78"/>
      <c r="N27" s="78"/>
      <c r="O27" s="78"/>
      <c r="P27" s="82">
        <f t="shared" si="48"/>
        <v>0</v>
      </c>
      <c r="Q27" s="82"/>
      <c r="R27" s="82"/>
      <c r="S27" s="82"/>
      <c r="T27" s="78"/>
      <c r="U27" s="78"/>
      <c r="V27" s="78"/>
      <c r="W27" s="78"/>
      <c r="X27" s="78"/>
      <c r="Y27" s="78"/>
      <c r="Z27" s="82">
        <f t="shared" si="44"/>
        <v>0</v>
      </c>
      <c r="AA27" s="78"/>
      <c r="AB27" s="78"/>
      <c r="AC27" s="78"/>
      <c r="AD27" s="78"/>
      <c r="AE27" s="78"/>
      <c r="AF27" s="78"/>
      <c r="AG27" s="82">
        <f t="shared" si="49"/>
        <v>0</v>
      </c>
      <c r="AH27" s="82">
        <f t="shared" si="45"/>
        <v>0</v>
      </c>
      <c r="AI27" s="81">
        <f t="shared" si="50"/>
        <v>0</v>
      </c>
    </row>
    <row r="28" spans="1:35" ht="15.75" x14ac:dyDescent="0.25">
      <c r="A28" s="4" t="s">
        <v>23</v>
      </c>
      <c r="B28" s="5">
        <v>500000</v>
      </c>
      <c r="C28" s="6">
        <f t="shared" si="46"/>
        <v>6.6666666666666666E-2</v>
      </c>
      <c r="D28" s="78"/>
      <c r="E28" s="78"/>
      <c r="F28" s="78"/>
      <c r="G28" s="78"/>
      <c r="H28" s="78"/>
      <c r="I28" s="78"/>
      <c r="J28" s="82">
        <f t="shared" si="47"/>
        <v>0</v>
      </c>
      <c r="K28" s="78"/>
      <c r="L28" s="78"/>
      <c r="M28" s="78"/>
      <c r="N28" s="78"/>
      <c r="O28" s="78"/>
      <c r="P28" s="82">
        <f t="shared" si="48"/>
        <v>0</v>
      </c>
      <c r="Q28" s="82"/>
      <c r="R28" s="82"/>
      <c r="S28" s="82"/>
      <c r="T28" s="78"/>
      <c r="U28" s="78"/>
      <c r="V28" s="78"/>
      <c r="W28" s="78"/>
      <c r="X28" s="78"/>
      <c r="Y28" s="78"/>
      <c r="Z28" s="82">
        <f t="shared" si="44"/>
        <v>0</v>
      </c>
      <c r="AA28" s="78"/>
      <c r="AB28" s="78"/>
      <c r="AC28" s="78"/>
      <c r="AD28" s="78"/>
      <c r="AE28" s="78"/>
      <c r="AF28" s="78"/>
      <c r="AG28" s="82">
        <f t="shared" si="49"/>
        <v>0</v>
      </c>
      <c r="AH28" s="82">
        <f t="shared" si="45"/>
        <v>0</v>
      </c>
      <c r="AI28" s="81">
        <f t="shared" si="50"/>
        <v>0</v>
      </c>
    </row>
    <row r="29" spans="1:35" x14ac:dyDescent="0.25">
      <c r="A29" s="5"/>
      <c r="B29" s="5">
        <f t="shared" ref="B29:K29" si="51">SUM(B24:B28)</f>
        <v>7000000</v>
      </c>
      <c r="C29" s="6">
        <f t="shared" si="51"/>
        <v>0.93333333333333335</v>
      </c>
      <c r="D29" s="78">
        <f t="shared" si="51"/>
        <v>0</v>
      </c>
      <c r="E29" s="78"/>
      <c r="F29" s="78">
        <f t="shared" si="51"/>
        <v>0</v>
      </c>
      <c r="G29" s="78"/>
      <c r="H29" s="78">
        <f t="shared" si="51"/>
        <v>0</v>
      </c>
      <c r="I29" s="78"/>
      <c r="J29" s="82">
        <f t="shared" si="51"/>
        <v>0</v>
      </c>
      <c r="K29" s="78">
        <f t="shared" si="51"/>
        <v>0</v>
      </c>
      <c r="L29" s="78"/>
      <c r="M29" s="78">
        <f t="shared" ref="M29:O29" si="52">SUM(M24:M28)</f>
        <v>0</v>
      </c>
      <c r="N29" s="78"/>
      <c r="O29" s="78">
        <f t="shared" si="52"/>
        <v>0</v>
      </c>
      <c r="P29" s="82">
        <f>SUM(K29:O29)</f>
        <v>0</v>
      </c>
      <c r="Q29" s="82"/>
      <c r="R29" s="82"/>
      <c r="S29" s="82"/>
      <c r="T29" s="78">
        <f>SUM(T24:T28)</f>
        <v>0</v>
      </c>
      <c r="U29" s="78"/>
      <c r="V29" s="78">
        <f t="shared" ref="V29:X29" si="53">SUM(V24:V28)</f>
        <v>0</v>
      </c>
      <c r="W29" s="78"/>
      <c r="X29" s="78">
        <f t="shared" si="53"/>
        <v>0</v>
      </c>
      <c r="Y29" s="78"/>
      <c r="Z29" s="82">
        <f t="shared" si="44"/>
        <v>0</v>
      </c>
      <c r="AA29" s="78">
        <f>SUM(AA24:AA28)</f>
        <v>0</v>
      </c>
      <c r="AB29" s="78"/>
      <c r="AC29" s="78">
        <f t="shared" ref="AC29:AE29" si="54">SUM(AC24:AC28)</f>
        <v>0</v>
      </c>
      <c r="AD29" s="78"/>
      <c r="AE29" s="78">
        <f t="shared" si="54"/>
        <v>0</v>
      </c>
      <c r="AF29" s="78"/>
      <c r="AG29" s="82">
        <f t="shared" si="49"/>
        <v>0</v>
      </c>
      <c r="AH29" s="82">
        <f t="shared" si="45"/>
        <v>0</v>
      </c>
      <c r="AI29" s="81">
        <f t="shared" si="50"/>
        <v>0</v>
      </c>
    </row>
    <row r="30" spans="1:35" x14ac:dyDescent="0.25">
      <c r="A30" s="9"/>
      <c r="B30" s="9"/>
      <c r="C30" s="10"/>
      <c r="D30" s="11">
        <v>7.1999999999999995E-2</v>
      </c>
      <c r="E30" s="11"/>
      <c r="F30" s="11">
        <v>8.4000000000000005E-2</v>
      </c>
      <c r="G30" s="11"/>
      <c r="H30" s="11">
        <v>8.5999999999999993E-2</v>
      </c>
      <c r="I30" s="11"/>
      <c r="J30" s="12">
        <f>+J29/B29</f>
        <v>0</v>
      </c>
      <c r="K30" s="11">
        <v>8.5999999999999993E-2</v>
      </c>
      <c r="L30" s="11"/>
      <c r="M30" s="11">
        <v>8.5999999999999993E-2</v>
      </c>
      <c r="N30" s="11"/>
      <c r="O30" s="11">
        <v>8.5999999999999993E-2</v>
      </c>
      <c r="P30" s="13">
        <f>+P29/B29</f>
        <v>0</v>
      </c>
      <c r="Q30" s="13"/>
      <c r="R30" s="13"/>
      <c r="S30" s="13"/>
      <c r="T30" s="11">
        <v>0.08</v>
      </c>
      <c r="U30" s="11"/>
      <c r="V30" s="11">
        <v>0.04</v>
      </c>
      <c r="W30" s="11"/>
      <c r="X30" s="11">
        <v>0.08</v>
      </c>
      <c r="Y30" s="11"/>
      <c r="Z30" s="13">
        <f>+Z29/B29</f>
        <v>0</v>
      </c>
      <c r="AA30" s="11">
        <v>0.1</v>
      </c>
      <c r="AB30" s="11"/>
      <c r="AC30" s="11">
        <v>0.1</v>
      </c>
      <c r="AD30" s="11"/>
      <c r="AE30" s="11">
        <v>0.1</v>
      </c>
      <c r="AF30" s="11"/>
      <c r="AG30" s="13">
        <f>SUM(AA30:AE30)</f>
        <v>0.30000000000000004</v>
      </c>
      <c r="AH30" s="14">
        <f t="shared" si="45"/>
        <v>0.30000000000000004</v>
      </c>
    </row>
    <row r="33" spans="1:35" ht="15.75" thickBot="1" x14ac:dyDescent="0.3">
      <c r="A33" s="80" t="s">
        <v>38</v>
      </c>
      <c r="AI33" s="80"/>
    </row>
    <row r="34" spans="1:35" x14ac:dyDescent="0.25">
      <c r="A34" s="94"/>
      <c r="B34" s="138" t="s">
        <v>18</v>
      </c>
      <c r="C34" s="141" t="s">
        <v>36</v>
      </c>
      <c r="D34" s="138" t="s">
        <v>37</v>
      </c>
      <c r="E34" s="142"/>
      <c r="F34" s="141" t="s">
        <v>36</v>
      </c>
      <c r="G34" s="145"/>
      <c r="AI34" s="80"/>
    </row>
    <row r="35" spans="1:35" ht="15.75" x14ac:dyDescent="0.25">
      <c r="A35" s="133" t="s">
        <v>19</v>
      </c>
      <c r="B35" s="82">
        <v>1800000</v>
      </c>
      <c r="C35" s="134">
        <v>0.25714285714285712</v>
      </c>
      <c r="D35" s="82">
        <v>1871400</v>
      </c>
      <c r="E35" s="143"/>
      <c r="F35" s="140">
        <v>0.26734285714285716</v>
      </c>
      <c r="G35" s="134"/>
      <c r="H35" s="131">
        <f>+D35-B35</f>
        <v>71400</v>
      </c>
      <c r="I35" s="131"/>
      <c r="J35" s="81">
        <f>+H35/$H$38</f>
        <v>0.3</v>
      </c>
      <c r="AI35" s="80"/>
    </row>
    <row r="36" spans="1:35" ht="15.75" x14ac:dyDescent="0.25">
      <c r="A36" s="133" t="s">
        <v>20</v>
      </c>
      <c r="B36" s="82">
        <v>3500000</v>
      </c>
      <c r="C36" s="134">
        <v>0.5</v>
      </c>
      <c r="D36" s="82">
        <v>3635196</v>
      </c>
      <c r="E36" s="143"/>
      <c r="F36" s="140">
        <v>0.51931371428571427</v>
      </c>
      <c r="G36" s="134"/>
      <c r="H36" s="131">
        <f>+D36-B36</f>
        <v>135196</v>
      </c>
      <c r="I36" s="131"/>
      <c r="J36" s="81">
        <f t="shared" ref="J36:J37" si="55">+H36/$H$38</f>
        <v>0.56805042016806717</v>
      </c>
      <c r="AI36" s="80"/>
    </row>
    <row r="37" spans="1:35" ht="15.75" x14ac:dyDescent="0.25">
      <c r="A37" s="133" t="s">
        <v>21</v>
      </c>
      <c r="B37" s="82">
        <v>700000</v>
      </c>
      <c r="C37" s="134">
        <v>0.1</v>
      </c>
      <c r="D37" s="82">
        <v>731404</v>
      </c>
      <c r="E37" s="143"/>
      <c r="F37" s="140">
        <v>0.10448628571428571</v>
      </c>
      <c r="G37" s="134"/>
      <c r="H37" s="131">
        <f>+D37-B37</f>
        <v>31404</v>
      </c>
      <c r="I37" s="131"/>
      <c r="J37" s="81">
        <f t="shared" si="55"/>
        <v>0.13194957983193278</v>
      </c>
      <c r="AI37" s="80"/>
    </row>
    <row r="38" spans="1:35" ht="15.75" x14ac:dyDescent="0.25">
      <c r="A38" s="133" t="s">
        <v>22</v>
      </c>
      <c r="B38" s="82">
        <v>500000</v>
      </c>
      <c r="C38" s="134">
        <v>7.1428571428571425E-2</v>
      </c>
      <c r="D38" s="82">
        <v>500000</v>
      </c>
      <c r="E38" s="143"/>
      <c r="F38" s="140">
        <v>7.1428571428571425E-2</v>
      </c>
      <c r="G38" s="134"/>
      <c r="H38" s="131">
        <f>SUM(H35:H37)</f>
        <v>238000</v>
      </c>
      <c r="I38" s="131"/>
      <c r="J38" s="131"/>
      <c r="AI38" s="80"/>
    </row>
    <row r="39" spans="1:35" ht="15.75" x14ac:dyDescent="0.25">
      <c r="A39" s="133" t="s">
        <v>23</v>
      </c>
      <c r="B39" s="82">
        <v>500000</v>
      </c>
      <c r="C39" s="134">
        <v>7.1428571428571425E-2</v>
      </c>
      <c r="D39" s="82">
        <v>262000</v>
      </c>
      <c r="E39" s="143"/>
      <c r="F39" s="140">
        <v>3.7428571428571429E-2</v>
      </c>
      <c r="G39" s="134"/>
      <c r="J39" s="131"/>
      <c r="AI39" s="80"/>
    </row>
    <row r="40" spans="1:35" x14ac:dyDescent="0.25">
      <c r="A40" s="137"/>
      <c r="B40" s="82">
        <v>7000000</v>
      </c>
      <c r="C40" s="134">
        <v>1</v>
      </c>
      <c r="D40" s="82">
        <v>7000000</v>
      </c>
      <c r="E40" s="143"/>
      <c r="F40" s="140">
        <v>1</v>
      </c>
      <c r="G40" s="134"/>
      <c r="J40" s="131"/>
      <c r="AI40" s="80"/>
    </row>
    <row r="41" spans="1:35" ht="15.75" thickBot="1" x14ac:dyDescent="0.3">
      <c r="A41" s="136"/>
      <c r="B41" s="132">
        <v>1</v>
      </c>
      <c r="C41" s="135"/>
      <c r="D41" s="132"/>
      <c r="E41" s="144"/>
      <c r="F41" s="139"/>
      <c r="G41" s="145"/>
      <c r="J41" s="131"/>
      <c r="AI41" s="80"/>
    </row>
    <row r="43" spans="1:35" x14ac:dyDescent="0.25">
      <c r="A43" s="80" t="s">
        <v>39</v>
      </c>
      <c r="AI43" s="80"/>
    </row>
    <row r="44" spans="1:35" x14ac:dyDescent="0.25">
      <c r="A44" s="77">
        <v>238000</v>
      </c>
      <c r="AI44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"/>
  <sheetViews>
    <sheetView workbookViewId="0">
      <selection activeCell="C24" sqref="C24"/>
    </sheetView>
  </sheetViews>
  <sheetFormatPr baseColWidth="10" defaultRowHeight="15" x14ac:dyDescent="0.25"/>
  <cols>
    <col min="1" max="1" width="21" bestFit="1" customWidth="1"/>
    <col min="2" max="3" width="22.140625" bestFit="1" customWidth="1"/>
    <col min="4" max="4" width="12.85546875" bestFit="1" customWidth="1"/>
    <col min="5" max="5" width="0" hidden="1" customWidth="1"/>
    <col min="6" max="6" width="18" hidden="1" customWidth="1"/>
    <col min="7" max="7" width="9" hidden="1" customWidth="1"/>
    <col min="8" max="9" width="22.140625" bestFit="1" customWidth="1"/>
    <col min="10" max="10" width="12" bestFit="1" customWidth="1"/>
    <col min="11" max="11" width="20.42578125" bestFit="1" customWidth="1"/>
    <col min="12" max="12" width="19.42578125" bestFit="1" customWidth="1"/>
    <col min="13" max="13" width="25.7109375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 t="s">
        <v>44</v>
      </c>
      <c r="B2" s="29" t="s">
        <v>26</v>
      </c>
      <c r="C2" s="20" t="s">
        <v>25</v>
      </c>
      <c r="D2" s="27" t="s">
        <v>29</v>
      </c>
      <c r="E2" s="29" t="s">
        <v>26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.75" thickBot="1" x14ac:dyDescent="0.4">
      <c r="A3" s="31" t="s">
        <v>19</v>
      </c>
      <c r="B3" s="40">
        <f>+OBJETIVO!P2+OBJETIVO!T2</f>
        <v>1125000</v>
      </c>
      <c r="C3" s="17" t="e">
        <f>+#REF!+#REF!</f>
        <v>#REF!</v>
      </c>
      <c r="D3" s="22" t="e">
        <f>+(C3-B3)/B3</f>
        <v>#REF!</v>
      </c>
      <c r="E3" s="21"/>
      <c r="F3" s="17" t="e">
        <f>+#REF!+#REF!</f>
        <v>#REF!</v>
      </c>
      <c r="G3" s="22"/>
      <c r="H3" s="21">
        <f>+E3+B3</f>
        <v>1125000</v>
      </c>
      <c r="I3" s="17" t="e">
        <f>+F3+C3</f>
        <v>#REF!</v>
      </c>
      <c r="J3" s="22" t="e">
        <f>+(I3-H3)/H3</f>
        <v>#REF!</v>
      </c>
      <c r="K3" s="17" t="e">
        <f>+#REF!+#REF!+#REF!+#REF!+#REF!+#REF!+#REF!+#REF!</f>
        <v>#REF!</v>
      </c>
      <c r="L3" s="17" t="e">
        <f>+#REF!+#REF!+#REF!+#REF!</f>
        <v>#REF!</v>
      </c>
      <c r="M3" s="26" t="e">
        <f>+I3-K3+L3</f>
        <v>#REF!</v>
      </c>
    </row>
    <row r="4" spans="1:13" s="18" customFormat="1" ht="21.75" thickBot="1" x14ac:dyDescent="0.4">
      <c r="A4" s="31" t="s">
        <v>20</v>
      </c>
      <c r="B4" s="104">
        <f>+OBJETIVO!P3+OBJETIVO!T3</f>
        <v>1687500</v>
      </c>
      <c r="C4" s="17" t="e">
        <f>+#REF!+#REF!</f>
        <v>#REF!</v>
      </c>
      <c r="D4" s="22" t="e">
        <f t="shared" ref="D4:D8" si="0">+(C4-B4)/B4</f>
        <v>#REF!</v>
      </c>
      <c r="E4" s="21"/>
      <c r="F4" s="17" t="e">
        <f>+#REF!+#REF!</f>
        <v>#REF!</v>
      </c>
      <c r="G4" s="22"/>
      <c r="H4" s="21">
        <f t="shared" ref="H4:I8" si="1">+E4+B4</f>
        <v>1687500</v>
      </c>
      <c r="I4" s="17" t="e">
        <f t="shared" si="1"/>
        <v>#REF!</v>
      </c>
      <c r="J4" s="22" t="e">
        <f t="shared" ref="J4:J8" si="2">+(I4-H4)/H4</f>
        <v>#REF!</v>
      </c>
      <c r="K4" s="17"/>
      <c r="L4" s="17"/>
      <c r="M4" s="26" t="e">
        <f t="shared" ref="M4:M7" si="3">+I4-K4+L4</f>
        <v>#REF!</v>
      </c>
    </row>
    <row r="5" spans="1:13" s="18" customFormat="1" ht="21.75" thickBot="1" x14ac:dyDescent="0.4">
      <c r="A5" s="31" t="s">
        <v>21</v>
      </c>
      <c r="B5" s="104">
        <f>+OBJETIVO!P4+OBJETIVO!T4</f>
        <v>315001</v>
      </c>
      <c r="C5" s="17" t="e">
        <f>+#REF!+#REF!</f>
        <v>#REF!</v>
      </c>
      <c r="D5" s="22" t="e">
        <f t="shared" si="0"/>
        <v>#REF!</v>
      </c>
      <c r="E5" s="21"/>
      <c r="F5" s="17"/>
      <c r="G5" s="22"/>
      <c r="H5" s="21">
        <f t="shared" si="1"/>
        <v>315001</v>
      </c>
      <c r="I5" s="17" t="e">
        <f t="shared" si="1"/>
        <v>#REF!</v>
      </c>
      <c r="J5" s="22" t="e">
        <f t="shared" si="2"/>
        <v>#REF!</v>
      </c>
      <c r="K5" s="17"/>
      <c r="L5" s="17" t="e">
        <f>+#REF!+#REF!</f>
        <v>#REF!</v>
      </c>
      <c r="M5" s="26" t="e">
        <f t="shared" si="3"/>
        <v>#REF!</v>
      </c>
    </row>
    <row r="6" spans="1:13" s="18" customFormat="1" ht="21.75" thickBot="1" x14ac:dyDescent="0.4">
      <c r="A6" s="31" t="s">
        <v>22</v>
      </c>
      <c r="B6" s="104">
        <f>+OBJETIVO!P5+OBJETIVO!T5</f>
        <v>297000</v>
      </c>
      <c r="C6" s="17" t="e">
        <f>+#REF!+#REF!</f>
        <v>#REF!</v>
      </c>
      <c r="D6" s="22" t="e">
        <f t="shared" si="0"/>
        <v>#REF!</v>
      </c>
      <c r="E6" s="21"/>
      <c r="F6" s="17" t="e">
        <f>+#REF!+#REF!</f>
        <v>#REF!</v>
      </c>
      <c r="G6" s="22"/>
      <c r="H6" s="21">
        <f t="shared" si="1"/>
        <v>297000</v>
      </c>
      <c r="I6" s="17" t="e">
        <f t="shared" si="1"/>
        <v>#REF!</v>
      </c>
      <c r="J6" s="22" t="e">
        <f t="shared" si="2"/>
        <v>#REF!</v>
      </c>
      <c r="K6" s="17"/>
      <c r="L6" s="17"/>
      <c r="M6" s="26" t="e">
        <f t="shared" si="3"/>
        <v>#REF!</v>
      </c>
    </row>
    <row r="7" spans="1:13" s="18" customFormat="1" ht="21.75" thickBot="1" x14ac:dyDescent="0.4">
      <c r="A7" s="31" t="s">
        <v>23</v>
      </c>
      <c r="B7" s="104">
        <f>+OBJETIVO!P6+OBJETIVO!T6</f>
        <v>45000</v>
      </c>
      <c r="C7" s="17" t="e">
        <f>+#REF!+#REF!</f>
        <v>#REF!</v>
      </c>
      <c r="D7" s="22" t="e">
        <f t="shared" si="0"/>
        <v>#REF!</v>
      </c>
      <c r="E7" s="21"/>
      <c r="F7" s="17" t="e">
        <f>+#REF!+#REF!</f>
        <v>#REF!</v>
      </c>
      <c r="G7" s="22"/>
      <c r="H7" s="21">
        <f t="shared" si="1"/>
        <v>45000</v>
      </c>
      <c r="I7" s="17" t="e">
        <f t="shared" si="1"/>
        <v>#REF!</v>
      </c>
      <c r="J7" s="22" t="e">
        <f t="shared" si="2"/>
        <v>#REF!</v>
      </c>
      <c r="K7" s="17"/>
      <c r="L7" s="17"/>
      <c r="M7" s="26" t="e">
        <f t="shared" si="3"/>
        <v>#REF!</v>
      </c>
    </row>
    <row r="8" spans="1:13" s="56" customFormat="1" ht="21.75" thickBot="1" x14ac:dyDescent="0.4">
      <c r="A8" s="39" t="s">
        <v>30</v>
      </c>
      <c r="B8" s="104">
        <f>SUM(B3:B7)</f>
        <v>3469501</v>
      </c>
      <c r="C8" s="49" t="e">
        <f>SUM(C3:C7)</f>
        <v>#REF!</v>
      </c>
      <c r="D8" s="50" t="e">
        <f t="shared" si="0"/>
        <v>#REF!</v>
      </c>
      <c r="E8" s="51"/>
      <c r="F8" s="49" t="e">
        <f>SUM(F3:F7)</f>
        <v>#REF!</v>
      </c>
      <c r="G8" s="50"/>
      <c r="H8" s="52">
        <f t="shared" si="1"/>
        <v>3469501</v>
      </c>
      <c r="I8" s="53" t="e">
        <f t="shared" si="1"/>
        <v>#REF!</v>
      </c>
      <c r="J8" s="50" t="e">
        <f t="shared" si="2"/>
        <v>#REF!</v>
      </c>
      <c r="K8" s="54" t="e">
        <f>SUM(K3:K7)</f>
        <v>#REF!</v>
      </c>
      <c r="L8" s="54" t="e">
        <f>SUM(L3:L7)</f>
        <v>#REF!</v>
      </c>
      <c r="M8" s="55" t="e">
        <f>SUM(M3:M7)</f>
        <v>#REF!</v>
      </c>
    </row>
    <row r="9" spans="1:13" ht="21.75" thickBot="1" x14ac:dyDescent="0.4">
      <c r="A9" s="32" t="s">
        <v>31</v>
      </c>
      <c r="B9" s="36"/>
      <c r="C9" s="36" t="e">
        <f>+C8-B8</f>
        <v>#REF!</v>
      </c>
      <c r="D9" s="37" t="e">
        <f>+C9/B8</f>
        <v>#REF!</v>
      </c>
      <c r="E9" s="36"/>
      <c r="F9" s="36"/>
      <c r="G9" s="37"/>
      <c r="H9" s="36"/>
      <c r="I9" s="36"/>
      <c r="J9" s="37"/>
      <c r="K9" s="36"/>
      <c r="L9" s="36"/>
      <c r="M9" s="38"/>
    </row>
    <row r="10" spans="1:13" x14ac:dyDescent="0.25">
      <c r="C10" s="3" t="e">
        <f>+C8/B8</f>
        <v>#REF!</v>
      </c>
    </row>
    <row r="11" spans="1:13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5.75" thickBot="1" x14ac:dyDescent="0.3"/>
    <row r="14" spans="1:13" ht="18.75" x14ac:dyDescent="0.3"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62"/>
      <c r="L14" s="63"/>
      <c r="M14" s="169" t="s">
        <v>28</v>
      </c>
    </row>
    <row r="15" spans="1:13" s="28" customFormat="1" ht="18.75" x14ac:dyDescent="0.3">
      <c r="A15" s="71" t="s">
        <v>33</v>
      </c>
      <c r="B15" s="58" t="s">
        <v>26</v>
      </c>
      <c r="C15" s="59" t="s">
        <v>25</v>
      </c>
      <c r="D15" s="60" t="s">
        <v>29</v>
      </c>
      <c r="E15" s="58" t="s">
        <v>26</v>
      </c>
      <c r="F15" s="59" t="s">
        <v>25</v>
      </c>
      <c r="G15" s="60" t="s">
        <v>29</v>
      </c>
      <c r="H15" s="58" t="s">
        <v>26</v>
      </c>
      <c r="I15" s="59" t="s">
        <v>25</v>
      </c>
      <c r="J15" s="60" t="s">
        <v>29</v>
      </c>
      <c r="K15" s="58" t="s">
        <v>27</v>
      </c>
      <c r="L15" s="59" t="s">
        <v>22</v>
      </c>
      <c r="M15" s="170"/>
    </row>
    <row r="16" spans="1:13" s="18" customFormat="1" ht="21" x14ac:dyDescent="0.35">
      <c r="A16" s="61" t="s">
        <v>19</v>
      </c>
      <c r="B16" s="25" t="e">
        <f>+#REF!+#REF!</f>
        <v>#REF!</v>
      </c>
      <c r="C16" s="17" t="e">
        <f>+#REF!+#REF!</f>
        <v>#REF!</v>
      </c>
      <c r="D16" s="22" t="e">
        <f>+(C3-C16)/C16</f>
        <v>#REF!</v>
      </c>
      <c r="E16" s="21"/>
      <c r="F16" s="17"/>
      <c r="G16" s="22"/>
      <c r="H16" s="21" t="e">
        <f>+E16+B16</f>
        <v>#REF!</v>
      </c>
      <c r="I16" s="17" t="e">
        <f>+F16+C16</f>
        <v>#REF!</v>
      </c>
      <c r="J16" s="22" t="e">
        <f>+(I16-H16)/H16</f>
        <v>#REF!</v>
      </c>
      <c r="K16" s="87" t="e">
        <f>+'Q4'!K16+'Q3'!K16</f>
        <v>#REF!</v>
      </c>
      <c r="L16" s="21" t="e">
        <f>+'Q4'!L16+'Q3'!L16</f>
        <v>#REF!</v>
      </c>
      <c r="M16" s="26" t="e">
        <f>+I16-K16+L16</f>
        <v>#REF!</v>
      </c>
    </row>
    <row r="17" spans="1:13" s="18" customFormat="1" ht="21" x14ac:dyDescent="0.35">
      <c r="A17" s="61" t="s">
        <v>20</v>
      </c>
      <c r="B17" s="25" t="e">
        <f>+#REF!+#REF!</f>
        <v>#REF!</v>
      </c>
      <c r="C17" s="17" t="e">
        <f>+#REF!+#REF!</f>
        <v>#REF!</v>
      </c>
      <c r="D17" s="22" t="e">
        <f t="shared" ref="D17:D20" si="4">+(C4-C17)/C17</f>
        <v>#REF!</v>
      </c>
      <c r="E17" s="21"/>
      <c r="F17" s="17"/>
      <c r="G17" s="22"/>
      <c r="H17" s="21" t="e">
        <f t="shared" ref="H17:I21" si="5">+E17+B17</f>
        <v>#REF!</v>
      </c>
      <c r="I17" s="17" t="e">
        <f t="shared" si="5"/>
        <v>#REF!</v>
      </c>
      <c r="J17" s="22" t="e">
        <f t="shared" ref="J17:J21" si="6">+(I17-H17)/H17</f>
        <v>#REF!</v>
      </c>
      <c r="K17" s="87">
        <f>+'Q4'!K17+'Q3'!K17</f>
        <v>0</v>
      </c>
      <c r="L17" s="87">
        <f>+'Q4'!L17+'Q3'!L17</f>
        <v>0</v>
      </c>
      <c r="M17" s="26" t="e">
        <f t="shared" ref="M17:M20" si="7">+I17-K17+L17</f>
        <v>#REF!</v>
      </c>
    </row>
    <row r="18" spans="1:13" s="18" customFormat="1" ht="21" x14ac:dyDescent="0.35">
      <c r="A18" s="61" t="s">
        <v>21</v>
      </c>
      <c r="B18" s="25" t="e">
        <f>+#REF!+#REF!</f>
        <v>#REF!</v>
      </c>
      <c r="C18" s="17" t="e">
        <f>+#REF!+#REF!</f>
        <v>#REF!</v>
      </c>
      <c r="D18" s="22" t="e">
        <f t="shared" si="4"/>
        <v>#REF!</v>
      </c>
      <c r="E18" s="21"/>
      <c r="F18" s="17"/>
      <c r="G18" s="23"/>
      <c r="H18" s="21" t="e">
        <f t="shared" si="5"/>
        <v>#REF!</v>
      </c>
      <c r="I18" s="17" t="e">
        <f t="shared" si="5"/>
        <v>#REF!</v>
      </c>
      <c r="J18" s="22" t="e">
        <f t="shared" si="6"/>
        <v>#REF!</v>
      </c>
      <c r="K18" s="87">
        <f>+'Q4'!K18+'Q3'!K18</f>
        <v>0</v>
      </c>
      <c r="L18" s="87" t="e">
        <f>+'Q4'!L18+'Q3'!L18</f>
        <v>#REF!</v>
      </c>
      <c r="M18" s="26" t="e">
        <f t="shared" si="7"/>
        <v>#REF!</v>
      </c>
    </row>
    <row r="19" spans="1:13" s="18" customFormat="1" ht="21" x14ac:dyDescent="0.35">
      <c r="A19" s="61" t="s">
        <v>22</v>
      </c>
      <c r="B19" s="25" t="e">
        <f>+#REF!+#REF!</f>
        <v>#REF!</v>
      </c>
      <c r="C19" s="17" t="e">
        <f>+#REF!+#REF!</f>
        <v>#REF!</v>
      </c>
      <c r="D19" s="22" t="e">
        <f t="shared" si="4"/>
        <v>#REF!</v>
      </c>
      <c r="E19" s="21"/>
      <c r="F19" s="17"/>
      <c r="G19" s="23"/>
      <c r="H19" s="21" t="e">
        <f t="shared" si="5"/>
        <v>#REF!</v>
      </c>
      <c r="I19" s="17" t="e">
        <f t="shared" si="5"/>
        <v>#REF!</v>
      </c>
      <c r="J19" s="22" t="e">
        <f t="shared" si="6"/>
        <v>#REF!</v>
      </c>
      <c r="K19" s="87">
        <f>+'Q4'!K19+'Q3'!K19</f>
        <v>0</v>
      </c>
      <c r="L19" s="87" t="e">
        <f>+'Q4'!L19+'Q3'!L19</f>
        <v>#REF!</v>
      </c>
      <c r="M19" s="26" t="e">
        <f t="shared" si="7"/>
        <v>#REF!</v>
      </c>
    </row>
    <row r="20" spans="1:13" s="18" customFormat="1" ht="21" x14ac:dyDescent="0.35">
      <c r="A20" s="61" t="s">
        <v>23</v>
      </c>
      <c r="B20" s="25" t="e">
        <f>+#REF!+#REF!</f>
        <v>#REF!</v>
      </c>
      <c r="C20" s="17" t="e">
        <f>+#REF!+#REF!</f>
        <v>#REF!</v>
      </c>
      <c r="D20" s="22" t="e">
        <f t="shared" si="4"/>
        <v>#REF!</v>
      </c>
      <c r="E20" s="21"/>
      <c r="F20" s="17"/>
      <c r="G20" s="23"/>
      <c r="H20" s="21" t="e">
        <f t="shared" si="5"/>
        <v>#REF!</v>
      </c>
      <c r="I20" s="17" t="e">
        <f t="shared" si="5"/>
        <v>#REF!</v>
      </c>
      <c r="J20" s="22" t="e">
        <f t="shared" si="6"/>
        <v>#REF!</v>
      </c>
      <c r="K20" s="87">
        <f>+'Q4'!K20+'Q3'!K20</f>
        <v>0</v>
      </c>
      <c r="L20" s="87" t="e">
        <f>+'Q4'!L20+'Q3'!L20</f>
        <v>#REF!</v>
      </c>
      <c r="M20" s="26" t="e">
        <f t="shared" si="7"/>
        <v>#REF!</v>
      </c>
    </row>
    <row r="21" spans="1:13" s="56" customFormat="1" ht="21.75" thickBot="1" x14ac:dyDescent="0.4">
      <c r="A21" s="56" t="s">
        <v>30</v>
      </c>
      <c r="B21" s="72" t="e">
        <f>SUM(B16:B20)</f>
        <v>#REF!</v>
      </c>
      <c r="C21" s="53" t="e">
        <f>SUM(C16:C20)</f>
        <v>#REF!</v>
      </c>
      <c r="D21" s="50" t="e">
        <f t="shared" ref="D21" si="8">+(C21-B21)/B21</f>
        <v>#REF!</v>
      </c>
      <c r="E21" s="72"/>
      <c r="F21" s="53">
        <f>SUM(F16:F20)</f>
        <v>0</v>
      </c>
      <c r="G21" s="73"/>
      <c r="H21" s="72" t="e">
        <f t="shared" si="5"/>
        <v>#REF!</v>
      </c>
      <c r="I21" s="53" t="e">
        <f t="shared" si="5"/>
        <v>#REF!</v>
      </c>
      <c r="J21" s="73" t="e">
        <f t="shared" si="6"/>
        <v>#REF!</v>
      </c>
      <c r="K21" s="53" t="e">
        <f>SUM(K16:K20)</f>
        <v>#REF!</v>
      </c>
      <c r="L21" s="53" t="e">
        <f>SUM(L16:L20)</f>
        <v>#REF!</v>
      </c>
      <c r="M21" s="53" t="e">
        <f>SUM(M16:M20)</f>
        <v>#REF!</v>
      </c>
    </row>
    <row r="22" spans="1:13" ht="18.75" x14ac:dyDescent="0.3">
      <c r="A22" t="s">
        <v>31</v>
      </c>
      <c r="B22" s="163"/>
      <c r="C22" s="164" t="e">
        <f>+C21-B21</f>
        <v>#REF!</v>
      </c>
      <c r="D22" s="165" t="e">
        <f>+C22/B21</f>
        <v>#REF!</v>
      </c>
      <c r="E22" s="166"/>
      <c r="F22" s="167"/>
      <c r="G22" s="168"/>
      <c r="H22" s="163"/>
      <c r="I22" s="164"/>
      <c r="J22" s="165"/>
      <c r="K22" s="62"/>
      <c r="L22" s="63"/>
      <c r="M22" s="74"/>
    </row>
  </sheetData>
  <mergeCells count="11">
    <mergeCell ref="M1:M2"/>
    <mergeCell ref="B14:D14"/>
    <mergeCell ref="E14:G14"/>
    <mergeCell ref="H14:J14"/>
    <mergeCell ref="M14:M15"/>
    <mergeCell ref="B22:D22"/>
    <mergeCell ref="E22:G22"/>
    <mergeCell ref="H22:J2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"/>
  <sheetViews>
    <sheetView workbookViewId="0">
      <selection activeCell="C19" sqref="C19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2.140625" bestFit="1" customWidth="1"/>
    <col min="4" max="4" width="12" bestFit="1" customWidth="1"/>
    <col min="6" max="6" width="17.85546875" bestFit="1" customWidth="1"/>
    <col min="8" max="9" width="21.85546875" bestFit="1" customWidth="1"/>
    <col min="10" max="10" width="12" bestFit="1" customWidth="1"/>
    <col min="11" max="11" width="20.42578125" bestFit="1" customWidth="1"/>
    <col min="12" max="12" width="19.5703125" bestFit="1" customWidth="1"/>
    <col min="13" max="13" width="25.7109375" bestFit="1" customWidth="1"/>
  </cols>
  <sheetData>
    <row r="1" spans="1:13" s="80" customFormat="1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 t="s">
        <v>40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+OBJETIVO!T2</f>
        <v>625000</v>
      </c>
      <c r="C3" s="83" t="e">
        <f>+#REF!</f>
        <v>#REF!</v>
      </c>
      <c r="D3" s="88" t="e">
        <f>+(C3-B3)/B3</f>
        <v>#REF!</v>
      </c>
      <c r="E3" s="87"/>
      <c r="F3" s="83" t="e">
        <f>+#REF!</f>
        <v>#REF!</v>
      </c>
      <c r="G3" s="88"/>
      <c r="H3" s="87">
        <f>+E3+B3</f>
        <v>625000</v>
      </c>
      <c r="I3" s="87" t="e">
        <f>+F3+C3</f>
        <v>#REF!</v>
      </c>
      <c r="J3" s="88" t="e">
        <f>+(I3-H3)/H3</f>
        <v>#REF!</v>
      </c>
      <c r="K3" s="87" t="e">
        <f>+#REF!+#REF!+#REF!</f>
        <v>#REF!</v>
      </c>
      <c r="L3" s="83" t="e">
        <f>+#REF!+#REF!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+OBJETIVO!T3</f>
        <v>937500</v>
      </c>
      <c r="C4" s="83" t="e">
        <f>+#REF!</f>
        <v>#REF!</v>
      </c>
      <c r="D4" s="88" t="e">
        <f t="shared" ref="D4:D8" si="0">+(C4-B4)/B4</f>
        <v>#REF!</v>
      </c>
      <c r="E4" s="87"/>
      <c r="F4" s="83" t="e">
        <f>+#REF!</f>
        <v>#REF!</v>
      </c>
      <c r="G4" s="88"/>
      <c r="H4" s="87">
        <f t="shared" ref="H4:I7" si="1">+E4+B4</f>
        <v>937500</v>
      </c>
      <c r="I4" s="87" t="e">
        <f t="shared" si="1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+OBJETIVO!T4</f>
        <v>175001</v>
      </c>
      <c r="C5" s="83" t="e">
        <f>+#REF!</f>
        <v>#REF!</v>
      </c>
      <c r="D5" s="88" t="e">
        <f t="shared" si="0"/>
        <v>#REF!</v>
      </c>
      <c r="E5" s="87"/>
      <c r="F5" s="83"/>
      <c r="G5" s="88"/>
      <c r="H5" s="87">
        <f t="shared" si="1"/>
        <v>175001</v>
      </c>
      <c r="I5" s="87" t="e">
        <f t="shared" si="1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+OBJETIVO!T5</f>
        <v>165000</v>
      </c>
      <c r="C6" s="83" t="e">
        <f>+#REF!</f>
        <v>#REF!</v>
      </c>
      <c r="D6" s="88" t="e">
        <f t="shared" si="0"/>
        <v>#REF!</v>
      </c>
      <c r="E6" s="87"/>
      <c r="F6" s="83" t="e">
        <f>+#REF!</f>
        <v>#REF!</v>
      </c>
      <c r="G6" s="88"/>
      <c r="H6" s="87">
        <f t="shared" si="1"/>
        <v>165000</v>
      </c>
      <c r="I6" s="87" t="e">
        <f t="shared" si="1"/>
        <v>#REF!</v>
      </c>
      <c r="J6" s="88" t="e">
        <f t="shared" si="2"/>
        <v>#REF!</v>
      </c>
      <c r="K6" s="87"/>
      <c r="L6" s="83" t="e">
        <f>+#REF!+#REF!+#REF!</f>
        <v>#REF!</v>
      </c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+OBJETIVO!T6</f>
        <v>25000</v>
      </c>
      <c r="C7" s="83" t="e">
        <f>+#REF!</f>
        <v>#REF!</v>
      </c>
      <c r="D7" s="88" t="e">
        <f t="shared" si="0"/>
        <v>#REF!</v>
      </c>
      <c r="E7" s="87"/>
      <c r="F7" s="83" t="e">
        <f>+#REF!</f>
        <v>#REF!</v>
      </c>
      <c r="G7" s="88"/>
      <c r="H7" s="87">
        <f t="shared" si="1"/>
        <v>25000</v>
      </c>
      <c r="I7" s="87" t="e">
        <f t="shared" si="1"/>
        <v>#REF!</v>
      </c>
      <c r="J7" s="88" t="e">
        <f t="shared" si="2"/>
        <v>#REF!</v>
      </c>
      <c r="K7" s="83"/>
      <c r="L7" s="83" t="e">
        <f>+#REF!+#REF!+#REF!</f>
        <v>#REF!</v>
      </c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SUM(B3:B7)</f>
        <v>1927501</v>
      </c>
      <c r="C8" s="105" t="e">
        <f>SUM(C3:C7)</f>
        <v>#REF!</v>
      </c>
      <c r="D8" s="88" t="e">
        <f t="shared" si="0"/>
        <v>#REF!</v>
      </c>
      <c r="E8" s="106"/>
      <c r="F8" s="105" t="e">
        <f>SUM(F3:F7)</f>
        <v>#REF!</v>
      </c>
      <c r="G8" s="89"/>
      <c r="H8" s="105">
        <f>SUM(H3:H7)</f>
        <v>1927501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s="80" customFormat="1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0" spans="1:13" s="80" customFormat="1" x14ac:dyDescent="0.25"/>
    <row r="11" spans="1:13" s="80" customFormat="1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s="80" customFormat="1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s="80" customFormat="1" ht="15.75" thickBot="1" x14ac:dyDescent="0.3"/>
    <row r="14" spans="1:13" s="80" customFormat="1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68" t="s">
        <v>40</v>
      </c>
      <c r="B15" s="120">
        <v>2014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/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>
        <f>+E16+B16</f>
        <v>0</v>
      </c>
      <c r="I16" s="83" t="e">
        <f>+F16+C16</f>
        <v>#REF!</v>
      </c>
      <c r="J16" s="88" t="e">
        <f>+(I16-H16)/H16</f>
        <v>#REF!</v>
      </c>
      <c r="K16" s="87" t="e">
        <f>+#REF!</f>
        <v>#REF!</v>
      </c>
      <c r="L16" s="87" t="e">
        <f>+NOVIEMBRE!L16+OCTUBRE!L16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/>
      <c r="C17" s="83" t="e">
        <f>+#REF!</f>
        <v>#REF!</v>
      </c>
      <c r="D17" s="88" t="e">
        <f t="shared" ref="D17:D21" si="4">+(C4-C17)/C17</f>
        <v>#REF!</v>
      </c>
      <c r="E17" s="87"/>
      <c r="F17" s="83"/>
      <c r="G17" s="88"/>
      <c r="H17" s="87">
        <f t="shared" ref="H17:I21" si="5">+E17+B17</f>
        <v>0</v>
      </c>
      <c r="I17" s="83" t="e">
        <f t="shared" si="5"/>
        <v>#REF!</v>
      </c>
      <c r="J17" s="88" t="e">
        <f t="shared" ref="J17:J21" si="6">+(I17-H17)/H17</f>
        <v>#REF!</v>
      </c>
      <c r="K17" s="87"/>
      <c r="L17" s="87">
        <f>+NOVIEMBRE!L17+OCTUBRE!L17</f>
        <v>0</v>
      </c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/>
      <c r="C18" s="83" t="e">
        <f>+#REF!</f>
        <v>#REF!</v>
      </c>
      <c r="D18" s="88" t="e">
        <f t="shared" si="4"/>
        <v>#REF!</v>
      </c>
      <c r="E18" s="87"/>
      <c r="F18" s="83"/>
      <c r="G18" s="88"/>
      <c r="H18" s="87">
        <f t="shared" si="5"/>
        <v>0</v>
      </c>
      <c r="I18" s="83" t="e">
        <f t="shared" si="5"/>
        <v>#REF!</v>
      </c>
      <c r="J18" s="88" t="e">
        <f t="shared" si="6"/>
        <v>#REF!</v>
      </c>
      <c r="K18" s="87"/>
      <c r="L18" s="87" t="e">
        <f>+NOVIEMBRE!L18+OCTUBRE!L18</f>
        <v>#REF!</v>
      </c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/>
      <c r="C19" s="83" t="e">
        <f>+#REF!</f>
        <v>#REF!</v>
      </c>
      <c r="D19" s="88" t="e">
        <f t="shared" si="4"/>
        <v>#REF!</v>
      </c>
      <c r="E19" s="87"/>
      <c r="F19" s="83"/>
      <c r="G19" s="88"/>
      <c r="H19" s="87">
        <f t="shared" si="5"/>
        <v>0</v>
      </c>
      <c r="I19" s="83" t="e">
        <f t="shared" si="5"/>
        <v>#REF!</v>
      </c>
      <c r="J19" s="88" t="e">
        <f t="shared" si="6"/>
        <v>#REF!</v>
      </c>
      <c r="K19" s="87"/>
      <c r="L19" s="87">
        <f>+NOVIEMBRE!L19+OCTUBRE!L19</f>
        <v>0</v>
      </c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/>
      <c r="C20" s="83" t="e">
        <f>+#REF!</f>
        <v>#REF!</v>
      </c>
      <c r="D20" s="88" t="e">
        <f t="shared" si="4"/>
        <v>#REF!</v>
      </c>
      <c r="E20" s="87"/>
      <c r="F20" s="83"/>
      <c r="G20" s="88"/>
      <c r="H20" s="87">
        <f t="shared" si="5"/>
        <v>0</v>
      </c>
      <c r="I20" s="83" t="e">
        <f t="shared" si="5"/>
        <v>#REF!</v>
      </c>
      <c r="J20" s="88" t="e">
        <f t="shared" si="6"/>
        <v>#REF!</v>
      </c>
      <c r="K20" s="83"/>
      <c r="L20" s="87">
        <f>+NOVIEMBRE!L20+OCTUBRE!L20</f>
        <v>0</v>
      </c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>
        <f>SUM(B16:B20)</f>
        <v>0</v>
      </c>
      <c r="C21" s="112" t="e">
        <f>SUM(C16:C20)</f>
        <v>#REF!</v>
      </c>
      <c r="D21" s="88" t="e">
        <f t="shared" si="4"/>
        <v>#REF!</v>
      </c>
      <c r="E21" s="114"/>
      <c r="F21" s="83">
        <f>SUM(F16:F20)</f>
        <v>0</v>
      </c>
      <c r="G21" s="113"/>
      <c r="H21" s="115">
        <f t="shared" si="5"/>
        <v>0</v>
      </c>
      <c r="I21" s="116" t="e">
        <f>+F21+C21</f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s="80" customFormat="1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  <row r="23" spans="1:13" s="80" customFormat="1" x14ac:dyDescent="0.25"/>
    <row r="24" spans="1:13" s="80" customFormat="1" x14ac:dyDescent="0.25"/>
    <row r="25" spans="1:13" s="80" customFormat="1" x14ac:dyDescent="0.25"/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7" workbookViewId="0">
      <selection activeCell="L19" sqref="L19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3" max="3" width="19.5703125" bestFit="1" customWidth="1"/>
    <col min="4" max="4" width="12.85546875" bestFit="1" customWidth="1"/>
    <col min="6" max="6" width="17.85546875" bestFit="1" customWidth="1"/>
    <col min="8" max="8" width="19.42578125" bestFit="1" customWidth="1"/>
    <col min="9" max="9" width="19.5703125" bestFit="1" customWidth="1"/>
    <col min="10" max="10" width="12" bestFit="1" customWidth="1"/>
    <col min="11" max="11" width="20.42578125" bestFit="1" customWidth="1"/>
    <col min="12" max="12" width="18" bestFit="1" customWidth="1"/>
    <col min="13" max="13" width="25.7109375" bestFit="1" customWidth="1"/>
  </cols>
  <sheetData>
    <row r="1" spans="1:13" s="80" customFormat="1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>
        <v>43070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+OBJETIVO!R2</f>
        <v>208333</v>
      </c>
      <c r="C3" s="83" t="e">
        <f>+#REF!</f>
        <v>#REF!</v>
      </c>
      <c r="D3" s="88" t="e">
        <f>+(C3-B3)/B3</f>
        <v>#REF!</v>
      </c>
      <c r="E3" s="87"/>
      <c r="F3" s="83" t="e">
        <f>+#REF!</f>
        <v>#REF!</v>
      </c>
      <c r="G3" s="88"/>
      <c r="H3" s="87">
        <f>+E3+B3</f>
        <v>208333</v>
      </c>
      <c r="I3" s="87" t="e">
        <f>+F3+C3</f>
        <v>#REF!</v>
      </c>
      <c r="J3" s="88" t="e">
        <f>+(I3-H3)/H3</f>
        <v>#REF!</v>
      </c>
      <c r="K3" s="87" t="e">
        <f>+#REF!+#REF!</f>
        <v>#REF!</v>
      </c>
      <c r="L3" s="83" t="e">
        <f>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+OBJETIVO!R3</f>
        <v>312500</v>
      </c>
      <c r="C4" s="83" t="e">
        <f>+#REF!</f>
        <v>#REF!</v>
      </c>
      <c r="D4" s="88" t="e">
        <f t="shared" ref="D4:D8" si="0">+(C4-B4)/B4</f>
        <v>#REF!</v>
      </c>
      <c r="E4" s="87"/>
      <c r="F4" s="83" t="e">
        <f>+#REF!</f>
        <v>#REF!</v>
      </c>
      <c r="G4" s="88"/>
      <c r="H4" s="87">
        <f t="shared" ref="H4:I7" si="1">+E4+B4</f>
        <v>312500</v>
      </c>
      <c r="I4" s="87" t="e">
        <f t="shared" si="1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+OBJETIVO!R4</f>
        <v>58333</v>
      </c>
      <c r="C5" s="83" t="e">
        <f>+#REF!</f>
        <v>#REF!</v>
      </c>
      <c r="D5" s="88" t="e">
        <f t="shared" si="0"/>
        <v>#REF!</v>
      </c>
      <c r="E5" s="87"/>
      <c r="F5" s="83"/>
      <c r="G5" s="88"/>
      <c r="H5" s="87">
        <f t="shared" si="1"/>
        <v>58333</v>
      </c>
      <c r="I5" s="87" t="e">
        <f t="shared" si="1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+OBJETIVO!R5</f>
        <v>55000</v>
      </c>
      <c r="C6" s="83" t="e">
        <f>+#REF!</f>
        <v>#REF!</v>
      </c>
      <c r="D6" s="88" t="e">
        <f t="shared" si="0"/>
        <v>#REF!</v>
      </c>
      <c r="E6" s="87"/>
      <c r="F6" s="83" t="e">
        <f>+#REF!</f>
        <v>#REF!</v>
      </c>
      <c r="G6" s="88"/>
      <c r="H6" s="87">
        <f t="shared" si="1"/>
        <v>55000</v>
      </c>
      <c r="I6" s="87" t="e">
        <f t="shared" si="1"/>
        <v>#REF!</v>
      </c>
      <c r="J6" s="88" t="e">
        <f t="shared" si="2"/>
        <v>#REF!</v>
      </c>
      <c r="K6" s="87"/>
      <c r="L6" s="83"/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+OBJETIVO!R6</f>
        <v>8333.33</v>
      </c>
      <c r="C7" s="83" t="e">
        <f>+#REF!</f>
        <v>#REF!</v>
      </c>
      <c r="D7" s="88" t="e">
        <f t="shared" si="0"/>
        <v>#REF!</v>
      </c>
      <c r="E7" s="87"/>
      <c r="F7" s="83" t="e">
        <f>+#REF!</f>
        <v>#REF!</v>
      </c>
      <c r="G7" s="88"/>
      <c r="H7" s="87">
        <f t="shared" si="1"/>
        <v>8333.33</v>
      </c>
      <c r="I7" s="87" t="e">
        <f t="shared" si="1"/>
        <v>#REF!</v>
      </c>
      <c r="J7" s="88" t="e">
        <f t="shared" si="2"/>
        <v>#REF!</v>
      </c>
      <c r="K7" s="83"/>
      <c r="L7" s="83"/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SUM(B3:B7)</f>
        <v>642499.32999999996</v>
      </c>
      <c r="C8" s="105" t="e">
        <f>SUM(C3:C7)</f>
        <v>#REF!</v>
      </c>
      <c r="D8" s="88" t="e">
        <f t="shared" si="0"/>
        <v>#REF!</v>
      </c>
      <c r="E8" s="106"/>
      <c r="F8" s="105" t="e">
        <f>SUM(F3:F7)</f>
        <v>#REF!</v>
      </c>
      <c r="G8" s="89"/>
      <c r="H8" s="105">
        <f>SUM(H3:H7)</f>
        <v>642499.32999999996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s="80" customFormat="1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0" spans="1:13" s="80" customFormat="1" x14ac:dyDescent="0.25"/>
    <row r="11" spans="1:13" s="80" customFormat="1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s="80" customFormat="1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s="80" customFormat="1" ht="15.75" thickBot="1" x14ac:dyDescent="0.3"/>
    <row r="14" spans="1:13" s="80" customFormat="1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75">
        <v>42705</v>
      </c>
      <c r="B15" s="120">
        <v>2016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 t="e">
        <f>+#REF!</f>
        <v>#REF!</v>
      </c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 t="e">
        <f>+E16+B16</f>
        <v>#REF!</v>
      </c>
      <c r="I16" s="83" t="e">
        <f>+F16+C16</f>
        <v>#REF!</v>
      </c>
      <c r="J16" s="88" t="e">
        <f>+(I16-H16)/H16</f>
        <v>#REF!</v>
      </c>
      <c r="K16" s="87" t="e">
        <f>+#REF!+#REF!</f>
        <v>#REF!</v>
      </c>
      <c r="L16" s="87" t="e">
        <f>+#REF!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 t="e">
        <f>+#REF!</f>
        <v>#REF!</v>
      </c>
      <c r="C17" s="83" t="e">
        <f>+#REF!</f>
        <v>#REF!</v>
      </c>
      <c r="D17" s="88" t="e">
        <f t="shared" ref="D17:D21" si="4">+(C4-C17)/C17</f>
        <v>#REF!</v>
      </c>
      <c r="E17" s="87"/>
      <c r="F17" s="83"/>
      <c r="G17" s="88"/>
      <c r="H17" s="87" t="e">
        <f t="shared" ref="H17:I21" si="5">+E17+B17</f>
        <v>#REF!</v>
      </c>
      <c r="I17" s="83" t="e">
        <f t="shared" si="5"/>
        <v>#REF!</v>
      </c>
      <c r="J17" s="88" t="e">
        <f t="shared" ref="J17:J21" si="6">+(I17-H17)/H17</f>
        <v>#REF!</v>
      </c>
      <c r="K17" s="87"/>
      <c r="L17" s="85"/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 t="e">
        <f>+#REF!</f>
        <v>#REF!</v>
      </c>
      <c r="C18" s="83" t="e">
        <f>+#REF!</f>
        <v>#REF!</v>
      </c>
      <c r="D18" s="88" t="e">
        <f t="shared" si="4"/>
        <v>#REF!</v>
      </c>
      <c r="E18" s="87"/>
      <c r="F18" s="83"/>
      <c r="G18" s="88"/>
      <c r="H18" s="87" t="e">
        <f t="shared" si="5"/>
        <v>#REF!</v>
      </c>
      <c r="I18" s="83" t="e">
        <f t="shared" si="5"/>
        <v>#REF!</v>
      </c>
      <c r="J18" s="88" t="e">
        <f t="shared" si="6"/>
        <v>#REF!</v>
      </c>
      <c r="K18" s="87"/>
      <c r="L18" s="83" t="e">
        <f>+#REF!</f>
        <v>#REF!</v>
      </c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 t="e">
        <f>+#REF!</f>
        <v>#REF!</v>
      </c>
      <c r="C19" s="83" t="e">
        <f>+#REF!</f>
        <v>#REF!</v>
      </c>
      <c r="D19" s="88" t="e">
        <f t="shared" si="4"/>
        <v>#REF!</v>
      </c>
      <c r="E19" s="87"/>
      <c r="F19" s="83"/>
      <c r="G19" s="88"/>
      <c r="H19" s="87" t="e">
        <f t="shared" si="5"/>
        <v>#REF!</v>
      </c>
      <c r="I19" s="83" t="e">
        <f t="shared" si="5"/>
        <v>#REF!</v>
      </c>
      <c r="J19" s="88" t="e">
        <f t="shared" si="6"/>
        <v>#REF!</v>
      </c>
      <c r="K19" s="87"/>
      <c r="L19" s="85"/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 t="e">
        <f>+#REF!</f>
        <v>#REF!</v>
      </c>
      <c r="C20" s="83" t="e">
        <f>+#REF!</f>
        <v>#REF!</v>
      </c>
      <c r="D20" s="88" t="e">
        <f t="shared" si="4"/>
        <v>#REF!</v>
      </c>
      <c r="E20" s="87"/>
      <c r="F20" s="83"/>
      <c r="G20" s="88"/>
      <c r="H20" s="87" t="e">
        <f t="shared" si="5"/>
        <v>#REF!</v>
      </c>
      <c r="I20" s="83" t="e">
        <f t="shared" si="5"/>
        <v>#REF!</v>
      </c>
      <c r="J20" s="88" t="e">
        <f t="shared" si="6"/>
        <v>#REF!</v>
      </c>
      <c r="K20" s="83"/>
      <c r="L20" s="85"/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 t="e">
        <f>SUM(B16:B20)</f>
        <v>#REF!</v>
      </c>
      <c r="C21" s="112" t="e">
        <f>SUM(C16:C20)</f>
        <v>#REF!</v>
      </c>
      <c r="D21" s="88" t="e">
        <f t="shared" si="4"/>
        <v>#REF!</v>
      </c>
      <c r="E21" s="114"/>
      <c r="F21" s="83">
        <f>SUM(F16:F20)</f>
        <v>0</v>
      </c>
      <c r="G21" s="113"/>
      <c r="H21" s="115" t="e">
        <f t="shared" si="5"/>
        <v>#REF!</v>
      </c>
      <c r="I21" s="116" t="e">
        <f>+F21+C21</f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s="80" customFormat="1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17" sqref="L17"/>
    </sheetView>
  </sheetViews>
  <sheetFormatPr baseColWidth="10" defaultRowHeight="15" x14ac:dyDescent="0.25"/>
  <cols>
    <col min="1" max="1" width="21" style="80" bestFit="1" customWidth="1"/>
    <col min="2" max="2" width="19.42578125" style="80" bestFit="1" customWidth="1"/>
    <col min="3" max="3" width="19.5703125" style="80" bestFit="1" customWidth="1"/>
    <col min="4" max="4" width="12.85546875" style="80" bestFit="1" customWidth="1"/>
    <col min="5" max="5" width="0" style="80" hidden="1" customWidth="1"/>
    <col min="6" max="6" width="17.85546875" style="80" hidden="1" customWidth="1"/>
    <col min="7" max="7" width="0" style="80" hidden="1" customWidth="1"/>
    <col min="8" max="8" width="19.42578125" style="80" bestFit="1" customWidth="1"/>
    <col min="9" max="9" width="19.5703125" style="80" bestFit="1" customWidth="1"/>
    <col min="10" max="10" width="13.5703125" style="80" bestFit="1" customWidth="1"/>
    <col min="11" max="11" width="20.42578125" style="80" bestFit="1" customWidth="1"/>
    <col min="12" max="12" width="19.42578125" style="80" bestFit="1" customWidth="1"/>
    <col min="13" max="13" width="25.7109375" style="80" bestFit="1" customWidth="1"/>
    <col min="14" max="16384" width="11.42578125" style="80"/>
  </cols>
  <sheetData>
    <row r="1" spans="1:13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>
        <v>42309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+OBJETIVO!R2</f>
        <v>208333</v>
      </c>
      <c r="C3" s="83" t="e">
        <f>+#REF!</f>
        <v>#REF!</v>
      </c>
      <c r="D3" s="88" t="e">
        <f>+(C3-B3)/B3</f>
        <v>#REF!</v>
      </c>
      <c r="E3" s="87"/>
      <c r="F3" s="83"/>
      <c r="G3" s="88"/>
      <c r="H3" s="87">
        <f>+E3+B3</f>
        <v>208333</v>
      </c>
      <c r="I3" s="87" t="e">
        <f>+F3+C3</f>
        <v>#REF!</v>
      </c>
      <c r="J3" s="88" t="e">
        <f>+(I3-H3)/H3</f>
        <v>#REF!</v>
      </c>
      <c r="K3" s="87" t="e">
        <f>+#REF!+#REF!</f>
        <v>#REF!</v>
      </c>
      <c r="L3" s="83" t="e">
        <f>+#REF!+#REF!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+OBJETIVO!R3</f>
        <v>312500</v>
      </c>
      <c r="C4" s="83" t="e">
        <f>+#REF!</f>
        <v>#REF!</v>
      </c>
      <c r="D4" s="88" t="e">
        <f t="shared" ref="D4:D8" si="0">+(C4-B4)/B4</f>
        <v>#REF!</v>
      </c>
      <c r="E4" s="87"/>
      <c r="F4" s="83" t="e">
        <f>+#REF!</f>
        <v>#REF!</v>
      </c>
      <c r="G4" s="88"/>
      <c r="H4" s="87">
        <f t="shared" ref="H4:I7" si="1">+E4+B4</f>
        <v>312500</v>
      </c>
      <c r="I4" s="87" t="e">
        <f t="shared" si="1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+OBJETIVO!R4</f>
        <v>58333</v>
      </c>
      <c r="C5" s="83" t="e">
        <f>+#REF!</f>
        <v>#REF!</v>
      </c>
      <c r="D5" s="88" t="e">
        <f t="shared" si="0"/>
        <v>#REF!</v>
      </c>
      <c r="E5" s="87"/>
      <c r="F5" s="83"/>
      <c r="G5" s="88"/>
      <c r="H5" s="87">
        <f t="shared" si="1"/>
        <v>58333</v>
      </c>
      <c r="I5" s="87" t="e">
        <f t="shared" si="1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+OBJETIVO!R5</f>
        <v>55000</v>
      </c>
      <c r="C6" s="83" t="e">
        <f>+#REF!</f>
        <v>#REF!</v>
      </c>
      <c r="D6" s="88" t="e">
        <f t="shared" si="0"/>
        <v>#REF!</v>
      </c>
      <c r="E6" s="87"/>
      <c r="F6" s="83" t="e">
        <f>+#REF!</f>
        <v>#REF!</v>
      </c>
      <c r="G6" s="88"/>
      <c r="H6" s="87">
        <f t="shared" si="1"/>
        <v>55000</v>
      </c>
      <c r="I6" s="87" t="e">
        <f t="shared" si="1"/>
        <v>#REF!</v>
      </c>
      <c r="J6" s="88" t="e">
        <f t="shared" si="2"/>
        <v>#REF!</v>
      </c>
      <c r="K6" s="87"/>
      <c r="L6" s="83"/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+OBJETIVO!R6</f>
        <v>8333.33</v>
      </c>
      <c r="C7" s="83" t="e">
        <f>+#REF!</f>
        <v>#REF!</v>
      </c>
      <c r="D7" s="88" t="e">
        <f t="shared" si="0"/>
        <v>#REF!</v>
      </c>
      <c r="E7" s="87"/>
      <c r="F7" s="83" t="e">
        <f>+#REF!</f>
        <v>#REF!</v>
      </c>
      <c r="G7" s="88"/>
      <c r="H7" s="87">
        <f t="shared" si="1"/>
        <v>8333.33</v>
      </c>
      <c r="I7" s="87" t="e">
        <f t="shared" si="1"/>
        <v>#REF!</v>
      </c>
      <c r="J7" s="88" t="e">
        <f t="shared" si="2"/>
        <v>#REF!</v>
      </c>
      <c r="K7" s="83"/>
      <c r="L7" s="83"/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SUM(B3:B7)</f>
        <v>642499.32999999996</v>
      </c>
      <c r="C8" s="105" t="e">
        <f>SUM(C3:C7)</f>
        <v>#REF!</v>
      </c>
      <c r="D8" s="88" t="e">
        <f t="shared" si="0"/>
        <v>#REF!</v>
      </c>
      <c r="E8" s="106"/>
      <c r="F8" s="105" t="e">
        <f>SUM(F3:F7)</f>
        <v>#REF!</v>
      </c>
      <c r="G8" s="89"/>
      <c r="H8" s="105">
        <f>SUM(H3:H7)</f>
        <v>642499.32999999996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1" spans="1:13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ht="15.75" thickBot="1" x14ac:dyDescent="0.3"/>
    <row r="14" spans="1:13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75">
        <v>42309</v>
      </c>
      <c r="B15" s="120">
        <v>2015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 t="e">
        <f>+#REF!</f>
        <v>#REF!</v>
      </c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 t="e">
        <f>+E16+B16</f>
        <v>#REF!</v>
      </c>
      <c r="I16" s="83" t="e">
        <f>+F16+C16</f>
        <v>#REF!</v>
      </c>
      <c r="J16" s="88" t="e">
        <f>+(I16-H16)/H16</f>
        <v>#REF!</v>
      </c>
      <c r="K16" s="87" t="e">
        <f>+#REF!+#REF!</f>
        <v>#REF!</v>
      </c>
      <c r="L16" s="87" t="e">
        <f>+#REF!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 t="e">
        <f>+#REF!</f>
        <v>#REF!</v>
      </c>
      <c r="C17" s="83" t="e">
        <f>+#REF!</f>
        <v>#REF!</v>
      </c>
      <c r="D17" s="88" t="e">
        <f t="shared" ref="D17:D21" si="4">+(C4-C17)/C17</f>
        <v>#REF!</v>
      </c>
      <c r="E17" s="87"/>
      <c r="F17" s="83"/>
      <c r="G17" s="88"/>
      <c r="H17" s="87" t="e">
        <f t="shared" ref="H17:I21" si="5">+E17+B17</f>
        <v>#REF!</v>
      </c>
      <c r="I17" s="83" t="e">
        <f t="shared" si="5"/>
        <v>#REF!</v>
      </c>
      <c r="J17" s="88" t="e">
        <f t="shared" ref="J17:J21" si="6">+(I17-H17)/H17</f>
        <v>#REF!</v>
      </c>
      <c r="K17" s="87"/>
      <c r="L17" s="85"/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 t="e">
        <f>+#REF!</f>
        <v>#REF!</v>
      </c>
      <c r="C18" s="83" t="e">
        <f>+#REF!</f>
        <v>#REF!</v>
      </c>
      <c r="D18" s="88" t="e">
        <f t="shared" si="4"/>
        <v>#REF!</v>
      </c>
      <c r="E18" s="87"/>
      <c r="F18" s="83"/>
      <c r="G18" s="88"/>
      <c r="H18" s="87" t="e">
        <f t="shared" si="5"/>
        <v>#REF!</v>
      </c>
      <c r="I18" s="83" t="e">
        <f t="shared" si="5"/>
        <v>#REF!</v>
      </c>
      <c r="J18" s="88" t="e">
        <f t="shared" si="6"/>
        <v>#REF!</v>
      </c>
      <c r="K18" s="87"/>
      <c r="L18" s="83"/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 t="e">
        <f>+#REF!</f>
        <v>#REF!</v>
      </c>
      <c r="C19" s="83" t="e">
        <f>+#REF!</f>
        <v>#REF!</v>
      </c>
      <c r="D19" s="88" t="e">
        <f t="shared" si="4"/>
        <v>#REF!</v>
      </c>
      <c r="E19" s="87"/>
      <c r="F19" s="83"/>
      <c r="G19" s="88"/>
      <c r="H19" s="87" t="e">
        <f t="shared" si="5"/>
        <v>#REF!</v>
      </c>
      <c r="I19" s="83" t="e">
        <f t="shared" si="5"/>
        <v>#REF!</v>
      </c>
      <c r="J19" s="88" t="e">
        <f t="shared" si="6"/>
        <v>#REF!</v>
      </c>
      <c r="K19" s="87"/>
      <c r="L19" s="85"/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 t="e">
        <f>+#REF!</f>
        <v>#REF!</v>
      </c>
      <c r="C20" s="83" t="e">
        <f>+#REF!</f>
        <v>#REF!</v>
      </c>
      <c r="D20" s="88" t="e">
        <f t="shared" si="4"/>
        <v>#REF!</v>
      </c>
      <c r="E20" s="87"/>
      <c r="F20" s="83"/>
      <c r="G20" s="88"/>
      <c r="H20" s="87" t="e">
        <f t="shared" si="5"/>
        <v>#REF!</v>
      </c>
      <c r="I20" s="83" t="e">
        <f t="shared" si="5"/>
        <v>#REF!</v>
      </c>
      <c r="J20" s="88" t="e">
        <f t="shared" si="6"/>
        <v>#REF!</v>
      </c>
      <c r="K20" s="83"/>
      <c r="L20" s="85"/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 t="e">
        <f>SUM(B16:B20)</f>
        <v>#REF!</v>
      </c>
      <c r="C21" s="112" t="e">
        <f>SUM(C16:C20)</f>
        <v>#REF!</v>
      </c>
      <c r="D21" s="88" t="e">
        <f t="shared" si="4"/>
        <v>#REF!</v>
      </c>
      <c r="E21" s="114"/>
      <c r="F21" s="83">
        <f>SUM(F16:F20)</f>
        <v>0</v>
      </c>
      <c r="G21" s="113"/>
      <c r="H21" s="115" t="e">
        <f t="shared" si="5"/>
        <v>#REF!</v>
      </c>
      <c r="I21" s="116" t="e">
        <f>+F21+C21</f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workbookViewId="0">
      <selection activeCell="K10" sqref="K10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3" max="3" width="19.5703125" bestFit="1" customWidth="1"/>
    <col min="4" max="4" width="12.85546875" bestFit="1" customWidth="1"/>
    <col min="5" max="5" width="0" hidden="1" customWidth="1"/>
    <col min="6" max="6" width="17.85546875" hidden="1" customWidth="1"/>
    <col min="7" max="7" width="0" hidden="1" customWidth="1"/>
    <col min="8" max="8" width="19.42578125" hidden="1" customWidth="1"/>
    <col min="9" max="9" width="19.5703125" hidden="1" customWidth="1"/>
    <col min="10" max="10" width="13.5703125" hidden="1" customWidth="1"/>
    <col min="11" max="11" width="20.42578125" bestFit="1" customWidth="1"/>
    <col min="12" max="12" width="17.85546875" bestFit="1" customWidth="1"/>
    <col min="13" max="13" width="25.7109375" bestFit="1" customWidth="1"/>
  </cols>
  <sheetData>
    <row r="1" spans="1:13" s="80" customFormat="1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>
        <v>42644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+OBJETIVO!Q2</f>
        <v>208333</v>
      </c>
      <c r="C3" s="83" t="e">
        <f>+#REF!</f>
        <v>#REF!</v>
      </c>
      <c r="D3" s="88" t="e">
        <f>+(C3-B3)/B3</f>
        <v>#REF!</v>
      </c>
      <c r="E3" s="87"/>
      <c r="F3" s="83"/>
      <c r="G3" s="88"/>
      <c r="H3" s="87">
        <f>+E3+B3</f>
        <v>208333</v>
      </c>
      <c r="I3" s="87" t="e">
        <f>+F3+C3</f>
        <v>#REF!</v>
      </c>
      <c r="J3" s="88" t="e">
        <f>+(I3-H3)/H3</f>
        <v>#REF!</v>
      </c>
      <c r="K3" s="87" t="e">
        <f>+#REF!+#REF!</f>
        <v>#REF!</v>
      </c>
      <c r="L3" s="83" t="e">
        <f>+#REF!+#REF!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+OBJETIVO!Q3</f>
        <v>312500</v>
      </c>
      <c r="C4" s="83" t="e">
        <f>+#REF!</f>
        <v>#REF!</v>
      </c>
      <c r="D4" s="88" t="e">
        <f t="shared" ref="D4:D8" si="0">+(C4-B4)/B4</f>
        <v>#REF!</v>
      </c>
      <c r="E4" s="87"/>
      <c r="F4" s="83" t="e">
        <f>+#REF!</f>
        <v>#REF!</v>
      </c>
      <c r="G4" s="88"/>
      <c r="H4" s="87">
        <f t="shared" ref="H4:I7" si="1">+E4+B4</f>
        <v>312500</v>
      </c>
      <c r="I4" s="87" t="e">
        <f t="shared" si="1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+OBJETIVO!Q4</f>
        <v>58333</v>
      </c>
      <c r="C5" s="83" t="e">
        <f>+#REF!</f>
        <v>#REF!</v>
      </c>
      <c r="D5" s="88" t="e">
        <f t="shared" si="0"/>
        <v>#REF!</v>
      </c>
      <c r="E5" s="87"/>
      <c r="F5" s="83"/>
      <c r="G5" s="88"/>
      <c r="H5" s="87">
        <f t="shared" si="1"/>
        <v>58333</v>
      </c>
      <c r="I5" s="87" t="e">
        <f t="shared" si="1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+OBJETIVO!Q5</f>
        <v>55000</v>
      </c>
      <c r="C6" s="83" t="e">
        <f>+#REF!</f>
        <v>#REF!</v>
      </c>
      <c r="D6" s="88" t="e">
        <f t="shared" si="0"/>
        <v>#REF!</v>
      </c>
      <c r="E6" s="87"/>
      <c r="F6" s="83" t="e">
        <f>+#REF!</f>
        <v>#REF!</v>
      </c>
      <c r="G6" s="88"/>
      <c r="H6" s="87">
        <f t="shared" si="1"/>
        <v>55000</v>
      </c>
      <c r="I6" s="87" t="e">
        <f t="shared" si="1"/>
        <v>#REF!</v>
      </c>
      <c r="J6" s="88" t="e">
        <f t="shared" si="2"/>
        <v>#REF!</v>
      </c>
      <c r="K6" s="87"/>
      <c r="L6" s="83"/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+OBJETIVO!Q6</f>
        <v>8333.33</v>
      </c>
      <c r="C7" s="83" t="e">
        <f>+#REF!</f>
        <v>#REF!</v>
      </c>
      <c r="D7" s="88" t="e">
        <f t="shared" si="0"/>
        <v>#REF!</v>
      </c>
      <c r="E7" s="87"/>
      <c r="F7" s="83" t="e">
        <f>+#REF!</f>
        <v>#REF!</v>
      </c>
      <c r="G7" s="88"/>
      <c r="H7" s="87">
        <f t="shared" si="1"/>
        <v>8333.33</v>
      </c>
      <c r="I7" s="87" t="e">
        <f t="shared" si="1"/>
        <v>#REF!</v>
      </c>
      <c r="J7" s="88" t="e">
        <f t="shared" si="2"/>
        <v>#REF!</v>
      </c>
      <c r="K7" s="83"/>
      <c r="L7" s="83"/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SUM(B3:B7)</f>
        <v>642499.32999999996</v>
      </c>
      <c r="C8" s="105" t="e">
        <f>SUM(C3:C7)</f>
        <v>#REF!</v>
      </c>
      <c r="D8" s="88" t="e">
        <f t="shared" si="0"/>
        <v>#REF!</v>
      </c>
      <c r="E8" s="106"/>
      <c r="F8" s="105" t="e">
        <f>SUM(F3:F7)</f>
        <v>#REF!</v>
      </c>
      <c r="G8" s="89"/>
      <c r="H8" s="105">
        <f>SUM(H3:H7)</f>
        <v>642499.32999999996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s="80" customFormat="1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0" spans="1:13" s="80" customFormat="1" x14ac:dyDescent="0.25"/>
    <row r="11" spans="1:13" s="80" customFormat="1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s="80" customFormat="1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s="80" customFormat="1" ht="15.75" thickBot="1" x14ac:dyDescent="0.3"/>
    <row r="14" spans="1:13" s="80" customFormat="1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75">
        <v>42278</v>
      </c>
      <c r="B15" s="120">
        <v>2015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 t="e">
        <f>+#REF!</f>
        <v>#REF!</v>
      </c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 t="e">
        <f>+E16+B16</f>
        <v>#REF!</v>
      </c>
      <c r="I16" s="83" t="e">
        <f>+F16+C16</f>
        <v>#REF!</v>
      </c>
      <c r="J16" s="88" t="e">
        <f>+(I16-H16)/H16</f>
        <v>#REF!</v>
      </c>
      <c r="K16" s="87" t="e">
        <f>+#REF!</f>
        <v>#REF!</v>
      </c>
      <c r="L16" s="87" t="e">
        <f>+#REF!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 t="e">
        <f>+#REF!</f>
        <v>#REF!</v>
      </c>
      <c r="C17" s="83" t="e">
        <f>+#REF!</f>
        <v>#REF!</v>
      </c>
      <c r="D17" s="88" t="e">
        <f t="shared" ref="D17:D21" si="4">+(C4-C17)/C17</f>
        <v>#REF!</v>
      </c>
      <c r="E17" s="87"/>
      <c r="F17" s="83"/>
      <c r="G17" s="88"/>
      <c r="H17" s="87" t="e">
        <f t="shared" ref="H17:I21" si="5">+E17+B17</f>
        <v>#REF!</v>
      </c>
      <c r="I17" s="83" t="e">
        <f t="shared" si="5"/>
        <v>#REF!</v>
      </c>
      <c r="J17" s="88" t="e">
        <f t="shared" ref="J17:J21" si="6">+(I17-H17)/H17</f>
        <v>#REF!</v>
      </c>
      <c r="K17" s="87"/>
      <c r="L17" s="85"/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 t="e">
        <f>+#REF!</f>
        <v>#REF!</v>
      </c>
      <c r="C18" s="83" t="e">
        <f>+#REF!</f>
        <v>#REF!</v>
      </c>
      <c r="D18" s="88" t="e">
        <f t="shared" si="4"/>
        <v>#REF!</v>
      </c>
      <c r="E18" s="87"/>
      <c r="F18" s="83"/>
      <c r="G18" s="88"/>
      <c r="H18" s="87" t="e">
        <f t="shared" si="5"/>
        <v>#REF!</v>
      </c>
      <c r="I18" s="83" t="e">
        <f t="shared" si="5"/>
        <v>#REF!</v>
      </c>
      <c r="J18" s="88" t="e">
        <f t="shared" si="6"/>
        <v>#REF!</v>
      </c>
      <c r="K18" s="87"/>
      <c r="L18" s="83" t="e">
        <f>+#REF!</f>
        <v>#REF!</v>
      </c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 t="e">
        <f>+#REF!</f>
        <v>#REF!</v>
      </c>
      <c r="C19" s="83" t="e">
        <f>+#REF!</f>
        <v>#REF!</v>
      </c>
      <c r="D19" s="88" t="e">
        <f t="shared" si="4"/>
        <v>#REF!</v>
      </c>
      <c r="E19" s="87"/>
      <c r="F19" s="83"/>
      <c r="G19" s="88"/>
      <c r="H19" s="87" t="e">
        <f t="shared" si="5"/>
        <v>#REF!</v>
      </c>
      <c r="I19" s="83" t="e">
        <f t="shared" si="5"/>
        <v>#REF!</v>
      </c>
      <c r="J19" s="88" t="e">
        <f t="shared" si="6"/>
        <v>#REF!</v>
      </c>
      <c r="K19" s="87"/>
      <c r="L19" s="85"/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 t="e">
        <f>+#REF!</f>
        <v>#REF!</v>
      </c>
      <c r="C20" s="83" t="e">
        <f>+#REF!</f>
        <v>#REF!</v>
      </c>
      <c r="D20" s="88" t="e">
        <f t="shared" si="4"/>
        <v>#REF!</v>
      </c>
      <c r="E20" s="87"/>
      <c r="F20" s="83"/>
      <c r="G20" s="88"/>
      <c r="H20" s="87" t="e">
        <f t="shared" si="5"/>
        <v>#REF!</v>
      </c>
      <c r="I20" s="83" t="e">
        <f t="shared" si="5"/>
        <v>#REF!</v>
      </c>
      <c r="J20" s="88" t="e">
        <f t="shared" si="6"/>
        <v>#REF!</v>
      </c>
      <c r="K20" s="83"/>
      <c r="L20" s="85"/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 t="e">
        <f>SUM(B16:B20)</f>
        <v>#REF!</v>
      </c>
      <c r="C21" s="112" t="e">
        <f>SUM(C16:C20)</f>
        <v>#REF!</v>
      </c>
      <c r="D21" s="88" t="e">
        <f t="shared" si="4"/>
        <v>#REF!</v>
      </c>
      <c r="E21" s="114"/>
      <c r="F21" s="83">
        <f>SUM(F16:F20)</f>
        <v>0</v>
      </c>
      <c r="G21" s="113"/>
      <c r="H21" s="115" t="e">
        <f t="shared" si="5"/>
        <v>#REF!</v>
      </c>
      <c r="I21" s="116" t="e">
        <f>+F21+C21</f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s="80" customFormat="1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  <row r="23" spans="1:13" s="80" customFormat="1" x14ac:dyDescent="0.25"/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opLeftCell="A13" workbookViewId="0">
      <selection activeCell="B16" sqref="B16"/>
    </sheetView>
  </sheetViews>
  <sheetFormatPr baseColWidth="10" defaultRowHeight="15" x14ac:dyDescent="0.25"/>
  <cols>
    <col min="1" max="1" width="21" bestFit="1" customWidth="1"/>
    <col min="2" max="3" width="21.85546875" bestFit="1" customWidth="1"/>
    <col min="4" max="4" width="13.5703125" bestFit="1" customWidth="1"/>
    <col min="5" max="5" width="0" hidden="1" customWidth="1"/>
    <col min="6" max="6" width="17.85546875" hidden="1" customWidth="1"/>
    <col min="7" max="7" width="0" hidden="1" customWidth="1"/>
    <col min="8" max="9" width="21.85546875" hidden="1" customWidth="1"/>
    <col min="10" max="10" width="12" hidden="1" customWidth="1"/>
    <col min="11" max="11" width="20.42578125" bestFit="1" customWidth="1"/>
    <col min="12" max="12" width="19.42578125" bestFit="1" customWidth="1"/>
    <col min="13" max="13" width="25.7109375" bestFit="1" customWidth="1"/>
  </cols>
  <sheetData>
    <row r="1" spans="1:13" ht="18.75" x14ac:dyDescent="0.3">
      <c r="A1" s="30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44"/>
      <c r="L1" s="45"/>
      <c r="M1" s="155" t="s">
        <v>28</v>
      </c>
    </row>
    <row r="2" spans="1:13" s="28" customFormat="1" ht="21" x14ac:dyDescent="0.35">
      <c r="A2" s="35" t="s">
        <v>43</v>
      </c>
      <c r="B2" s="29" t="s">
        <v>26</v>
      </c>
      <c r="C2" s="20" t="s">
        <v>25</v>
      </c>
      <c r="D2" s="27" t="s">
        <v>29</v>
      </c>
      <c r="E2" s="29" t="s">
        <v>24</v>
      </c>
      <c r="F2" s="20" t="s">
        <v>25</v>
      </c>
      <c r="G2" s="27" t="s">
        <v>29</v>
      </c>
      <c r="H2" s="29" t="s">
        <v>26</v>
      </c>
      <c r="I2" s="20" t="s">
        <v>25</v>
      </c>
      <c r="J2" s="27" t="s">
        <v>29</v>
      </c>
      <c r="K2" s="46" t="s">
        <v>27</v>
      </c>
      <c r="L2" s="47" t="s">
        <v>22</v>
      </c>
      <c r="M2" s="156"/>
    </row>
    <row r="3" spans="1:13" s="18" customFormat="1" ht="21.75" thickBot="1" x14ac:dyDescent="0.4">
      <c r="A3" s="31" t="s">
        <v>19</v>
      </c>
      <c r="B3" s="40">
        <f>+OBJETIVO!P2</f>
        <v>500000</v>
      </c>
      <c r="C3" s="17" t="e">
        <f>+#REF!</f>
        <v>#REF!</v>
      </c>
      <c r="D3" s="22" t="e">
        <f>+(C3-B3)/B3</f>
        <v>#REF!</v>
      </c>
      <c r="E3" s="21"/>
      <c r="F3" s="17" t="e">
        <f>+#REF!</f>
        <v>#REF!</v>
      </c>
      <c r="G3" s="22"/>
      <c r="H3" s="21">
        <f>+E3+B3</f>
        <v>500000</v>
      </c>
      <c r="I3" s="21" t="e">
        <f>+F3+C3</f>
        <v>#REF!</v>
      </c>
      <c r="J3" s="22" t="e">
        <f>+(I3-H3)/H3</f>
        <v>#REF!</v>
      </c>
      <c r="K3" s="21" t="e">
        <f>+#REF!+#REF!+#REF!+#REF!</f>
        <v>#REF!</v>
      </c>
      <c r="L3" s="17" t="e">
        <f>+#REF!+#REF!</f>
        <v>#REF!</v>
      </c>
      <c r="M3" s="26" t="e">
        <f>+I3+L3-K3</f>
        <v>#REF!</v>
      </c>
    </row>
    <row r="4" spans="1:13" s="18" customFormat="1" ht="21.75" thickBot="1" x14ac:dyDescent="0.4">
      <c r="A4" s="31" t="s">
        <v>20</v>
      </c>
      <c r="B4" s="40">
        <f>+OBJETIVO!P3</f>
        <v>750000</v>
      </c>
      <c r="C4" s="17" t="e">
        <f>+#REF!</f>
        <v>#REF!</v>
      </c>
      <c r="D4" s="22" t="e">
        <f t="shared" ref="D4:D8" si="0">+(C4-B4)/B4</f>
        <v>#REF!</v>
      </c>
      <c r="E4" s="21"/>
      <c r="F4" s="17" t="e">
        <f>+#REF!</f>
        <v>#REF!</v>
      </c>
      <c r="G4" s="22"/>
      <c r="H4" s="21">
        <f t="shared" ref="H4:I7" si="1">+E4+B4</f>
        <v>750000</v>
      </c>
      <c r="I4" s="21" t="e">
        <f t="shared" si="1"/>
        <v>#REF!</v>
      </c>
      <c r="J4" s="22" t="e">
        <f t="shared" ref="J4:J8" si="2">+(I4-H4)/H4</f>
        <v>#REF!</v>
      </c>
      <c r="K4" s="21"/>
      <c r="L4" s="17"/>
      <c r="M4" s="26" t="e">
        <f t="shared" ref="M4:M7" si="3">+I4+L4-K4</f>
        <v>#REF!</v>
      </c>
    </row>
    <row r="5" spans="1:13" s="18" customFormat="1" ht="21.75" thickBot="1" x14ac:dyDescent="0.4">
      <c r="A5" s="31" t="s">
        <v>21</v>
      </c>
      <c r="B5" s="40">
        <f>+OBJETIVO!P4</f>
        <v>140000</v>
      </c>
      <c r="C5" s="17" t="e">
        <f>+#REF!</f>
        <v>#REF!</v>
      </c>
      <c r="D5" s="22" t="e">
        <f t="shared" si="0"/>
        <v>#REF!</v>
      </c>
      <c r="E5" s="21"/>
      <c r="F5" s="17"/>
      <c r="G5" s="22"/>
      <c r="H5" s="21">
        <f t="shared" si="1"/>
        <v>140000</v>
      </c>
      <c r="I5" s="21" t="e">
        <f t="shared" si="1"/>
        <v>#REF!</v>
      </c>
      <c r="J5" s="22" t="e">
        <f t="shared" si="2"/>
        <v>#REF!</v>
      </c>
      <c r="K5" s="21"/>
      <c r="L5" s="17" t="e">
        <f>+#REF!</f>
        <v>#REF!</v>
      </c>
      <c r="M5" s="26" t="e">
        <f t="shared" si="3"/>
        <v>#REF!</v>
      </c>
    </row>
    <row r="6" spans="1:13" s="18" customFormat="1" ht="21.75" thickBot="1" x14ac:dyDescent="0.4">
      <c r="A6" s="31" t="s">
        <v>22</v>
      </c>
      <c r="B6" s="40">
        <f>+OBJETIVO!P5</f>
        <v>132000</v>
      </c>
      <c r="C6" s="17" t="e">
        <f>+#REF!</f>
        <v>#REF!</v>
      </c>
      <c r="D6" s="22" t="e">
        <f t="shared" si="0"/>
        <v>#REF!</v>
      </c>
      <c r="E6" s="21"/>
      <c r="F6" s="17" t="e">
        <f>+#REF!</f>
        <v>#REF!</v>
      </c>
      <c r="G6" s="22"/>
      <c r="H6" s="21">
        <f t="shared" si="1"/>
        <v>132000</v>
      </c>
      <c r="I6" s="21" t="e">
        <f t="shared" si="1"/>
        <v>#REF!</v>
      </c>
      <c r="J6" s="22" t="e">
        <f t="shared" si="2"/>
        <v>#REF!</v>
      </c>
      <c r="K6" s="21"/>
      <c r="L6" s="17" t="e">
        <f>+#REF!+#REF!+#REF!</f>
        <v>#REF!</v>
      </c>
      <c r="M6" s="26" t="e">
        <f t="shared" si="3"/>
        <v>#REF!</v>
      </c>
    </row>
    <row r="7" spans="1:13" s="18" customFormat="1" ht="21.75" thickBot="1" x14ac:dyDescent="0.4">
      <c r="A7" s="31" t="s">
        <v>23</v>
      </c>
      <c r="B7" s="40">
        <f>+OBJETIVO!P6</f>
        <v>20000</v>
      </c>
      <c r="C7" s="17" t="e">
        <f>+#REF!</f>
        <v>#REF!</v>
      </c>
      <c r="D7" s="22" t="e">
        <f t="shared" si="0"/>
        <v>#REF!</v>
      </c>
      <c r="E7" s="21"/>
      <c r="F7" s="17" t="e">
        <f>+#REF!</f>
        <v>#REF!</v>
      </c>
      <c r="G7" s="22"/>
      <c r="H7" s="21">
        <f t="shared" si="1"/>
        <v>20000</v>
      </c>
      <c r="I7" s="21" t="e">
        <f t="shared" si="1"/>
        <v>#REF!</v>
      </c>
      <c r="J7" s="22" t="e">
        <f t="shared" si="2"/>
        <v>#REF!</v>
      </c>
      <c r="K7" s="17"/>
      <c r="L7" s="17">
        <f>+JULIO!L7+AGOSTO!L7+SEPTIEMBRE!L7</f>
        <v>0</v>
      </c>
      <c r="M7" s="26" t="e">
        <f t="shared" si="3"/>
        <v>#REF!</v>
      </c>
    </row>
    <row r="8" spans="1:13" s="18" customFormat="1" ht="21.75" thickBot="1" x14ac:dyDescent="0.4">
      <c r="A8" s="39" t="s">
        <v>30</v>
      </c>
      <c r="B8" s="40">
        <f>SUM(B3:B7)</f>
        <v>1542000</v>
      </c>
      <c r="C8" s="41" t="e">
        <f>SUM(C3:C7)</f>
        <v>#REF!</v>
      </c>
      <c r="D8" s="22" t="e">
        <f t="shared" si="0"/>
        <v>#REF!</v>
      </c>
      <c r="E8" s="42"/>
      <c r="F8" s="41" t="e">
        <f>SUM(F3:F7)</f>
        <v>#REF!</v>
      </c>
      <c r="G8" s="24"/>
      <c r="H8" s="41">
        <f>SUM(H3:H7)</f>
        <v>1542000</v>
      </c>
      <c r="I8" s="41" t="e">
        <f>SUM(I3:I7)</f>
        <v>#REF!</v>
      </c>
      <c r="J8" s="22" t="e">
        <f t="shared" si="2"/>
        <v>#REF!</v>
      </c>
      <c r="K8" s="33" t="e">
        <f>SUM(K3:K7)</f>
        <v>#REF!</v>
      </c>
      <c r="L8" s="33" t="e">
        <f>SUM(L3:L7)</f>
        <v>#REF!</v>
      </c>
      <c r="M8" s="34" t="e">
        <f>SUM(M3:M7)</f>
        <v>#REF!</v>
      </c>
    </row>
    <row r="9" spans="1:13" ht="21.75" thickBot="1" x14ac:dyDescent="0.4">
      <c r="A9" s="32" t="s">
        <v>31</v>
      </c>
      <c r="B9" s="36"/>
      <c r="C9" s="69" t="e">
        <f>+C8-B8</f>
        <v>#REF!</v>
      </c>
      <c r="D9" s="37"/>
      <c r="E9" s="36"/>
      <c r="F9" s="36"/>
      <c r="G9" s="37"/>
      <c r="H9" s="36"/>
      <c r="I9" s="36"/>
      <c r="J9" s="37"/>
      <c r="K9" s="36"/>
      <c r="L9" s="36"/>
      <c r="M9" s="38"/>
    </row>
    <row r="11" spans="1:13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5.75" thickBot="1" x14ac:dyDescent="0.3"/>
    <row r="14" spans="1:13" ht="18.75" x14ac:dyDescent="0.3">
      <c r="A14" s="67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62"/>
      <c r="L14" s="63"/>
      <c r="M14" s="169" t="s">
        <v>28</v>
      </c>
    </row>
    <row r="15" spans="1:13" s="28" customFormat="1" ht="21" x14ac:dyDescent="0.35">
      <c r="A15" s="68" t="s">
        <v>32</v>
      </c>
      <c r="B15" s="58">
        <v>2015</v>
      </c>
      <c r="C15" s="59" t="s">
        <v>25</v>
      </c>
      <c r="D15" s="60" t="s">
        <v>29</v>
      </c>
      <c r="E15" s="58" t="s">
        <v>26</v>
      </c>
      <c r="F15" s="59" t="s">
        <v>25</v>
      </c>
      <c r="G15" s="60" t="s">
        <v>29</v>
      </c>
      <c r="H15" s="58" t="s">
        <v>26</v>
      </c>
      <c r="I15" s="59" t="s">
        <v>25</v>
      </c>
      <c r="J15" s="60" t="s">
        <v>29</v>
      </c>
      <c r="K15" s="58" t="s">
        <v>27</v>
      </c>
      <c r="L15" s="59" t="s">
        <v>22</v>
      </c>
      <c r="M15" s="170"/>
    </row>
    <row r="16" spans="1:13" s="18" customFormat="1" ht="21.75" thickBot="1" x14ac:dyDescent="0.4">
      <c r="A16" s="64" t="s">
        <v>19</v>
      </c>
      <c r="B16" s="40" t="e">
        <f>+#REF!</f>
        <v>#REF!</v>
      </c>
      <c r="C16" s="17" t="e">
        <f>+#REF!</f>
        <v>#REF!</v>
      </c>
      <c r="D16" s="22" t="e">
        <f>+(C3-C16)/C16</f>
        <v>#REF!</v>
      </c>
      <c r="E16" s="21"/>
      <c r="F16" s="17" t="e">
        <f>+#REF!+#REF!+#REF!</f>
        <v>#REF!</v>
      </c>
      <c r="G16" s="22"/>
      <c r="H16" s="21" t="e">
        <f>+E16+B16</f>
        <v>#REF!</v>
      </c>
      <c r="I16" s="17" t="e">
        <f>+F16+C16</f>
        <v>#REF!</v>
      </c>
      <c r="J16" s="22" t="e">
        <f>+(I16-H16)/H16</f>
        <v>#REF!</v>
      </c>
      <c r="K16" s="21" t="e">
        <f>+#REF!+#REF!</f>
        <v>#REF!</v>
      </c>
      <c r="L16" s="21" t="e">
        <f>+#REF!</f>
        <v>#REF!</v>
      </c>
      <c r="M16" s="26" t="e">
        <f>+I16-K16+L16</f>
        <v>#REF!</v>
      </c>
    </row>
    <row r="17" spans="1:13" s="18" customFormat="1" ht="21.75" thickBot="1" x14ac:dyDescent="0.4">
      <c r="A17" s="64" t="s">
        <v>20</v>
      </c>
      <c r="B17" s="40" t="e">
        <f>+#REF!</f>
        <v>#REF!</v>
      </c>
      <c r="C17" s="17" t="e">
        <f>+#REF!</f>
        <v>#REF!</v>
      </c>
      <c r="D17" s="22" t="e">
        <f t="shared" ref="D17:D21" si="4">+(C4-C17)/C17</f>
        <v>#REF!</v>
      </c>
      <c r="E17" s="21"/>
      <c r="F17" s="17" t="e">
        <f>+#REF!+#REF!+#REF!</f>
        <v>#REF!</v>
      </c>
      <c r="G17" s="22"/>
      <c r="H17" s="21" t="e">
        <f t="shared" ref="H17:I21" si="5">+E17+B17</f>
        <v>#REF!</v>
      </c>
      <c r="I17" s="17" t="e">
        <f t="shared" si="5"/>
        <v>#REF!</v>
      </c>
      <c r="J17" s="22" t="e">
        <f t="shared" ref="J17:J21" si="6">+(I17-H17)/H17</f>
        <v>#REF!</v>
      </c>
      <c r="K17" s="21"/>
      <c r="L17" s="87"/>
      <c r="M17" s="26" t="e">
        <f t="shared" ref="M17:M20" si="7">+I17-K17+L17</f>
        <v>#REF!</v>
      </c>
    </row>
    <row r="18" spans="1:13" s="18" customFormat="1" ht="21.75" thickBot="1" x14ac:dyDescent="0.4">
      <c r="A18" s="64" t="s">
        <v>21</v>
      </c>
      <c r="B18" s="40" t="e">
        <f>+#REF!</f>
        <v>#REF!</v>
      </c>
      <c r="C18" s="17" t="e">
        <f>+#REF!</f>
        <v>#REF!</v>
      </c>
      <c r="D18" s="22" t="e">
        <f t="shared" si="4"/>
        <v>#REF!</v>
      </c>
      <c r="E18" s="21"/>
      <c r="F18" s="17" t="e">
        <f>+#REF!+#REF!+#REF!</f>
        <v>#REF!</v>
      </c>
      <c r="G18" s="22"/>
      <c r="H18" s="21" t="e">
        <f t="shared" si="5"/>
        <v>#REF!</v>
      </c>
      <c r="I18" s="17" t="e">
        <f t="shared" si="5"/>
        <v>#REF!</v>
      </c>
      <c r="J18" s="22" t="e">
        <f t="shared" si="6"/>
        <v>#REF!</v>
      </c>
      <c r="K18" s="21"/>
      <c r="L18" s="87" t="e">
        <f>+#REF!</f>
        <v>#REF!</v>
      </c>
      <c r="M18" s="26" t="e">
        <f t="shared" si="7"/>
        <v>#REF!</v>
      </c>
    </row>
    <row r="19" spans="1:13" s="18" customFormat="1" ht="21.75" thickBot="1" x14ac:dyDescent="0.4">
      <c r="A19" s="64" t="s">
        <v>22</v>
      </c>
      <c r="B19" s="40" t="e">
        <f>+#REF!</f>
        <v>#REF!</v>
      </c>
      <c r="C19" s="17" t="e">
        <f>+#REF!</f>
        <v>#REF!</v>
      </c>
      <c r="D19" s="22" t="e">
        <f t="shared" si="4"/>
        <v>#REF!</v>
      </c>
      <c r="E19" s="21"/>
      <c r="F19" s="17" t="e">
        <f>+#REF!+#REF!+#REF!</f>
        <v>#REF!</v>
      </c>
      <c r="G19" s="22"/>
      <c r="H19" s="21" t="e">
        <f t="shared" si="5"/>
        <v>#REF!</v>
      </c>
      <c r="I19" s="17" t="e">
        <f t="shared" si="5"/>
        <v>#REF!</v>
      </c>
      <c r="J19" s="22" t="e">
        <f t="shared" si="6"/>
        <v>#REF!</v>
      </c>
      <c r="K19" s="21"/>
      <c r="L19" s="87" t="e">
        <f>+#REF!+#REF!+#REF!</f>
        <v>#REF!</v>
      </c>
      <c r="M19" s="26" t="e">
        <f t="shared" si="7"/>
        <v>#REF!</v>
      </c>
    </row>
    <row r="20" spans="1:13" s="18" customFormat="1" ht="21.75" thickBot="1" x14ac:dyDescent="0.4">
      <c r="A20" s="64" t="s">
        <v>23</v>
      </c>
      <c r="B20" s="40" t="e">
        <f>+#REF!</f>
        <v>#REF!</v>
      </c>
      <c r="C20" s="17" t="e">
        <f>+#REF!</f>
        <v>#REF!</v>
      </c>
      <c r="D20" s="22" t="e">
        <f t="shared" si="4"/>
        <v>#REF!</v>
      </c>
      <c r="E20" s="21"/>
      <c r="F20" s="17" t="e">
        <f>+#REF!+#REF!+#REF!</f>
        <v>#REF!</v>
      </c>
      <c r="G20" s="22"/>
      <c r="H20" s="21" t="e">
        <f t="shared" si="5"/>
        <v>#REF!</v>
      </c>
      <c r="I20" s="17" t="e">
        <f t="shared" si="5"/>
        <v>#REF!</v>
      </c>
      <c r="J20" s="22" t="e">
        <f t="shared" si="6"/>
        <v>#REF!</v>
      </c>
      <c r="K20" s="17"/>
      <c r="L20" s="87" t="e">
        <f>+#REF!+#REF!+#REF!</f>
        <v>#REF!</v>
      </c>
      <c r="M20" s="26" t="e">
        <f t="shared" si="7"/>
        <v>#REF!</v>
      </c>
    </row>
    <row r="21" spans="1:13" s="56" customFormat="1" ht="21.75" thickBot="1" x14ac:dyDescent="0.4">
      <c r="A21" s="65" t="s">
        <v>30</v>
      </c>
      <c r="B21" s="48" t="e">
        <f>SUM(B16:B20)</f>
        <v>#REF!</v>
      </c>
      <c r="C21" s="49" t="e">
        <f>SUM(C16:C20)</f>
        <v>#REF!</v>
      </c>
      <c r="D21" s="22" t="e">
        <f t="shared" si="4"/>
        <v>#REF!</v>
      </c>
      <c r="E21" s="51"/>
      <c r="F21" s="17" t="e">
        <f>+#REF!+#REF!+#REF!</f>
        <v>#REF!</v>
      </c>
      <c r="G21" s="50"/>
      <c r="H21" s="52" t="e">
        <f t="shared" si="5"/>
        <v>#REF!</v>
      </c>
      <c r="I21" s="53" t="e">
        <f>+F21+C21</f>
        <v>#REF!</v>
      </c>
      <c r="J21" s="50" t="e">
        <f t="shared" si="6"/>
        <v>#REF!</v>
      </c>
      <c r="K21" s="54" t="e">
        <f>SUM(K16:K20)</f>
        <v>#REF!</v>
      </c>
      <c r="L21" s="54" t="e">
        <f>SUM(L16:L20)</f>
        <v>#REF!</v>
      </c>
      <c r="M21" s="55" t="e">
        <f>SUM(M16:M20)</f>
        <v>#REF!</v>
      </c>
    </row>
    <row r="22" spans="1:13" ht="21.75" thickBot="1" x14ac:dyDescent="0.4">
      <c r="A22" s="66" t="s">
        <v>31</v>
      </c>
      <c r="B22" s="36"/>
      <c r="C22" s="36" t="e">
        <f>+C21-B21</f>
        <v>#REF!</v>
      </c>
      <c r="D22" s="37" t="e">
        <f>+C22/B21</f>
        <v>#REF!</v>
      </c>
      <c r="E22" s="36"/>
      <c r="F22" s="36"/>
      <c r="G22" s="37"/>
      <c r="H22" s="36"/>
      <c r="I22" s="36"/>
      <c r="J22" s="37"/>
      <c r="K22" s="36"/>
      <c r="L22" s="36"/>
      <c r="M22" s="38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"/>
  <sheetViews>
    <sheetView topLeftCell="A14" workbookViewId="0">
      <selection activeCell="B32" sqref="B32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3" max="3" width="19.5703125" bestFit="1" customWidth="1"/>
    <col min="4" max="4" width="13.5703125" bestFit="1" customWidth="1"/>
    <col min="5" max="5" width="0" hidden="1" customWidth="1"/>
    <col min="6" max="6" width="16.140625" hidden="1" customWidth="1"/>
    <col min="7" max="7" width="0" hidden="1" customWidth="1"/>
    <col min="8" max="8" width="19.42578125" hidden="1" customWidth="1"/>
    <col min="9" max="9" width="19.5703125" hidden="1" customWidth="1"/>
    <col min="10" max="10" width="12.85546875" hidden="1" customWidth="1"/>
    <col min="11" max="11" width="20.42578125" bestFit="1" customWidth="1"/>
    <col min="12" max="12" width="17.85546875" bestFit="1" customWidth="1"/>
    <col min="13" max="13" width="25.7109375" bestFit="1" customWidth="1"/>
  </cols>
  <sheetData>
    <row r="1" spans="1:13" s="80" customFormat="1" ht="18.75" x14ac:dyDescent="0.3">
      <c r="A1" s="94"/>
      <c r="B1" s="160" t="s">
        <v>0</v>
      </c>
      <c r="C1" s="161"/>
      <c r="D1" s="162"/>
      <c r="E1" s="157" t="s">
        <v>24</v>
      </c>
      <c r="F1" s="158"/>
      <c r="G1" s="159"/>
      <c r="H1" s="160" t="s">
        <v>18</v>
      </c>
      <c r="I1" s="161"/>
      <c r="J1" s="162"/>
      <c r="K1" s="107"/>
      <c r="L1" s="108"/>
      <c r="M1" s="155" t="s">
        <v>28</v>
      </c>
    </row>
    <row r="2" spans="1:13" s="92" customFormat="1" ht="21" x14ac:dyDescent="0.35">
      <c r="A2" s="99">
        <v>42614</v>
      </c>
      <c r="B2" s="93" t="s">
        <v>26</v>
      </c>
      <c r="C2" s="86" t="s">
        <v>25</v>
      </c>
      <c r="D2" s="91" t="s">
        <v>29</v>
      </c>
      <c r="E2" s="93" t="s">
        <v>26</v>
      </c>
      <c r="F2" s="86" t="s">
        <v>25</v>
      </c>
      <c r="G2" s="91" t="s">
        <v>29</v>
      </c>
      <c r="H2" s="93" t="s">
        <v>26</v>
      </c>
      <c r="I2" s="86" t="s">
        <v>25</v>
      </c>
      <c r="J2" s="91" t="s">
        <v>29</v>
      </c>
      <c r="K2" s="109" t="s">
        <v>27</v>
      </c>
      <c r="L2" s="110" t="s">
        <v>22</v>
      </c>
      <c r="M2" s="156"/>
    </row>
    <row r="3" spans="1:13" s="84" customFormat="1" ht="21.75" thickBot="1" x14ac:dyDescent="0.4">
      <c r="A3" s="95" t="s">
        <v>19</v>
      </c>
      <c r="B3" s="104">
        <f>+OBJETIVO!O2</f>
        <v>166667</v>
      </c>
      <c r="C3" s="83" t="e">
        <f>+#REF!</f>
        <v>#REF!</v>
      </c>
      <c r="D3" s="88" t="e">
        <f>+(C3-B3)/B3</f>
        <v>#REF!</v>
      </c>
      <c r="E3" s="87"/>
      <c r="F3" s="83" t="e">
        <f>+#REF!</f>
        <v>#REF!</v>
      </c>
      <c r="G3" s="88"/>
      <c r="H3" s="87">
        <f t="shared" ref="H3:I7" si="0">+E3+B3</f>
        <v>166667</v>
      </c>
      <c r="I3" s="87" t="e">
        <f t="shared" si="0"/>
        <v>#REF!</v>
      </c>
      <c r="J3" s="88" t="e">
        <f>+(I3-H3)/H3</f>
        <v>#REF!</v>
      </c>
      <c r="K3" s="87" t="e">
        <f>+#REF!</f>
        <v>#REF!</v>
      </c>
      <c r="L3" s="83" t="e">
        <f>+#REF!</f>
        <v>#REF!</v>
      </c>
      <c r="M3" s="90" t="e">
        <f>+I3+L3-K3</f>
        <v>#REF!</v>
      </c>
    </row>
    <row r="4" spans="1:13" s="84" customFormat="1" ht="21.75" thickBot="1" x14ac:dyDescent="0.4">
      <c r="A4" s="95" t="s">
        <v>20</v>
      </c>
      <c r="B4" s="104">
        <f>+OBJETIVO!O3</f>
        <v>275000</v>
      </c>
      <c r="C4" s="83" t="e">
        <f>+#REF!</f>
        <v>#REF!</v>
      </c>
      <c r="D4" s="88" t="e">
        <f t="shared" ref="D4:D8" si="1">+(C4-B4)/B4</f>
        <v>#REF!</v>
      </c>
      <c r="E4" s="87"/>
      <c r="F4" s="83" t="e">
        <f>+#REF!</f>
        <v>#REF!</v>
      </c>
      <c r="G4" s="88"/>
      <c r="H4" s="87">
        <f t="shared" si="0"/>
        <v>275000</v>
      </c>
      <c r="I4" s="87" t="e">
        <f t="shared" si="0"/>
        <v>#REF!</v>
      </c>
      <c r="J4" s="88" t="e">
        <f t="shared" ref="J4:J8" si="2">+(I4-H4)/H4</f>
        <v>#REF!</v>
      </c>
      <c r="K4" s="87"/>
      <c r="L4" s="83"/>
      <c r="M4" s="90" t="e">
        <f t="shared" ref="M4:M7" si="3">+I4+L4-K4</f>
        <v>#REF!</v>
      </c>
    </row>
    <row r="5" spans="1:13" s="84" customFormat="1" ht="21.75" thickBot="1" x14ac:dyDescent="0.4">
      <c r="A5" s="95" t="s">
        <v>21</v>
      </c>
      <c r="B5" s="104">
        <f>+OBJETIVO!O4</f>
        <v>46667</v>
      </c>
      <c r="C5" s="83" t="e">
        <f>+#REF!</f>
        <v>#REF!</v>
      </c>
      <c r="D5" s="88" t="e">
        <f t="shared" si="1"/>
        <v>#REF!</v>
      </c>
      <c r="E5" s="87"/>
      <c r="F5" s="83"/>
      <c r="G5" s="88"/>
      <c r="H5" s="87">
        <f t="shared" si="0"/>
        <v>46667</v>
      </c>
      <c r="I5" s="87" t="e">
        <f t="shared" si="0"/>
        <v>#REF!</v>
      </c>
      <c r="J5" s="88" t="e">
        <f t="shared" si="2"/>
        <v>#REF!</v>
      </c>
      <c r="K5" s="87"/>
      <c r="L5" s="83" t="e">
        <f>+#REF!</f>
        <v>#REF!</v>
      </c>
      <c r="M5" s="90" t="e">
        <f t="shared" si="3"/>
        <v>#REF!</v>
      </c>
    </row>
    <row r="6" spans="1:13" s="84" customFormat="1" ht="21.75" thickBot="1" x14ac:dyDescent="0.4">
      <c r="A6" s="95" t="s">
        <v>22</v>
      </c>
      <c r="B6" s="104">
        <f>+OBJETIVO!O5</f>
        <v>44000</v>
      </c>
      <c r="C6" s="83" t="e">
        <f>+#REF!</f>
        <v>#REF!</v>
      </c>
      <c r="D6" s="88" t="e">
        <f t="shared" si="1"/>
        <v>#REF!</v>
      </c>
      <c r="E6" s="87"/>
      <c r="F6" s="83" t="e">
        <f>+#REF!</f>
        <v>#REF!</v>
      </c>
      <c r="G6" s="88"/>
      <c r="H6" s="87">
        <f t="shared" si="0"/>
        <v>44000</v>
      </c>
      <c r="I6" s="87" t="e">
        <f t="shared" si="0"/>
        <v>#REF!</v>
      </c>
      <c r="J6" s="88" t="e">
        <f t="shared" si="2"/>
        <v>#REF!</v>
      </c>
      <c r="K6" s="87"/>
      <c r="L6" s="83"/>
      <c r="M6" s="90" t="e">
        <f t="shared" si="3"/>
        <v>#REF!</v>
      </c>
    </row>
    <row r="7" spans="1:13" s="84" customFormat="1" ht="21.75" thickBot="1" x14ac:dyDescent="0.4">
      <c r="A7" s="95" t="s">
        <v>23</v>
      </c>
      <c r="B7" s="104">
        <f>+OBJETIVO!O6</f>
        <v>8000</v>
      </c>
      <c r="C7" s="83" t="e">
        <f>+#REF!</f>
        <v>#REF!</v>
      </c>
      <c r="D7" s="88" t="e">
        <f t="shared" si="1"/>
        <v>#REF!</v>
      </c>
      <c r="E7" s="87"/>
      <c r="F7" s="83" t="e">
        <f>+#REF!</f>
        <v>#REF!</v>
      </c>
      <c r="G7" s="88"/>
      <c r="H7" s="87">
        <f t="shared" si="0"/>
        <v>8000</v>
      </c>
      <c r="I7" s="87" t="e">
        <f t="shared" si="0"/>
        <v>#REF!</v>
      </c>
      <c r="J7" s="88" t="e">
        <f t="shared" si="2"/>
        <v>#REF!</v>
      </c>
      <c r="K7" s="83"/>
      <c r="L7" s="83"/>
      <c r="M7" s="90" t="e">
        <f t="shared" si="3"/>
        <v>#REF!</v>
      </c>
    </row>
    <row r="8" spans="1:13" s="84" customFormat="1" ht="21.75" thickBot="1" x14ac:dyDescent="0.4">
      <c r="A8" s="103" t="s">
        <v>30</v>
      </c>
      <c r="B8" s="104">
        <f>+OBJETIVO!O7</f>
        <v>540334</v>
      </c>
      <c r="C8" s="105" t="e">
        <f>SUM(C3:C7)</f>
        <v>#REF!</v>
      </c>
      <c r="D8" s="88" t="e">
        <f t="shared" si="1"/>
        <v>#REF!</v>
      </c>
      <c r="E8" s="106"/>
      <c r="F8" s="105" t="e">
        <f>SUM(F3:F7)</f>
        <v>#REF!</v>
      </c>
      <c r="G8" s="89"/>
      <c r="H8" s="105">
        <f>SUM(H3:H7)</f>
        <v>540334</v>
      </c>
      <c r="I8" s="105" t="e">
        <f>SUM(I3:I7)</f>
        <v>#REF!</v>
      </c>
      <c r="J8" s="88" t="e">
        <f t="shared" si="2"/>
        <v>#REF!</v>
      </c>
      <c r="K8" s="97" t="e">
        <f>SUM(K3:K7)</f>
        <v>#REF!</v>
      </c>
      <c r="L8" s="97" t="e">
        <f>SUM(L3:L7)</f>
        <v>#REF!</v>
      </c>
      <c r="M8" s="98" t="e">
        <f>SUM(M3:M7)</f>
        <v>#REF!</v>
      </c>
    </row>
    <row r="9" spans="1:13" s="80" customFormat="1" ht="21.75" thickBot="1" x14ac:dyDescent="0.4">
      <c r="A9" s="96" t="s">
        <v>31</v>
      </c>
      <c r="B9" s="100"/>
      <c r="C9" s="129" t="e">
        <f>+C8-B8</f>
        <v>#REF!</v>
      </c>
      <c r="D9" s="101"/>
      <c r="E9" s="100"/>
      <c r="F9" s="100"/>
      <c r="G9" s="101"/>
      <c r="H9" s="100"/>
      <c r="I9" s="100"/>
      <c r="J9" s="101"/>
      <c r="K9" s="100"/>
      <c r="L9" s="100"/>
      <c r="M9" s="102"/>
    </row>
    <row r="10" spans="1:13" s="80" customFormat="1" x14ac:dyDescent="0.25"/>
    <row r="11" spans="1:13" s="80" customFormat="1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</row>
    <row r="12" spans="1:13" s="80" customFormat="1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</row>
    <row r="13" spans="1:13" s="80" customFormat="1" ht="15.75" thickBot="1" x14ac:dyDescent="0.3"/>
    <row r="14" spans="1:13" s="80" customFormat="1" ht="18.75" x14ac:dyDescent="0.3">
      <c r="A14" s="128"/>
      <c r="B14" s="163" t="s">
        <v>0</v>
      </c>
      <c r="C14" s="164"/>
      <c r="D14" s="165"/>
      <c r="E14" s="166" t="s">
        <v>24</v>
      </c>
      <c r="F14" s="167"/>
      <c r="G14" s="168"/>
      <c r="H14" s="163" t="s">
        <v>18</v>
      </c>
      <c r="I14" s="164"/>
      <c r="J14" s="165"/>
      <c r="K14" s="123"/>
      <c r="L14" s="124"/>
      <c r="M14" s="169" t="s">
        <v>28</v>
      </c>
    </row>
    <row r="15" spans="1:13" s="92" customFormat="1" ht="21" x14ac:dyDescent="0.35">
      <c r="A15" s="75">
        <v>42248</v>
      </c>
      <c r="B15" s="120">
        <v>2015</v>
      </c>
      <c r="C15" s="121" t="s">
        <v>25</v>
      </c>
      <c r="D15" s="122" t="s">
        <v>29</v>
      </c>
      <c r="E15" s="120" t="s">
        <v>26</v>
      </c>
      <c r="F15" s="121" t="s">
        <v>25</v>
      </c>
      <c r="G15" s="122" t="s">
        <v>29</v>
      </c>
      <c r="H15" s="120" t="s">
        <v>26</v>
      </c>
      <c r="I15" s="121" t="s">
        <v>25</v>
      </c>
      <c r="J15" s="122" t="s">
        <v>29</v>
      </c>
      <c r="K15" s="120" t="s">
        <v>27</v>
      </c>
      <c r="L15" s="121" t="s">
        <v>22</v>
      </c>
      <c r="M15" s="170"/>
    </row>
    <row r="16" spans="1:13" s="84" customFormat="1" ht="21.75" thickBot="1" x14ac:dyDescent="0.4">
      <c r="A16" s="125" t="s">
        <v>19</v>
      </c>
      <c r="B16" s="104" t="e">
        <f>+#REF!</f>
        <v>#REF!</v>
      </c>
      <c r="C16" s="83" t="e">
        <f>+#REF!</f>
        <v>#REF!</v>
      </c>
      <c r="D16" s="88" t="e">
        <f>+(C3-C16)/C16</f>
        <v>#REF!</v>
      </c>
      <c r="E16" s="87"/>
      <c r="F16" s="83"/>
      <c r="G16" s="88"/>
      <c r="H16" s="87" t="e">
        <f t="shared" ref="H16:I21" si="4">+E16+B16</f>
        <v>#REF!</v>
      </c>
      <c r="I16" s="83" t="e">
        <f t="shared" si="4"/>
        <v>#REF!</v>
      </c>
      <c r="J16" s="88" t="e">
        <f>+(I16-H16)/H16</f>
        <v>#REF!</v>
      </c>
      <c r="K16" s="87" t="e">
        <f>+#REF!+#REF!</f>
        <v>#REF!</v>
      </c>
      <c r="L16" s="87" t="e">
        <f>+#REF!</f>
        <v>#REF!</v>
      </c>
      <c r="M16" s="90" t="e">
        <f>+I16-K16+L16</f>
        <v>#REF!</v>
      </c>
    </row>
    <row r="17" spans="1:13" s="84" customFormat="1" ht="21.75" thickBot="1" x14ac:dyDescent="0.4">
      <c r="A17" s="125" t="s">
        <v>20</v>
      </c>
      <c r="B17" s="104" t="e">
        <f>+#REF!</f>
        <v>#REF!</v>
      </c>
      <c r="C17" s="83" t="e">
        <f>+#REF!</f>
        <v>#REF!</v>
      </c>
      <c r="D17" s="88" t="e">
        <f t="shared" ref="D17:D21" si="5">+(C4-C17)/C17</f>
        <v>#REF!</v>
      </c>
      <c r="E17" s="87"/>
      <c r="F17" s="83"/>
      <c r="G17" s="88"/>
      <c r="H17" s="87" t="e">
        <f t="shared" si="4"/>
        <v>#REF!</v>
      </c>
      <c r="I17" s="83" t="e">
        <f t="shared" si="4"/>
        <v>#REF!</v>
      </c>
      <c r="J17" s="88" t="e">
        <f t="shared" ref="J17:J21" si="6">+(I17-H17)/H17</f>
        <v>#REF!</v>
      </c>
      <c r="K17" s="87"/>
      <c r="L17" s="85"/>
      <c r="M17" s="90" t="e">
        <f t="shared" ref="M17:M20" si="7">+I17-K17+L17</f>
        <v>#REF!</v>
      </c>
    </row>
    <row r="18" spans="1:13" s="84" customFormat="1" ht="21.75" thickBot="1" x14ac:dyDescent="0.4">
      <c r="A18" s="125" t="s">
        <v>21</v>
      </c>
      <c r="B18" s="104" t="e">
        <f>+#REF!</f>
        <v>#REF!</v>
      </c>
      <c r="C18" s="83" t="e">
        <f>+#REF!</f>
        <v>#REF!</v>
      </c>
      <c r="D18" s="88" t="e">
        <f t="shared" si="5"/>
        <v>#REF!</v>
      </c>
      <c r="E18" s="87"/>
      <c r="F18" s="83"/>
      <c r="G18" s="88"/>
      <c r="H18" s="87" t="e">
        <f t="shared" si="4"/>
        <v>#REF!</v>
      </c>
      <c r="I18" s="83" t="e">
        <f t="shared" si="4"/>
        <v>#REF!</v>
      </c>
      <c r="J18" s="88" t="e">
        <f t="shared" si="6"/>
        <v>#REF!</v>
      </c>
      <c r="K18" s="87"/>
      <c r="L18" s="83" t="e">
        <f>+#REF!</f>
        <v>#REF!</v>
      </c>
      <c r="M18" s="90" t="e">
        <f t="shared" si="7"/>
        <v>#REF!</v>
      </c>
    </row>
    <row r="19" spans="1:13" s="84" customFormat="1" ht="21.75" thickBot="1" x14ac:dyDescent="0.4">
      <c r="A19" s="125" t="s">
        <v>22</v>
      </c>
      <c r="B19" s="104" t="e">
        <f>+#REF!</f>
        <v>#REF!</v>
      </c>
      <c r="C19" s="83" t="e">
        <f>+#REF!</f>
        <v>#REF!</v>
      </c>
      <c r="D19" s="88" t="e">
        <f t="shared" si="5"/>
        <v>#REF!</v>
      </c>
      <c r="E19" s="87"/>
      <c r="F19" s="83"/>
      <c r="G19" s="88"/>
      <c r="H19" s="87" t="e">
        <f t="shared" si="4"/>
        <v>#REF!</v>
      </c>
      <c r="I19" s="83" t="e">
        <f t="shared" si="4"/>
        <v>#REF!</v>
      </c>
      <c r="J19" s="88" t="e">
        <f t="shared" si="6"/>
        <v>#REF!</v>
      </c>
      <c r="K19" s="87"/>
      <c r="L19" s="85"/>
      <c r="M19" s="90" t="e">
        <f t="shared" si="7"/>
        <v>#REF!</v>
      </c>
    </row>
    <row r="20" spans="1:13" s="84" customFormat="1" ht="21.75" thickBot="1" x14ac:dyDescent="0.4">
      <c r="A20" s="125" t="s">
        <v>23</v>
      </c>
      <c r="B20" s="104" t="e">
        <f>+#REF!</f>
        <v>#REF!</v>
      </c>
      <c r="C20" s="83" t="e">
        <f>+#REF!</f>
        <v>#REF!</v>
      </c>
      <c r="D20" s="88" t="e">
        <f t="shared" si="5"/>
        <v>#REF!</v>
      </c>
      <c r="E20" s="87"/>
      <c r="F20" s="83"/>
      <c r="G20" s="88"/>
      <c r="H20" s="87" t="e">
        <f t="shared" si="4"/>
        <v>#REF!</v>
      </c>
      <c r="I20" s="83" t="e">
        <f t="shared" si="4"/>
        <v>#REF!</v>
      </c>
      <c r="J20" s="88" t="e">
        <f t="shared" si="6"/>
        <v>#REF!</v>
      </c>
      <c r="K20" s="83"/>
      <c r="L20" s="85"/>
      <c r="M20" s="90" t="e">
        <f t="shared" si="7"/>
        <v>#REF!</v>
      </c>
    </row>
    <row r="21" spans="1:13" s="119" customFormat="1" ht="21.75" thickBot="1" x14ac:dyDescent="0.4">
      <c r="A21" s="126" t="s">
        <v>30</v>
      </c>
      <c r="B21" s="111" t="e">
        <f>SUM(B16:B20)</f>
        <v>#REF!</v>
      </c>
      <c r="C21" s="112" t="e">
        <f>SUM(C16:C20)</f>
        <v>#REF!</v>
      </c>
      <c r="D21" s="88" t="e">
        <f t="shared" si="5"/>
        <v>#REF!</v>
      </c>
      <c r="E21" s="114"/>
      <c r="F21" s="83">
        <f>SUM(F16:F20)</f>
        <v>0</v>
      </c>
      <c r="G21" s="113"/>
      <c r="H21" s="115" t="e">
        <f t="shared" si="4"/>
        <v>#REF!</v>
      </c>
      <c r="I21" s="116" t="e">
        <f t="shared" si="4"/>
        <v>#REF!</v>
      </c>
      <c r="J21" s="113" t="e">
        <f t="shared" si="6"/>
        <v>#REF!</v>
      </c>
      <c r="K21" s="117" t="e">
        <f>SUM(K16:K20)</f>
        <v>#REF!</v>
      </c>
      <c r="L21" s="117" t="e">
        <f>SUM(L16:L20)</f>
        <v>#REF!</v>
      </c>
      <c r="M21" s="118" t="e">
        <f>SUM(M16:M20)</f>
        <v>#REF!</v>
      </c>
    </row>
    <row r="22" spans="1:13" s="80" customFormat="1" ht="21.75" thickBot="1" x14ac:dyDescent="0.4">
      <c r="A22" s="127" t="s">
        <v>31</v>
      </c>
      <c r="B22" s="100"/>
      <c r="C22" s="100" t="e">
        <f>+C21-B21</f>
        <v>#REF!</v>
      </c>
      <c r="D22" s="101" t="e">
        <f>+C22/B21</f>
        <v>#REF!</v>
      </c>
      <c r="E22" s="100"/>
      <c r="F22" s="100"/>
      <c r="G22" s="101"/>
      <c r="H22" s="100"/>
      <c r="I22" s="100"/>
      <c r="J22" s="101"/>
      <c r="K22" s="100"/>
      <c r="L22" s="100"/>
      <c r="M22" s="102"/>
    </row>
  </sheetData>
  <mergeCells count="8">
    <mergeCell ref="B1:D1"/>
    <mergeCell ref="E1:G1"/>
    <mergeCell ref="H1:J1"/>
    <mergeCell ref="M1:M2"/>
    <mergeCell ref="B14:D14"/>
    <mergeCell ref="E14:G14"/>
    <mergeCell ref="H14:J14"/>
    <mergeCell ref="M14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OBJETIVO</vt:lpstr>
      <vt:lpstr>Hoja4</vt:lpstr>
      <vt:lpstr>S2</vt:lpstr>
      <vt:lpstr>Q4</vt:lpstr>
      <vt:lpstr>DICIEMBRE</vt:lpstr>
      <vt:lpstr>NOVIEMBRE</vt:lpstr>
      <vt:lpstr>OCTUBRE</vt:lpstr>
      <vt:lpstr>Q3</vt:lpstr>
      <vt:lpstr>SEPTIEMBRE</vt:lpstr>
      <vt:lpstr>AGOSTO</vt:lpstr>
      <vt:lpstr>JULIO</vt:lpstr>
      <vt:lpstr>MARZO</vt:lpstr>
      <vt:lpstr>FEBRERO</vt:lpstr>
      <vt:lpstr>ENERO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Calvo</dc:creator>
  <cp:lastModifiedBy>Yesica </cp:lastModifiedBy>
  <cp:lastPrinted>2016-10-31T17:17:47Z</cp:lastPrinted>
  <dcterms:created xsi:type="dcterms:W3CDTF">2015-01-12T10:38:02Z</dcterms:created>
  <dcterms:modified xsi:type="dcterms:W3CDTF">2017-07-19T09:24:34Z</dcterms:modified>
</cp:coreProperties>
</file>