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codeName="ThisWorkbook"/>
  <mc:AlternateContent xmlns:mc="http://schemas.openxmlformats.org/markup-compatibility/2006">
    <mc:Choice Requires="x15">
      <x15ac:absPath xmlns:x15ac="http://schemas.microsoft.com/office/spreadsheetml/2010/11/ac" url="/Users/fscalzo/Downloads/"/>
    </mc:Choice>
  </mc:AlternateContent>
  <xr:revisionPtr revIDLastSave="0" documentId="8_{FE190984-8E0A-CB46-882C-7F94DF45F7EC}" xr6:coauthVersionLast="47" xr6:coauthVersionMax="47" xr10:uidLastSave="{00000000-0000-0000-0000-000000000000}"/>
  <bookViews>
    <workbookView xWindow="44360" yWindow="4740" windowWidth="38820" windowHeight="20980" tabRatio="652" firstSheet="1" activeTab="1" xr2:uid="{00000000-000D-0000-FFFF-FFFF00000000}"/>
  </bookViews>
  <sheets>
    <sheet name="Guidelines" sheetId="1" r:id="rId1"/>
    <sheet name="Summary" sheetId="21" r:id="rId2"/>
    <sheet name="Change Info" sheetId="2" r:id="rId3"/>
    <sheet name="Contacts" sheetId="3" r:id="rId4"/>
    <sheet name="Roster" sheetId="11" r:id="rId5"/>
    <sheet name="3rd Party Testing Runbook" sheetId="5" r:id="rId6"/>
    <sheet name="Peripheral Testing Runbook" sheetId="17" r:id="rId7"/>
    <sheet name="Epic Build Smoke Test" sheetId="24" r:id="rId8"/>
    <sheet name="Test Patient claim" sheetId="25" r:id="rId9"/>
    <sheet name="PRD Smoke test pivot" sheetId="23" r:id="rId10"/>
    <sheet name="Issue Log" sheetId="4" r:id="rId11"/>
    <sheet name="Dry Run 2 Values" sheetId="19" r:id="rId12"/>
    <sheet name="Apps still to test by team" sheetId="18" r:id="rId13"/>
    <sheet name="Inputs" sheetId="14" r:id="rId14"/>
    <sheet name="Devices Models" sheetId="16" r:id="rId15"/>
  </sheets>
  <definedNames>
    <definedName name="_xlnm._FilterDatabase" localSheetId="5" hidden="1">'3rd Party Testing Runbook'!$A$5:$U$108</definedName>
    <definedName name="CHANGES">'Change Info'!$A$16:$A$23</definedName>
    <definedName name="INITIALS">Contacts!#REF!</definedName>
    <definedName name="NAMES">Contacts!$D$38:$D$115</definedName>
    <definedName name="Role">Contacts!$C$38:$C$115</definedName>
    <definedName name="ROLES">Contacts!$C$38:$C$99</definedName>
    <definedName name="START">Roster!$B$6</definedName>
    <definedName name="Table1">'3rd Party Testing Runbook'!$A$5:$U$108</definedName>
    <definedName name="TEAMS">Contacts!$B$38:$B$99</definedName>
  </definedNames>
  <calcPr calcId="191028" refMode="R1C1"/>
  <pivotCaches>
    <pivotCache cacheId="0" r:id="rId16"/>
    <pivotCache cacheId="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 i="21" l="1"/>
  <c r="B30" i="21"/>
  <c r="C32" i="21" l="1"/>
  <c r="C30" i="21"/>
  <c r="D30" i="21"/>
  <c r="E30" i="21"/>
  <c r="C29" i="21"/>
  <c r="D31" i="21"/>
  <c r="B28" i="21"/>
  <c r="B34" i="21" s="1"/>
  <c r="E6" i="21"/>
  <c r="E5" i="21"/>
  <c r="E4" i="21"/>
  <c r="E3" i="21"/>
  <c r="E7" i="21"/>
  <c r="C28" i="21"/>
  <c r="D28" i="21"/>
  <c r="D29" i="21"/>
  <c r="E28" i="21"/>
  <c r="E29" i="21"/>
  <c r="E32" i="21"/>
  <c r="D32" i="21"/>
  <c r="E31" i="21"/>
  <c r="C31" i="21"/>
  <c r="B31" i="21"/>
  <c r="B32" i="21"/>
  <c r="E27" i="21"/>
  <c r="D27" i="21"/>
  <c r="C27" i="21"/>
  <c r="B27" i="21"/>
  <c r="B4" i="21"/>
  <c r="D11" i="21"/>
  <c r="E21" i="21"/>
  <c r="E18" i="21"/>
  <c r="B3" i="21"/>
  <c r="E11" i="21"/>
  <c r="F11" i="21"/>
  <c r="D8" i="11"/>
  <c r="E8" i="11"/>
  <c r="F8" i="11"/>
  <c r="G8" i="11"/>
  <c r="H8" i="11"/>
  <c r="I8" i="11"/>
  <c r="J8" i="11"/>
  <c r="K8" i="11"/>
  <c r="L8" i="11"/>
  <c r="M8" i="11"/>
  <c r="N8" i="11"/>
  <c r="D34" i="21" l="1"/>
  <c r="E34" i="21"/>
  <c r="C34" i="21"/>
  <c r="F30" i="21"/>
  <c r="F29" i="21"/>
  <c r="C33" i="21"/>
  <c r="B33" i="21"/>
  <c r="E33" i="21"/>
  <c r="F31" i="21"/>
  <c r="D33" i="21"/>
  <c r="F32" i="21"/>
  <c r="F27" i="21"/>
  <c r="F28" i="21"/>
  <c r="B2" i="21"/>
  <c r="D12" i="21" s="1"/>
  <c r="A9" i="11" a="1"/>
  <c r="A9" i="11" s="1"/>
  <c r="B9" i="11" a="1"/>
  <c r="B9" i="11" s="1"/>
  <c r="F34" i="21" l="1"/>
  <c r="F33" i="21"/>
  <c r="E12" i="21"/>
  <c r="F12" i="21"/>
  <c r="B5" i="21"/>
  <c r="A4" i="5"/>
  <c r="B18" i="21" l="1"/>
  <c r="B17" i="21"/>
  <c r="C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Jason Deaver</author>
    <author>tc={B5B18282-961C-42CC-A3F7-577B26FE032C}</author>
  </authors>
  <commentList>
    <comment ref="B5" authorId="0" shapeId="0" xr:uid="{4EFBB494-57E0-4FC5-9777-813EBC559DBA}">
      <text>
        <r>
          <rPr>
            <sz val="11"/>
            <color theme="1"/>
            <rFont val="Calibri"/>
            <family val="2"/>
            <scheme val="minor"/>
          </rPr>
          <t xml:space="preserve">Jason Deaver:
Inbound Interconnect traffic.
</t>
        </r>
      </text>
    </comment>
    <comment ref="C5" authorId="0" shapeId="0" xr:uid="{3C68DCD0-6EB1-4EAE-82C2-E406A97EF516}">
      <text>
        <r>
          <rPr>
            <sz val="11"/>
            <color theme="1"/>
            <rFont val="Calibri"/>
            <family val="2"/>
            <scheme val="minor"/>
          </rPr>
          <t xml:space="preserve">Jason Deaver:
Outbound Interconnect Traffic
</t>
        </r>
      </text>
    </comment>
    <comment ref="D5" authorId="0" shapeId="0" xr:uid="{8747717F-33AF-4946-B9A5-8794A36C2260}">
      <text>
        <r>
          <rPr>
            <sz val="11"/>
            <color theme="1"/>
            <rFont val="Calibri"/>
            <family val="2"/>
            <scheme val="minor"/>
          </rPr>
          <t xml:space="preserve">Jason Deaver:
Desktop Integration like a button that launches an interconnect integration.
</t>
        </r>
      </text>
    </comment>
    <comment ref="E5" authorId="0" shapeId="0" xr:uid="{0FA93D9A-78A2-4148-8134-7A3E77F22FE2}">
      <text>
        <r>
          <rPr>
            <sz val="11"/>
            <color theme="1"/>
            <rFont val="Calibri"/>
            <family val="2"/>
            <scheme val="minor"/>
          </rPr>
          <t xml:space="preserve">Jason Deaver:
Interface record needed to go from bridges to the engine.
</t>
        </r>
      </text>
    </comment>
    <comment ref="F5" authorId="0" shapeId="0" xr:uid="{B23B84AB-2988-4F9F-8A47-D1ADC14CF76F}">
      <text>
        <r>
          <rPr>
            <sz val="11"/>
            <color theme="1"/>
            <rFont val="Calibri"/>
            <family val="2"/>
            <scheme val="minor"/>
          </rPr>
          <t xml:space="preserve">Jason Deaver:
Column not needed based on way we are testing at NGHS.
</t>
        </r>
      </text>
    </comment>
    <comment ref="H5" authorId="1" shapeId="0" xr:uid="{B5B18282-961C-42CC-A3F7-577B26FE032C}">
      <text>
        <t>[Threaded comment]
Your version of Excel allows you to read this threaded comment; however, any edits to it will get removed if the file is opened in a newer version of Excel. Learn more: https://go.microsoft.com/fwlink/?linkid=870924
Comment:
    Provide some detail about "What" or "How" you tested?  Any additional testing details/tasks can go here. If you have these documented someplace else, please provide that reference here.</t>
      </text>
    </comment>
    <comment ref="Q5" authorId="0" shapeId="0" xr:uid="{C2460922-FC37-4971-8A93-C5372F88DCEF}">
      <text>
        <r>
          <rPr>
            <b/>
            <sz val="9"/>
            <color rgb="FF000000"/>
            <rFont val="Tahoma"/>
            <family val="2"/>
          </rPr>
          <t>Jason Deaver:</t>
        </r>
        <r>
          <rPr>
            <sz val="9"/>
            <color rgb="FF000000"/>
            <rFont val="Tahoma"/>
            <family val="2"/>
          </rPr>
          <t xml:space="preserve">
</t>
        </r>
        <r>
          <rPr>
            <sz val="9"/>
            <color rgb="FF000000"/>
            <rFont val="Tahoma"/>
            <family val="2"/>
          </rPr>
          <t>Current cloud prod testing</t>
        </r>
      </text>
    </comment>
    <comment ref="R5" authorId="0" shapeId="0" xr:uid="{34E878A9-7C77-408D-9854-7A7DCECB6EC2}">
      <text>
        <r>
          <rPr>
            <b/>
            <sz val="9"/>
            <color rgb="FF000000"/>
            <rFont val="Tahoma"/>
            <family val="2"/>
          </rPr>
          <t>Jason Deaver:</t>
        </r>
        <r>
          <rPr>
            <sz val="9"/>
            <color rgb="FF000000"/>
            <rFont val="Tahoma"/>
            <family val="2"/>
          </rPr>
          <t xml:space="preserve">
</t>
        </r>
        <r>
          <rPr>
            <sz val="9"/>
            <color rgb="FF000000"/>
            <rFont val="Tahoma"/>
            <family val="2"/>
          </rPr>
          <t>Criticality: 0 most critical</t>
        </r>
      </text>
    </comment>
    <comment ref="S5" authorId="0" shapeId="0" xr:uid="{8A03F7C5-3908-40E9-83EE-62729424419C}">
      <text>
        <r>
          <rPr>
            <b/>
            <sz val="9"/>
            <color rgb="FF000000"/>
            <rFont val="Tahoma"/>
            <family val="2"/>
          </rPr>
          <t>Jason Deaver:</t>
        </r>
        <r>
          <rPr>
            <sz val="9"/>
            <color rgb="FF000000"/>
            <rFont val="Tahoma"/>
            <family val="2"/>
          </rPr>
          <t xml:space="preserve">
</t>
        </r>
        <r>
          <rPr>
            <sz val="9"/>
            <color rgb="FF000000"/>
            <rFont val="Tahoma"/>
            <family val="2"/>
          </rPr>
          <t>Corepoint or Interconnect or it could use both.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<sst xmlns="http://schemas.openxmlformats.org/spreadsheetml/2006/main" count="7180" uniqueCount="2115">
  <si>
    <t>Tab</t>
  </si>
  <si>
    <t>Purpose</t>
  </si>
  <si>
    <t>Guidelines</t>
  </si>
  <si>
    <t>Provides general guidance on the content of each worksheet. The Testing Coordinator owns this document and ensures all worksheets are completed in full.</t>
  </si>
  <si>
    <t>Change Info</t>
  </si>
  <si>
    <t>Captures basic change information (e.g., project, service). It also records all ITSM/ITIL change records related to the testing\implementation. These records are accessible in the Testing Runbook and Backout Runbook tabs.</t>
  </si>
  <si>
    <t>Contacts</t>
  </si>
  <si>
    <t>Contains contact details for all Testing Team Members and the Command &amp; Control group. Information entered here (e.g., role, team, initials) is used in the Roster, Testing Runbook, and Backout Runbook tabs.</t>
  </si>
  <si>
    <t>Roster</t>
  </si>
  <si>
    <t>Allows the Testing\Implementation Manager to create a visual representation of team members' availability and tasks, focusing only on Testing\Implementation Team members.</t>
  </si>
  <si>
    <t>Testing Runbook</t>
  </si>
  <si>
    <t>Details all tasks associated with testing integrations in Epic. Tip: To view only Dry Run information, filter column A.</t>
  </si>
  <si>
    <t>Backout Runbook</t>
  </si>
  <si>
    <t>Contains all tasks related to the backout process in case the change needs to be undone.</t>
  </si>
  <si>
    <t>Issue Log</t>
  </si>
  <si>
    <t>Records all issues during testing or backout. Issues include any material deviations from the documented tasks (e.g., changes to duration, tasks, or dependencies) and technical failures. If the forecast end time exceeds 1 hour, it must also be logged.</t>
  </si>
  <si>
    <t>Doc Control</t>
  </si>
  <si>
    <t>Provides version control, distribution list information, and Testing Plan approval details.</t>
  </si>
  <si>
    <t>Dry Run</t>
  </si>
  <si>
    <t>In dry runs, participants practice each step of the cutover plan that occurs in the days leading up to your go-live. Although you can't practice every nuance of a go-live, it is important to perform as many of the steps as possible, exactly as you will perform them in the days leading up to go-live. Develop a cutover plan and ensure that that all major players are aware of their go-live responsibilities.</t>
  </si>
  <si>
    <t>Date of Issue</t>
  </si>
  <si>
    <t>Issued By</t>
  </si>
  <si>
    <t>Optimum Healthcare IT</t>
  </si>
  <si>
    <t>Applications</t>
  </si>
  <si>
    <t>Total</t>
  </si>
  <si>
    <t>Applications by Criticality</t>
  </si>
  <si>
    <t>Cutover Dates</t>
  </si>
  <si>
    <t>Testable</t>
  </si>
  <si>
    <t>Criticality</t>
  </si>
  <si>
    <t>Prod</t>
  </si>
  <si>
    <t>No Test System</t>
  </si>
  <si>
    <t>Alt Prod</t>
  </si>
  <si>
    <t>Post-Cutover Only</t>
  </si>
  <si>
    <t>Total Apps</t>
  </si>
  <si>
    <t>Weekly Passing Percentage</t>
  </si>
  <si>
    <t>Week 1 - Pass</t>
  </si>
  <si>
    <t>Current Application Testing Status</t>
  </si>
  <si>
    <t>Week 2 - Pass</t>
  </si>
  <si>
    <t>Pass</t>
  </si>
  <si>
    <t>No Status</t>
  </si>
  <si>
    <t>Fail</t>
  </si>
  <si>
    <t>Week 3 - Pass</t>
  </si>
  <si>
    <t>Peripherals Tested</t>
  </si>
  <si>
    <t>Prod Smoke Tests</t>
  </si>
  <si>
    <t>Criticality Stage</t>
  </si>
  <si>
    <t>Criticality Total</t>
  </si>
  <si>
    <t>Not Tested</t>
  </si>
  <si>
    <t>Post Cutover Test Only</t>
  </si>
  <si>
    <t xml:space="preserve">% Passed overall </t>
  </si>
  <si>
    <t>% Passed testable</t>
  </si>
  <si>
    <t></t>
  </si>
  <si>
    <t>Business or Infrastructure Service Affected</t>
  </si>
  <si>
    <t>Brief Description of Change</t>
  </si>
  <si>
    <t>Project Name</t>
  </si>
  <si>
    <t>Project Manager</t>
  </si>
  <si>
    <t>Application Project Manager</t>
  </si>
  <si>
    <t>Infrastructure Project Manager</t>
  </si>
  <si>
    <t>Conference Call No.</t>
  </si>
  <si>
    <t>Change Management Records</t>
  </si>
  <si>
    <t>ITIL Change Record</t>
  </si>
  <si>
    <t>Change Category</t>
  </si>
  <si>
    <t>Status</t>
  </si>
  <si>
    <t>Raised by</t>
  </si>
  <si>
    <t>Actioned By</t>
  </si>
  <si>
    <t>Description</t>
  </si>
  <si>
    <t>Start Date</t>
  </si>
  <si>
    <t>Start Time</t>
  </si>
  <si>
    <t>End Date</t>
  </si>
  <si>
    <t>End Time</t>
  </si>
  <si>
    <t>Guidelines For Completion</t>
  </si>
  <si>
    <t>The Organization, Task Owner (Name), Team, Role, and Dry Run 1-5 Status drop downs are driven from the Inputs worksheet.</t>
  </si>
  <si>
    <t>Executive Steering Group (ESG) Members</t>
  </si>
  <si>
    <t>Contact Numbers(s)</t>
  </si>
  <si>
    <t>Organization</t>
  </si>
  <si>
    <t>Team</t>
  </si>
  <si>
    <t>Role</t>
  </si>
  <si>
    <t>Name</t>
  </si>
  <si>
    <t>Location</t>
  </si>
  <si>
    <t>Email</t>
  </si>
  <si>
    <t>Home (Optional)</t>
  </si>
  <si>
    <t>Business</t>
  </si>
  <si>
    <t>Mobile</t>
  </si>
  <si>
    <t>Application Testing Leads (ATL)</t>
  </si>
  <si>
    <t>NGHS</t>
  </si>
  <si>
    <t>ECSA</t>
  </si>
  <si>
    <t>Steve Reagan</t>
  </si>
  <si>
    <t>Testing Team Members (TTM)</t>
  </si>
  <si>
    <t>Home (?)</t>
  </si>
  <si>
    <t>Epic</t>
  </si>
  <si>
    <t>Technical Coordinator</t>
  </si>
  <si>
    <t>Test User</t>
  </si>
  <si>
    <t>IT Service Delivery / IT Operations Group</t>
  </si>
  <si>
    <t>Group Mailbox</t>
  </si>
  <si>
    <t>Landline</t>
  </si>
  <si>
    <t>Change Management</t>
  </si>
  <si>
    <t>Incident Management</t>
  </si>
  <si>
    <t>24*7 Operations Center</t>
  </si>
  <si>
    <t xml:space="preserve">The roster is designed to visually track the Testing Team Members schedules, with role and name automatically populated from the Inputs sheet. </t>
  </si>
  <si>
    <t xml:space="preserve">The start date and time should be entered in the designated cell to update the schedule. </t>
  </si>
  <si>
    <t>The default duration is 12 hours, but this can be extended as needed, ensuring formulas are updated accordingly. and extending rows.</t>
  </si>
  <si>
    <t>The schedule is presented in 1-hour blocks for clear visualization of team member availability.</t>
  </si>
  <si>
    <t>Testing Start Date &amp; Time</t>
  </si>
  <si>
    <t>Application</t>
  </si>
  <si>
    <t>Resources</t>
  </si>
  <si>
    <t>Additional Info</t>
  </si>
  <si>
    <t>Task ID</t>
  </si>
  <si>
    <t>E0E- NP</t>
  </si>
  <si>
    <t>E0A- NP</t>
  </si>
  <si>
    <t>FDI- NP</t>
  </si>
  <si>
    <t>AIP- NP</t>
  </si>
  <si>
    <t>FHIR Override</t>
  </si>
  <si>
    <t>System / Vendor</t>
  </si>
  <si>
    <t>Testing Method / Steps Completed</t>
  </si>
  <si>
    <t>Manager</t>
  </si>
  <si>
    <t>Task Owner</t>
  </si>
  <si>
    <t>Flow</t>
  </si>
  <si>
    <t>TST DryRun Capable?</t>
  </si>
  <si>
    <t>Non-Prod
Dry Run 1
Status</t>
  </si>
  <si>
    <t>Non-Prod
Dry Run 2
Status</t>
  </si>
  <si>
    <t>Emergency Valid(8/4)</t>
  </si>
  <si>
    <t>Cloud Prod Smoke Test
Status</t>
  </si>
  <si>
    <t>Corepoint + IC</t>
  </si>
  <si>
    <t>Task Notes</t>
  </si>
  <si>
    <t>Cutover during testing window</t>
  </si>
  <si>
    <t>Imprivata Badge Tap- Test Badge Tap</t>
  </si>
  <si>
    <t>Scott Sanderson</t>
  </si>
  <si>
    <t>Christopher Crisson</t>
  </si>
  <si>
    <t>Client Engineering - Citrix</t>
  </si>
  <si>
    <t>No</t>
  </si>
  <si>
    <t>Not Testable</t>
  </si>
  <si>
    <t>Only used on thin clients, so won't be able to test as part of phase1 Were successful in the Lab and in the clinic pilot.</t>
  </si>
  <si>
    <t>Yes</t>
  </si>
  <si>
    <t>Imprivata IDG</t>
  </si>
  <si>
    <t>Interdisciplinary Group- FHIRInterconnect FHIR - Interconnect-IdG-TST</t>
  </si>
  <si>
    <t>Donnie Lee</t>
  </si>
  <si>
    <t>Pam Shelton</t>
  </si>
  <si>
    <t>INFO SEC / ECSA</t>
  </si>
  <si>
    <t>On-Prem Only Communication</t>
  </si>
  <si>
    <t>Per SailPoint: The bridge points to DNS names and if those are remaining the same, then there should be no issues. The ports that IGA uses are: IIS port 80 or 8080 Jetty port 8443 SQL port 1433
Test interface is VAL, so we'll need to test this post cutover. Low risk since we have a manual fallback process that is solid.</t>
  </si>
  <si>
    <t>Imprivata ConfirmID</t>
  </si>
  <si>
    <t>Interconnect</t>
  </si>
  <si>
    <t>Manuel Bonilla-Pamela Shelton</t>
  </si>
  <si>
    <t>ITS INFORMATION SECURITY</t>
  </si>
  <si>
    <t>External via Internet</t>
  </si>
  <si>
    <t>None</t>
  </si>
  <si>
    <t>Aqure (Radiometer America) - Interface Engine</t>
  </si>
  <si>
    <t>work with Respiratory tech to test ABG device</t>
  </si>
  <si>
    <t>Mitzi Donaldson</t>
  </si>
  <si>
    <t>Domah</t>
  </si>
  <si>
    <t>CAT INPATIENT</t>
  </si>
  <si>
    <t>Other</t>
  </si>
  <si>
    <t>Corepoint Interface. RAM checking with analysts for testing 9/15
Will validate post cutover!</t>
  </si>
  <si>
    <t>Breeze Suite - Interface Engine</t>
  </si>
  <si>
    <t>work with diagnist techs to place orders in Breeze</t>
  </si>
  <si>
    <t>Capsule Technologies</t>
  </si>
  <si>
    <t>must redirect Neuron on an Anesthesia device to the cloud - PRD Only</t>
  </si>
  <si>
    <t>Nicola Baker-Camejo</t>
  </si>
  <si>
    <t>Lissette Alonso</t>
  </si>
  <si>
    <t>CAT Inpatient (Optesia)</t>
  </si>
  <si>
    <t>Vendor involvement to point to new AWS Epic TST server - Lissette can do this in server. Lisette testing connectivity test
Confirmed vitals crossing after pointing to cloud environment. 9/25</t>
  </si>
  <si>
    <t>N/A</t>
  </si>
  <si>
    <t>Care Everywhere</t>
  </si>
  <si>
    <t>I pulled up a patient that has links established with outside sources and requested an update.  It updated to reflect today's date.  I also confirmed that I could view a document previously pulled in from an outside source.</t>
  </si>
  <si>
    <t>Chris Wright</t>
  </si>
  <si>
    <t>Jennifer Bailey</t>
  </si>
  <si>
    <t>INTERFACES</t>
  </si>
  <si>
    <t>9/24 - Can only test net connections, any other testing would have to be done post cutover. - CH</t>
  </si>
  <si>
    <t>Change Healthcare PACS</t>
  </si>
  <si>
    <t>1. Order placed in EPIC and arrived. 2. Does the order populate in CHC under scheduled?  3. Move the study to ended status in EPIC.  4. Import a JPEG image to the scheduled study from C:\blankimage for the order in question. Clear the QA and change the study to reviewed status.     5. Check for image link in EPIC.  6. Once the dication is complete in PowerScribe check for report to cross to PACS.  7. Once the report is addeded in PowerScribe.  8.Check to see if Addendum is available in PACS</t>
  </si>
  <si>
    <t>Tina Chapman</t>
  </si>
  <si>
    <t>Rick Edwards-Chris Chumbley-Brandi Smith</t>
  </si>
  <si>
    <t>ANC RADIOLOGY</t>
  </si>
  <si>
    <t>9/24 - This one should be able to be tested. -CH</t>
  </si>
  <si>
    <t>CredentialStream (Verity)</t>
  </si>
  <si>
    <t>Corepoint</t>
  </si>
  <si>
    <t>Tamara Bethel-Williams</t>
  </si>
  <si>
    <t>CAPSLink</t>
  </si>
  <si>
    <t xml:space="preserve"> Corepoint interface out of Epic to CAPSLink for TPN orders for CAPS to compound the bags for us</t>
  </si>
  <si>
    <t>Cindy Sullivan</t>
  </si>
  <si>
    <t>Nicole Benson</t>
  </si>
  <si>
    <t>CAT PHARMACY</t>
  </si>
  <si>
    <t>TST Dry Run: Sent test order to CAPS and they verified they recieved order. There is no flow back to EPIC - only outgoing orders. - 8/25 NB
PRD Smoke Test: Also passed as above - 9/11 NB</t>
  </si>
  <si>
    <t>Cupid XML to HL7</t>
  </si>
  <si>
    <t>Brittney Nix-Melissa Fontenot, Ashlee Shiffer</t>
  </si>
  <si>
    <t>ANC CARDIOLOGY / ECSA</t>
  </si>
  <si>
    <t>accession # 5431 is not showing an order - hyperlinks still asking for credentials upon launching. Order issue with accession rectified and measurements were successfully transmitted-AS. That Cupid to XML is just a file share listener with a transform file that it looks at to process files. The instance is not up yet though because Patrick and Shawn are working through the error I'm getting on the AWE2 background IC servers. We would need to test this against a different file share structure though so it doesn't steal any files from the PRD file shares. ~ Steve Reagan</t>
  </si>
  <si>
    <t xml:space="preserve">640630
640631
</t>
  </si>
  <si>
    <t>Emdeon / Change Healthcare - Revenue Cycle management</t>
  </si>
  <si>
    <t>unknown ownership</t>
  </si>
  <si>
    <t>Erin Cordova (Brett Kennedy - backup)</t>
  </si>
  <si>
    <t>REV PATIENT ACCESS</t>
  </si>
  <si>
    <t>Emdeon is a part of change Healthcare. Emdeon is a comprehensive application designed to streamline and enhance healthcare transactions. It facilitates the efficient processing of electronic claims and provides robust solutions for pharmacies, laboratories, and healthcare providers to improve billing, claims management, and data exchange.</t>
  </si>
  <si>
    <t xml:space="preserve">Emporos/Merchantsoft </t>
  </si>
  <si>
    <t>Cash registers for CAT Pharmacy</t>
  </si>
  <si>
    <t>Nicole Benson-Meredith Rudeseal-Quentin Decker-Sarah Davis-Earl Turner-Maria Gray-Dawson Byrnes</t>
  </si>
  <si>
    <t>GE Centricity Perinatal (CPN)</t>
  </si>
  <si>
    <t>Perinatal monitoring and documentation URL for accessing fetal strips.</t>
  </si>
  <si>
    <t>Rachel Medley</t>
  </si>
  <si>
    <t>We are not able to test CPN until we are in PRD</t>
  </si>
  <si>
    <t>Keriton</t>
  </si>
  <si>
    <t>New app 3rd party vendor, need to investigate testing needs. Not in LeanIX. There is also an app on mobile devices. There is no weblink in Epic for this app. Only mobile app. Only Corepoint.</t>
  </si>
  <si>
    <t>https://nghs.service-now.com/now/nav/ui/classic/params/target/pm_project.do%3Fsys_id%3Dbd114a661bc7bd10ab9aca22604bcb7a%26sysparm_stack%3D%26sysparm_view%3D
this integration goes through Corepoint. Keriton does not have a dedicated test server.</t>
  </si>
  <si>
    <t>101089
103536</t>
  </si>
  <si>
    <t>Change Healthcare- Interconnect Interqual case management</t>
  </si>
  <si>
    <t>Follow script linked here for testing: https://nghs.sharepoint.com/:x:/r/teams/PMO-EpicFeb2025/Shared%20Documents/General/4%20-%20Testing/Epic%20FEB%2025%20Applications%20Testing%20Toolkits/February%2025%20GC%20-%20Criteria%20Review%20-%20Utilization%20Review.xlsx?d=wdfac4ef949f5488390f24a0430415338&amp;csf=1&amp;web=1&amp;e=wIOVJd</t>
  </si>
  <si>
    <t>Doesn't use IP whitelisting; uses geofencing for incoming traffic, and SMART FHIR URL to return info to Epic. Issue logged</t>
  </si>
  <si>
    <t>Omnicell</t>
  </si>
  <si>
    <t>corepoint interface</t>
  </si>
  <si>
    <t>Earl Turner</t>
  </si>
  <si>
    <t>Willow</t>
  </si>
  <si>
    <t xml:space="preserve">TST Dry Run:  Was able to see orders cross to Omnicell IVX and Omnicell Omnicenter - NB
PRD Smoke Test:  Was able to see orders cross to Omnicell Omnicenter 9/11 and  IVX 9/16 - NB </t>
  </si>
  <si>
    <t>100033</t>
  </si>
  <si>
    <t>Onbase</t>
  </si>
  <si>
    <t>On-prem document management</t>
  </si>
  <si>
    <t>Michael McNeilly</t>
  </si>
  <si>
    <t>Tyjuane Albright</t>
  </si>
  <si>
    <t>REV HIM</t>
  </si>
  <si>
    <t>Phillips Pix IX Webviewer</t>
  </si>
  <si>
    <t>Likely a corepoint connection</t>
  </si>
  <si>
    <t>Peter Dcosta</t>
  </si>
  <si>
    <t>unable to be tested in TST without significant support from vendor</t>
  </si>
  <si>
    <t xml:space="preserve">Point interface engine to AWS TST </t>
  </si>
  <si>
    <t>Ram</t>
  </si>
  <si>
    <t>Interfaces</t>
  </si>
  <si>
    <t>PowerScribe</t>
  </si>
  <si>
    <t xml:space="preserve">   1. Enter an order in EPIC and move to arrived.  2. Check Powerscribe to see if order is in Scheduled status.  3. move the study to ended status in EPIC.  4. Create a dictation in Powerscribe.  5. Check EPIC for a report.  6. Create an addendum in Powerscribe.  7. Check Epic for an addendum.                                                                                                                                                                                                  Needs to be tested before this app co-travels to cloud as well as after</t>
  </si>
  <si>
    <t>Radiant</t>
  </si>
  <si>
    <t xml:space="preserve">PS states the information comes from and goes to Corepoint so Whitlisting EPIC cloud IP not in scope. Per request </t>
  </si>
  <si>
    <t>334830
334831</t>
  </si>
  <si>
    <t xml:space="preserve">CRA Health (previously Volpera)- </t>
  </si>
  <si>
    <t>Enpoint to CRA Health for Mammograpy.  It has an E0A and AIP.  Conformed still in use by RAM.</t>
  </si>
  <si>
    <t>Amanda Osbourne-Lisa Thomas</t>
  </si>
  <si>
    <t>CAT AMBULATORY / ANC RADIOLOGY/ ECSA</t>
  </si>
  <si>
    <t>FastPass</t>
  </si>
  <si>
    <t>HL7</t>
  </si>
  <si>
    <t>Antonio Davis</t>
  </si>
  <si>
    <t>Paul Deleon</t>
  </si>
  <si>
    <t>Physical Security</t>
  </si>
  <si>
    <t>ADT interface connected . sent ADT as well</t>
  </si>
  <si>
    <t>Haiku/Canto</t>
  </si>
  <si>
    <t>Interconnect mobile instance
Test device authentication and functionality. This should be available for TST testing.</t>
  </si>
  <si>
    <t>Mark Thomas</t>
  </si>
  <si>
    <t>CAT AMBULATORY</t>
  </si>
  <si>
    <t>When attempting to log into Haiku app as FAMMD I got message, "Login Failure Communication with the server timed out. Seek assistance from an administrator if the problem persists. Code: TimedOut. </t>
  </si>
  <si>
    <t>IBM Merge Cardio Web</t>
  </si>
  <si>
    <t>Corepoint and Interconnect for Cupid</t>
  </si>
  <si>
    <t>Brittney Nix-Melissa Fontenot</t>
  </si>
  <si>
    <t>ANC CARDIOLOGY</t>
  </si>
  <si>
    <t>Issue logged</t>
  </si>
  <si>
    <t>Insight RX- FHIR</t>
  </si>
  <si>
    <t>inbound Interconnect; no changes needed on their side per Elliot at Insight RX - 5/13 NB</t>
  </si>
  <si>
    <r>
      <rPr>
        <b/>
        <sz val="10"/>
        <color rgb="FF022169"/>
        <rFont val="Calibri"/>
        <family val="2"/>
        <scheme val="minor"/>
      </rPr>
      <t>Nicole Benson</t>
    </r>
    <r>
      <rPr>
        <sz val="10"/>
        <color rgb="FF022169"/>
        <rFont val="Calibri"/>
        <family val="2"/>
        <scheme val="minor"/>
      </rPr>
      <t>-</t>
    </r>
    <r>
      <rPr>
        <b/>
        <sz val="10"/>
        <color rgb="FF022169"/>
        <rFont val="Calibri"/>
        <family val="2"/>
        <scheme val="minor"/>
      </rPr>
      <t>Meredith Rudeseal</t>
    </r>
    <r>
      <rPr>
        <sz val="10"/>
        <color rgb="FF022169"/>
        <rFont val="Calibri"/>
        <family val="2"/>
        <scheme val="minor"/>
      </rPr>
      <t>-Quentin Decker-Sarah Davis-Earl Turner-Maria Gray-Dawson Byrnes</t>
    </r>
  </si>
  <si>
    <t xml:space="preserve">Testing DryRun #1--504 Gateway Time-out
Testing DryRun #2 - 404- File or directory not found - issue resolved and now working
https://epic-test1.insight-rx.com/epic/launch/60ea535b-ddf1-4182-9de0-07bda81c7e1d
PRD Smoke passed 9/23 - NB
</t>
  </si>
  <si>
    <t>100029
100030
100031</t>
  </si>
  <si>
    <t>LRS - VPSX</t>
  </si>
  <si>
    <t>Epic Printing</t>
  </si>
  <si>
    <t>Merge Heartsuite (Mac Lab)</t>
  </si>
  <si>
    <t>corepoint + inbound Interconnect HL7 for Cupid
do not have any component of Merge in our images, so accessing XML file is main test here</t>
  </si>
  <si>
    <t>Issue logged with below details</t>
  </si>
  <si>
    <t>Merge Cardio</t>
  </si>
  <si>
    <t>corepoint + inbound Interconnect HL7 for Cupid
Image links and measurement XML files</t>
  </si>
  <si>
    <t>Orders, results, and study measurements were successful. Image links are prompting for user crednetials when they should be passed automatically. Also launches in MS Edge instead of IE. Accession # 5429 is shared with an xray exam and second attemt accession # 5431 is not showing an order - hyperlinks still asking for credentials upon launching. Order issue with accession rectified and measurements were successfully transmitted-AS</t>
  </si>
  <si>
    <t>RightFax</t>
  </si>
  <si>
    <t>Change EPR from pointing to TST server to the PRD server</t>
  </si>
  <si>
    <t>Scott Sandersion</t>
  </si>
  <si>
    <t>Kevin McBride-Steve Reagan</t>
  </si>
  <si>
    <t>ECSA, SysAdmin, InfoSec, HIM, and app teams like Epic and Trace</t>
  </si>
  <si>
    <t xml:space="preserve">https://VMFSRFAXT.nghs.com/rightfax/api/epicjobtransfers, Steve Reagan to check with Brandon to setup some testing 9/15
Mitchell needs </t>
  </si>
  <si>
    <t>100025</t>
  </si>
  <si>
    <t>Rover</t>
  </si>
  <si>
    <t>1) Steve &amp; Scott add config to mobile</t>
  </si>
  <si>
    <t>Kevin McNeil</t>
  </si>
  <si>
    <t>Nelson Dowling</t>
  </si>
  <si>
    <t>ANC LAB</t>
  </si>
  <si>
    <t>Matt mentioned Rover issues, want to do more indepth testing.  He will speak with Peter Decosta.  Rover passed for Beaker. Just need CLINDOC.</t>
  </si>
  <si>
    <t>ServiceNow</t>
  </si>
  <si>
    <t>EasyButton</t>
  </si>
  <si>
    <t>Jason Camp</t>
  </si>
  <si>
    <t>Mitchell Hawes</t>
  </si>
  <si>
    <t>ITS SERVICE NOW</t>
  </si>
  <si>
    <t>Matt Fowler is checking with Mitchell on this 9/15
AWS PRD is pointed to dev, prd is still pointed to SN prd</t>
  </si>
  <si>
    <t>Varian</t>
  </si>
  <si>
    <t xml:space="preserve">Can test Aria workflow in TST 
The Linear Accelerator from Varian, is an advanced radiotherapy system that opens up treatment options for some of the most complex cancers in areas such as the head and neck, lung, breast, abdomen and liver. </t>
  </si>
  <si>
    <t>Amanda Osborne</t>
  </si>
  <si>
    <t>AMB ONCOLOGY - RESEARCH</t>
  </si>
  <si>
    <t>RAM mentioned this will be tested on Tuesday 9/16
9/18/25 AO - Leslie Tran completed this today with Ram</t>
  </si>
  <si>
    <t>Willlow Ambulatory</t>
  </si>
  <si>
    <t>Issues running on Citrix, generally requires full desktop PCs otherwise peripherals</t>
  </si>
  <si>
    <t>Testing logging into Willow and verify HSW URL shows as cloud</t>
  </si>
  <si>
    <t>3M HIS Revenue Cycle Solutions (3M CodeFinder, C&amp;RS, C&amp;RS Plus, 360 Encompass System, Medicode)</t>
  </si>
  <si>
    <t>Kim Grandy</t>
  </si>
  <si>
    <t>REV REVENUE CYCLE</t>
  </si>
  <si>
    <t xml:space="preserve">then talk to the Solventum cloud. Since the servers are not moving, there should be no changes required on our </t>
  </si>
  <si>
    <t>BD Alaris Pumps</t>
  </si>
  <si>
    <t>BD Alaris Pumps need IPs swung internally. Add this to cutover runbook and find owner.
vmasalariscce01 - 172.16.74.144  - CCE TEST
vmasalariscce03 - 172.16.74.146  - CCE PROD 
This is slated to go live on PRD two days (OCT14) after Cloud PRD is supposed to cutover. Nancy Stockslager PM</t>
  </si>
  <si>
    <t>Did not pass 5/28 testing.
Currently building, and not slated to go live until October so will not be able to be tested within our TST cycles</t>
  </si>
  <si>
    <t>640677
640695
640697
640733
640672</t>
  </si>
  <si>
    <t>Cardinal Health</t>
  </si>
  <si>
    <t>Willow Ambulatory supply manager.  It used to be Mckesson supply manager.</t>
  </si>
  <si>
    <t>can't be tested in TST</t>
  </si>
  <si>
    <t>Cover My Meds- EPA</t>
  </si>
  <si>
    <t>Willow/ CAT AMBULATORY / ECSA</t>
  </si>
  <si>
    <t>External via VPN</t>
  </si>
  <si>
    <t>can't be tested in TST, Willow ambulatory through VPN</t>
  </si>
  <si>
    <t>Cyracom - Interpreter Services (new integration)</t>
  </si>
  <si>
    <t>Interconnect FHIR - no TST env!</t>
  </si>
  <si>
    <t>Brandi Gaskin-Erin Cordova-Joshua Small</t>
  </si>
  <si>
    <t>no test env for cyracom</t>
  </si>
  <si>
    <t>640690
640682
640684</t>
  </si>
  <si>
    <t>640682
640683
640684
640685</t>
  </si>
  <si>
    <t>Dr. First (Surescripts)</t>
  </si>
  <si>
    <t>(Med history and Real Time Pharmacy Benefits)</t>
  </si>
  <si>
    <t>Cat Amb</t>
  </si>
  <si>
    <t>This can only be tested if we have available patient data that has been set up to be received by Dr. First. Can be moved back to testable if we refresh patient data.</t>
  </si>
  <si>
    <t>102759
103105</t>
  </si>
  <si>
    <t>105364
2106900301</t>
  </si>
  <si>
    <t>36390
36391
36392
36393</t>
  </si>
  <si>
    <t>DAX Ambient Copilot- FHIR Integration (Nuance)</t>
  </si>
  <si>
    <t>Interconnect, likely need to test on Hyperdrive and Haiku/Canto mobile device
Link to video showing steps: https://nghs.sharepoint.com/sites/ITSTechnicalTraining/_layouts/15/stream.aspx?id=%2Fsites%2FITSTechnicalTraining%2FShared%20Documents%2FDAX%20Copilot%2FDAX%20Pre%20Training%20Intro%2EMP4&amp;referrer=StreamWebApp%2EWeb&amp;referrerScenario=AddressBarCopied%2Eview%2Ef468a639%2D0c59%2D448b%2D9885%2Da9bade8b3fa9</t>
  </si>
  <si>
    <t>CAT Inpatient/CAT AMB</t>
  </si>
  <si>
    <t>Experian (Credit Card Payment)</t>
  </si>
  <si>
    <t>Payment Safe Page</t>
  </si>
  <si>
    <t>Brandi Gaskin, Pam Shifflett, Jennifer Horn, Courtney Bailey</t>
  </si>
  <si>
    <t>Rev Patient Access</t>
  </si>
  <si>
    <t>can't be tested in TST, there is no testing URL and DB return traffic would come back on wpprod.nghs.com instead of smoke url wptst.nghs.com</t>
  </si>
  <si>
    <t>Experian RTE</t>
  </si>
  <si>
    <t>File Export or FEX</t>
  </si>
  <si>
    <t>Interconnect. FEX EpicCare Inpatient. Export files from Epic</t>
  </si>
  <si>
    <t>Sabrina Broome</t>
  </si>
  <si>
    <t>Bugsy/LTC</t>
  </si>
  <si>
    <t>Bugsy exports their infections and procedures to NHSN (National Healthcare Safety Network). However, it doesn't work in the TST environment for testing purposes</t>
  </si>
  <si>
    <t xml:space="preserve">Ephiphany </t>
  </si>
  <si>
    <t>Corepoint Interface</t>
  </si>
  <si>
    <t>ANC CARDIOLOGY / Clin Informatics</t>
  </si>
  <si>
    <t>Orders and results successful. Image link is prompting for credentials, which is not suppsoed to happen. Should pass credentials automatically.-BG This is now fixed</t>
  </si>
  <si>
    <t>Finthrive CRD (interconnect) / CRD  - Rapid Retest</t>
  </si>
  <si>
    <t>Brenda Fons</t>
  </si>
  <si>
    <t>REV Rev Cycle</t>
  </si>
  <si>
    <t xml:space="preserve">Does not currenlty work in TST on prem. We do not use consitantly in TST and do not know when stopped working. Looks like TST was overrode with PRD build and I have corrected that. Seeing if can reestablish connection on prem. Might have to test in PRD. Case is logged with vendor. 
6/18/2025 We will plan to test this once SUP is on the cloud. Have not been able to reestablish a connection in TST prem. Last case update FinThrive needed natted IPs. We normally would not test in TST, with SUP being the preferred testing environment for this application. </t>
  </si>
  <si>
    <t>Gastro</t>
  </si>
  <si>
    <t>Katie Denning</t>
  </si>
  <si>
    <t>RAM said not needed because HL7 Corepoint</t>
  </si>
  <si>
    <t>GE Airstrip- secure remote access to patient data</t>
  </si>
  <si>
    <t>Interconnect-GEAirStrip20085-PRD - contact vendor to whitelist IPs</t>
  </si>
  <si>
    <t>unable to be tested in TST without significant support from vendor. This presentation covers the technical kickoff for GE AirStrip at Hartford Hospital DCMU. https://nghs.sharepoint.com/teams/PMO-GEMonitorandTelemetry/Shared Documents/General/2 - Planning/AirStrip/GE_AirStrip Tech Kickoff Deck - NGHS.pptx?web=1&amp;EntityRepresentationId=f336be3a-3814-42bf-ade4-85dbda56c135</t>
  </si>
  <si>
    <t>103536
100428</t>
  </si>
  <si>
    <t>Intrado (Televox)</t>
  </si>
  <si>
    <t xml:space="preserve"> REV PATIENT ACCESS SMS / Televox SMS used by Mychart -Interconnect</t>
  </si>
  <si>
    <t>Jennifer Horn, Brandi Gaskin</t>
  </si>
  <si>
    <t>Had Mitchell bring over EAF 1 but need to swing over FHIR url to test again. JD 9/24/2025</t>
  </si>
  <si>
    <t>Invita Medical Invita UDI</t>
  </si>
  <si>
    <t>First Databank- Drug Database</t>
  </si>
  <si>
    <t>inbound Interconnect</t>
  </si>
  <si>
    <t>MoveIT</t>
  </si>
  <si>
    <t>Co-traveller status has been put on HOLD</t>
  </si>
  <si>
    <t>Mark Pawloski, Benjamin Simmons</t>
  </si>
  <si>
    <t>Data Services</t>
  </si>
  <si>
    <t>RAM to each out to MoveIT team 9/15 - Need epic\prd mount point from Steve
We were able to successfully validate this for TST, but for PRD we will need to validate post-cutover to ensure it is connected properly. The //PF/prodfiles will not be cutover until after go Live so we cannot test until then.</t>
  </si>
  <si>
    <t>Murj SMART on FHIR</t>
  </si>
  <si>
    <t xml:space="preserve">open.epic/Epic on FHIR App
clicked Murj docket on patient Carolina Cupid, link opens browser with murj docket url, but I do not have  amurj account. Email sent to murj to see if they saw my attempt to connect in their test environment - awaiting response </t>
  </si>
  <si>
    <t>Christian Haygood</t>
  </si>
  <si>
    <t>CAT AMB</t>
  </si>
  <si>
    <t>Not able to test without Murj involement. Murj team sent docket on Tuesday, but testing window was not open due to reschedule. Email sent to Murj team to assist 6/18 and follow up sent 6/19 with updated testing window, awaiting reply - hoping to recieve test docket from Murj this afternoon or 6/20</t>
  </si>
  <si>
    <t>Outgoing Document Interface</t>
  </si>
  <si>
    <t>ODI queue Interconnect</t>
  </si>
  <si>
    <t>Ram Chimpudi</t>
  </si>
  <si>
    <t>Ram worked on this one when we had issues on first dry run.</t>
  </si>
  <si>
    <t>100043
100163
100164</t>
  </si>
  <si>
    <t>Outlook Epic Integration</t>
  </si>
  <si>
    <t>Outlook Epic Integration was not affected by AWS cloud project- I confimed thebuild looks appropraite in TST. Bkg</t>
  </si>
  <si>
    <t>Jason Camp / Tamara Bethel-Williams</t>
  </si>
  <si>
    <t>Brandi Gaskin / Lecia Grunfelder</t>
  </si>
  <si>
    <t>M365 / REV PATIENT ACCESS / CAT INPATIENT</t>
  </si>
  <si>
    <t>Real Time Prescription Benefits (SureScripts)</t>
  </si>
  <si>
    <t>Still not working - turns out Surescripts also just moved to the cloud so that might be related. Earl to troubleshoot with Amanda - Issue logged. Can't put non prod Surescripts certificates on prod server to test.</t>
  </si>
  <si>
    <t>TST Dashboard - 30403003657
TST Patient Detail - 30403003655</t>
  </si>
  <si>
    <t>Glytec Glucommander- Diabetes care</t>
  </si>
  <si>
    <t xml:space="preserve">Interconnect Testing.  Open EPIC find patient on critical care unit and place DKA Insulin Infusion order.  In Sidebar see the order displayed.  Click the link to Glucommander should open the patient detail window and the order should cross in.  </t>
  </si>
  <si>
    <t>Marylynn O'Reilly - Josie Morris</t>
  </si>
  <si>
    <t>Error Message - SmartClickV3 experienced an unexpected problem causing your login to fail.
SmartClickV3 unexpected exception processing Landing page. Error: G-GC-S-1-000006.
System.IO.DirectoryNotFoundException: Could not find a part of the path 'D:\inetpub\wwwroot\GSENT.1689-t01.glytecenterprise.com.3512\csharp\Glucommander\Views\SMARTonFHIR\Landing\LandingError.cshtml'.
8/6 - TST Passes after troubleshooting with vendor</t>
  </si>
  <si>
    <t xml:space="preserve">640119
640731
</t>
  </si>
  <si>
    <t>SEPA- Southeastern Pathology Reports</t>
  </si>
  <si>
    <t xml:space="preserve">
Southeastern Pathology Associates provides comprehensive pathology services, specializing in diagnostic testing. </t>
  </si>
  <si>
    <t>VPN connection through Corepoint</t>
  </si>
  <si>
    <t>Surescripts E-Prescribe</t>
  </si>
  <si>
    <t>3rd Party Pharmacy integration. Sending prescriptions and pulling in fill information.</t>
  </si>
  <si>
    <t>CAT PHARMACY / ECSA</t>
  </si>
  <si>
    <t>"Attestation" still needed from NGHS IT to Surescripts. Attestation logged with Surescripts (6/9)
Still not working - turns out Surescripts also just moved to the cloud so that might be related. Earl to troubleshoot with Amanda - Issue logged</t>
  </si>
  <si>
    <t>Nuance Dragon Medical One</t>
  </si>
  <si>
    <t xml:space="preserve">Active FHIR API in Vendor Services
5/28/25 - Tried onsite testing and the mic does not work to integrate directly with Epic. The mic will work to dictate to the box and then transition to Epic.
6/2/25 - Reviewed with Tomel and Krista. Unable to test on Epic Cloud TST app. Can only test Dragon on published apps at this time. </t>
  </si>
  <si>
    <t>Amanda Osbourne-Lisa Thomas-Ashley Tipton</t>
  </si>
  <si>
    <t>CAT AMBULATORY / CAT INPATIENT</t>
  </si>
  <si>
    <t>27030
27032
27033</t>
  </si>
  <si>
    <t>Pecos (Dorothy/HomeHealth)</t>
  </si>
  <si>
    <t xml:space="preserve">interconnect. The information obtained regarding PECOS enrollment status is completed via an Epic Batch Run. The batch job obtains a file from CMS and uploads that file to system. The batch gets the file from CMS, uploads it to our FTP, then uploads the file to system. Using the following file paths: Non PRD file path:    \\nghs.com\epic\NonProd\Hospice\PECOS
PRD file path:   \\nghs.com\epic\Prod\Hospice\PECOS  
Verified with ECSA these file paths will not be affected. </t>
  </si>
  <si>
    <t>Casey Barron / Mary Beth Cole</t>
  </si>
  <si>
    <t>HOSPICE</t>
  </si>
  <si>
    <t xml:space="preserve">Ran Batch Job: 315 - NGHS HSPC PECOS in Putty AWS TST Environment; Batch job ran successfully; validated PECOS enrollment status updated in Hospice Intake StoryBoard </t>
  </si>
  <si>
    <t xml:space="preserve">33100
33101 </t>
  </si>
  <si>
    <t>200400
30820040001</t>
  </si>
  <si>
    <t>3M Core Grouper for Claims- Test running claims, check Interconnect trace viewer for errors.</t>
  </si>
  <si>
    <t>1.  Accessed a claims WQ with Medicare claims
2.  Refreshed claims with CGS error
3.  Error cleared
210000003452
200000005582
Per Steve: No errors on the log</t>
  </si>
  <si>
    <t xml:space="preserve">3M does not rely on whitelisting. per 3M, User traffic from Epic goes to the 360 Encompass Servers (on-prem), which </t>
  </si>
  <si>
    <t>100013</t>
  </si>
  <si>
    <t>ACR Care Select- Decision support for Radiology</t>
  </si>
  <si>
    <t xml:space="preserve">1. Open Ancillary Orders for the patient.  
2. Place a new order for an in-scope radiology procedure. Fill out all required fields, including the ordering provider, procedure, and diagnosis.  
3. Verify Record Decision Support Information? question appears but is not a hard stop   
4. Skip the Decision Support question.    
5. Sign order    
6. Verify CareSelect BPA does not fire  
7. VERIFY: The new order appears in chart review and on the Appt Desk - Orders tab.                                                                                                                                                                                      Likely covered in weblink testing automation, looks like the last weblink test against on-prem failed in late March however
https://epic-cdsapi.careselect.org/bpa
https://epic-test-cdsapi.careselect.org/bpa
 </t>
  </si>
  <si>
    <t>Rick Edwards / Chris Chumbley</t>
  </si>
  <si>
    <t>ACR Care Select 5/14/2025 5/20/2025,  (ACR Select "Care Select" is a weblink per Katy Gantt. The links do not look active. Reaching out to Katy Gantt for more feedback. 5-19-25 Meeting with Katy Gantt to understand the workflow. Ticket placed with Care Select and email chain going with our Account Rep. will not need to be whitelisted the Epic IPs as the messges are coming from corepoint.
Definitely want to validate this one with the PRD link
9/11 Successfully tested in Cloud PRD pointing to 'Test' Careselect URL. Requested to have E0A [100013] updated to use the 'PRD' Careselect URL instead of 'Test' Careselect URL. Discussed with Steve, Matthew, Jason D., and Ram. Ram advised this change would not be possible due to InterConnect settings/dependencies. Will have revisit at cutover.</t>
  </si>
  <si>
    <t>1501207
101229</t>
  </si>
  <si>
    <t>100069</t>
  </si>
  <si>
    <t>100317
100069</t>
  </si>
  <si>
    <t>AIDA Healthcare</t>
  </si>
  <si>
    <t>FHIR - no whitelisting required</t>
  </si>
  <si>
    <t>Shelvia Stewart</t>
  </si>
  <si>
    <t>https://aida.com/service/test
FHIR Intergration</t>
  </si>
  <si>
    <t>Baby 360 by YoMingo</t>
  </si>
  <si>
    <t xml:space="preserve">Inbound to Epic - analyst would likely need to point to cloud instance of Epic </t>
  </si>
  <si>
    <t>YoMingo does not utilize IP whitelisting, so the app will not be impacted by this update.  https://baby360.com/mobile-app/  - FHIR IC integration</t>
  </si>
  <si>
    <t>640100
103204</t>
  </si>
  <si>
    <t>100653
2100000146
33500000936</t>
  </si>
  <si>
    <t>100653
100697
33500000936</t>
  </si>
  <si>
    <t>Clinical Skills/ClinicalKey</t>
  </si>
  <si>
    <t>Practitioner.Read (STU3)- FHIR based app</t>
  </si>
  <si>
    <t>John Hale / Cindy Sullivan</t>
  </si>
  <si>
    <t>Kyle Hriczo, Shelvia Stewart</t>
  </si>
  <si>
    <t>ADM GENERAL / CAT INPATIENT</t>
  </si>
  <si>
    <t>CSI ANC LAB</t>
  </si>
  <si>
    <t>VPN, ORU messages via corepoint</t>
  </si>
  <si>
    <t>Kevin McNiel</t>
  </si>
  <si>
    <t>Nelson Dowling-Darshna Patel</t>
  </si>
  <si>
    <t>101017
101018
101471
101017
101016</t>
  </si>
  <si>
    <t>100047</t>
  </si>
  <si>
    <t>Epic Video Client</t>
  </si>
  <si>
    <t>Telehealth- uses SMS Sync queue</t>
  </si>
  <si>
    <t>Ambulatory Team</t>
  </si>
  <si>
    <t>Fuse/Signal Radiation Oncology</t>
  </si>
  <si>
    <t>Fuse extracts data from Aria and it uses the data to track patient documentation, charges, etc in Aria. Fuse cranks out a report so that Rad Onc leadership can use to identify missing/incorrect charges, look at data insights 
Technically if Aria is working, Fuse should be working too. 
 052825 - Aria worked for Varian testing. Do not have a way to test just the Fuse report.</t>
  </si>
  <si>
    <t>Listed as Corepoint in 3rd party, but is in fact interconnect and will need to be whitelisted!  Unable to access backend menu/configs, chatting with epic for options</t>
  </si>
  <si>
    <t>Acumen - Fresenius medical Care</t>
  </si>
  <si>
    <t xml:space="preserve">Checking with Chris Wright.  Chris and Katie said it's all kidney care that goes through Corepoint and doesn't need to be tested. </t>
  </si>
  <si>
    <t>640422
640423</t>
  </si>
  <si>
    <t>Ambry HL7</t>
  </si>
  <si>
    <t>Corepoint HL7 ORM Inbound data feed
Connect to Bridges in Epic, which sends to Interconnect</t>
  </si>
  <si>
    <t>Interfaces/Katie Denning can take this 5.5.25</t>
  </si>
  <si>
    <t>Carefeed</t>
  </si>
  <si>
    <t>new horizons LTC, but CAT INPATIENT and ADM GENERAL do not know this application</t>
  </si>
  <si>
    <t>Interfaces/Katie Denning can take this 5.5.25
CP_OB_Carefeed_ADT_File</t>
  </si>
  <si>
    <t>Carta Healthcare Cartographer</t>
  </si>
  <si>
    <t>Does not need to be tested for this project.</t>
  </si>
  <si>
    <t>Anil Gullapalli</t>
  </si>
  <si>
    <t>Per Anil, Does not need to be tested for this project</t>
  </si>
  <si>
    <t>640100
640102</t>
  </si>
  <si>
    <t>Ciox Healthsource</t>
  </si>
  <si>
    <t xml:space="preserve"> Clarity (ROI Vendor)- Test release of Information, have ECSA check trace viewer for errors.</t>
  </si>
  <si>
    <t>Drew Gardner</t>
  </si>
  <si>
    <t>REV HIM / ECSA</t>
  </si>
  <si>
    <t>Drew checking with Kenny and Todd 9/15
Mistakenly set to PASS in non-prd, no test system so will need to be test cutover</t>
  </si>
  <si>
    <t>Cognitive Computing Nebula</t>
  </si>
  <si>
    <r>
      <rPr>
        <u/>
        <sz val="8"/>
        <color rgb="FFFF6B00"/>
        <rFont val="Calibri"/>
        <family val="2"/>
      </rPr>
      <t xml:space="preserve">https://galaxy.epic.com/Redirect.aspx?DocumentID=100051721&amp;PrefDocID=126443
</t>
    </r>
    <r>
      <rPr>
        <sz val="8"/>
        <color rgb="FF000000"/>
        <rFont val="Calibri"/>
        <family val="2"/>
      </rPr>
      <t>Need to work with Hannah to get IPs whitelisted
Part of epic, so not needed to test</t>
    </r>
  </si>
  <si>
    <t>Data Services / ODBA</t>
  </si>
  <si>
    <t>N/A part of back end services to Epic</t>
  </si>
  <si>
    <t>Cosmos</t>
  </si>
  <si>
    <t>https://cosmos.epic.com/</t>
  </si>
  <si>
    <t>Mark Pawloski</t>
  </si>
  <si>
    <t>Cosmos is a dataset created in collaboration with a community of health systems using Epic and is designed to improve patient care. By combining their data, participating organizations and Epic can make new discoveries and advance medicine. Cosmos also powers tools at the point of care, providing insights to clinicians that are tailored to the patient in front of them.</t>
  </si>
  <si>
    <t>CRC- Payment Safe Page</t>
  </si>
  <si>
    <t>this is for credit card payments, not Cancer Risk Calculator as previously indicated</t>
  </si>
  <si>
    <t>CRC Payment Safe Experian Health is a specialized application designed to enhance financial transactions within the healthcare sector. Its primary function is to provide secure payment processing solutions, ensuring the confidentiality and integrity of sensitive financial information. Can't be tested in TST</t>
  </si>
  <si>
    <t>Cures FHIR- 21st Cures Act</t>
  </si>
  <si>
    <t>For testing FHIR connections, not required for this testing event!</t>
  </si>
  <si>
    <t>Chris Wright working on this. Not testable at this time.</t>
  </si>
  <si>
    <t>E-Signature/Controlled Meds</t>
  </si>
  <si>
    <t>Digital signing server</t>
  </si>
  <si>
    <t>There is not a non-prod DSS server for testing controlled meds. Can't put non prod dss certs on production servers for testing. Post cutover only.</t>
  </si>
  <si>
    <t>Get Well - Rounding and Video Client</t>
  </si>
  <si>
    <t xml:space="preserve">Clinicians need real-time information to deliver the best patient care possible; leaders need intuitive analytic dashboards for managing operations; patients — and their families </t>
  </si>
  <si>
    <t>Brandi Gaskin, Erin Cordova</t>
  </si>
  <si>
    <t>Goes through VPN</t>
  </si>
  <si>
    <t>640320
640985
640987</t>
  </si>
  <si>
    <t>GRITS</t>
  </si>
  <si>
    <t>Interconnect Bridges interface
https://www.grits.state.ga.us/gritsws/client_Service
Also covers: Interconnect-QVC-TST  GRITS
Enter/administer vax on tst patient Epic TST - verify can see in GRITS TST portal. Enter historical vax on GRITS tst patient, verify Epic pulls via VAX Query.
052825 - GRITS tst did not show vaccine entered from Epic TST</t>
  </si>
  <si>
    <t>Earl and Amanda B verified GRITS testing
https://www.gritstest.state.ga.us/gritsws/client_Service?wsdl
9/15 - GRITS doesn't allow testing in a PRD environment/can check real patients when data is available</t>
  </si>
  <si>
    <t>Guardian Fusion (Guardian Research Network GRN Data Connection)</t>
  </si>
  <si>
    <t>Active API. Interconnect FHIR</t>
  </si>
  <si>
    <t>ITS DATA SERVICES</t>
  </si>
  <si>
    <t>Happy Together Integrations</t>
  </si>
  <si>
    <t>Interconnect. Does it go through the VPN? We should follow up with Hannah on this one as well. Hannah says likely not VPN and instead through the Care Everywhere network. This is likely for support connective services.
5/28  -  DId not see Care Everywhere connection Cloud TST</t>
  </si>
  <si>
    <t xml:space="preserve">a grouping within Care Everywhere. Can't put non prod care everywhere certs on the prod servers for testing this.  Post Cutover only. </t>
  </si>
  <si>
    <t>HCI Solutions- Medication Warning</t>
  </si>
  <si>
    <t>Instance only in POC, potentially orphaned and needs to be cleaned up not as part of this initiative.</t>
  </si>
  <si>
    <t>Only in POC</t>
  </si>
  <si>
    <t>ICD- National Cardiovascular Data Registry</t>
  </si>
  <si>
    <t>Kyruus</t>
  </si>
  <si>
    <t>interconnect, gets schedule dates for a provider. FHIR API.Kyruus provided the following update: the Kyruus network team has confirmed that there are no integrations currently that would necessitate any updates for IP whitelisting. This work is all set to close. BKG. - search and schedule appt with Provider
Backend system FHIR access essentially uses a generic service account to access data.  As a result, it is not applicable for patient-facing use cases.</t>
  </si>
  <si>
    <t xml:space="preserve">E0E Backend System. Approved through Showroom. </t>
  </si>
  <si>
    <t>MacroHelix</t>
  </si>
  <si>
    <t xml:space="preserve">stand-alone service from McKesson for the 340B. It only works in PRD because it has to have eligible patients with eligible meds with eligible insurance to generate a flat file that they place on a SFTP server. Not sure if we "push" the file to McKesson from the SFTP or they "pull" the file.
The way that MOVEit connects to MacroHelix is via a SFTP connection, it is logging into ftp.mhiapps.com. I can set up a quick job if you want to send a test file over if you need to, but I don't see that we have anything built to send from Epic Test to MacroHelix in MOVEIt. We do have some PRD jobs. MOVEit is currently having no problems getting into the folder structure where we pick up files from EPIC Test
</t>
  </si>
  <si>
    <t>Benjamin Simmons</t>
  </si>
  <si>
    <t>BI</t>
  </si>
  <si>
    <t>Mapquest</t>
  </si>
  <si>
    <t>Test UC on my way workflow via MyChart TST to see Mapquest map</t>
  </si>
  <si>
    <t>Amanda Osbourne</t>
  </si>
  <si>
    <t>CAT - MYCHART</t>
  </si>
  <si>
    <t>AWS 3 and AWS 4 successful (052825)
9/15/25 - Amanda O - need the MyChart patient available for PRD. Cannot make a new one. Can test when patient data is back in PRD.
9/24 Verified Mapquest map showed for UC On My Way workflow</t>
  </si>
  <si>
    <t>100082</t>
  </si>
  <si>
    <t>NPLEx</t>
  </si>
  <si>
    <t>Willow Amb</t>
  </si>
  <si>
    <t>100081</t>
  </si>
  <si>
    <t>Olympus KE- endoscopy</t>
  </si>
  <si>
    <t>Leslie McClain / Nicola Baker-Camejo</t>
  </si>
  <si>
    <t>Was able to see images from the image link successfully. Goes through Corepoint and IC</t>
  </si>
  <si>
    <t>Qpath/Telexy</t>
  </si>
  <si>
    <t xml:space="preserve">interface engine
ADT corepoint will be pointed for TST (no vendor contact needed)
Does PACS need to coordinate with this testing?
Need traffic from AWS to interconnect into PACS. Q-path provides a complete workflow solution for point-of-care ultrasound to help manage credentialing, quality assurance, reporting, billing, storage, teaching, research, and more. </t>
  </si>
  <si>
    <t>Ashley Tipton</t>
  </si>
  <si>
    <t>Phillips G3 SleepWare</t>
  </si>
  <si>
    <t xml:space="preserve">ORM/ORU corepoint. 
Verified with Zachary Delimitros (Sleep Lab manager) we are not using the interface to send reports from Sleepware back into Epic. </t>
  </si>
  <si>
    <t>We do not use this interface to send reports from Sleepware back into Epic. BUT we do pull patient name/MRN and NGHS employee names from Epic.</t>
  </si>
  <si>
    <t>Press Ganey</t>
  </si>
  <si>
    <t>token request with Press Ganey
https://epic.pressganey.com/api/v1/oauth2/token
74.119.202.118,74.119.202.119
Not through Epic, so we'll need to contact Press Ganey</t>
  </si>
  <si>
    <t>John Hale</t>
  </si>
  <si>
    <t>Kyle Hriczo</t>
  </si>
  <si>
    <t>ADM GENERAL</t>
  </si>
  <si>
    <t>of the group, I have reached back out to ask about working on phase 2 portion which is moving corepoint to the</t>
  </si>
  <si>
    <t>PRISM-Opthamology</t>
  </si>
  <si>
    <t>GNC does not use this application</t>
  </si>
  <si>
    <t>not used</t>
  </si>
  <si>
    <t>QRDA</t>
  </si>
  <si>
    <t>The application serves as a tool for generating and processing Quality Reporting Document Architecture (QRDA) documents, specifically catering to the needs of the Centers for Medicare &amp; Medicaid Services (CMS)</t>
  </si>
  <si>
    <t>Frankie Grant</t>
  </si>
  <si>
    <t>Shreya Kotak</t>
  </si>
  <si>
    <t>Population Health</t>
  </si>
  <si>
    <t>Quest- Beaker ANC LAB results</t>
  </si>
  <si>
    <t>Ram will change endpoint and Steve will make sure queues are running.</t>
  </si>
  <si>
    <t>200004</t>
  </si>
  <si>
    <t>Salucro Payment and Device Integration (MedEpay/Elavon)</t>
  </si>
  <si>
    <t>Longstreet Clinic</t>
  </si>
  <si>
    <t>Jaime Frost</t>
  </si>
  <si>
    <t>Sheila Snyder</t>
  </si>
  <si>
    <t>Not testable in TST. We'll need to engage Longstreet as well, since they're the ones that will need to run the actual transaction(s).   So we'll need a bit of lead time to make sure they're prepared to help when we reach that point.</t>
  </si>
  <si>
    <t>SOC Telemed</t>
  </si>
  <si>
    <t>Used to be Corepoint but is now FHIR intergration</t>
  </si>
  <si>
    <t>Seqster Health</t>
  </si>
  <si>
    <t xml:space="preserve">Patient Facing FHIR Intergration. Medication.Read (R4)
third party research site NGHS does not advertise, own, or support. Patients can go to it completely outside of us and sign us and it will link to their MyChart. The only thing we have ever done on it was allow the URL as safe. We cannot test it bc we would have to be a patient working with that outside research study. </t>
  </si>
  <si>
    <t xml:space="preserve">FHIR integration that is patient facing.  Uses open.id to authenticate to uses MyChart and then they allow access.  </t>
  </si>
  <si>
    <t>Steris SPM</t>
  </si>
  <si>
    <t>Corepoint. Will not be ready as part of this testing event</t>
  </si>
  <si>
    <t>TerminalWorks UniTwain</t>
  </si>
  <si>
    <t>Brandi Gaskin, Pam Shifflett, Jennifer Horn</t>
  </si>
  <si>
    <t>Unitwain is surface tablets, we only have them deployed in the GSV ED right now, and we only have licenses for those deployed. We'll just need to coordinate a time with staff when one isnt in use.</t>
  </si>
  <si>
    <t>100091</t>
  </si>
  <si>
    <t>Unite Us</t>
  </si>
  <si>
    <r>
      <rPr>
        <sz val="8"/>
        <color rgb="FF000000"/>
        <rFont val="Calibri"/>
        <family val="2"/>
      </rPr>
      <t xml:space="preserve">Patient.Read
</t>
    </r>
    <r>
      <rPr>
        <u/>
        <sz val="8"/>
        <color rgb="FF000000"/>
        <rFont val="Calibri"/>
        <family val="2"/>
      </rPr>
      <t xml:space="preserve">
https://uniteus.com/press/unite-us-launches-patent-pending-integration-between-ehrs-and-its-social-care-coordination-platform/
https://emr.auth.uniteustraining.com/auth/smartonfhir
</t>
    </r>
  </si>
  <si>
    <t>Pop Health</t>
  </si>
  <si>
    <t>SMART on FHIR FDI Record, https://emr.auth.uniteus.io/</t>
  </si>
  <si>
    <t>Waystar</t>
  </si>
  <si>
    <r>
      <t xml:space="preserve">Peripherals needed with thin client </t>
    </r>
    <r>
      <rPr>
        <b/>
        <sz val="11"/>
        <color rgb="FFFF0000"/>
        <rFont val="Calibri"/>
        <family val="2"/>
      </rPr>
      <t>[All machines enabled for both Epic and Network printing]</t>
    </r>
  </si>
  <si>
    <t>Location of test machine</t>
  </si>
  <si>
    <t>Able to be tested in TST?</t>
  </si>
  <si>
    <t>Tested by and Date</t>
  </si>
  <si>
    <t>Cloud TST Pass/Fail</t>
  </si>
  <si>
    <t>Cloud PRD Smoke Test Pass/Fail</t>
  </si>
  <si>
    <t>Comments</t>
  </si>
  <si>
    <t>Cadence</t>
  </si>
  <si>
    <t>Document Scanner</t>
  </si>
  <si>
    <t>Lab</t>
  </si>
  <si>
    <t>Label Printer (Patient)</t>
  </si>
  <si>
    <t>Signature pad</t>
  </si>
  <si>
    <t>Camera</t>
  </si>
  <si>
    <t>Credit Card</t>
  </si>
  <si>
    <t>Post-Cutover</t>
  </si>
  <si>
    <t>We received a pass on this with Chestnut pilot</t>
  </si>
  <si>
    <t>Ambir Scanner (ID card)</t>
  </si>
  <si>
    <t>Grand Central</t>
  </si>
  <si>
    <t>9/24/25; EKC</t>
  </si>
  <si>
    <t>"Error! The remote server location was not set from either the location or the environment ID."</t>
  </si>
  <si>
    <t>We don't use a specialized label printer, but printed successfully to 1405-EPIC-PRINTER-4</t>
  </si>
  <si>
    <t>Same error as document scanner, but I believe our users are no longer using ambir scanners.</t>
  </si>
  <si>
    <t>Document Scanner (fujitsu)</t>
  </si>
  <si>
    <t>9/15/2025 CC,BS</t>
  </si>
  <si>
    <t>Document Scanner (canon)</t>
  </si>
  <si>
    <t>9/23/2025 CC, DK</t>
  </si>
  <si>
    <t>Had to requisition one for the lab from our Field Services partners</t>
  </si>
  <si>
    <t>Document Printing (Mammography)</t>
  </si>
  <si>
    <t>9/23/2205 CC, DK</t>
  </si>
  <si>
    <t>Can't find printers from PRD</t>
  </si>
  <si>
    <t>Barcode Scanner</t>
  </si>
  <si>
    <t>Confirmed again on 9/23
Wireless scanner in the lab doesn't seem to scan</t>
  </si>
  <si>
    <t>Epic can't connect, shows broken in image. Citrix team looking at. Pass 9/23</t>
  </si>
  <si>
    <t>Zebra Printer</t>
  </si>
  <si>
    <t>LWS default to down, enabling uncovered a new issue. Steve investigating. Still not available as of 9/23</t>
  </si>
  <si>
    <t>Orders</t>
  </si>
  <si>
    <t>Dragon Mic</t>
  </si>
  <si>
    <t>ASAP</t>
  </si>
  <si>
    <t>Zebra</t>
  </si>
  <si>
    <t>Optesia</t>
  </si>
  <si>
    <t>topaz signature pad</t>
  </si>
  <si>
    <t>Badge Reader</t>
  </si>
  <si>
    <t>Cupid</t>
  </si>
  <si>
    <t>Melissa</t>
  </si>
  <si>
    <t>9/23/25 Nick</t>
  </si>
  <si>
    <t>acc # 5832 (TST) , acc# 4848 (PRD)</t>
  </si>
  <si>
    <t>Desktop integration</t>
  </si>
  <si>
    <t>Mac Lab</t>
  </si>
  <si>
    <t xml:space="preserve">HeartSuite Hemo </t>
  </si>
  <si>
    <t>Epiphany</t>
  </si>
  <si>
    <t xml:space="preserve">
Beacon</t>
  </si>
  <si>
    <t>9/25/25 LT</t>
  </si>
  <si>
    <t>ClinDoc</t>
  </si>
  <si>
    <t>6/11/25 RM</t>
  </si>
  <si>
    <t>9/17/25 RM</t>
  </si>
  <si>
    <t>Stork</t>
  </si>
  <si>
    <t>LTC</t>
  </si>
  <si>
    <t>ClinDoc will test peripherals for LTC</t>
  </si>
  <si>
    <t>Ambulatory</t>
  </si>
  <si>
    <t>6/19/25 LT</t>
  </si>
  <si>
    <t xml:space="preserve">
successful test on thin client 9/18</t>
  </si>
  <si>
    <t>Barcode scanning</t>
  </si>
  <si>
    <t>Works on TST, silently fails on PRD LT 9/18/25
Reaching out to citrix team</t>
  </si>
  <si>
    <t>Label Printing</t>
  </si>
  <si>
    <t>Same issues as others LT 9/18/25</t>
  </si>
  <si>
    <t>Docment Printing</t>
  </si>
  <si>
    <t>Hospice</t>
  </si>
  <si>
    <t>Barcode Scanner, Zebra Printer, Label Printer (Patient)</t>
  </si>
  <si>
    <t>6/19/25 CB</t>
  </si>
  <si>
    <t>Willow IP</t>
  </si>
  <si>
    <t>Label Printer (Meds)</t>
  </si>
  <si>
    <t>6/19/2025 NB</t>
  </si>
  <si>
    <t>9/16/25  NB</t>
  </si>
  <si>
    <t>and tested printing to Xerox - All passed 9/25/25 NB</t>
  </si>
  <si>
    <t>Barcode Scanner (Meds)</t>
  </si>
  <si>
    <t>9/9/25 NB</t>
  </si>
  <si>
    <t>Willow OP</t>
  </si>
  <si>
    <t>Scanner (Prescription)</t>
  </si>
  <si>
    <t>Beaker</t>
  </si>
  <si>
    <t>Rover (iOS and Android)</t>
  </si>
  <si>
    <t> </t>
  </si>
  <si>
    <t>Ambulatory/MyChart</t>
  </si>
  <si>
    <t>Haiku</t>
  </si>
  <si>
    <t> Lab</t>
  </si>
  <si>
    <t>Canto</t>
  </si>
  <si>
    <t>iPad</t>
  </si>
  <si>
    <t>Prelude</t>
  </si>
  <si>
    <t>HIM</t>
  </si>
  <si>
    <t>ROI &amp; Utility client</t>
  </si>
  <si>
    <t>6/17/2025 Ty. A</t>
  </si>
  <si>
    <t>9/9/25 TA</t>
  </si>
  <si>
    <t>Working with Vendors (epic and onbase)</t>
  </si>
  <si>
    <t>Pass/Fail</t>
  </si>
  <si>
    <t>Notes</t>
  </si>
  <si>
    <t xml:space="preserve">Created and scheduled test pt  MRN: 012498562 within AWS PRD Smoke Test EVN- bkg </t>
  </si>
  <si>
    <t>9/24/25 EKC</t>
  </si>
  <si>
    <t>9/11/25 CHC</t>
  </si>
  <si>
    <t>9/23/25 KT</t>
  </si>
  <si>
    <t>9/17/25 AT</t>
  </si>
  <si>
    <t>09/17/25 LA (3rd party apps impacted by FHIR not tested)</t>
  </si>
  <si>
    <t>9/9/25 AMS/MF tested MRN 012498558 acc# 22265802</t>
  </si>
  <si>
    <t>9/23/25 AO</t>
  </si>
  <si>
    <t>9/9/25 AO</t>
  </si>
  <si>
    <t>9/17/25  NB</t>
  </si>
  <si>
    <t>9/18/25 ET</t>
  </si>
  <si>
    <t>9/12/25 NBD</t>
  </si>
  <si>
    <t>9/25/25 EKC</t>
  </si>
  <si>
    <t>EPIC does not communicate with the OnBase server. I updated the FDI record and E0A in EPIC, along with the OnBase config files on the Citrix server, with the new EPIC environment ID. I have an SLG with EPIC and a ticket open with OnBase. Epic is unable to open the 3M Encoder with the FHIR error. These errors are also being seen elsewhere.</t>
  </si>
  <si>
    <t>Resolute (HB/PB)</t>
  </si>
  <si>
    <t xml:space="preserve">PB/HB smoke testing passes with the exception of Rapid Retest and 3M. Rapid Retest will not be tested until cutover. </t>
  </si>
  <si>
    <t>Claimed</t>
  </si>
  <si>
    <t>Last Name</t>
  </si>
  <si>
    <t>First Name</t>
  </si>
  <si>
    <t>Middle Name</t>
  </si>
  <si>
    <t>Suffix</t>
  </si>
  <si>
    <t>Sex</t>
  </si>
  <si>
    <t>Gender Identity</t>
  </si>
  <si>
    <t>Sexual Orientation</t>
  </si>
  <si>
    <t>Sex Assigned At Birth</t>
  </si>
  <si>
    <t>DOB</t>
  </si>
  <si>
    <t>SSN</t>
  </si>
  <si>
    <t>Street Address Line 1</t>
  </si>
  <si>
    <t>Street Address Line 2</t>
  </si>
  <si>
    <t>City</t>
  </si>
  <si>
    <t>State</t>
  </si>
  <si>
    <t>Zip Code</t>
  </si>
  <si>
    <t>Country</t>
  </si>
  <si>
    <t>County</t>
  </si>
  <si>
    <t>House Number</t>
  </si>
  <si>
    <t>District</t>
  </si>
  <si>
    <t>Home Phone</t>
  </si>
  <si>
    <t>Work Phone</t>
  </si>
  <si>
    <t>Cell Phone</t>
  </si>
  <si>
    <t>Race</t>
  </si>
  <si>
    <t>Language</t>
  </si>
  <si>
    <t>Religion</t>
  </si>
  <si>
    <t>Ethnicity</t>
  </si>
  <si>
    <t>Marital Status</t>
  </si>
  <si>
    <t>Email Address</t>
  </si>
  <si>
    <t>ZZTESTLASTNAME</t>
  </si>
  <si>
    <t>TESTFIRSTNAME</t>
  </si>
  <si>
    <t>TESTMIDDLENAME</t>
  </si>
  <si>
    <t>JR</t>
  </si>
  <si>
    <t>F</t>
  </si>
  <si>
    <t>########</t>
  </si>
  <si>
    <t>999-99-9999</t>
  </si>
  <si>
    <t>123 Oak Street</t>
  </si>
  <si>
    <t>Apt 4</t>
  </si>
  <si>
    <t>Gainesville</t>
  </si>
  <si>
    <t>GA</t>
  </si>
  <si>
    <t>USA</t>
  </si>
  <si>
    <t>Hall</t>
  </si>
  <si>
    <t>ASIAN</t>
  </si>
  <si>
    <t>English</t>
  </si>
  <si>
    <t>Caucasian</t>
  </si>
  <si>
    <t>Single</t>
  </si>
  <si>
    <t>email@noemail.com</t>
  </si>
  <si>
    <t>INTRoundOne</t>
  </si>
  <si>
    <t>One</t>
  </si>
  <si>
    <t>M</t>
  </si>
  <si>
    <t>111-11-1111</t>
  </si>
  <si>
    <t>124 Anywhere Street</t>
  </si>
  <si>
    <t>email@email.com</t>
  </si>
  <si>
    <t>Two</t>
  </si>
  <si>
    <t>111-11-1112</t>
  </si>
  <si>
    <t>125 Anywhere Street</t>
  </si>
  <si>
    <t>Married</t>
  </si>
  <si>
    <t>Three</t>
  </si>
  <si>
    <t>111-11-1113</t>
  </si>
  <si>
    <t>126 Anywhere Street</t>
  </si>
  <si>
    <t>Four</t>
  </si>
  <si>
    <t>111-11-1114</t>
  </si>
  <si>
    <t>127 Anywhere Street</t>
  </si>
  <si>
    <t>Five</t>
  </si>
  <si>
    <t>111-11-1115</t>
  </si>
  <si>
    <t>128 Anywhere Street</t>
  </si>
  <si>
    <t>Six</t>
  </si>
  <si>
    <t>111-11-1116</t>
  </si>
  <si>
    <t>129 Anywhere Street</t>
  </si>
  <si>
    <t>Seven</t>
  </si>
  <si>
    <t>111-11-1117</t>
  </si>
  <si>
    <t>130 Anywhere Street</t>
  </si>
  <si>
    <t>Eight</t>
  </si>
  <si>
    <t>111-11-1118</t>
  </si>
  <si>
    <t>131 Anywhere Street</t>
  </si>
  <si>
    <t>Nine</t>
  </si>
  <si>
    <t>111-11-1119</t>
  </si>
  <si>
    <t>132 Anywhere Street</t>
  </si>
  <si>
    <t>Ten</t>
  </si>
  <si>
    <t>111-11-1120</t>
  </si>
  <si>
    <t>133 Anywhere Street</t>
  </si>
  <si>
    <t>Josie Morris</t>
  </si>
  <si>
    <t>Eleven</t>
  </si>
  <si>
    <t>111-11-1121</t>
  </si>
  <si>
    <t>134 Anywhere Street</t>
  </si>
  <si>
    <t>Twelve</t>
  </si>
  <si>
    <t>111-11-1122</t>
  </si>
  <si>
    <t>135 Anywhere Street</t>
  </si>
  <si>
    <t>Thirteen</t>
  </si>
  <si>
    <t>111-11-1123</t>
  </si>
  <si>
    <t>136 Anywhere Street</t>
  </si>
  <si>
    <t>Ashlee Shiffer</t>
  </si>
  <si>
    <t>Fourteen</t>
  </si>
  <si>
    <t>111-11-1124</t>
  </si>
  <si>
    <t>137 Anywhere Street</t>
  </si>
  <si>
    <t>Fifteen</t>
  </si>
  <si>
    <t>111-11-1125</t>
  </si>
  <si>
    <t>138 Anywhere Street</t>
  </si>
  <si>
    <t>Sixteen</t>
  </si>
  <si>
    <t>111-11-1126</t>
  </si>
  <si>
    <t>139 Anywhere Street</t>
  </si>
  <si>
    <t>Seventeen</t>
  </si>
  <si>
    <t>111-11-1127</t>
  </si>
  <si>
    <t>140 Anywhere Street</t>
  </si>
  <si>
    <t>Eighteen</t>
  </si>
  <si>
    <t>111-11-1128</t>
  </si>
  <si>
    <t>141 Anywhere Street</t>
  </si>
  <si>
    <t>Nineteen</t>
  </si>
  <si>
    <t>111-11-1129</t>
  </si>
  <si>
    <t>142 Anywhere Street</t>
  </si>
  <si>
    <t>Twenty</t>
  </si>
  <si>
    <t>111-11-1130</t>
  </si>
  <si>
    <t>143 Anywhere Street</t>
  </si>
  <si>
    <t>TwentyOne</t>
  </si>
  <si>
    <t>111-11-1131</t>
  </si>
  <si>
    <t>144 Anywhere Street</t>
  </si>
  <si>
    <t>TwentyTwo</t>
  </si>
  <si>
    <t>111-11-1132</t>
  </si>
  <si>
    <t>145 Anywhere Street</t>
  </si>
  <si>
    <t>TwentyThree</t>
  </si>
  <si>
    <t>111-11-1133</t>
  </si>
  <si>
    <t>146 Anywhere Street</t>
  </si>
  <si>
    <t>TwentyFour</t>
  </si>
  <si>
    <t>111-11-1134</t>
  </si>
  <si>
    <t>147 Anywhere Street</t>
  </si>
  <si>
    <t>TwentyFive</t>
  </si>
  <si>
    <t>111-11-1135</t>
  </si>
  <si>
    <t>148 Anywhere Street</t>
  </si>
  <si>
    <t>TwentySix</t>
  </si>
  <si>
    <t>111-11-1136</t>
  </si>
  <si>
    <t>149 Anywhere Street</t>
  </si>
  <si>
    <t>TwentySeven</t>
  </si>
  <si>
    <t>111-11-1137</t>
  </si>
  <si>
    <t>150 Anywhere Street</t>
  </si>
  <si>
    <t>TwentyEight</t>
  </si>
  <si>
    <t>111-11-1138</t>
  </si>
  <si>
    <t>151 Anywhere Street</t>
  </si>
  <si>
    <t>TwentyNine</t>
  </si>
  <si>
    <t>111-11-1139</t>
  </si>
  <si>
    <t>152 Anywhere Street</t>
  </si>
  <si>
    <t>Thirty</t>
  </si>
  <si>
    <t>111-11-1140</t>
  </si>
  <si>
    <t>153 Anywhere Street</t>
  </si>
  <si>
    <t>ThirtyOne</t>
  </si>
  <si>
    <t>111-11-1141</t>
  </si>
  <si>
    <t>154 Anywhere Street</t>
  </si>
  <si>
    <t>ThirtyTwo</t>
  </si>
  <si>
    <t>111-11-1142</t>
  </si>
  <si>
    <t>155 Anywhere Street</t>
  </si>
  <si>
    <t>ThirtyThree</t>
  </si>
  <si>
    <t>111-11-1143</t>
  </si>
  <si>
    <t>156 Anywhere Street</t>
  </si>
  <si>
    <t>ThirtyFour</t>
  </si>
  <si>
    <t>111-11-1144</t>
  </si>
  <si>
    <t>157 Anywhere Street</t>
  </si>
  <si>
    <t>ThirtyFive</t>
  </si>
  <si>
    <t>111-11-1145</t>
  </si>
  <si>
    <t>158 Anywhere Street</t>
  </si>
  <si>
    <t>ThirtySix</t>
  </si>
  <si>
    <t>111-11-1146</t>
  </si>
  <si>
    <t>159 Anywhere Street</t>
  </si>
  <si>
    <t>ThirtySeven</t>
  </si>
  <si>
    <t>111-11-1147</t>
  </si>
  <si>
    <t>160 Anywhere Street</t>
  </si>
  <si>
    <t>ThirtyEight</t>
  </si>
  <si>
    <t>111-11-1148</t>
  </si>
  <si>
    <t>161 Anywhere Street</t>
  </si>
  <si>
    <t>ThirtyNine</t>
  </si>
  <si>
    <t>111-11-1149</t>
  </si>
  <si>
    <t>162 Anywhere Street</t>
  </si>
  <si>
    <t>Forty</t>
  </si>
  <si>
    <t>111-11-1150</t>
  </si>
  <si>
    <t>163 Anywhere Street</t>
  </si>
  <si>
    <t>FortyOne</t>
  </si>
  <si>
    <t>111-11-1151</t>
  </si>
  <si>
    <t>164 Anywhere Street</t>
  </si>
  <si>
    <t>FortyTwo</t>
  </si>
  <si>
    <t>111-11-1152</t>
  </si>
  <si>
    <t>165 Anywhere Street</t>
  </si>
  <si>
    <t>FortyThree</t>
  </si>
  <si>
    <t>111-11-1153</t>
  </si>
  <si>
    <t>166 Anywhere Street</t>
  </si>
  <si>
    <t>FortyFour</t>
  </si>
  <si>
    <t>111-11-1154</t>
  </si>
  <si>
    <t>167 Anywhere Street</t>
  </si>
  <si>
    <t>FortyFive</t>
  </si>
  <si>
    <t>111-11-1155</t>
  </si>
  <si>
    <t>168 Anywhere Street</t>
  </si>
  <si>
    <t>FortySix</t>
  </si>
  <si>
    <t>111-11-1156</t>
  </si>
  <si>
    <t>169 Anywhere Street</t>
  </si>
  <si>
    <t>FortySeven</t>
  </si>
  <si>
    <t>111-11-1157</t>
  </si>
  <si>
    <t>170 Anywhere Street</t>
  </si>
  <si>
    <t>FortyEight</t>
  </si>
  <si>
    <t>111-11-1158</t>
  </si>
  <si>
    <t>171 Anywhere Street</t>
  </si>
  <si>
    <t>FortyNine</t>
  </si>
  <si>
    <t>111-11-1159</t>
  </si>
  <si>
    <t>172 Anywhere Street</t>
  </si>
  <si>
    <t>Fifty</t>
  </si>
  <si>
    <t>111-11-1160</t>
  </si>
  <si>
    <t>173 Anywhere Street</t>
  </si>
  <si>
    <t>FiftyOne</t>
  </si>
  <si>
    <t>111-11-1161</t>
  </si>
  <si>
    <t>174 Anywhere Street</t>
  </si>
  <si>
    <t>FiftyTwo</t>
  </si>
  <si>
    <t>111-11-1162</t>
  </si>
  <si>
    <t>175 Anywhere Street</t>
  </si>
  <si>
    <t>FiftyThree</t>
  </si>
  <si>
    <t>111-11-1163</t>
  </si>
  <si>
    <t>176 Anywhere Street</t>
  </si>
  <si>
    <t>FiftyFour</t>
  </si>
  <si>
    <t>111-11-1164</t>
  </si>
  <si>
    <t>177 Anywhere Street</t>
  </si>
  <si>
    <t>FiftyFive</t>
  </si>
  <si>
    <t>111-11-1165</t>
  </si>
  <si>
    <t>178 Anywhere Street</t>
  </si>
  <si>
    <t>FiftySix</t>
  </si>
  <si>
    <t>111-11-1166</t>
  </si>
  <si>
    <t>179 Anywhere Street</t>
  </si>
  <si>
    <t>FiftySeven</t>
  </si>
  <si>
    <t>111-11-1167</t>
  </si>
  <si>
    <t>180 Anywhere Street</t>
  </si>
  <si>
    <t>FiftyEight</t>
  </si>
  <si>
    <t>111-11-1168</t>
  </si>
  <si>
    <t>181 Anywhere Street</t>
  </si>
  <si>
    <t>FiftyNine</t>
  </si>
  <si>
    <t>111-11-1169</t>
  </si>
  <si>
    <t>182 Anywhere Street</t>
  </si>
  <si>
    <t>Sixty</t>
  </si>
  <si>
    <t>111-11-1170</t>
  </si>
  <si>
    <t>183 Anywhere Street</t>
  </si>
  <si>
    <t>SixtyOne</t>
  </si>
  <si>
    <t>111-11-1171</t>
  </si>
  <si>
    <t>184 Anywhere Street</t>
  </si>
  <si>
    <t>SixtyTwo</t>
  </si>
  <si>
    <t>111-11-1172</t>
  </si>
  <si>
    <t>185 Anywhere Street</t>
  </si>
  <si>
    <t>SixtyThree</t>
  </si>
  <si>
    <t>111-11-1173</t>
  </si>
  <si>
    <t>186 Anywhere Street</t>
  </si>
  <si>
    <t>SixtyFour</t>
  </si>
  <si>
    <t>111-11-1174</t>
  </si>
  <si>
    <t>187 Anywhere Street</t>
  </si>
  <si>
    <t>SixtyFive</t>
  </si>
  <si>
    <t>111-11-1175</t>
  </si>
  <si>
    <t>188 Anywhere Street</t>
  </si>
  <si>
    <t>SixtySix</t>
  </si>
  <si>
    <t>111-11-1176</t>
  </si>
  <si>
    <t>189 Anywhere Street</t>
  </si>
  <si>
    <t>SixtySeven</t>
  </si>
  <si>
    <t>111-11-1177</t>
  </si>
  <si>
    <t>190 Anywhere Street</t>
  </si>
  <si>
    <t>SixtyEight</t>
  </si>
  <si>
    <t>111-11-1178</t>
  </si>
  <si>
    <t>191 Anywhere Street</t>
  </si>
  <si>
    <t>SixtyNine</t>
  </si>
  <si>
    <t>111-11-1179</t>
  </si>
  <si>
    <t>192 Anywhere Street</t>
  </si>
  <si>
    <t>Seventy</t>
  </si>
  <si>
    <t>111-11-1180</t>
  </si>
  <si>
    <t>193 Anywhere Street</t>
  </si>
  <si>
    <t>SeventyOne</t>
  </si>
  <si>
    <t>111-11-1181</t>
  </si>
  <si>
    <t>194 Anywhere Street</t>
  </si>
  <si>
    <t>SeventyTwo</t>
  </si>
  <si>
    <t>111-11-1182</t>
  </si>
  <si>
    <t>195 Anywhere Street</t>
  </si>
  <si>
    <t>SeventyThree</t>
  </si>
  <si>
    <t>111-11-1183</t>
  </si>
  <si>
    <t>196 Anywhere Street</t>
  </si>
  <si>
    <t>SeventyFour</t>
  </si>
  <si>
    <t>111-11-1184</t>
  </si>
  <si>
    <t>197 Anywhere Street</t>
  </si>
  <si>
    <t>SeventyFive</t>
  </si>
  <si>
    <t>111-11-1185</t>
  </si>
  <si>
    <t>198 Anywhere Street</t>
  </si>
  <si>
    <t>SeventySix</t>
  </si>
  <si>
    <t>111-11-1186</t>
  </si>
  <si>
    <t>199 Anywhere Street</t>
  </si>
  <si>
    <t>SeventySeven</t>
  </si>
  <si>
    <t>111-11-1187</t>
  </si>
  <si>
    <t>200 Anywhere Street</t>
  </si>
  <si>
    <t>SeventyEight</t>
  </si>
  <si>
    <t>111-11-1188</t>
  </si>
  <si>
    <t>201 Anywhere Street</t>
  </si>
  <si>
    <t>SeventyNine</t>
  </si>
  <si>
    <t>111-11-1189</t>
  </si>
  <si>
    <t>202 Anywhere Street</t>
  </si>
  <si>
    <t>Eighty</t>
  </si>
  <si>
    <t>111-11-1190</t>
  </si>
  <si>
    <t>203 Anywhere Street</t>
  </si>
  <si>
    <t>EightyOne</t>
  </si>
  <si>
    <t>111-11-1191</t>
  </si>
  <si>
    <t>204 Anywhere Street</t>
  </si>
  <si>
    <t>EightyTwo</t>
  </si>
  <si>
    <t>111-11-1192</t>
  </si>
  <si>
    <t>205 Anywhere Street</t>
  </si>
  <si>
    <t>EightyThree</t>
  </si>
  <si>
    <t>111-11-1193</t>
  </si>
  <si>
    <t>206 Anywhere Street</t>
  </si>
  <si>
    <t>EightyFour</t>
  </si>
  <si>
    <t>111-11-1194</t>
  </si>
  <si>
    <t>207 Anywhere Street</t>
  </si>
  <si>
    <t>EightyFive</t>
  </si>
  <si>
    <t>111-11-1195</t>
  </si>
  <si>
    <t>208 Anywhere Street</t>
  </si>
  <si>
    <t>EightySix</t>
  </si>
  <si>
    <t>111-11-1196</t>
  </si>
  <si>
    <t>209 Anywhere Street</t>
  </si>
  <si>
    <t>EightySeven</t>
  </si>
  <si>
    <t>111-11-1197</t>
  </si>
  <si>
    <t>210 Anywhere Street</t>
  </si>
  <si>
    <t>EightyEight</t>
  </si>
  <si>
    <t>111-11-1198</t>
  </si>
  <si>
    <t>211 Anywhere Street</t>
  </si>
  <si>
    <t>EightyNine</t>
  </si>
  <si>
    <t>111-11-1199</t>
  </si>
  <si>
    <t>212 Anywhere Street</t>
  </si>
  <si>
    <t>Ninety</t>
  </si>
  <si>
    <t>111-11-1200</t>
  </si>
  <si>
    <t>213 Anywhere Street</t>
  </si>
  <si>
    <t>NinetyOne</t>
  </si>
  <si>
    <t>111-11-1201</t>
  </si>
  <si>
    <t>214 Anywhere Street</t>
  </si>
  <si>
    <t>NinetyTwo</t>
  </si>
  <si>
    <t>111-11-1202</t>
  </si>
  <si>
    <t>215 Anywhere Street</t>
  </si>
  <si>
    <t>NinetyThree</t>
  </si>
  <si>
    <t>111-11-1203</t>
  </si>
  <si>
    <t>216 Anywhere Street</t>
  </si>
  <si>
    <t>NinetyFour</t>
  </si>
  <si>
    <t>111-11-1204</t>
  </si>
  <si>
    <t>217 Anywhere Street</t>
  </si>
  <si>
    <t>NinetyFive</t>
  </si>
  <si>
    <t>111-11-1205</t>
  </si>
  <si>
    <t>218 Anywhere Street</t>
  </si>
  <si>
    <t>NinetySix</t>
  </si>
  <si>
    <t>111-11-1206</t>
  </si>
  <si>
    <t>219 Anywhere Street</t>
  </si>
  <si>
    <t>NinetySeven</t>
  </si>
  <si>
    <t>111-11-1207</t>
  </si>
  <si>
    <t>220 Anywhere Street</t>
  </si>
  <si>
    <t>NinetyEight</t>
  </si>
  <si>
    <t>111-11-1208</t>
  </si>
  <si>
    <t>221 Anywhere Street</t>
  </si>
  <si>
    <t>NinetyNine</t>
  </si>
  <si>
    <t>111-11-1209</t>
  </si>
  <si>
    <t>222 Anywhere Street</t>
  </si>
  <si>
    <t>OneHundred</t>
  </si>
  <si>
    <t>111-11-1210</t>
  </si>
  <si>
    <t>223 Anywhere Street</t>
  </si>
  <si>
    <t>OneHundredOne</t>
  </si>
  <si>
    <t>111-11-1211</t>
  </si>
  <si>
    <t>224 Anywhere Street</t>
  </si>
  <si>
    <t>OneHundredTwo</t>
  </si>
  <si>
    <t>111-11-1212</t>
  </si>
  <si>
    <t>225 Anywhere Street</t>
  </si>
  <si>
    <t>OneHundredThree</t>
  </si>
  <si>
    <t>111-11-1213</t>
  </si>
  <si>
    <t>226 Anywhere Street</t>
  </si>
  <si>
    <t>OneHundredFour</t>
  </si>
  <si>
    <t>111-11-1214</t>
  </si>
  <si>
    <t>227 Anywhere Street</t>
  </si>
  <si>
    <t>OneHundredFive</t>
  </si>
  <si>
    <t>111-11-1215</t>
  </si>
  <si>
    <t>228 Anywhere Street</t>
  </si>
  <si>
    <t>OneHundredSix</t>
  </si>
  <si>
    <t>111-11-1216</t>
  </si>
  <si>
    <t>229 Anywhere Street</t>
  </si>
  <si>
    <t>OneHundredSeven</t>
  </si>
  <si>
    <t>111-11-1217</t>
  </si>
  <si>
    <t>230 Anywhere Street</t>
  </si>
  <si>
    <t>OneHundredEight</t>
  </si>
  <si>
    <t>111-11-1218</t>
  </si>
  <si>
    <t>231 Anywhere Street</t>
  </si>
  <si>
    <t>OneHundredNine</t>
  </si>
  <si>
    <t>111-11-1219</t>
  </si>
  <si>
    <t>232 Anywhere Street</t>
  </si>
  <si>
    <t>OneHundredTen</t>
  </si>
  <si>
    <t>111-11-1220</t>
  </si>
  <si>
    <t>233 Anywhere Street</t>
  </si>
  <si>
    <t>OneHundredEleven</t>
  </si>
  <si>
    <t>111-11-1221</t>
  </si>
  <si>
    <t>234 Anywhere Street</t>
  </si>
  <si>
    <t>OneHundredTwelve</t>
  </si>
  <si>
    <t>111-11-1222</t>
  </si>
  <si>
    <t>235 Anywhere Street</t>
  </si>
  <si>
    <t>OneHundredThirteen</t>
  </si>
  <si>
    <t>111-11-1223</t>
  </si>
  <si>
    <t>236 Anywhere Street</t>
  </si>
  <si>
    <t>OneHundredFourteen</t>
  </si>
  <si>
    <t>111-11-1224</t>
  </si>
  <si>
    <t>237 Anywhere Street</t>
  </si>
  <si>
    <t>OneHundredFifteen</t>
  </si>
  <si>
    <t>111-11-1225</t>
  </si>
  <si>
    <t>238 Anywhere Street</t>
  </si>
  <si>
    <t>OneHundredSixteen</t>
  </si>
  <si>
    <t>111-11-1226</t>
  </si>
  <si>
    <t>239 Anywhere Street</t>
  </si>
  <si>
    <t>OneHundredSeventeen</t>
  </si>
  <si>
    <t>111-11-1227</t>
  </si>
  <si>
    <t>240 Anywhere Street</t>
  </si>
  <si>
    <t>OneHundredEighteen</t>
  </si>
  <si>
    <t>111-11-1228</t>
  </si>
  <si>
    <t>241 Anywhere Street</t>
  </si>
  <si>
    <t>OneHundredNineteen</t>
  </si>
  <si>
    <t>111-11-1229</t>
  </si>
  <si>
    <t>242 Anywhere Street</t>
  </si>
  <si>
    <t>OneHundredTwenty</t>
  </si>
  <si>
    <t>111-11-1230</t>
  </si>
  <si>
    <t>243 Anywhere Street</t>
  </si>
  <si>
    <t>OneHundredTwentyOne</t>
  </si>
  <si>
    <t>111-11-1231</t>
  </si>
  <si>
    <t>244 Anywhere Street</t>
  </si>
  <si>
    <t>EndtoEndOne</t>
  </si>
  <si>
    <t>111-11-1232</t>
  </si>
  <si>
    <t>245 Anywhere Street</t>
  </si>
  <si>
    <t>EndtoEndTwo</t>
  </si>
  <si>
    <t>111-11-1233</t>
  </si>
  <si>
    <t>246 Anywhere Street</t>
  </si>
  <si>
    <t>EndtoEndThree</t>
  </si>
  <si>
    <t>111-11-1234</t>
  </si>
  <si>
    <t>247 Anywhere Street</t>
  </si>
  <si>
    <t>EndtoEndFour</t>
  </si>
  <si>
    <t>111-11-1235</t>
  </si>
  <si>
    <t>248 Anywhere Street</t>
  </si>
  <si>
    <t>EndtoEndFive</t>
  </si>
  <si>
    <t>111-11-1236</t>
  </si>
  <si>
    <t>249 Anywhere Street</t>
  </si>
  <si>
    <t>EndtoEndSix</t>
  </si>
  <si>
    <t>111-11-1237</t>
  </si>
  <si>
    <t>250 Anywhere Street</t>
  </si>
  <si>
    <t>EndtoEndSeven</t>
  </si>
  <si>
    <t>111-11-1238</t>
  </si>
  <si>
    <t>251 Anywhere Street</t>
  </si>
  <si>
    <t>EndtoEndEight</t>
  </si>
  <si>
    <t>111-11-1239</t>
  </si>
  <si>
    <t>252 Anywhere Street</t>
  </si>
  <si>
    <t>EndtoEndNine</t>
  </si>
  <si>
    <t>111-11-1240</t>
  </si>
  <si>
    <t>253 Anywhere Street</t>
  </si>
  <si>
    <t>EndtoEndTen</t>
  </si>
  <si>
    <t>111-11-1241</t>
  </si>
  <si>
    <t>254 Anywhere Street</t>
  </si>
  <si>
    <t>PMOne</t>
  </si>
  <si>
    <t>111-11-1242</t>
  </si>
  <si>
    <t>255 Anywhere Street</t>
  </si>
  <si>
    <t>PMTwo</t>
  </si>
  <si>
    <t>111-11-1243</t>
  </si>
  <si>
    <t>256 Anywhere Street</t>
  </si>
  <si>
    <t>PMThree</t>
  </si>
  <si>
    <t>111-11-1244</t>
  </si>
  <si>
    <t>257 Anywhere Street</t>
  </si>
  <si>
    <t>PMFour</t>
  </si>
  <si>
    <t>111-11-1245</t>
  </si>
  <si>
    <t>258 Anywhere Street</t>
  </si>
  <si>
    <t>PMFive</t>
  </si>
  <si>
    <t>111-11-1246</t>
  </si>
  <si>
    <t>259 Anywhere Street</t>
  </si>
  <si>
    <t>PMSix</t>
  </si>
  <si>
    <t>111-11-1247</t>
  </si>
  <si>
    <t>260 Anywhere Street</t>
  </si>
  <si>
    <t>PMSeven</t>
  </si>
  <si>
    <t>111-11-1248</t>
  </si>
  <si>
    <t>261 Anywhere Street</t>
  </si>
  <si>
    <t>PMEight</t>
  </si>
  <si>
    <t>111-11-1249</t>
  </si>
  <si>
    <t>262 Anywhere Street</t>
  </si>
  <si>
    <t>PMNine</t>
  </si>
  <si>
    <t>111-11-1250</t>
  </si>
  <si>
    <t>263 Anywhere Street</t>
  </si>
  <si>
    <t>PMTen</t>
  </si>
  <si>
    <t>111-11-1251</t>
  </si>
  <si>
    <t>264 Anywhere Street</t>
  </si>
  <si>
    <t>PMEleven</t>
  </si>
  <si>
    <t>111-11-1252</t>
  </si>
  <si>
    <t>265 Anywhere Street</t>
  </si>
  <si>
    <t>PMTwelve</t>
  </si>
  <si>
    <t>111-11-1253</t>
  </si>
  <si>
    <t>266 Anywhere Street</t>
  </si>
  <si>
    <t>PMThirteen</t>
  </si>
  <si>
    <t>111-11-1254</t>
  </si>
  <si>
    <t>267 Anywhere Street</t>
  </si>
  <si>
    <t>PMFourteen</t>
  </si>
  <si>
    <t>111-11-1255</t>
  </si>
  <si>
    <t>268 Anywhere Street</t>
  </si>
  <si>
    <t>PMFifteen</t>
  </si>
  <si>
    <t>111-11-1256</t>
  </si>
  <si>
    <t>269 Anywhere Street</t>
  </si>
  <si>
    <t>PMSixteen</t>
  </si>
  <si>
    <t>111-11-1257</t>
  </si>
  <si>
    <t>270 Anywhere Street</t>
  </si>
  <si>
    <t>PMSeventeen</t>
  </si>
  <si>
    <t>111-11-1258</t>
  </si>
  <si>
    <t>271 Anywhere Street</t>
  </si>
  <si>
    <t>APPOne</t>
  </si>
  <si>
    <t>BCNOne</t>
  </si>
  <si>
    <t>111-11-1259</t>
  </si>
  <si>
    <t>272 Anywhere Street</t>
  </si>
  <si>
    <t>BCNTwo</t>
  </si>
  <si>
    <t>111-11-1260</t>
  </si>
  <si>
    <t>273 Anywhere Street</t>
  </si>
  <si>
    <t>BCNThree</t>
  </si>
  <si>
    <t>111-11-1261</t>
  </si>
  <si>
    <t>274 Anywhere Street</t>
  </si>
  <si>
    <t>BCNFour</t>
  </si>
  <si>
    <t>111-11-1262</t>
  </si>
  <si>
    <t>275 Anywhere Street</t>
  </si>
  <si>
    <t>BCNFive</t>
  </si>
  <si>
    <t>111-11-1263</t>
  </si>
  <si>
    <t>276 Anywhere Street</t>
  </si>
  <si>
    <t>BCNSix</t>
  </si>
  <si>
    <t>111-11-1264</t>
  </si>
  <si>
    <t>277 Anywhere Street</t>
  </si>
  <si>
    <t>BCNSeven</t>
  </si>
  <si>
    <t>111-11-1265</t>
  </si>
  <si>
    <t>278 Anywhere Street</t>
  </si>
  <si>
    <t>BCNEight</t>
  </si>
  <si>
    <t>111-11-1266</t>
  </si>
  <si>
    <t>279 Anywhere Street</t>
  </si>
  <si>
    <t>BCNNine</t>
  </si>
  <si>
    <t>111-11-1267</t>
  </si>
  <si>
    <t>280 Anywhere Street</t>
  </si>
  <si>
    <t>BCNTen</t>
  </si>
  <si>
    <t>111-11-1268</t>
  </si>
  <si>
    <t>281 Anywhere Street</t>
  </si>
  <si>
    <t>BCNEleven</t>
  </si>
  <si>
    <t>111-11-1269</t>
  </si>
  <si>
    <t>282 Anywhere Street</t>
  </si>
  <si>
    <t>BCNTwelve</t>
  </si>
  <si>
    <t>111-11-1270</t>
  </si>
  <si>
    <t>283 Anywhere Street</t>
  </si>
  <si>
    <t>BCNThirteen</t>
  </si>
  <si>
    <t>111-11-1271</t>
  </si>
  <si>
    <t>284 Anywhere Street</t>
  </si>
  <si>
    <t>BCNFourteen</t>
  </si>
  <si>
    <t>111-11-1272</t>
  </si>
  <si>
    <t>285 Anywhere Street</t>
  </si>
  <si>
    <t>BCNFifteen</t>
  </si>
  <si>
    <t>111-11-1273</t>
  </si>
  <si>
    <t>286 Anywhere Street</t>
  </si>
  <si>
    <t>BCNSixteen</t>
  </si>
  <si>
    <t>111-11-1274</t>
  </si>
  <si>
    <t>287 Anywhere Street</t>
  </si>
  <si>
    <t>BCNSeventeen</t>
  </si>
  <si>
    <t>111-11-1275</t>
  </si>
  <si>
    <t>288 Anywhere Street</t>
  </si>
  <si>
    <t>BCNEighteen</t>
  </si>
  <si>
    <t>111-11-1276</t>
  </si>
  <si>
    <t>289 Anywhere Street</t>
  </si>
  <si>
    <t>BCNNineteen</t>
  </si>
  <si>
    <t>111-11-1277</t>
  </si>
  <si>
    <t>290 Anywhere Street</t>
  </si>
  <si>
    <t>BCNTwenty</t>
  </si>
  <si>
    <t>111-11-1278</t>
  </si>
  <si>
    <t>291 Anywhere Street</t>
  </si>
  <si>
    <t>BCNTwentyOne</t>
  </si>
  <si>
    <t>111-11-1279</t>
  </si>
  <si>
    <t>292 Anywhere Street</t>
  </si>
  <si>
    <t>BCNTwentyTwo</t>
  </si>
  <si>
    <t>111-11-1280</t>
  </si>
  <si>
    <t>293 Anywhere Street</t>
  </si>
  <si>
    <t>BCNTwentyThree</t>
  </si>
  <si>
    <t>111-11-1281</t>
  </si>
  <si>
    <t>294 Anywhere Street</t>
  </si>
  <si>
    <t>BCNTwentyFour</t>
  </si>
  <si>
    <t>111-11-1282</t>
  </si>
  <si>
    <t>295 Anywhere Street</t>
  </si>
  <si>
    <t>BCNTwentyFive</t>
  </si>
  <si>
    <t>111-11-1283</t>
  </si>
  <si>
    <t>296 Anywhere Street</t>
  </si>
  <si>
    <t>BCNTwentySix</t>
  </si>
  <si>
    <t>111-11-1284</t>
  </si>
  <si>
    <t>297 Anywhere Street</t>
  </si>
  <si>
    <t>BCNTwentySeven</t>
  </si>
  <si>
    <t>111-11-1285</t>
  </si>
  <si>
    <t>298 Anywhere Street</t>
  </si>
  <si>
    <t>BCNTwentyEight</t>
  </si>
  <si>
    <t>111-11-1286</t>
  </si>
  <si>
    <t>299 Anywhere Street</t>
  </si>
  <si>
    <t>BCNTwentyNine</t>
  </si>
  <si>
    <t>111-11-1287</t>
  </si>
  <si>
    <t>300 Anywhere Street</t>
  </si>
  <si>
    <t>BCNThirty</t>
  </si>
  <si>
    <t>111-11-1288</t>
  </si>
  <si>
    <t>301 Anywhere Street</t>
  </si>
  <si>
    <t>BCNThirtyOne</t>
  </si>
  <si>
    <t>111-11-1289</t>
  </si>
  <si>
    <t>302 Anywhere Street</t>
  </si>
  <si>
    <t>BCNThirtyTwo</t>
  </si>
  <si>
    <t>111-11-1290</t>
  </si>
  <si>
    <t>303 Anywhere Street</t>
  </si>
  <si>
    <t>BCNThirtyThree</t>
  </si>
  <si>
    <t>111-11-1291</t>
  </si>
  <si>
    <t>304 Anywhere Street</t>
  </si>
  <si>
    <t>AMBOne</t>
  </si>
  <si>
    <t>111-11-1292</t>
  </si>
  <si>
    <t>305 Anywhere Street</t>
  </si>
  <si>
    <t>AMBTwo</t>
  </si>
  <si>
    <t>111-11-1293</t>
  </si>
  <si>
    <t>306 Anywhere Street</t>
  </si>
  <si>
    <t>Lisa Thomas</t>
  </si>
  <si>
    <t>AMBThree</t>
  </si>
  <si>
    <t>111-11-1294</t>
  </si>
  <si>
    <t>307 Anywhere Street</t>
  </si>
  <si>
    <t>AMBFour</t>
  </si>
  <si>
    <t>111-11-1295</t>
  </si>
  <si>
    <t>308 Anywhere Street</t>
  </si>
  <si>
    <t>AMBFive</t>
  </si>
  <si>
    <t>111-11-1296</t>
  </si>
  <si>
    <t>309 Anywhere Street</t>
  </si>
  <si>
    <t>AMBSix</t>
  </si>
  <si>
    <t>111-11-1297</t>
  </si>
  <si>
    <t>310 Anywhere Street</t>
  </si>
  <si>
    <t>111-11-1298</t>
  </si>
  <si>
    <t>311 Anywhere Street</t>
  </si>
  <si>
    <t>AMBEight</t>
  </si>
  <si>
    <t>111-11-1299</t>
  </si>
  <si>
    <t>312 Anywhere Street</t>
  </si>
  <si>
    <t>AMBNine</t>
  </si>
  <si>
    <t>111-11-1300</t>
  </si>
  <si>
    <t>313 Anywhere Street</t>
  </si>
  <si>
    <t>AMBTen</t>
  </si>
  <si>
    <t>111-11-1301</t>
  </si>
  <si>
    <t>314 Anywhere Street</t>
  </si>
  <si>
    <t>AMBEleven</t>
  </si>
  <si>
    <t>111-11-1302</t>
  </si>
  <si>
    <t>315 Anywhere Street</t>
  </si>
  <si>
    <t>AMBTwelve</t>
  </si>
  <si>
    <t>111-11-1303</t>
  </si>
  <si>
    <t>316 Anywhere Street</t>
  </si>
  <si>
    <t>AMBThirteen</t>
  </si>
  <si>
    <t>111-11-1304</t>
  </si>
  <si>
    <t>317 Anywhere Street</t>
  </si>
  <si>
    <t>AMBFourteen</t>
  </si>
  <si>
    <t>111-11-1305</t>
  </si>
  <si>
    <t>318 Anywhere Street</t>
  </si>
  <si>
    <t>AMBFifteen</t>
  </si>
  <si>
    <t>111-11-1306</t>
  </si>
  <si>
    <t>319 Anywhere Street</t>
  </si>
  <si>
    <t>AMBSixteen</t>
  </si>
  <si>
    <t>111-11-1307</t>
  </si>
  <si>
    <t>320 Anywhere Street</t>
  </si>
  <si>
    <t>AMBSeventeen</t>
  </si>
  <si>
    <t>111-11-1308</t>
  </si>
  <si>
    <t>321 Anywhere Street</t>
  </si>
  <si>
    <t>AMBEighteen</t>
  </si>
  <si>
    <t>111-11-1309</t>
  </si>
  <si>
    <t>322 Anywhere Street</t>
  </si>
  <si>
    <t>AMBNineteen</t>
  </si>
  <si>
    <t>111-11-1310</t>
  </si>
  <si>
    <t>323 Anywhere Street</t>
  </si>
  <si>
    <t>AMBTwenty</t>
  </si>
  <si>
    <t>111-11-1311</t>
  </si>
  <si>
    <t>324 Anywhere Street</t>
  </si>
  <si>
    <t>AMBTwentyOne</t>
  </si>
  <si>
    <t>111-11-1312</t>
  </si>
  <si>
    <t>325 Anywhere Street</t>
  </si>
  <si>
    <t>AMBTwentyTwo</t>
  </si>
  <si>
    <t>111-11-1313</t>
  </si>
  <si>
    <t>326 Anywhere Street</t>
  </si>
  <si>
    <t>AMBTwentyThree</t>
  </si>
  <si>
    <t>111-11-1314</t>
  </si>
  <si>
    <t>327 Anywhere Street</t>
  </si>
  <si>
    <t>AMBTwentyFour</t>
  </si>
  <si>
    <t>111-11-1315</t>
  </si>
  <si>
    <t>328 Anywhere Street</t>
  </si>
  <si>
    <t>AMBTwentyFive</t>
  </si>
  <si>
    <t>111-11-1316</t>
  </si>
  <si>
    <t>329 Anywhere Street</t>
  </si>
  <si>
    <t>AMBTwentySix</t>
  </si>
  <si>
    <t>111-11-1317</t>
  </si>
  <si>
    <t>330 Anywhere Street</t>
  </si>
  <si>
    <t>AMBTwentySeven</t>
  </si>
  <si>
    <t>111-11-1318</t>
  </si>
  <si>
    <t>331 Anywhere Street</t>
  </si>
  <si>
    <t>AMBTwentyEight</t>
  </si>
  <si>
    <t>111-11-1319</t>
  </si>
  <si>
    <t>332 Anywhere Street</t>
  </si>
  <si>
    <t>AMBTwentyNine</t>
  </si>
  <si>
    <t>111-11-1320</t>
  </si>
  <si>
    <t>333 Anywhere Street</t>
  </si>
  <si>
    <t>AMBThirty</t>
  </si>
  <si>
    <t>111-11-1321</t>
  </si>
  <si>
    <t>334 Anywhere Street</t>
  </si>
  <si>
    <t>AMBThirtyOne</t>
  </si>
  <si>
    <t>111-11-1322</t>
  </si>
  <si>
    <t>335 Anywhere Street</t>
  </si>
  <si>
    <t>RSHOne</t>
  </si>
  <si>
    <t>111-11-1323</t>
  </si>
  <si>
    <t>336 Anywhere Street</t>
  </si>
  <si>
    <t>RSHTwo</t>
  </si>
  <si>
    <t>111-11-1324</t>
  </si>
  <si>
    <t>337 Anywhere Street</t>
  </si>
  <si>
    <t>RSHThree</t>
  </si>
  <si>
    <t>111-11-1325</t>
  </si>
  <si>
    <t>338 Anywhere Street</t>
  </si>
  <si>
    <t>RSHFour</t>
  </si>
  <si>
    <t>111-11-1326</t>
  </si>
  <si>
    <t>339 Anywhere Street</t>
  </si>
  <si>
    <t>RSHFive</t>
  </si>
  <si>
    <t>111-11-1327</t>
  </si>
  <si>
    <t>340 Anywhere Street</t>
  </si>
  <si>
    <t>RSHSix</t>
  </si>
  <si>
    <t>111-11-1328</t>
  </si>
  <si>
    <t>341 Anywhere Street</t>
  </si>
  <si>
    <t>111-11-1329</t>
  </si>
  <si>
    <t>342 Anywhere Street</t>
  </si>
  <si>
    <t>RSHEight</t>
  </si>
  <si>
    <t>111-11-1330</t>
  </si>
  <si>
    <t>343 Anywhere Street</t>
  </si>
  <si>
    <t>RSHNine</t>
  </si>
  <si>
    <t>111-11-1331</t>
  </si>
  <si>
    <t>344 Anywhere Street</t>
  </si>
  <si>
    <t>ASAPOne</t>
  </si>
  <si>
    <t>111-11-1332</t>
  </si>
  <si>
    <t>345 Anywhere Street</t>
  </si>
  <si>
    <t>ASAPTwo</t>
  </si>
  <si>
    <t>111-11-1333</t>
  </si>
  <si>
    <t>346 Anywhere Street</t>
  </si>
  <si>
    <t>ASAPThree</t>
  </si>
  <si>
    <t>111-11-1334</t>
  </si>
  <si>
    <t>347 Anywhere Street</t>
  </si>
  <si>
    <t>ASAPFour</t>
  </si>
  <si>
    <t>111-11-1335</t>
  </si>
  <si>
    <t>348 Anywhere Street</t>
  </si>
  <si>
    <t>ASAPFive</t>
  </si>
  <si>
    <t>111-11-1336</t>
  </si>
  <si>
    <t>349 Anywhere Street</t>
  </si>
  <si>
    <t>ASAPSix</t>
  </si>
  <si>
    <t>111-11-1337</t>
  </si>
  <si>
    <t>350 Anywhere Street</t>
  </si>
  <si>
    <t>111-11-1338</t>
  </si>
  <si>
    <t>351 Anywhere Street</t>
  </si>
  <si>
    <t>ASAPEight</t>
  </si>
  <si>
    <t>111-11-1339</t>
  </si>
  <si>
    <t>352 Anywhere Street</t>
  </si>
  <si>
    <t>ASAPNine</t>
  </si>
  <si>
    <t>111-11-1340</t>
  </si>
  <si>
    <t>353 Anywhere Street</t>
  </si>
  <si>
    <t>ASAPTen</t>
  </si>
  <si>
    <t>111-11-1341</t>
  </si>
  <si>
    <t>354 Anywhere Street</t>
  </si>
  <si>
    <t>ASAPEleven</t>
  </si>
  <si>
    <t>111-11-1342</t>
  </si>
  <si>
    <t>355 Anywhere Street</t>
  </si>
  <si>
    <t>ASAPTwelve</t>
  </si>
  <si>
    <t>111-11-1343</t>
  </si>
  <si>
    <t>356 Anywhere Street</t>
  </si>
  <si>
    <t>ASAPThirteen</t>
  </si>
  <si>
    <t>111-11-1344</t>
  </si>
  <si>
    <t>357 Anywhere Street</t>
  </si>
  <si>
    <t>ASAPFourteen</t>
  </si>
  <si>
    <t>111-11-1345</t>
  </si>
  <si>
    <t>358 Anywhere Street</t>
  </si>
  <si>
    <t>ASAPFifteen</t>
  </si>
  <si>
    <t>111-11-1346</t>
  </si>
  <si>
    <t>359 Anywhere Street</t>
  </si>
  <si>
    <t>ASAPSixteen</t>
  </si>
  <si>
    <t>111-11-1347</t>
  </si>
  <si>
    <t>360 Anywhere Street</t>
  </si>
  <si>
    <t>ASAPSeventeen</t>
  </si>
  <si>
    <t>111-11-1348</t>
  </si>
  <si>
    <t>361 Anywhere Street</t>
  </si>
  <si>
    <t>ASAPEighteen</t>
  </si>
  <si>
    <t>111-11-1349</t>
  </si>
  <si>
    <t>362 Anywhere Street</t>
  </si>
  <si>
    <t>ASAPNineteen</t>
  </si>
  <si>
    <t>111-11-1350</t>
  </si>
  <si>
    <t>363 Anywhere Street</t>
  </si>
  <si>
    <t>ASAPTwenty</t>
  </si>
  <si>
    <t>111-11-1351</t>
  </si>
  <si>
    <t>364 Anywhere Street</t>
  </si>
  <si>
    <t>ASAPTwentyOne</t>
  </si>
  <si>
    <t>111-11-1352</t>
  </si>
  <si>
    <t>365 Anywhere Street</t>
  </si>
  <si>
    <t>ASAPTwentyTwo</t>
  </si>
  <si>
    <t>111-11-1353</t>
  </si>
  <si>
    <t>366 Anywhere Street</t>
  </si>
  <si>
    <t>ASAPTwentyThree</t>
  </si>
  <si>
    <t>111-11-1354</t>
  </si>
  <si>
    <t>367 Anywhere Street</t>
  </si>
  <si>
    <t>ASAPTwentyFour</t>
  </si>
  <si>
    <t>111-11-1355</t>
  </si>
  <si>
    <t>368 Anywhere Street</t>
  </si>
  <si>
    <t>ASAPTwentyFive</t>
  </si>
  <si>
    <t>111-11-1356</t>
  </si>
  <si>
    <t>369 Anywhere Street</t>
  </si>
  <si>
    <t>ASAPTwentySix</t>
  </si>
  <si>
    <t>111-11-1357</t>
  </si>
  <si>
    <t>370 Anywhere Street</t>
  </si>
  <si>
    <t>ASAPTwentySeven</t>
  </si>
  <si>
    <t>111-11-1358</t>
  </si>
  <si>
    <t>371 Anywhere Street</t>
  </si>
  <si>
    <t>ASAPTwentyEight</t>
  </si>
  <si>
    <t>111-11-1359</t>
  </si>
  <si>
    <t>372 Anywhere Street</t>
  </si>
  <si>
    <t>ASAPTwentyNine</t>
  </si>
  <si>
    <t>111-11-1360</t>
  </si>
  <si>
    <t>373 Anywhere Street</t>
  </si>
  <si>
    <t>ASAPThirty</t>
  </si>
  <si>
    <t>111-11-1361</t>
  </si>
  <si>
    <t>374 Anywhere Street</t>
  </si>
  <si>
    <t>ASAPThirtyOne</t>
  </si>
  <si>
    <t>111-11-1362</t>
  </si>
  <si>
    <t>375 Anywhere Street</t>
  </si>
  <si>
    <t>IPOne</t>
  </si>
  <si>
    <t>111-11-1363</t>
  </si>
  <si>
    <t>376 Anywhere Street</t>
  </si>
  <si>
    <t>IPTwo</t>
  </si>
  <si>
    <t>111-11-1364</t>
  </si>
  <si>
    <t>377 Anywhere Street</t>
  </si>
  <si>
    <t>IPThree</t>
  </si>
  <si>
    <t>111-11-1365</t>
  </si>
  <si>
    <t>378 Anywhere Street</t>
  </si>
  <si>
    <t>IPFour</t>
  </si>
  <si>
    <t>111-11-1366</t>
  </si>
  <si>
    <t>379 Anywhere Street</t>
  </si>
  <si>
    <t>IPFive</t>
  </si>
  <si>
    <t>111-11-1367</t>
  </si>
  <si>
    <t>380 Anywhere Street</t>
  </si>
  <si>
    <t>IPSix</t>
  </si>
  <si>
    <t>111-11-1368</t>
  </si>
  <si>
    <t>381 Anywhere Street</t>
  </si>
  <si>
    <t>111-11-1369</t>
  </si>
  <si>
    <t>382 Anywhere Street</t>
  </si>
  <si>
    <t>IPEight</t>
  </si>
  <si>
    <t>111-11-1370</t>
  </si>
  <si>
    <t>383 Anywhere Street</t>
  </si>
  <si>
    <t>IPNine</t>
  </si>
  <si>
    <t>111-11-1371</t>
  </si>
  <si>
    <t>384 Anywhere Street</t>
  </si>
  <si>
    <t>IPTen</t>
  </si>
  <si>
    <t>111-11-1372</t>
  </si>
  <si>
    <t>385 Anywhere Street</t>
  </si>
  <si>
    <t>IPEleven</t>
  </si>
  <si>
    <t>111-11-1373</t>
  </si>
  <si>
    <t>386 Anywhere Street</t>
  </si>
  <si>
    <t>IPTwelve</t>
  </si>
  <si>
    <t>111-11-1374</t>
  </si>
  <si>
    <t>387 Anywhere Street</t>
  </si>
  <si>
    <t>IPThirteen</t>
  </si>
  <si>
    <t>111-11-1375</t>
  </si>
  <si>
    <t>388 Anywhere Street</t>
  </si>
  <si>
    <t>IPFourteen</t>
  </si>
  <si>
    <t>111-11-1376</t>
  </si>
  <si>
    <t>389 Anywhere Street</t>
  </si>
  <si>
    <t>IPFifteen</t>
  </si>
  <si>
    <t>111-11-1377</t>
  </si>
  <si>
    <t>390 Anywhere Street</t>
  </si>
  <si>
    <t>IPSixteen</t>
  </si>
  <si>
    <t>111-11-1378</t>
  </si>
  <si>
    <t>391 Anywhere Street</t>
  </si>
  <si>
    <t>IPSeventeen</t>
  </si>
  <si>
    <t>111-11-1379</t>
  </si>
  <si>
    <t>392 Anywhere Street</t>
  </si>
  <si>
    <t>IPEighteen</t>
  </si>
  <si>
    <t>111-11-1380</t>
  </si>
  <si>
    <t>393 Anywhere Street</t>
  </si>
  <si>
    <t>IPNineteen</t>
  </si>
  <si>
    <t>111-11-1381</t>
  </si>
  <si>
    <t>394 Anywhere Street</t>
  </si>
  <si>
    <t>IPTwenty</t>
  </si>
  <si>
    <t>111-11-1382</t>
  </si>
  <si>
    <t>395 Anywhere Street</t>
  </si>
  <si>
    <t>IPTwentyOne</t>
  </si>
  <si>
    <t>111-11-1383</t>
  </si>
  <si>
    <t>396 Anywhere Street</t>
  </si>
  <si>
    <t>IPTwentyTwo</t>
  </si>
  <si>
    <t>111-11-1384</t>
  </si>
  <si>
    <t>397 Anywhere Street</t>
  </si>
  <si>
    <t>IPTwentyThree</t>
  </si>
  <si>
    <t>111-11-1385</t>
  </si>
  <si>
    <t>398 Anywhere Street</t>
  </si>
  <si>
    <t>IPTwentyFour</t>
  </si>
  <si>
    <t>111-11-1386</t>
  </si>
  <si>
    <t>399 Anywhere Street</t>
  </si>
  <si>
    <t>IPTwentyFive</t>
  </si>
  <si>
    <t>111-11-1387</t>
  </si>
  <si>
    <t>400 Anywhere Street</t>
  </si>
  <si>
    <t>IPTwentySix</t>
  </si>
  <si>
    <t>111-11-1388</t>
  </si>
  <si>
    <t>401 Anywhere Street</t>
  </si>
  <si>
    <t>IPTwentySeven</t>
  </si>
  <si>
    <t>111-11-1389</t>
  </si>
  <si>
    <t>402 Anywhere Street</t>
  </si>
  <si>
    <t>IPTwentyEight</t>
  </si>
  <si>
    <t>111-11-1390</t>
  </si>
  <si>
    <t>403 Anywhere Street</t>
  </si>
  <si>
    <t>IPTwentyNine</t>
  </si>
  <si>
    <t>111-11-1391</t>
  </si>
  <si>
    <t>404 Anywhere Street</t>
  </si>
  <si>
    <t>IPThirty</t>
  </si>
  <si>
    <t>111-11-1392</t>
  </si>
  <si>
    <t>405 Anywhere Street</t>
  </si>
  <si>
    <t>IPThirtyOne</t>
  </si>
  <si>
    <t>111-11-1393</t>
  </si>
  <si>
    <t>406 Anywhere Street</t>
  </si>
  <si>
    <t>IPThirtyTwo</t>
  </si>
  <si>
    <t>111-11-1394</t>
  </si>
  <si>
    <t>407 Anywhere Street</t>
  </si>
  <si>
    <t>IPThirtyThree</t>
  </si>
  <si>
    <t>111-11-1395</t>
  </si>
  <si>
    <t>408 Anywhere Street</t>
  </si>
  <si>
    <t>IPThirtyFour</t>
  </si>
  <si>
    <t>111-11-1396</t>
  </si>
  <si>
    <t>409 Anywhere Street</t>
  </si>
  <si>
    <t>IPThirtyFive</t>
  </si>
  <si>
    <t>111-11-1397</t>
  </si>
  <si>
    <t>410 Anywhere Street</t>
  </si>
  <si>
    <t>IPThirtySix</t>
  </si>
  <si>
    <t>111-11-1398</t>
  </si>
  <si>
    <t>411 Anywhere Street</t>
  </si>
  <si>
    <t>IPThirtySeven</t>
  </si>
  <si>
    <t>111-11-1399</t>
  </si>
  <si>
    <t>412 Anywhere Street</t>
  </si>
  <si>
    <t>IPThirtyEight</t>
  </si>
  <si>
    <t>111-11-1400</t>
  </si>
  <si>
    <t>413 Anywhere Street</t>
  </si>
  <si>
    <t>IPThirtyNine</t>
  </si>
  <si>
    <t>111-11-1401</t>
  </si>
  <si>
    <t>414 Anywhere Street</t>
  </si>
  <si>
    <t>IPForty</t>
  </si>
  <si>
    <t>111-11-1402</t>
  </si>
  <si>
    <t>415 Anywhere Street</t>
  </si>
  <si>
    <t>IPFortyOne</t>
  </si>
  <si>
    <t>111-11-1403</t>
  </si>
  <si>
    <t>416 Anywhere Street</t>
  </si>
  <si>
    <t>IPFortyTwo</t>
  </si>
  <si>
    <t>111-11-1404</t>
  </si>
  <si>
    <t>417 Anywhere Street</t>
  </si>
  <si>
    <t>IPfortyThree</t>
  </si>
  <si>
    <t>111-11-1405</t>
  </si>
  <si>
    <t>418 Anywhere Street</t>
  </si>
  <si>
    <t>IPFortyFour</t>
  </si>
  <si>
    <t>111-11-1406</t>
  </si>
  <si>
    <t>419 Anywhere Street</t>
  </si>
  <si>
    <t>IPFortyFive</t>
  </si>
  <si>
    <t>111-11-1407</t>
  </si>
  <si>
    <t>420 Anywhere Street</t>
  </si>
  <si>
    <t>IPFortySix</t>
  </si>
  <si>
    <t>111-11-1408</t>
  </si>
  <si>
    <t>421 Anywhere Street</t>
  </si>
  <si>
    <t>IPFortySeven</t>
  </si>
  <si>
    <t>111-11-1409</t>
  </si>
  <si>
    <t>422 Anywhere Street</t>
  </si>
  <si>
    <t>IPFortyEight</t>
  </si>
  <si>
    <t>111-11-1410</t>
  </si>
  <si>
    <t>423 Anywhere Street</t>
  </si>
  <si>
    <t>IPFortyNine</t>
  </si>
  <si>
    <t>111-11-1411</t>
  </si>
  <si>
    <t>424 Anywhere Street</t>
  </si>
  <si>
    <t>IPFifty</t>
  </si>
  <si>
    <t>111-11-1412</t>
  </si>
  <si>
    <t>425 Anywhere Street</t>
  </si>
  <si>
    <t>IPFiftyOne</t>
  </si>
  <si>
    <t>111-11-1413</t>
  </si>
  <si>
    <t>426 Anywhere Street</t>
  </si>
  <si>
    <t>IPFiftyTwo</t>
  </si>
  <si>
    <t>111-11-1414</t>
  </si>
  <si>
    <t>427 Anywhere Street</t>
  </si>
  <si>
    <t>IPFiftyThree</t>
  </si>
  <si>
    <t>111-11-1415</t>
  </si>
  <si>
    <t>428 Anywhere Street</t>
  </si>
  <si>
    <t>IPFiftyFour</t>
  </si>
  <si>
    <t>111-11-1416</t>
  </si>
  <si>
    <t>429 Anywhere Street</t>
  </si>
  <si>
    <t>IPFiftyFive</t>
  </si>
  <si>
    <t>111-11-1417</t>
  </si>
  <si>
    <t>430 Anywhere Street</t>
  </si>
  <si>
    <t>IPFiftySix</t>
  </si>
  <si>
    <t>111-11-1418</t>
  </si>
  <si>
    <t>431 Anywhere Street</t>
  </si>
  <si>
    <t>IPFiftySeven</t>
  </si>
  <si>
    <t>111-11-1419</t>
  </si>
  <si>
    <t>432 Anywhere Street</t>
  </si>
  <si>
    <t>IPFiftyEight</t>
  </si>
  <si>
    <t>111-11-1420</t>
  </si>
  <si>
    <t>433 Anywhere Street</t>
  </si>
  <si>
    <t>IPFiftyNine</t>
  </si>
  <si>
    <t>111-11-1421</t>
  </si>
  <si>
    <t>434 Anywhere Street</t>
  </si>
  <si>
    <t>IPSixty</t>
  </si>
  <si>
    <t>111-11-1422</t>
  </si>
  <si>
    <t>435 Anywhere Street</t>
  </si>
  <si>
    <t>IPSixtyOne</t>
  </si>
  <si>
    <t>111-11-1423</t>
  </si>
  <si>
    <t>436 Anywhere Street</t>
  </si>
  <si>
    <t>IPSixtyTwo</t>
  </si>
  <si>
    <t>111-11-1424</t>
  </si>
  <si>
    <t>437 Anywhere Street</t>
  </si>
  <si>
    <t>IPSixtyThree</t>
  </si>
  <si>
    <t>111-11-1425</t>
  </si>
  <si>
    <t>438 Anywhere Street</t>
  </si>
  <si>
    <t>IPSixtyFour</t>
  </si>
  <si>
    <t>111-11-1426</t>
  </si>
  <si>
    <t>439 Anywhere Street</t>
  </si>
  <si>
    <t>IPSixtyFive</t>
  </si>
  <si>
    <t>111-11-1427</t>
  </si>
  <si>
    <t>440 Anywhere Street</t>
  </si>
  <si>
    <t>IPSixtySix</t>
  </si>
  <si>
    <t>111-11-1428</t>
  </si>
  <si>
    <t>441 Anywhere Street</t>
  </si>
  <si>
    <t>IPSixtySeven</t>
  </si>
  <si>
    <t>111-11-1429</t>
  </si>
  <si>
    <t>442 Anywhere Street</t>
  </si>
  <si>
    <t>IPSixtyEight</t>
  </si>
  <si>
    <t>111-11-1430</t>
  </si>
  <si>
    <t>443 Anywhere Street</t>
  </si>
  <si>
    <t>IPSixtyNine</t>
  </si>
  <si>
    <t>111-11-1431</t>
  </si>
  <si>
    <t>444 Anywhere Street</t>
  </si>
  <si>
    <t>IPSeventy</t>
  </si>
  <si>
    <t>111-11-1432</t>
  </si>
  <si>
    <t>445 Anywhere Street</t>
  </si>
  <si>
    <t>IPSeventyOne</t>
  </si>
  <si>
    <t>111-11-1433</t>
  </si>
  <si>
    <t>446 Anywhere Street</t>
  </si>
  <si>
    <t>IPSeventyTwo</t>
  </si>
  <si>
    <t>111-11-1434</t>
  </si>
  <si>
    <t>447 Anywhere Street</t>
  </si>
  <si>
    <t>BPAMOne</t>
  </si>
  <si>
    <t>111-11-1435</t>
  </si>
  <si>
    <t>448 Anywhere Street</t>
  </si>
  <si>
    <t>BPAMTwo</t>
  </si>
  <si>
    <t>111-11-1436</t>
  </si>
  <si>
    <t>449 Anywhere Street</t>
  </si>
  <si>
    <t>BPAMThree</t>
  </si>
  <si>
    <t>111-11-1437</t>
  </si>
  <si>
    <t>450 Anywhere Street</t>
  </si>
  <si>
    <t>BPAMFour</t>
  </si>
  <si>
    <t>111-11-1438</t>
  </si>
  <si>
    <t>451 Anywhere Street</t>
  </si>
  <si>
    <t>BPAMFive</t>
  </si>
  <si>
    <t>111-11-1439</t>
  </si>
  <si>
    <t>452 Anywhere Street</t>
  </si>
  <si>
    <t>BPAMSix</t>
  </si>
  <si>
    <t>111-11-1440</t>
  </si>
  <si>
    <t>453 Anywhere Street</t>
  </si>
  <si>
    <t>111-11-1441</t>
  </si>
  <si>
    <t>454 Anywhere Street</t>
  </si>
  <si>
    <t>BPAMEight</t>
  </si>
  <si>
    <t>111-11-1442</t>
  </si>
  <si>
    <t>455 Anywhere Street</t>
  </si>
  <si>
    <t>BPAMNine</t>
  </si>
  <si>
    <t>111-11-1443</t>
  </si>
  <si>
    <t>456 Anywhere Street</t>
  </si>
  <si>
    <t>Cloud Prod Smoke Test 
Status</t>
  </si>
  <si>
    <t>Count of System / Vendor</t>
  </si>
  <si>
    <t>Count of Cutover during testing window</t>
  </si>
  <si>
    <t>Encore Quality Management and Reporting</t>
  </si>
  <si>
    <t>Not Testable Total</t>
  </si>
  <si>
    <t>(blank)</t>
  </si>
  <si>
    <t>Weblinks!</t>
  </si>
  <si>
    <t>InterQual Medical Review Service for providers (IQ Connect)</t>
  </si>
  <si>
    <t>(blank) Total</t>
  </si>
  <si>
    <t>Post Cutover Test Only Total</t>
  </si>
  <si>
    <t>Grand Total</t>
  </si>
  <si>
    <t>ID</t>
  </si>
  <si>
    <t>Issue Number</t>
  </si>
  <si>
    <t>Date Raised</t>
  </si>
  <si>
    <t>Time Raised</t>
  </si>
  <si>
    <t>Raised By</t>
  </si>
  <si>
    <t>Issue Owner</t>
  </si>
  <si>
    <t>Runbook Task ID</t>
  </si>
  <si>
    <t>Issue Severity</t>
  </si>
  <si>
    <t>Issue Description</t>
  </si>
  <si>
    <t>Actions Taken</t>
  </si>
  <si>
    <t>Action By</t>
  </si>
  <si>
    <t>Issue Status</t>
  </si>
  <si>
    <t>Date Closed</t>
  </si>
  <si>
    <t>Time Closed</t>
  </si>
  <si>
    <t>Closed By</t>
  </si>
  <si>
    <t>5/28/2025</t>
  </si>
  <si>
    <t>Marylynn O'Reilly</t>
  </si>
  <si>
    <t>Glucommander did not launch.  SmartClickV3 experienced an unexpected problem causing your login to fail.
SmartClickV3 unexpected exception processing Landing page. Error: G-GC-S-1-000006.
System.IO.DirectoryNotFoundException: Could not find a part of the path 'D:\inetpub\wwwroot\GSENT.1689-t01.glytecenterprise.com.3512\csharp\Glucommander\Views\SMARTonFHIR\Landing\LandingError.cshtml'</t>
  </si>
  <si>
    <t>Firewall updated by Ajay on 6/2/2025</t>
  </si>
  <si>
    <t>Ajay</t>
  </si>
  <si>
    <t>Closed</t>
  </si>
  <si>
    <t>Lisa Turner, Amanda Osborne, Christian Haygood</t>
  </si>
  <si>
    <t xml:space="preserve">When attempting to log into Haiku app as FAMMD I got message, "Login Failure Communication with the server timed out. Seek assistance from an administrator if the problem persists. Code: TimedOut. </t>
  </si>
  <si>
    <t xml:space="preserve">Willow - Insight RX - getting 504 Gateway Time-out error.  </t>
  </si>
  <si>
    <t xml:space="preserve">The new teleneuro SOC link for BRS is not working. The new build was migrated Monday and confirmed working in regular PRD. </t>
  </si>
  <si>
    <t>this works as expected after another refresh</t>
  </si>
  <si>
    <t xml:space="preserve">BD Alaris Pumps need IPs swung internally. Add this to cutover runbook and find owner.
vmasalariscce01 - 172.16.74.144  - CCE TEST
vmasalariscce03 - 172.16.74.146  - CCE PROD </t>
  </si>
  <si>
    <t xml:space="preserve">BD Alaris system is not a production system </t>
  </si>
  <si>
    <t>Login coming back to on-prem AD servers, causing excessive login times</t>
  </si>
  <si>
    <t>Still digging but not an issue to testing on 6/17</t>
  </si>
  <si>
    <t>Brett Kennedy</t>
  </si>
  <si>
    <t>Change Healthcare/Interqual 500
https://teams.microsoft.com/l/message/19:meeting_N2NiNzE2YWQtMTFhOC00YzY2LWI1NDMtN2NkM2M5NzE2Yjk3@thread.v2/1748454683746?context=%7B%22contextType%22%3A%22chat%22%7D</t>
  </si>
  <si>
    <t>Bradley Gantt</t>
  </si>
  <si>
    <t>Merge Cardio image links are prompting for user credentials. Normally it passes through automatically.
https://vmascardcastst1.nghs.com/vericis_web/studyreviewdefault.asp?PID=%PATID%</t>
  </si>
  <si>
    <t>SLG 10055493 opened with Epic
Checked link in Hyperdrive TST on-prem and there is no prompt for user credentials</t>
  </si>
  <si>
    <t>ECG image links are prompting for user credentials. Normally it passes through automatically.
https://vmasepiphtest3.nghs.com/webapi/webtrust2.php?wt_username=%CRYPTSTR;;;;;;URL%</t>
  </si>
  <si>
    <t>Trouble</t>
  </si>
  <si>
    <t>10</t>
  </si>
  <si>
    <t>GRITS Histroy Query - AIP-640320 - Msg transmission failed on Interconnect.</t>
  </si>
  <si>
    <t>11</t>
  </si>
  <si>
    <t>ODI queue type - AIP- 640100 and 640102  timed out</t>
  </si>
  <si>
    <t>was fixed on-Prem environment . its ready for -AWS testing on 6/17</t>
  </si>
  <si>
    <t>12</t>
  </si>
  <si>
    <t>Ron</t>
  </si>
  <si>
    <t xml:space="preserve">Internal Split DNS needs to be fixed before next run </t>
  </si>
  <si>
    <t>we should turn Exsisiting DNS A records for split  DNS of the urls to Cnames and move them up a level like we did for external  should be trackable tasks</t>
  </si>
  <si>
    <t>13</t>
  </si>
  <si>
    <t>Steve</t>
  </si>
  <si>
    <t>Logs not going to DFS</t>
  </si>
  <si>
    <t>need to investage why should be trackable tasks</t>
  </si>
  <si>
    <t>STeve R</t>
  </si>
  <si>
    <t>14</t>
  </si>
  <si>
    <t>Chinmay/ David</t>
  </si>
  <si>
    <t xml:space="preserve">VPNs not listed in Routes and do not have conformation of VPNS are even in place </t>
  </si>
  <si>
    <t>need to investage and impliment should be trackable tasks</t>
  </si>
  <si>
    <t>Chinmay</t>
  </si>
  <si>
    <t>15</t>
  </si>
  <si>
    <t>Shawn</t>
  </si>
  <si>
    <t xml:space="preserve">Added 5 high ports need to document </t>
  </si>
  <si>
    <t xml:space="preserve">need to make sure they are documented </t>
  </si>
  <si>
    <t>16</t>
  </si>
  <si>
    <t>6/19/25</t>
  </si>
  <si>
    <t xml:space="preserve">Willow - Insight RX - getting error 404 - File or directory not found  </t>
  </si>
  <si>
    <t>17</t>
  </si>
  <si>
    <t>Erin Cordova</t>
  </si>
  <si>
    <t>Medium</t>
  </si>
  <si>
    <t>Change Healthcare/Interqual Connect - I'm able to launch Interqual from Epic without issues, but info is not filing back from Interqual into Epic. Per vendor, they use the SMART FHIR url to return into into Epic. 
Non-prd file-back URL = https://wptst.nghs.com/iqconnect-tst/api/epic/2019/ManagedCare/UM/FileInterQualReview
INTERQUAL CONNECT MEDICAL REVIEW SERVICE FOR PROVIDERS [FDI 100074]</t>
  </si>
  <si>
    <t xml:space="preserve">moved its own Interconnect instance (like the on-prem environment), rather than having it consolidated on the webservice instance. </t>
  </si>
  <si>
    <t>18</t>
  </si>
  <si>
    <t>Surescripts doesn't currently work from cloud. Surescripts did also just take their service to the cloud yesterday, which may be impacting our testing today.</t>
  </si>
  <si>
    <t>Earl and Amanda investigating
Fixed as of 8/4</t>
  </si>
  <si>
    <t>Low</t>
  </si>
  <si>
    <t>Unknown issuer: clinicalkey-nursing has no EHR configuration uploaded for https://wptst.nghs.com/fhir-tst/api/FHIR/DSTU2
Same behavior as on-prem</t>
  </si>
  <si>
    <t>This is working as expected. AIDA dashboard launches post refresh</t>
  </si>
  <si>
    <t>Shelvia</t>
  </si>
  <si>
    <t>Open</t>
  </si>
  <si>
    <t>Tomel, Amanda Osborne</t>
  </si>
  <si>
    <t>Dragon mics don't work, button doesn't turn on to record.</t>
  </si>
  <si>
    <t>Only really need to be tested for upgrade, but should not be neglected.</t>
  </si>
  <si>
    <t>Rick Edwards, Kevin McBride</t>
  </si>
  <si>
    <t>Radiant Warp Drive items listed in Peripheral Testing unable to be tested until cnames get applied</t>
  </si>
  <si>
    <t>Once cnames are applied as part of permanent cutover, Rick will be looking to test these</t>
  </si>
  <si>
    <t>Matt Fowler</t>
  </si>
  <si>
    <t>Cloud citrix storefront inactivity timeout is much shorter than on-prem - 30min vs 1hr</t>
  </si>
  <si>
    <t>Christopher Crisson setting time next week to troubleshoot surpressing the warning
https://nghs.service-now.com/u_incident_task.do?sys_id=8e26efc433aea6d0d3bd3ec9bd5c7b9a&amp;sysparm_record_target=u_incident_task&amp;sysparm_record_row=1&amp;sysparm_record_rows=1&amp;sysparm_record_list=u_incident%3D6165a78033aea6d0d3bd3ec9bd5c7bd6%5EORDERBYnumber</t>
  </si>
  <si>
    <t>native Epic exports fail in cloud TST, works in on-prem</t>
  </si>
  <si>
    <t>9/9/25</t>
  </si>
  <si>
    <t>360 Encompass FHIR Communication Client "Step 1 did not provide iss and launch"- error persists after previous troubleshooting
Getting same "Step 3" invalid_grant failed to redeem a launch token for an authoraization code" error - 9/25</t>
  </si>
  <si>
    <t>Hannah is working with Care Everywhere TS to resolve phonebooking. Phonebooking fixed but still running into the issue described. Confirmed same behavior on both published app and cloud coders desktop.</t>
  </si>
  <si>
    <t>Jason Deaver</t>
  </si>
  <si>
    <t>Glucommander FHIR blocking
"Your SmartClick V3 login failed because the EMR reported an error invalid_grant" 9/25</t>
  </si>
  <si>
    <t>Hannah is working with Care Everywhere TS to resolve phonebooking. Phonebooking fixed.
Invalid OAuth 2.0 request - issue persists 9/16
Converting this to Post Cutover Test only</t>
  </si>
  <si>
    <t>Interqual 403 access forbidden FHIR
After phonebook changes, this changed to a 500 error - persists as of 9/16, 9/25</t>
  </si>
  <si>
    <t>Hannah is working with Care Everywhere TS to resolve phonebooking. Phonebooking fixed.
The 500 error looks similar to the issue we had in TST where firewall rule needed to be updated by Ajay. Authorization code is getting rejected</t>
  </si>
  <si>
    <t>9/25/25</t>
  </si>
  <si>
    <t>4:13 PM</t>
  </si>
  <si>
    <t>High</t>
  </si>
  <si>
    <t>InsightRX "Error: No Org found loading" - issue persists 9/16</t>
  </si>
  <si>
    <t>Hannah is working with Care Everywhere TS to resolve phonebooking. Phonebooking fixed.
Now running into "Request failed with status code 500"
Successful test after FHIR issues start to be resolved.</t>
  </si>
  <si>
    <t>Chris Crisson</t>
  </si>
  <si>
    <t>Issue with synchronization between storefront servers</t>
  </si>
  <si>
    <t>Chris is troubleshooting with the Citrix team</t>
  </si>
  <si>
    <t>9:00AM</t>
  </si>
  <si>
    <t>Joshua Small</t>
  </si>
  <si>
    <t>Experian Payment page "Error getting payment session data from Epic"</t>
  </si>
  <si>
    <t>Doesn't have a test system, marked for testing Post-Cutover</t>
  </si>
  <si>
    <t>Matt Fowler, Mitchell Hawes</t>
  </si>
  <si>
    <t>Unable to LDAP to EMPs/SERs needed for workflow testing</t>
  </si>
  <si>
    <t>Troubleshooting with Mitchell and Hannah Hannah had to disable LDAP because something happened with the E0A import this morning.</t>
  </si>
  <si>
    <t>Ports 33317 need to be opened for Cardiology</t>
  </si>
  <si>
    <t>Working with Jameson to get this opened</t>
  </si>
  <si>
    <t>Jameson</t>
  </si>
  <si>
    <t>9/11/25</t>
  </si>
  <si>
    <t>Troubleshooting with Ram - some routing needs to be adjusted by Steve - should we coordinate all of these to be fixed before next session?</t>
  </si>
  <si>
    <t>Donna Kinslow, Amanda Osborne</t>
  </si>
  <si>
    <t>CRA Health (Volpera) Corepoint - Not returning data - FHIR</t>
  </si>
  <si>
    <t>9/12/25</t>
  </si>
  <si>
    <t>Cloud TST InsightRX - "Epic OAuth sever responded with: undefined :: URI..."</t>
  </si>
  <si>
    <t>attempting again today (9/12) and checking logs
Nicole is reaching out to InsightRX support</t>
  </si>
  <si>
    <t>NB - it is currently working</t>
  </si>
  <si>
    <t>Lisa Fiorucci</t>
  </si>
  <si>
    <t>Unspecified Rover disruptions to the training team in TST ClinDoc</t>
  </si>
  <si>
    <t>9/15/25</t>
  </si>
  <si>
    <t>Chris Chumbley</t>
  </si>
  <si>
    <t>Zebra printers from thin clients don't work</t>
  </si>
  <si>
    <t>Steve investigating</t>
  </si>
  <si>
    <t>Scanning doesn't work out of epic PRD thin client</t>
  </si>
  <si>
    <t>Works as expected from TST and Scandall Pro, just not from within thin client Cloud PRD</t>
  </si>
  <si>
    <t>Tomel Morrison</t>
  </si>
  <si>
    <t>Signature pads don't work out of epic thin client</t>
  </si>
  <si>
    <t>Appears broken on image, Citrix team investigating</t>
  </si>
  <si>
    <t>9/16/25</t>
  </si>
  <si>
    <t>Willow AMB not properly querying patient data. LC is working correctly in this manor.</t>
  </si>
  <si>
    <t>Jason made a change and this is now resolved</t>
  </si>
  <si>
    <t>AIDA Dashboard gets stuck on loading, no other errors - FHIR Issue
New error "invalid_grant failed to redeem a launch token for an authorization code" - 9/25</t>
  </si>
  <si>
    <t>Sectra PACS running into networking issue with VPN tunnel</t>
  </si>
  <si>
    <t>David is working with Ron on the routing issue</t>
  </si>
  <si>
    <t>Ron Metzger</t>
  </si>
  <si>
    <t>9/18/25</t>
  </si>
  <si>
    <t>Engaging citrix team</t>
  </si>
  <si>
    <t>Dragon mic app isn't able to find the attached Dragon mic device. We had a successful test on the Dragon device,  earlier in the day, but the difference here is that Mitzi started her test with the mobile app as the mic, which also worked.
Still an issue 9/25</t>
  </si>
  <si>
    <t>Jennifer Horn</t>
  </si>
  <si>
    <t>Intrado Televox not getting a message</t>
  </si>
  <si>
    <t>Count of Dry Run 2
Status</t>
  </si>
  <si>
    <t>Dry Run 2
Fail</t>
  </si>
  <si>
    <t>Manager(s)</t>
  </si>
  <si>
    <t>Reps for Rd2</t>
  </si>
  <si>
    <t>Check-in for Rd2?</t>
  </si>
  <si>
    <t>Apps</t>
  </si>
  <si>
    <t>Tested?</t>
  </si>
  <si>
    <t>James Choi, Kyle Hriczo</t>
  </si>
  <si>
    <t>Clinical Skills</t>
  </si>
  <si>
    <t>Ashlee Shiffer(Cupid), Bradley Gantt, Brittney Nix</t>
  </si>
  <si>
    <t>Merge Heartsuite</t>
  </si>
  <si>
    <t>Darshna Patel, Nelson Dowling</t>
  </si>
  <si>
    <t>Lisa Thomas, Christian Haygood, Amanda Osborne</t>
  </si>
  <si>
    <t>Cindy Sullivan, Mitzi Donaldson</t>
  </si>
  <si>
    <t>Marylynn O'Reilly(ClinDoc), Shelvia Stewart</t>
  </si>
  <si>
    <t>Nicole Benson, Earl Turner, Amanda Osborne</t>
  </si>
  <si>
    <t>DATA SERVICES</t>
  </si>
  <si>
    <t>Martha Hernandez Garcia</t>
  </si>
  <si>
    <t>Casey Barron</t>
  </si>
  <si>
    <t>Ram Chimpudi, Jennifer Bailey</t>
  </si>
  <si>
    <t>Paul DeLeon</t>
  </si>
  <si>
    <t>Brandi Gaskin (Cadence), Erin Cordova (PtAccess). Joshua Small, Brett Kennedy</t>
  </si>
  <si>
    <t>Intrado REV PATIENT ACCESS SMS / Televox SMS used by Mychart</t>
  </si>
  <si>
    <t>Get Well - Rounding Video Client</t>
  </si>
  <si>
    <t>Roles</t>
  </si>
  <si>
    <t>Teams</t>
  </si>
  <si>
    <t>Names</t>
  </si>
  <si>
    <t>Service Now Teams</t>
  </si>
  <si>
    <t>Analytics</t>
  </si>
  <si>
    <t>Beacon</t>
  </si>
  <si>
    <t>FHIR Issue</t>
  </si>
  <si>
    <t>ITS FIELD SERVICES</t>
  </si>
  <si>
    <t>Data Courier</t>
  </si>
  <si>
    <t>LAB SYSTEM COORDINATORS</t>
  </si>
  <si>
    <t>DoCo- Dorothy</t>
  </si>
  <si>
    <t>ANC CARDIOLOGY \ ECSA</t>
  </si>
  <si>
    <t>Hospital Billing</t>
  </si>
  <si>
    <t>ITS SYSTEM ARCHITECTURE</t>
  </si>
  <si>
    <t>ITS BUSINESS INTELLIGENCE</t>
  </si>
  <si>
    <t>MyChart</t>
  </si>
  <si>
    <t>ITS ENTERPRISE ARCHITECTURE</t>
  </si>
  <si>
    <t>PACS</t>
  </si>
  <si>
    <t>ITS TELECOM</t>
  </si>
  <si>
    <t>BIOMEDICAL SERVICES</t>
  </si>
  <si>
    <t>CAT - ONC - RESEARCH</t>
  </si>
  <si>
    <t>CAT HOSPICE</t>
  </si>
  <si>
    <t>CAT POPULATION HEALTH AND QUALITY</t>
  </si>
  <si>
    <t>ITS ADMIN TRIAGE</t>
  </si>
  <si>
    <t>ITS AUDIO VISUAL (AV)</t>
  </si>
  <si>
    <t>ITS BI REV CYCLE - FINANCE</t>
  </si>
  <si>
    <t>ITS BI WORKDAY</t>
  </si>
  <si>
    <t>ITS CLINICAL APPLICATION TEAM TRIAGE</t>
  </si>
  <si>
    <t>ITS COMMUNITY OUTREACH</t>
  </si>
  <si>
    <t>ITS CONNECT - SHAREPOINT</t>
  </si>
  <si>
    <t>ITS ENTERPRISE PLATFORMS</t>
  </si>
  <si>
    <t>ITS ENVIRONMENTS</t>
  </si>
  <si>
    <t>ITS INTERFACES</t>
  </si>
  <si>
    <t>ITS NETWORK SERVICES</t>
  </si>
  <si>
    <t>ITS SYSTEMS ENGINEERING</t>
  </si>
  <si>
    <t>ITS WORKFLOW</t>
  </si>
  <si>
    <t>Analysts \ ECSA</t>
  </si>
  <si>
    <t>CAT AMBULATORY \ ECSA</t>
  </si>
  <si>
    <t>CAT AMBULATORY \ ANC RADIOLOGY\ ECSA</t>
  </si>
  <si>
    <t>REV HIM  \ ECSA</t>
  </si>
  <si>
    <t>CAT INPATIENT \ ECSA</t>
  </si>
  <si>
    <t xml:space="preserve"> xrxversalinkb</t>
  </si>
  <si>
    <t xml:space="preserve"> ZebraZD410</t>
  </si>
  <si>
    <t xml:space="preserve"> ZebraZT410-203dpiZPL_Rotate</t>
  </si>
  <si>
    <t xml:space="preserve"> HPLJM402n</t>
  </si>
  <si>
    <t xml:space="preserve"> HPLJM452nw</t>
  </si>
  <si>
    <t xml:space="preserve"> Xerox4260</t>
  </si>
  <si>
    <t xml:space="preserve"> HP</t>
  </si>
  <si>
    <t xml:space="preserve"> HPLJM401n</t>
  </si>
  <si>
    <t xml:space="preserve"> Xerox4250</t>
  </si>
  <si>
    <t xml:space="preserve"> xrxphsr</t>
  </si>
  <si>
    <t xml:space="preserve"> HPM402n</t>
  </si>
  <si>
    <t xml:space="preserve"> HPM401dn</t>
  </si>
  <si>
    <t xml:space="preserve"> HPM252dw</t>
  </si>
  <si>
    <t xml:space="preserve"> Xerox3635MFP</t>
  </si>
  <si>
    <t xml:space="preserve"> 101HIMPC001_SECURECAPTURE</t>
  </si>
  <si>
    <t xml:space="preserve"> HPLJM401</t>
  </si>
  <si>
    <t xml:space="preserve"> XeroxWC4260</t>
  </si>
  <si>
    <t xml:space="preserve"> ZebraGK420d-GapNotch_Rotate</t>
  </si>
  <si>
    <t xml:space="preserve"> HPLJM251nw</t>
  </si>
  <si>
    <t xml:space="preserve"> xrx</t>
  </si>
  <si>
    <t xml:space="preserve"> JetDirect</t>
  </si>
  <si>
    <t xml:space="preserve"> HpLJ-2300</t>
  </si>
  <si>
    <t xml:space="preserve"> HPLJ-M401n</t>
  </si>
  <si>
    <t xml:space="preserve"> HPColorLJ-M251</t>
  </si>
  <si>
    <t xml:space="preserve"> XeroxPhaser3635</t>
  </si>
  <si>
    <t xml:space="preserve"> Xerox7855i</t>
  </si>
  <si>
    <t xml:space="preserve"> HPLJM451nw</t>
  </si>
  <si>
    <t xml:space="preserve"> Xerox4265</t>
  </si>
  <si>
    <t xml:space="preserve"> HPLJM252</t>
  </si>
  <si>
    <t xml:space="preserve"> Xerox3635</t>
  </si>
  <si>
    <t xml:space="preserve"> willowxrxversalinkb</t>
  </si>
  <si>
    <t xml:space="preserve"> ZebraGX420d</t>
  </si>
  <si>
    <t xml:space="preserve"> XeroxWC5855</t>
  </si>
  <si>
    <t xml:space="preserve"> ZebraGX420d-GapNotch_Rotate</t>
  </si>
  <si>
    <t xml:space="preserve"> ZebraZT410-203dpi-3.5x1_Rotate</t>
  </si>
  <si>
    <t xml:space="preserve"> Xerox7855</t>
  </si>
  <si>
    <t xml:space="preserve"> Xerox6655</t>
  </si>
  <si>
    <t xml:space="preserve"> HPLJP3005</t>
  </si>
  <si>
    <t xml:space="preserve"> HPLJM401dn</t>
  </si>
  <si>
    <t xml:space="preserve"> HPLJ-M402n</t>
  </si>
  <si>
    <t xml:space="preserve"> HPLJ-M402</t>
  </si>
  <si>
    <t xml:space="preserve"> HPLJ-M401</t>
  </si>
  <si>
    <t xml:space="preserve"> XeroxWC5845</t>
  </si>
  <si>
    <t xml:space="preserve"> Xerox5845</t>
  </si>
  <si>
    <t xml:space="preserve"> HPLJP2035n</t>
  </si>
  <si>
    <t xml:space="preserve"> HPLJ401</t>
  </si>
  <si>
    <t xml:space="preserve"> HPLJ400</t>
  </si>
  <si>
    <t xml:space="preserve"> HPLJP2055dn</t>
  </si>
  <si>
    <t xml:space="preserve"> HPLJM551</t>
  </si>
  <si>
    <t xml:space="preserve"> HPLJ9050</t>
  </si>
  <si>
    <t xml:space="preserve"> PrintMateAS450</t>
  </si>
  <si>
    <t xml:space="preserve"> ZebraQLn220</t>
  </si>
  <si>
    <t xml:space="preserve"> Xerox</t>
  </si>
  <si>
    <t xml:space="preserve"> ZebraGX430T-300dpi</t>
  </si>
  <si>
    <t xml:space="preserve"> HPM401n</t>
  </si>
  <si>
    <t xml:space="preserve"> HPLJ4050</t>
  </si>
  <si>
    <t xml:space="preserve"> HPJetDirect</t>
  </si>
  <si>
    <t xml:space="preserve"> HPLJ4225</t>
  </si>
  <si>
    <t xml:space="preserve"> XeroxMFP3635</t>
  </si>
  <si>
    <t xml:space="preserve"> HPLJM252dw</t>
  </si>
  <si>
    <t xml:space="preserve"> ZebraZT410-300dpi_Rotate</t>
  </si>
  <si>
    <t xml:space="preserve"> HPLJ402n</t>
  </si>
  <si>
    <t xml:space="preserve"> XeroxWC4265</t>
  </si>
  <si>
    <t xml:space="preserve"> XeroxWC7855i</t>
  </si>
  <si>
    <t xml:space="preserve"> ZebraZT510-203dpiZPL_Rotate</t>
  </si>
  <si>
    <t xml:space="preserve"> Xerox3655</t>
  </si>
  <si>
    <t xml:space="preserve"> WC3655</t>
  </si>
  <si>
    <t xml:space="preserve"> WC4265</t>
  </si>
  <si>
    <t xml:space="preserve"> Xerox3665</t>
  </si>
  <si>
    <t xml:space="preserve"> XeroxWC3665</t>
  </si>
  <si>
    <t xml:space="preserve"> versalinkb</t>
  </si>
  <si>
    <t xml:space="preserve"> HPM452nw</t>
  </si>
  <si>
    <t xml:space="preserve"> HPLJM602</t>
  </si>
  <si>
    <t xml:space="preserve"> HPLJM402</t>
  </si>
  <si>
    <t xml:space="preserve"> Xerox4255</t>
  </si>
  <si>
    <t xml:space="preserve"> KonicaMinolta</t>
  </si>
  <si>
    <t xml:space="preserve"> ZebraZT410-300dpi-3.5x1_Rotate</t>
  </si>
  <si>
    <t xml:space="preserve"> XR</t>
  </si>
  <si>
    <t xml:space="preserve"> XeroxWC4250</t>
  </si>
  <si>
    <t xml:space="preserve"> HPLJ-M602</t>
  </si>
  <si>
    <t xml:space="preserve"> XeroxWC5945</t>
  </si>
  <si>
    <t xml:space="preserve"> HPLJ4050n</t>
  </si>
  <si>
    <t xml:space="preserve"> HPLJ4250n</t>
  </si>
  <si>
    <t xml:space="preserve"> HPColorLJ-M402n</t>
  </si>
  <si>
    <t xml:space="preserve"> HPColorLJ-M452nw</t>
  </si>
  <si>
    <t xml:space="preserve"> HPLJ-4200</t>
  </si>
  <si>
    <t xml:space="preserve"> HPLJ-4100</t>
  </si>
  <si>
    <t xml:space="preserve"> XeroxWC3655</t>
  </si>
  <si>
    <t xml:space="preserve"> Dell5330dn</t>
  </si>
  <si>
    <t xml:space="preserve"> Dell2330dn</t>
  </si>
  <si>
    <t xml:space="preserve"> HPM601</t>
  </si>
  <si>
    <t xml:space="preserve"> XeroxWC3655X</t>
  </si>
  <si>
    <t xml:space="preserve"> HPLJ-P2055dn</t>
  </si>
  <si>
    <t xml:space="preserve"> Xerox3655i</t>
  </si>
  <si>
    <t xml:space="preserve"> XeroxB405</t>
  </si>
  <si>
    <t xml:space="preserve"> HPCOLORLJM252dw</t>
  </si>
  <si>
    <t xml:space="preserve"> HPLJ4250</t>
  </si>
  <si>
    <t xml:space="preserve"> HPLJM651</t>
  </si>
  <si>
    <t xml:space="preserve"> Xerox3655X</t>
  </si>
  <si>
    <t xml:space="preserve"> Dell</t>
  </si>
  <si>
    <t xml:space="preserve"> HPLJ-402n</t>
  </si>
  <si>
    <t xml:space="preserve"> HP1525nw</t>
  </si>
  <si>
    <t xml:space="preserve"> HPLJP4014</t>
  </si>
  <si>
    <t xml:space="preserve"> HPColorLJM451nw</t>
  </si>
  <si>
    <t xml:space="preserve"> Dell1720dn</t>
  </si>
  <si>
    <t xml:space="preserve"> HPColorLJ-M252dw</t>
  </si>
  <si>
    <t xml:space="preserve"> HPLJ-M402dn</t>
  </si>
  <si>
    <t xml:space="preserve"> HPLJ-M401dn</t>
  </si>
  <si>
    <t xml:space="preserve"> HPLJ-2100n</t>
  </si>
  <si>
    <t xml:space="preserve"> HPLJ-4250</t>
  </si>
  <si>
    <t xml:space="preserve"> HPLJM452</t>
  </si>
  <si>
    <t xml:space="preserve"> HPLJ4014</t>
  </si>
  <si>
    <t xml:space="preserve"> XeroxWC7845</t>
  </si>
  <si>
    <t xml:space="preserve"> HPM254DW</t>
  </si>
  <si>
    <t xml:space="preserve"> HPLJ600</t>
  </si>
  <si>
    <t xml:space="preserve"> HPLJ401n</t>
  </si>
  <si>
    <t xml:space="preserve"> HPLJ806</t>
  </si>
  <si>
    <t xml:space="preserve"> Xerox9303</t>
  </si>
  <si>
    <t xml:space="preserve"> Xerox7535</t>
  </si>
  <si>
    <t xml:space="preserve"> XeroxWC3655i</t>
  </si>
  <si>
    <t xml:space="preserve"> 404HIMPC001_SECURECAPTURE</t>
  </si>
  <si>
    <t xml:space="preserve"> 404HIMPC002_SECURECAPTURE</t>
  </si>
  <si>
    <t xml:space="preserve"> 404HIMPC003_SECURECAPTURE</t>
  </si>
  <si>
    <t xml:space="preserve"> 404HIMPC004_SECURECAPTURE</t>
  </si>
  <si>
    <t xml:space="preserve"> 404HIMPC005_SECURECAPTURE</t>
  </si>
  <si>
    <t xml:space="preserve"> 404HIMPC006_SECURECAPTURE</t>
  </si>
  <si>
    <t xml:space="preserve"> 404HIMPC007_SECURECAPTURE</t>
  </si>
  <si>
    <t xml:space="preserve"> 404HIMPC008_SECURECAPTURE</t>
  </si>
  <si>
    <t xml:space="preserve"> 404HIMPC010_SECURECAPTURE</t>
  </si>
  <si>
    <t xml:space="preserve"> 404HIMPC011_SECURECAPTURE</t>
  </si>
  <si>
    <t xml:space="preserve"> 404HIMPC012_SECURECAPTURE</t>
  </si>
  <si>
    <t xml:space="preserve"> 404HIMPC014_SECURECAPTURE</t>
  </si>
  <si>
    <t xml:space="preserve"> 404HIMPC015_SECURECAPTURE</t>
  </si>
  <si>
    <t xml:space="preserve"> 404HIMPC026_SECURECAPTURE</t>
  </si>
  <si>
    <t xml:space="preserve"> 404HIMPC027_SECURECAPTURE</t>
  </si>
  <si>
    <t xml:space="preserve"> 404HIMPC029_SECURECAPTURE</t>
  </si>
  <si>
    <t xml:space="preserve"> 404HIMPC045_SECURECAPTURE</t>
  </si>
  <si>
    <t xml:space="preserve"> 404RBLPC091_SECURECAPTURE</t>
  </si>
  <si>
    <t xml:space="preserve"> 404RBLPC102_SECURECAPTURE</t>
  </si>
  <si>
    <t xml:space="preserve"> Brother</t>
  </si>
  <si>
    <t xml:space="preserve"> Savin</t>
  </si>
  <si>
    <t xml:space="preserve"> ZebraZT410</t>
  </si>
  <si>
    <t xml:space="preserve"> CANON</t>
  </si>
  <si>
    <t xml:space="preserve"> SAVANE</t>
  </si>
  <si>
    <t xml:space="preserve"> KYOCERA</t>
  </si>
  <si>
    <t xml:space="preserve"> RICOH</t>
  </si>
  <si>
    <t xml:space="preserve"> XeroxWC7855</t>
  </si>
  <si>
    <t xml:space="preserve"> Xerox5945</t>
  </si>
  <si>
    <t xml:space="preserve"> SECURECAPTURE</t>
  </si>
  <si>
    <t>Topaz T-LBK460 BSB-R</t>
  </si>
  <si>
    <t>Ambir ID Scanner DS687-3</t>
  </si>
  <si>
    <t>Ambir ID Scanner DS687-5 Pro</t>
  </si>
  <si>
    <t>Honeywell Barcode 1952HHD</t>
  </si>
  <si>
    <t>Fijitsu Document Scanner Fi-7160 and 8170</t>
  </si>
  <si>
    <t>Nunance Powermic Version 2/3/4</t>
  </si>
  <si>
    <t>Microsoft LifeCam  HD3000</t>
  </si>
  <si>
    <t>Creative Live Cam HD Vf0770</t>
  </si>
  <si>
    <t>Logitech WebCam Brio</t>
  </si>
  <si>
    <t>Logitech UVC c270</t>
  </si>
  <si>
    <t>Covered by inpatient 9/25/25 MBC</t>
  </si>
  <si>
    <t>Need to chat with Peter Dcosta when he's back on Tues 9/16
Steve and Mitchell are working on getting Peter the proper config file for PRD 9/18
ClinDoc workflows test properly, conducted flowsheets, meds, orders, patient education,, notes 9/25</t>
  </si>
  <si>
    <t>SOC Telemed Corepoint doesn't launch - just a white screen - FHIR - issue persists as of 9/16, 9/25
Able to send data now, but no data comes back in. Mitzi is chatting with their support today - 9/26</t>
  </si>
  <si>
    <t>Barcode scanner for Ambulatory workflows silently fails in Cloud PRD Smoke Test, from thin client desktop app and published app. Works as expected in TST.</t>
  </si>
  <si>
    <t>Buttons not available, likely due to OLDTST build/records not being up to date</t>
  </si>
  <si>
    <t>Clinical Skills errors: "Unknown issuer: clinicalSkillsProd has no EHR configuration for https://wptst.nghs.com/fhir-tst/api/FHIR/DSTU2"</t>
  </si>
  <si>
    <t xml:space="preserve">FHIR was not avail during first round of testing - Issue logged
https://apps.healthcare.elsevier.com/launch/clinicalkey
https://apps.healthcare.elsevier.com/launch/clinicalSkillsProd
https://apps.healthcare.elsevier.com/launch/clinicalkey-nursing
9/25 - Clinical Skills errors: "Unknown issuer: clinicalSkillsProd has no EHR configuration for https://wptst.nghs.com/fhir-tst/api/FHIR/DSTU2"
</t>
  </si>
  <si>
    <t>Will be testing in the Lab 9/18
Lisa Thomas successful test in lab/thin client 9/18
Moving this back to fail due to build issues with the Easy Button not working. We're trying to move these records back in time to validate. - 9/25</t>
  </si>
  <si>
    <t>Longstreet</t>
  </si>
  <si>
    <t>GNC</t>
  </si>
  <si>
    <t>Working with Heidi Pritchett and Ty Nguyen</t>
  </si>
  <si>
    <t>Working with Staci Berry</t>
  </si>
  <si>
    <t>Will be completed 9/26 PD</t>
  </si>
  <si>
    <t>ClinDoc covers Hospice</t>
  </si>
  <si>
    <t>Steve reached out to Mychart team to inquire testing
Unable to access backend menu/configs, chatting with epic for options
We also must wait for patient data to be available before we can successfully test this
Hannah needs to take a look at this - 9/25
There could be more ports that werent discovered if we're only resolving the workflows where we encounter this. Client, Provider, Mobile, Translator, Regular Web</t>
  </si>
  <si>
    <t>Lisa Thomas, Christian Haygood</t>
  </si>
  <si>
    <t>FHIR was not avail during first round of testing - Firewall updates made and should be ready to go for Rd2
Confirmed working in pre-test with Training Team, with troubleshooting being done with 404 with customize window
8/4 The customization window in DAX Copilot is not working.
Got the protected E0E migrated, and progressed to a new error, but it is showing DAX now instead of Ambient - CH 9/26</t>
  </si>
  <si>
    <t>9/16/25 BG</t>
  </si>
  <si>
    <t>Hyland server issue</t>
  </si>
  <si>
    <t>Refresh from OLDTST is forcing us to manually rebuild E0A and start over - TA 9/22
Onbase saying that it's not making back into our system, potentially firewall related - TA 9/26</t>
  </si>
  <si>
    <t>Used in Prod, trying to see from RAM if used in TST- FHIR interface still needs to be tested.
9/11/25 - not working in PRD Cloud Per Ram: "Steve needs to do some routing to make it work on AWS PRD."
MRN 030002677, Tuesday (9/23) test and the calculation did not pass
Still failing as of the morning of 9/26 -Donna</t>
  </si>
  <si>
    <t>Mostly working, but the expected data is not coming back into system from SOC -AT MD 9/25</t>
  </si>
  <si>
    <r>
      <rPr>
        <b/>
        <sz val="10"/>
        <color rgb="FF022169"/>
        <rFont val="Calibri"/>
        <family val="2"/>
        <scheme val="minor"/>
      </rPr>
      <t>Donna Winslow</t>
    </r>
    <r>
      <rPr>
        <sz val="10"/>
        <color rgb="FF022169"/>
        <rFont val="Calibri"/>
        <family val="2"/>
        <scheme val="minor"/>
      </rPr>
      <t>, Amanda Osbourne-Lisa Thomas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</si>
</sst>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6" x14ac:knownFonts="1">
    <font>
      <sz val="11"/>
      <color theme="1"/>
      <name val="Calibri"/>
      <family val="2"/>
      <scheme val="minor"/>
    </font>
    <font>
      <sz val="8"/>
      <name val="Calibri"/>
      <family val="2"/>
    </font>
    <font>
      <u/>
      <sz val="8.8000000000000007"/>
      <color theme="10"/>
      <name val="Calibri"/>
      <family val="2"/>
    </font>
    <font>
      <sz val="11"/>
      <color rgb="FFFFFFFF"/>
      <name val="Calibri"/>
      <family val="2"/>
      <scheme val="minor"/>
    </font>
    <font>
      <sz val="11"/>
      <name val="Calibri"/>
      <family val="2"/>
      <scheme val="minor"/>
    </font>
    <font>
      <sz val="11"/>
      <color theme="3"/>
      <name val="Calibri"/>
      <family val="2"/>
      <scheme val="minor"/>
    </font>
    <font>
      <sz val="12"/>
      <color rgb="FFFFFFFF"/>
      <name val="Calibri"/>
      <family val="2"/>
      <scheme val="minor"/>
    </font>
    <font>
      <sz val="10"/>
      <color rgb="FFFFFFFF"/>
      <name val="Calibri"/>
      <family val="2"/>
      <scheme val="minor"/>
    </font>
    <font>
      <sz val="10"/>
      <color theme="2"/>
      <name val="Calibri"/>
      <family val="2"/>
      <scheme val="minor"/>
    </font>
    <font>
      <u/>
      <sz val="10"/>
      <color theme="2"/>
      <name val="Calibri"/>
      <family val="2"/>
      <scheme val="minor"/>
    </font>
    <font>
      <sz val="11"/>
      <color theme="2"/>
      <name val="Calibri"/>
      <family val="2"/>
      <scheme val="minor"/>
    </font>
    <font>
      <sz val="16"/>
      <color theme="2"/>
      <name val="Calibri"/>
      <family val="2"/>
      <scheme val="minor"/>
    </font>
    <font>
      <sz val="10"/>
      <color theme="3"/>
      <name val="Calibri"/>
      <family val="2"/>
      <scheme val="minor"/>
    </font>
    <font>
      <sz val="10"/>
      <color theme="1"/>
      <name val="Calibri"/>
      <family val="2"/>
      <scheme val="minor"/>
    </font>
    <font>
      <sz val="10"/>
      <name val="Calibri"/>
      <family val="2"/>
      <scheme val="minor"/>
    </font>
    <font>
      <sz val="10"/>
      <color rgb="FF022169"/>
      <name val="Calibri"/>
      <family val="2"/>
      <scheme val="minor"/>
    </font>
    <font>
      <sz val="10"/>
      <color rgb="FF000000"/>
      <name val="Calibri"/>
      <family val="2"/>
      <scheme val="minor"/>
    </font>
    <font>
      <b/>
      <sz val="16"/>
      <color theme="1"/>
      <name val="Calibri"/>
      <family val="2"/>
      <scheme val="minor"/>
    </font>
    <font>
      <sz val="11"/>
      <color rgb="FF242424"/>
      <name val="Aptos Narrow"/>
      <family val="2"/>
    </font>
    <font>
      <b/>
      <sz val="11"/>
      <color rgb="FF002060"/>
      <name val="Calibri"/>
      <family val="2"/>
    </font>
    <font>
      <b/>
      <sz val="11"/>
      <color rgb="FFFF0000"/>
      <name val="Calibri"/>
      <family val="2"/>
    </font>
    <font>
      <sz val="11"/>
      <name val="Calibri"/>
      <family val="2"/>
    </font>
    <font>
      <sz val="11"/>
      <color rgb="FF000000"/>
      <name val="Calibri"/>
      <family val="2"/>
    </font>
    <font>
      <b/>
      <i/>
      <sz val="10"/>
      <color theme="2"/>
      <name val="Calibri"/>
      <family val="2"/>
      <scheme val="minor"/>
    </font>
    <font>
      <sz val="10"/>
      <color theme="4"/>
      <name val="Calibri"/>
      <family val="2"/>
      <scheme val="minor"/>
    </font>
    <font>
      <sz val="10"/>
      <color rgb="FF022169"/>
      <name val="Calibri"/>
      <family val="2"/>
    </font>
    <font>
      <sz val="10"/>
      <color rgb="FF000000"/>
      <name val="Calibri"/>
      <family val="2"/>
    </font>
    <font>
      <b/>
      <sz val="11"/>
      <color theme="1"/>
      <name val="Calibri"/>
      <family val="2"/>
      <scheme val="minor"/>
    </font>
    <font>
      <sz val="11"/>
      <color rgb="FF000000"/>
      <name val="Calibri"/>
      <family val="2"/>
      <scheme val="minor"/>
    </font>
    <font>
      <b/>
      <sz val="11"/>
      <color rgb="FF000000"/>
      <name val="Calibri"/>
      <family val="2"/>
      <scheme val="minor"/>
    </font>
    <font>
      <b/>
      <sz val="10"/>
      <color rgb="FF022169"/>
      <name val="Calibri"/>
      <family val="2"/>
      <scheme val="minor"/>
    </font>
    <font>
      <b/>
      <sz val="10"/>
      <color rgb="FF080808"/>
      <name val="Calibri"/>
      <family val="2"/>
    </font>
    <font>
      <b/>
      <sz val="11"/>
      <color rgb="FF717271"/>
      <name val="Calibri"/>
      <family val="2"/>
      <scheme val="minor"/>
    </font>
    <font>
      <sz val="11"/>
      <color rgb="FF000000"/>
      <name val="Aptos Narrow"/>
      <family val="2"/>
    </font>
    <font>
      <sz val="11"/>
      <color rgb="FF080808"/>
      <name val="Calibri"/>
      <family val="2"/>
      <scheme val="minor"/>
    </font>
    <font>
      <b/>
      <sz val="11"/>
      <color rgb="FF080808"/>
      <name val="Calibri"/>
      <family val="2"/>
      <scheme val="minor"/>
    </font>
    <font>
      <b/>
      <sz val="12"/>
      <color rgb="FF080808"/>
      <name val="Calibri"/>
      <family val="2"/>
      <scheme val="minor"/>
    </font>
    <font>
      <b/>
      <sz val="12"/>
      <color rgb="FF000000"/>
      <name val="Calibri"/>
      <family val="2"/>
      <scheme val="minor"/>
    </font>
    <font>
      <b/>
      <sz val="14"/>
      <color rgb="FF080808"/>
      <name val="Calibri"/>
      <family val="2"/>
      <scheme val="minor"/>
    </font>
    <font>
      <b/>
      <sz val="11"/>
      <color rgb="FF000000"/>
      <name val="Calibri"/>
      <family val="2"/>
    </font>
    <font>
      <sz val="8"/>
      <color theme="2"/>
      <name val="Calibri"/>
      <family val="2"/>
      <scheme val="minor"/>
    </font>
    <font>
      <sz val="8"/>
      <color rgb="FF000000"/>
      <name val="Calibri"/>
      <family val="2"/>
      <scheme val="minor"/>
    </font>
    <font>
      <sz val="8"/>
      <color rgb="FF022169"/>
      <name val="Calibri"/>
      <family val="2"/>
    </font>
    <font>
      <sz val="8"/>
      <name val="Calibri"/>
      <family val="2"/>
      <scheme val="minor"/>
    </font>
    <font>
      <sz val="8"/>
      <color rgb="FF242424"/>
      <name val="Aptos Narrow"/>
      <family val="2"/>
    </font>
    <font>
      <u/>
      <sz val="8"/>
      <color theme="10"/>
      <name val="Calibri"/>
      <family val="2"/>
    </font>
    <font>
      <u/>
      <sz val="8"/>
      <color rgb="FFFF6B00"/>
      <name val="Calibri"/>
      <family val="2"/>
    </font>
    <font>
      <sz val="8"/>
      <color rgb="FF000000"/>
      <name val="Calibri"/>
      <family val="2"/>
    </font>
    <font>
      <u/>
      <sz val="8"/>
      <color rgb="FF000000"/>
      <name val="Calibri"/>
      <family val="2"/>
    </font>
    <font>
      <sz val="11"/>
      <color theme="1"/>
      <name val="Calibri"/>
      <family val="2"/>
      <scheme val="minor"/>
    </font>
    <font>
      <sz val="12"/>
      <color theme="1"/>
      <name val="Aptos Narrow"/>
      <family val="2"/>
    </font>
    <font>
      <b/>
      <sz val="9"/>
      <color rgb="FF000000"/>
      <name val="Tahoma"/>
      <family val="2"/>
    </font>
    <font>
      <sz val="9"/>
      <color rgb="FF000000"/>
      <name val="Tahoma"/>
      <family val="2"/>
    </font>
    <font>
      <sz val="11"/>
      <color rgb="FF717271"/>
      <name val="Calibri"/>
      <family val="2"/>
      <scheme val="minor"/>
    </font>
    <font>
      <sz val="11"/>
      <color rgb="FF242424"/>
      <name val="Aptos Narrow"/>
    </font>
    <font>
      <sz val="11"/>
      <name val="Calibri"/>
      <family val="2"/>
    </font>
  </fonts>
  <fills count="31">
    <fill>
      <patternFill patternType="none"/>
    </fill>
    <fill>
      <patternFill patternType="gray125"/>
    </fill>
    <fill>
      <patternFill patternType="solid">
        <fgColor theme="7" tint="0.79998168889431442"/>
        <bgColor indexed="64"/>
      </patternFill>
    </fill>
    <fill>
      <patternFill patternType="solid">
        <fgColor theme="7" tint="0.79998168889431442"/>
        <bgColor indexed="22"/>
      </patternFill>
    </fill>
    <fill>
      <patternFill patternType="solid">
        <fgColor theme="1" tint="0.79998168889431442"/>
        <bgColor indexed="64"/>
      </patternFill>
    </fill>
    <fill>
      <patternFill patternType="solid">
        <fgColor rgb="FF00A1DF"/>
        <bgColor indexed="64"/>
      </patternFill>
    </fill>
    <fill>
      <patternFill patternType="solid">
        <fgColor rgb="FF005CB9"/>
        <bgColor indexed="64"/>
      </patternFill>
    </fill>
    <fill>
      <patternFill patternType="solid">
        <fgColor rgb="FF005CB9"/>
        <bgColor indexed="22"/>
      </patternFill>
    </fill>
    <fill>
      <patternFill patternType="solid">
        <fgColor rgb="FF005CB9"/>
        <bgColor indexed="62"/>
      </patternFill>
    </fill>
    <fill>
      <patternFill patternType="solid">
        <fgColor rgb="FFFFFFFF"/>
        <bgColor indexed="64"/>
      </patternFill>
    </fill>
    <fill>
      <patternFill patternType="solid">
        <fgColor rgb="FFFFFFFF"/>
        <bgColor theme="7" tint="0.79998168889431442"/>
      </patternFill>
    </fill>
    <fill>
      <patternFill patternType="solid">
        <fgColor theme="7" tint="0.79998168889431442"/>
        <bgColor theme="7" tint="0.79998168889431442"/>
      </patternFill>
    </fill>
    <fill>
      <patternFill patternType="solid">
        <fgColor rgb="FF2A70E2"/>
        <bgColor indexed="64"/>
      </patternFill>
    </fill>
    <fill>
      <patternFill patternType="solid">
        <fgColor rgb="FFDDEBF7"/>
        <bgColor rgb="FF000000"/>
      </patternFill>
    </fill>
    <fill>
      <patternFill patternType="solid">
        <fgColor rgb="FFFFFF00"/>
        <bgColor indexed="64"/>
      </patternFill>
    </fill>
    <fill>
      <patternFill patternType="solid">
        <fgColor theme="2" tint="-0.249977111117893"/>
        <bgColor indexed="62"/>
      </patternFill>
    </fill>
    <fill>
      <patternFill patternType="solid">
        <fgColor theme="2" tint="-0.24997711111789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FFFFA7"/>
        <bgColor indexed="64"/>
      </patternFill>
    </fill>
    <fill>
      <patternFill patternType="solid">
        <fgColor theme="0" tint="0.59999389629810485"/>
        <bgColor indexed="64"/>
      </patternFill>
    </fill>
    <fill>
      <patternFill patternType="solid">
        <fgColor theme="8" tint="0.79998168889431442"/>
        <bgColor indexed="64"/>
      </patternFill>
    </fill>
    <fill>
      <patternFill patternType="solid">
        <fgColor rgb="FFC1E4FF"/>
        <bgColor rgb="FF000000"/>
      </patternFill>
    </fill>
    <fill>
      <patternFill patternType="solid">
        <fgColor rgb="FFC6C6C6"/>
        <bgColor rgb="FF000000"/>
      </patternFill>
    </fill>
    <fill>
      <patternFill patternType="solid">
        <fgColor theme="0" tint="0.79998168889431442"/>
        <bgColor indexed="64"/>
      </patternFill>
    </fill>
    <fill>
      <patternFill patternType="solid">
        <fgColor theme="2" tint="-0.499984740745262"/>
        <bgColor indexed="64"/>
      </patternFill>
    </fill>
    <fill>
      <patternFill patternType="solid">
        <fgColor theme="6"/>
        <bgColor indexed="64"/>
      </patternFill>
    </fill>
    <fill>
      <patternFill patternType="solid">
        <fgColor theme="2" tint="0.79998168889431442"/>
        <bgColor indexed="64"/>
      </patternFill>
    </fill>
    <fill>
      <patternFill patternType="solid">
        <fgColor theme="9" tint="0.59999389629810485"/>
        <bgColor indexed="64"/>
      </patternFill>
    </fill>
    <fill>
      <patternFill patternType="solid">
        <fgColor theme="9" tint="0.59999389629810485"/>
        <bgColor rgb="FF000000"/>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64"/>
      </right>
      <top style="thin">
        <color indexed="64"/>
      </top>
      <bottom style="thin">
        <color indexed="8"/>
      </bottom>
      <diagonal/>
    </border>
    <border>
      <left style="thin">
        <color indexed="64"/>
      </left>
      <right style="thin">
        <color indexed="8"/>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8"/>
      </top>
      <bottom style="thin">
        <color indexed="64"/>
      </bottom>
      <diagonal/>
    </border>
    <border>
      <left style="thin">
        <color indexed="8"/>
      </left>
      <right style="thin">
        <color indexed="64"/>
      </right>
      <top style="thin">
        <color indexed="8"/>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8"/>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rgb="FF000000"/>
      </right>
      <top/>
      <bottom/>
      <diagonal/>
    </border>
    <border>
      <left/>
      <right style="thin">
        <color indexed="64"/>
      </right>
      <top style="thin">
        <color indexed="64"/>
      </top>
      <bottom style="thin">
        <color rgb="FF000000"/>
      </bottom>
      <diagonal/>
    </border>
    <border>
      <left/>
      <right/>
      <top style="thin">
        <color rgb="FF000000"/>
      </top>
      <bottom/>
      <diagonal/>
    </border>
    <border>
      <left/>
      <right style="thin">
        <color indexed="64"/>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8"/>
      </right>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indexed="64"/>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3">
    <xf numFmtId="0" fontId="0" fillId="0" borderId="0"/>
    <xf numFmtId="0" fontId="2" fillId="0" borderId="0" applyNumberFormat="0" applyFill="0" applyBorder="0" applyAlignment="0" applyProtection="0">
      <alignment vertical="top"/>
      <protection locked="0"/>
    </xf>
    <xf numFmtId="9" fontId="49" fillId="0" borderId="0" applyFont="0" applyFill="0" applyBorder="0" applyAlignment="0" applyProtection="0"/>
  </cellStyleXfs>
  <cellXfs count="393">
    <xf numFmtId="0" fontId="0" fillId="0" borderId="0" xfId="0"/>
    <xf numFmtId="0" fontId="3" fillId="0" borderId="0" xfId="0" applyFont="1"/>
    <xf numFmtId="0" fontId="4" fillId="0" borderId="0" xfId="0" applyFont="1"/>
    <xf numFmtId="0" fontId="5" fillId="0" borderId="0" xfId="0" applyFont="1"/>
    <xf numFmtId="0" fontId="7" fillId="5" borderId="2" xfId="0" applyFont="1" applyFill="1" applyBorder="1" applyAlignment="1">
      <alignment horizontal="center"/>
    </xf>
    <xf numFmtId="0" fontId="7" fillId="5" borderId="1" xfId="0" applyFont="1" applyFill="1" applyBorder="1" applyAlignment="1">
      <alignment horizontal="center"/>
    </xf>
    <xf numFmtId="49" fontId="8" fillId="3" borderId="2" xfId="0" applyNumberFormat="1" applyFont="1" applyFill="1" applyBorder="1" applyAlignment="1">
      <alignment wrapText="1"/>
    </xf>
    <xf numFmtId="49" fontId="8" fillId="3" borderId="1" xfId="0" applyNumberFormat="1" applyFont="1" applyFill="1" applyBorder="1" applyAlignment="1">
      <alignment wrapText="1"/>
    </xf>
    <xf numFmtId="49" fontId="8" fillId="3" borderId="1" xfId="0" applyNumberFormat="1" applyFont="1" applyFill="1" applyBorder="1" applyAlignment="1">
      <alignment horizontal="center" wrapText="1"/>
    </xf>
    <xf numFmtId="0" fontId="9" fillId="3" borderId="1" xfId="1" applyFont="1" applyFill="1" applyBorder="1" applyAlignment="1" applyProtection="1">
      <alignment wrapText="1"/>
    </xf>
    <xf numFmtId="49" fontId="8" fillId="0" borderId="2" xfId="0" applyNumberFormat="1" applyFont="1" applyBorder="1" applyAlignment="1">
      <alignment wrapText="1"/>
    </xf>
    <xf numFmtId="49" fontId="8" fillId="0" borderId="1" xfId="0" applyNumberFormat="1" applyFont="1" applyBorder="1" applyAlignment="1">
      <alignment wrapText="1"/>
    </xf>
    <xf numFmtId="49" fontId="8" fillId="0" borderId="1" xfId="0" applyNumberFormat="1" applyFont="1" applyBorder="1" applyAlignment="1">
      <alignment horizontal="center" wrapText="1"/>
    </xf>
    <xf numFmtId="0" fontId="8" fillId="0" borderId="1" xfId="0" applyFont="1" applyBorder="1" applyAlignment="1">
      <alignment wrapText="1"/>
    </xf>
    <xf numFmtId="0" fontId="8" fillId="3" borderId="1" xfId="0" applyFont="1" applyFill="1"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6" fillId="6" borderId="1" xfId="0" applyFont="1" applyFill="1" applyBorder="1" applyAlignment="1">
      <alignment vertical="center" wrapText="1"/>
    </xf>
    <xf numFmtId="0" fontId="7" fillId="5" borderId="1" xfId="0" applyFont="1" applyFill="1" applyBorder="1"/>
    <xf numFmtId="0" fontId="10" fillId="3" borderId="1" xfId="0" applyFont="1" applyFill="1" applyBorder="1" applyAlignment="1">
      <alignment horizontal="center"/>
    </xf>
    <xf numFmtId="0" fontId="10" fillId="0" borderId="1" xfId="0" applyFont="1" applyBorder="1" applyAlignment="1">
      <alignment horizontal="center"/>
    </xf>
    <xf numFmtId="0" fontId="10" fillId="3" borderId="1" xfId="0" applyFont="1" applyFill="1" applyBorder="1" applyAlignment="1">
      <alignment horizontal="left"/>
    </xf>
    <xf numFmtId="0" fontId="10" fillId="0" borderId="1" xfId="0" applyFont="1" applyBorder="1" applyAlignment="1">
      <alignment horizontal="left"/>
    </xf>
    <xf numFmtId="0" fontId="6" fillId="6" borderId="1" xfId="0" applyFont="1" applyFill="1" applyBorder="1" applyAlignment="1">
      <alignment vertical="center"/>
    </xf>
    <xf numFmtId="22" fontId="6" fillId="6" borderId="1" xfId="0" applyNumberFormat="1" applyFont="1" applyFill="1" applyBorder="1" applyAlignment="1">
      <alignment vertical="center"/>
    </xf>
    <xf numFmtId="0" fontId="6" fillId="6" borderId="1" xfId="0" applyFont="1" applyFill="1" applyBorder="1"/>
    <xf numFmtId="18" fontId="6" fillId="6" borderId="1" xfId="0" applyNumberFormat="1" applyFont="1" applyFill="1" applyBorder="1"/>
    <xf numFmtId="0" fontId="8" fillId="0" borderId="1" xfId="0" applyFont="1" applyBorder="1"/>
    <xf numFmtId="0" fontId="8" fillId="4" borderId="5" xfId="0" applyFont="1" applyFill="1" applyBorder="1"/>
    <xf numFmtId="0" fontId="8" fillId="4" borderId="6" xfId="0" applyFont="1" applyFill="1" applyBorder="1"/>
    <xf numFmtId="0" fontId="8" fillId="4" borderId="0" xfId="0" applyFont="1" applyFill="1"/>
    <xf numFmtId="0" fontId="8" fillId="4" borderId="7" xfId="0" applyFont="1" applyFill="1" applyBorder="1"/>
    <xf numFmtId="0" fontId="8" fillId="4" borderId="8" xfId="0" applyFont="1" applyFill="1" applyBorder="1"/>
    <xf numFmtId="0" fontId="8" fillId="4" borderId="9" xfId="0" applyFont="1" applyFill="1" applyBorder="1"/>
    <xf numFmtId="0" fontId="0" fillId="0" borderId="0" xfId="0" applyAlignment="1">
      <alignment wrapText="1"/>
    </xf>
    <xf numFmtId="0" fontId="7" fillId="5" borderId="1" xfId="0" applyFont="1" applyFill="1" applyBorder="1" applyAlignment="1">
      <alignment horizontal="center" wrapText="1"/>
    </xf>
    <xf numFmtId="0" fontId="13" fillId="0" borderId="0" xfId="0" applyFont="1" applyAlignment="1">
      <alignment horizontal="center"/>
    </xf>
    <xf numFmtId="0" fontId="13" fillId="0" borderId="0" xfId="0" applyFont="1" applyAlignment="1">
      <alignment wrapText="1"/>
    </xf>
    <xf numFmtId="0" fontId="13" fillId="0" borderId="0" xfId="0" applyFont="1" applyAlignment="1">
      <alignment horizontal="center" wrapText="1"/>
    </xf>
    <xf numFmtId="0" fontId="13" fillId="0" borderId="0" xfId="0" applyFont="1"/>
    <xf numFmtId="0" fontId="0" fillId="0" borderId="0" xfId="0" applyAlignment="1">
      <alignment horizontal="center" wrapText="1"/>
    </xf>
    <xf numFmtId="0" fontId="12" fillId="0" borderId="0" xfId="0" applyFont="1" applyAlignment="1">
      <alignment horizontal="left"/>
    </xf>
    <xf numFmtId="0" fontId="0" fillId="0" borderId="0" xfId="0" applyAlignment="1">
      <alignment horizontal="left"/>
    </xf>
    <xf numFmtId="0" fontId="12" fillId="2" borderId="1" xfId="0" applyFont="1" applyFill="1" applyBorder="1" applyAlignment="1">
      <alignment horizontal="left"/>
    </xf>
    <xf numFmtId="0" fontId="12" fillId="2" borderId="1" xfId="0" applyFont="1" applyFill="1" applyBorder="1" applyAlignment="1">
      <alignment horizontal="left" wrapText="1"/>
    </xf>
    <xf numFmtId="0" fontId="12" fillId="0" borderId="1" xfId="0" applyFont="1" applyBorder="1" applyAlignment="1">
      <alignment horizontal="left"/>
    </xf>
    <xf numFmtId="0" fontId="12" fillId="0" borderId="1" xfId="0" applyFont="1" applyBorder="1" applyAlignment="1">
      <alignment horizontal="left" wrapText="1"/>
    </xf>
    <xf numFmtId="0" fontId="12" fillId="3" borderId="1" xfId="0" applyFont="1" applyFill="1" applyBorder="1" applyAlignment="1">
      <alignment horizontal="left"/>
    </xf>
    <xf numFmtId="0" fontId="12" fillId="3" borderId="1" xfId="0" applyFont="1" applyFill="1" applyBorder="1" applyAlignment="1">
      <alignment horizontal="left" wrapText="1"/>
    </xf>
    <xf numFmtId="14" fontId="12" fillId="0" borderId="0" xfId="0" applyNumberFormat="1" applyFont="1" applyAlignment="1">
      <alignment horizontal="left"/>
    </xf>
    <xf numFmtId="0" fontId="8" fillId="9" borderId="1" xfId="0" applyFont="1" applyFill="1" applyBorder="1"/>
    <xf numFmtId="49" fontId="8" fillId="10" borderId="2" xfId="0" applyNumberFormat="1" applyFont="1" applyFill="1" applyBorder="1" applyAlignment="1">
      <alignment wrapText="1"/>
    </xf>
    <xf numFmtId="49" fontId="8" fillId="11" borderId="1" xfId="0" applyNumberFormat="1" applyFont="1" applyFill="1" applyBorder="1" applyAlignment="1">
      <alignment wrapText="1"/>
    </xf>
    <xf numFmtId="49" fontId="8" fillId="10" borderId="1" xfId="0" applyNumberFormat="1" applyFont="1" applyFill="1" applyBorder="1"/>
    <xf numFmtId="49" fontId="8" fillId="10" borderId="1" xfId="0" applyNumberFormat="1" applyFont="1" applyFill="1" applyBorder="1" applyAlignment="1">
      <alignment wrapText="1"/>
    </xf>
    <xf numFmtId="0" fontId="8" fillId="10" borderId="1" xfId="0" applyFont="1" applyFill="1" applyBorder="1" applyAlignment="1">
      <alignment wrapText="1"/>
    </xf>
    <xf numFmtId="49" fontId="8" fillId="10" borderId="3" xfId="0" applyNumberFormat="1" applyFont="1" applyFill="1" applyBorder="1" applyAlignment="1">
      <alignment wrapText="1"/>
    </xf>
    <xf numFmtId="49" fontId="8" fillId="10" borderId="3" xfId="0" applyNumberFormat="1" applyFont="1" applyFill="1" applyBorder="1" applyAlignment="1">
      <alignment horizontal="left" wrapText="1"/>
    </xf>
    <xf numFmtId="0" fontId="8" fillId="10" borderId="3" xfId="0" applyFont="1" applyFill="1" applyBorder="1" applyAlignment="1">
      <alignment wrapText="1"/>
    </xf>
    <xf numFmtId="0" fontId="8" fillId="10" borderId="3" xfId="0" applyFont="1" applyFill="1" applyBorder="1" applyAlignment="1">
      <alignment horizontal="center" wrapText="1"/>
    </xf>
    <xf numFmtId="0" fontId="8" fillId="10" borderId="1" xfId="0" applyFont="1" applyFill="1" applyBorder="1" applyAlignment="1">
      <alignment horizontal="center" wrapText="1"/>
    </xf>
    <xf numFmtId="0" fontId="15" fillId="10" borderId="1" xfId="0" applyFont="1" applyFill="1" applyBorder="1"/>
    <xf numFmtId="49" fontId="8" fillId="10" borderId="1" xfId="0" applyNumberFormat="1" applyFont="1" applyFill="1" applyBorder="1" applyAlignment="1">
      <alignment horizontal="left" wrapText="1"/>
    </xf>
    <xf numFmtId="49" fontId="8" fillId="10" borderId="3" xfId="0" applyNumberFormat="1" applyFont="1" applyFill="1" applyBorder="1"/>
    <xf numFmtId="49" fontId="8" fillId="10" borderId="0" xfId="0" applyNumberFormat="1" applyFont="1" applyFill="1"/>
    <xf numFmtId="0" fontId="9" fillId="10" borderId="3" xfId="1" applyFont="1" applyFill="1" applyBorder="1" applyAlignment="1" applyProtection="1">
      <alignment wrapText="1"/>
    </xf>
    <xf numFmtId="0" fontId="4" fillId="10" borderId="1" xfId="0" applyFont="1" applyFill="1" applyBorder="1" applyAlignment="1">
      <alignment horizontal="center"/>
    </xf>
    <xf numFmtId="0" fontId="8" fillId="10" borderId="3" xfId="0" quotePrefix="1" applyFont="1" applyFill="1" applyBorder="1" applyAlignment="1">
      <alignment horizontal="center" wrapText="1"/>
    </xf>
    <xf numFmtId="0" fontId="16" fillId="0" borderId="3" xfId="0" applyFont="1" applyBorder="1" applyAlignment="1">
      <alignment horizontal="center" vertical="center"/>
    </xf>
    <xf numFmtId="0" fontId="8" fillId="10" borderId="13" xfId="0" applyFont="1" applyFill="1" applyBorder="1" applyAlignment="1">
      <alignment horizontal="center" wrapText="1"/>
    </xf>
    <xf numFmtId="0" fontId="8" fillId="11" borderId="1" xfId="0" applyFont="1" applyFill="1" applyBorder="1" applyAlignment="1">
      <alignment horizontal="left" wrapText="1"/>
    </xf>
    <xf numFmtId="0" fontId="8" fillId="10" borderId="1" xfId="0" applyFont="1" applyFill="1" applyBorder="1" applyAlignment="1">
      <alignment horizontal="left" vertical="center"/>
    </xf>
    <xf numFmtId="49" fontId="8" fillId="10" borderId="0" xfId="0" applyNumberFormat="1" applyFont="1" applyFill="1" applyAlignment="1">
      <alignment horizontal="left" vertical="center"/>
    </xf>
    <xf numFmtId="49" fontId="8" fillId="10" borderId="1" xfId="0" applyNumberFormat="1" applyFont="1" applyFill="1" applyBorder="1" applyAlignment="1">
      <alignment horizontal="left" vertical="center"/>
    </xf>
    <xf numFmtId="49" fontId="8" fillId="10" borderId="1" xfId="0" applyNumberFormat="1" applyFont="1" applyFill="1" applyBorder="1" applyAlignment="1">
      <alignment horizontal="left" vertical="center" wrapText="1"/>
    </xf>
    <xf numFmtId="0" fontId="15" fillId="10" borderId="1" xfId="0" applyFont="1" applyFill="1" applyBorder="1" applyAlignment="1">
      <alignment horizontal="left" vertical="center"/>
    </xf>
    <xf numFmtId="49" fontId="8"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wrapText="1"/>
    </xf>
    <xf numFmtId="0" fontId="14" fillId="12" borderId="1" xfId="0" applyFont="1" applyFill="1" applyBorder="1"/>
    <xf numFmtId="0" fontId="17" fillId="0" borderId="0" xfId="0" applyFont="1"/>
    <xf numFmtId="0" fontId="16" fillId="0" borderId="8" xfId="0" applyFont="1" applyBorder="1"/>
    <xf numFmtId="0" fontId="16" fillId="0" borderId="8" xfId="0" applyFont="1" applyBorder="1" applyAlignment="1">
      <alignment wrapText="1"/>
    </xf>
    <xf numFmtId="0" fontId="16" fillId="0" borderId="0" xfId="0" applyFont="1"/>
    <xf numFmtId="0" fontId="16" fillId="0" borderId="0" xfId="0" applyFont="1" applyAlignment="1">
      <alignment horizontal="center" vertical="center"/>
    </xf>
    <xf numFmtId="0" fontId="16" fillId="4" borderId="0" xfId="0" applyFont="1" applyFill="1" applyAlignment="1">
      <alignment horizontal="left" indent="3"/>
    </xf>
    <xf numFmtId="0" fontId="16" fillId="4" borderId="5" xfId="0" applyFont="1" applyFill="1" applyBorder="1" applyAlignment="1">
      <alignment horizontal="left" indent="5"/>
    </xf>
    <xf numFmtId="0" fontId="16" fillId="4" borderId="5" xfId="0" applyFont="1" applyFill="1" applyBorder="1" applyAlignment="1">
      <alignment horizontal="left" wrapText="1" indent="5"/>
    </xf>
    <xf numFmtId="0" fontId="16" fillId="4" borderId="0" xfId="0" applyFont="1" applyFill="1" applyAlignment="1">
      <alignment horizontal="left" indent="5"/>
    </xf>
    <xf numFmtId="0" fontId="16" fillId="4" borderId="0" xfId="0" applyFont="1" applyFill="1" applyAlignment="1">
      <alignment horizontal="left" wrapText="1" indent="5"/>
    </xf>
    <xf numFmtId="0" fontId="16" fillId="4" borderId="8" xfId="0" applyFont="1" applyFill="1" applyBorder="1" applyAlignment="1">
      <alignment horizontal="left" indent="5"/>
    </xf>
    <xf numFmtId="0" fontId="16" fillId="4" borderId="8" xfId="0" applyFont="1" applyFill="1" applyBorder="1" applyAlignment="1">
      <alignment horizontal="left" wrapText="1" indent="5"/>
    </xf>
    <xf numFmtId="0" fontId="16" fillId="0" borderId="0" xfId="0" applyFont="1" applyAlignment="1">
      <alignment horizontal="left"/>
    </xf>
    <xf numFmtId="0" fontId="16" fillId="0" borderId="22" xfId="0" applyFont="1" applyBorder="1" applyAlignment="1">
      <alignment horizontal="left" indent="5"/>
    </xf>
    <xf numFmtId="0" fontId="12" fillId="0" borderId="10" xfId="0" applyFont="1" applyBorder="1" applyAlignment="1">
      <alignment horizontal="left"/>
    </xf>
    <xf numFmtId="0" fontId="12" fillId="0" borderId="10" xfId="0" applyFont="1" applyBorder="1" applyAlignment="1">
      <alignment horizontal="left" wrapText="1"/>
    </xf>
    <xf numFmtId="0" fontId="16" fillId="0" borderId="18" xfId="0" applyFont="1" applyBorder="1" applyAlignment="1">
      <alignment horizontal="left"/>
    </xf>
    <xf numFmtId="0" fontId="16" fillId="0" borderId="18" xfId="0" applyFont="1" applyBorder="1" applyAlignment="1">
      <alignment horizontal="left" wrapText="1"/>
    </xf>
    <xf numFmtId="0" fontId="21" fillId="0" borderId="9" xfId="0" applyFont="1" applyBorder="1" applyAlignment="1">
      <alignment wrapText="1"/>
    </xf>
    <xf numFmtId="0" fontId="22" fillId="0" borderId="9" xfId="0" applyFont="1" applyBorder="1" applyAlignment="1">
      <alignment wrapText="1"/>
    </xf>
    <xf numFmtId="0" fontId="21" fillId="0" borderId="15" xfId="0" applyFont="1" applyBorder="1" applyAlignment="1">
      <alignment wrapText="1"/>
    </xf>
    <xf numFmtId="0" fontId="22" fillId="0" borderId="9" xfId="0" applyFont="1" applyBorder="1" applyAlignment="1">
      <alignment vertical="center" wrapText="1"/>
    </xf>
    <xf numFmtId="0" fontId="21" fillId="0" borderId="9" xfId="0" applyFont="1" applyBorder="1" applyAlignment="1">
      <alignment vertical="center" wrapText="1"/>
    </xf>
    <xf numFmtId="0" fontId="21" fillId="0" borderId="7" xfId="0" applyFont="1" applyBorder="1" applyAlignment="1">
      <alignment wrapText="1"/>
    </xf>
    <xf numFmtId="0" fontId="22" fillId="0" borderId="7" xfId="0" applyFont="1" applyBorder="1" applyAlignment="1">
      <alignment wrapText="1"/>
    </xf>
    <xf numFmtId="0" fontId="21" fillId="0" borderId="0" xfId="0" applyFont="1" applyAlignment="1">
      <alignment wrapText="1"/>
    </xf>
    <xf numFmtId="0" fontId="8" fillId="0" borderId="1" xfId="0" applyFont="1" applyBorder="1" applyAlignment="1">
      <alignment horizontal="left" wrapText="1"/>
    </xf>
    <xf numFmtId="0" fontId="21" fillId="0" borderId="18" xfId="0" applyFont="1" applyBorder="1" applyAlignment="1">
      <alignment wrapText="1"/>
    </xf>
    <xf numFmtId="0" fontId="2" fillId="0" borderId="18" xfId="1" applyBorder="1" applyAlignment="1" applyProtection="1"/>
    <xf numFmtId="0" fontId="22" fillId="0" borderId="18" xfId="0" applyFont="1" applyBorder="1" applyAlignment="1">
      <alignment wrapText="1"/>
    </xf>
    <xf numFmtId="0" fontId="21" fillId="0" borderId="9" xfId="0" applyFont="1" applyBorder="1" applyAlignment="1">
      <alignment horizontal="center" vertical="center" wrapText="1"/>
    </xf>
    <xf numFmtId="0" fontId="22" fillId="0" borderId="9" xfId="0" applyFont="1" applyBorder="1" applyAlignment="1">
      <alignment horizontal="center" vertical="center" wrapText="1"/>
    </xf>
    <xf numFmtId="0" fontId="22" fillId="0" borderId="0" xfId="0" applyFont="1" applyAlignment="1">
      <alignment horizontal="center" vertical="center" wrapText="1"/>
    </xf>
    <xf numFmtId="0" fontId="22" fillId="0" borderId="28" xfId="0" applyFont="1" applyBorder="1" applyAlignment="1">
      <alignment wrapText="1"/>
    </xf>
    <xf numFmtId="0" fontId="19" fillId="13" borderId="15" xfId="0" applyFont="1" applyFill="1" applyBorder="1" applyAlignment="1">
      <alignment horizontal="center" wrapText="1"/>
    </xf>
    <xf numFmtId="14" fontId="21" fillId="0" borderId="8" xfId="0" applyNumberFormat="1" applyFont="1" applyBorder="1" applyAlignment="1">
      <alignment wrapText="1"/>
    </xf>
    <xf numFmtId="0" fontId="22" fillId="0" borderId="8" xfId="0" applyFont="1" applyBorder="1" applyAlignment="1">
      <alignment wrapText="1"/>
    </xf>
    <xf numFmtId="0" fontId="21" fillId="0" borderId="29" xfId="0" applyFont="1" applyBorder="1" applyAlignment="1">
      <alignment wrapText="1"/>
    </xf>
    <xf numFmtId="0" fontId="21" fillId="0" borderId="7" xfId="0" applyFont="1" applyBorder="1" applyAlignment="1">
      <alignment horizontal="center" vertical="center" wrapText="1"/>
    </xf>
    <xf numFmtId="14" fontId="21" fillId="0" borderId="19" xfId="0" applyNumberFormat="1" applyFont="1" applyBorder="1" applyAlignment="1">
      <alignment horizontal="center" vertical="center" wrapText="1"/>
    </xf>
    <xf numFmtId="0" fontId="21" fillId="0" borderId="18" xfId="0" applyFont="1" applyBorder="1" applyAlignment="1">
      <alignment horizontal="center" vertical="center" wrapText="1"/>
    </xf>
    <xf numFmtId="0" fontId="22" fillId="0" borderId="21" xfId="0" applyFont="1" applyBorder="1" applyAlignment="1">
      <alignment horizontal="center" vertical="center" wrapText="1"/>
    </xf>
    <xf numFmtId="0" fontId="7" fillId="8" borderId="0" xfId="0" applyFont="1" applyFill="1" applyAlignment="1" applyProtection="1">
      <alignment horizontal="left"/>
      <protection locked="0"/>
    </xf>
    <xf numFmtId="0" fontId="7" fillId="8" borderId="0" xfId="0" applyFont="1" applyFill="1" applyAlignment="1" applyProtection="1">
      <alignment horizontal="left" vertical="center"/>
      <protection locked="0"/>
    </xf>
    <xf numFmtId="164" fontId="7" fillId="8" borderId="11" xfId="0" applyNumberFormat="1" applyFont="1" applyFill="1" applyBorder="1" applyAlignment="1">
      <alignment horizontal="center" vertical="center" wrapText="1"/>
    </xf>
    <xf numFmtId="0" fontId="7" fillId="8" borderId="16" xfId="0" applyFont="1" applyFill="1" applyBorder="1" applyAlignment="1">
      <alignment horizontal="center" vertical="center" wrapText="1"/>
    </xf>
    <xf numFmtId="0" fontId="13" fillId="0" borderId="0" xfId="0" applyFont="1" applyAlignment="1">
      <alignment horizontal="center" vertical="center"/>
    </xf>
    <xf numFmtId="0" fontId="24" fillId="0" borderId="0" xfId="0" applyFont="1"/>
    <xf numFmtId="2" fontId="8" fillId="0" borderId="1" xfId="0" applyNumberFormat="1" applyFont="1" applyBorder="1" applyAlignment="1">
      <alignment horizontal="left" wrapText="1"/>
    </xf>
    <xf numFmtId="22" fontId="23" fillId="0" borderId="14" xfId="0" applyNumberFormat="1" applyFont="1" applyBorder="1" applyAlignment="1">
      <alignment horizontal="left" wrapText="1"/>
    </xf>
    <xf numFmtId="2" fontId="16" fillId="0" borderId="2" xfId="0" applyNumberFormat="1" applyFont="1" applyBorder="1" applyAlignment="1">
      <alignment horizontal="left" wrapText="1"/>
    </xf>
    <xf numFmtId="0" fontId="16" fillId="0" borderId="1" xfId="0" applyFont="1" applyBorder="1" applyAlignment="1">
      <alignment horizontal="left" wrapText="1"/>
    </xf>
    <xf numFmtId="2" fontId="16" fillId="0" borderId="1" xfId="0" applyNumberFormat="1" applyFont="1" applyBorder="1" applyAlignment="1">
      <alignment horizontal="left" wrapText="1"/>
    </xf>
    <xf numFmtId="22" fontId="16" fillId="0" borderId="14" xfId="0" applyNumberFormat="1" applyFont="1" applyBorder="1" applyAlignment="1">
      <alignment horizontal="left" wrapText="1"/>
    </xf>
    <xf numFmtId="2" fontId="8" fillId="0" borderId="2" xfId="0" applyNumberFormat="1" applyFont="1" applyBorder="1" applyAlignment="1">
      <alignment horizontal="left" wrapText="1"/>
    </xf>
    <xf numFmtId="22" fontId="8" fillId="0" borderId="14" xfId="0" applyNumberFormat="1" applyFont="1" applyBorder="1" applyAlignment="1">
      <alignment horizontal="left" wrapText="1"/>
    </xf>
    <xf numFmtId="0" fontId="8" fillId="0" borderId="4" xfId="0" applyFont="1" applyBorder="1" applyAlignment="1">
      <alignment horizontal="left" wrapText="1"/>
    </xf>
    <xf numFmtId="20" fontId="8" fillId="0" borderId="14" xfId="0" applyNumberFormat="1" applyFont="1" applyBorder="1" applyAlignment="1">
      <alignment horizontal="left" wrapText="1"/>
    </xf>
    <xf numFmtId="0" fontId="24" fillId="0" borderId="1" xfId="0" applyFont="1" applyBorder="1" applyAlignment="1">
      <alignment horizontal="left" wrapText="1"/>
    </xf>
    <xf numFmtId="2" fontId="24" fillId="0" borderId="1" xfId="0" applyNumberFormat="1" applyFont="1" applyBorder="1" applyAlignment="1">
      <alignment horizontal="left" wrapText="1"/>
    </xf>
    <xf numFmtId="22" fontId="24" fillId="0" borderId="14" xfId="0" applyNumberFormat="1" applyFont="1" applyBorder="1" applyAlignment="1">
      <alignment horizontal="left" wrapText="1"/>
    </xf>
    <xf numFmtId="0" fontId="26" fillId="0" borderId="1" xfId="0" applyFont="1" applyBorder="1" applyAlignment="1">
      <alignment horizontal="left"/>
    </xf>
    <xf numFmtId="20" fontId="16" fillId="0" borderId="14" xfId="0" applyNumberFormat="1" applyFont="1" applyBorder="1" applyAlignment="1">
      <alignment horizontal="left" wrapText="1"/>
    </xf>
    <xf numFmtId="0" fontId="14" fillId="0" borderId="1" xfId="0" applyFont="1" applyBorder="1" applyAlignment="1">
      <alignment horizontal="left" wrapText="1"/>
    </xf>
    <xf numFmtId="0" fontId="0" fillId="0" borderId="30" xfId="0" applyBorder="1"/>
    <xf numFmtId="0" fontId="27" fillId="0" borderId="0" xfId="0" applyFont="1" applyAlignment="1">
      <alignment vertical="center"/>
    </xf>
    <xf numFmtId="0" fontId="27" fillId="0" borderId="0" xfId="0" applyFont="1"/>
    <xf numFmtId="0" fontId="27" fillId="0" borderId="0" xfId="0" applyFont="1" applyAlignment="1">
      <alignment horizontal="center" vertical="center" wrapText="1"/>
    </xf>
    <xf numFmtId="0" fontId="0" fillId="0" borderId="0" xfId="0" applyAlignment="1">
      <alignment horizontal="center" vertical="center" wrapText="1"/>
    </xf>
    <xf numFmtId="0" fontId="25" fillId="0" borderId="1" xfId="0" applyFont="1" applyBorder="1" applyAlignment="1">
      <alignment horizontal="left"/>
    </xf>
    <xf numFmtId="0" fontId="18" fillId="0" borderId="0" xfId="0" applyFont="1"/>
    <xf numFmtId="14" fontId="21" fillId="0" borderId="9" xfId="0" applyNumberFormat="1" applyFont="1" applyBorder="1" applyAlignment="1">
      <alignment wrapText="1"/>
    </xf>
    <xf numFmtId="0" fontId="0" fillId="0" borderId="0" xfId="0">
      <extLst>
        <ext xmlns:xfpb="http://schemas.microsoft.com/office/spreadsheetml/2022/featurepropertybag" uri="{C7286773-470A-42A8-94C5-96B5CB345126}">
          <xfpb:xfComplement i="0"/>
        </ext>
      </extLst>
    </xf>
    <xf numFmtId="0" fontId="8" fillId="0" borderId="14" xfId="0" applyFont="1" applyBorder="1" applyAlignment="1">
      <alignment horizontal="left" wrapText="1"/>
    </xf>
    <xf numFmtId="0" fontId="0" fillId="0" borderId="0" xfId="0" applyAlignment="1">
      <alignment horizontal="center" vertical="center" wrapText="1"/>
      <extLst>
        <ext xmlns:xfpb="http://schemas.microsoft.com/office/spreadsheetml/2022/featurepropertybag" uri="{C7286773-470A-42A8-94C5-96B5CB345126}">
          <xfpb:xfComplement i="0"/>
        </ext>
      </extLst>
    </xf>
    <xf numFmtId="14" fontId="21" fillId="0" borderId="9" xfId="0" applyNumberFormat="1" applyFont="1" applyBorder="1" applyAlignment="1">
      <alignment horizontal="left" wrapText="1"/>
    </xf>
    <xf numFmtId="0" fontId="21" fillId="0" borderId="9" xfId="0" applyFont="1" applyBorder="1" applyAlignment="1">
      <alignment horizontal="left" wrapText="1"/>
    </xf>
    <xf numFmtId="0" fontId="13" fillId="0" borderId="18" xfId="0" applyFont="1" applyBorder="1" applyAlignment="1">
      <alignment wrapText="1"/>
    </xf>
    <xf numFmtId="0" fontId="13" fillId="0" borderId="18" xfId="0" applyFont="1" applyBorder="1" applyAlignment="1">
      <alignment horizontal="center" wrapText="1"/>
    </xf>
    <xf numFmtId="49" fontId="8" fillId="0" borderId="10" xfId="0" applyNumberFormat="1" applyFont="1" applyBorder="1" applyAlignment="1">
      <alignment wrapText="1"/>
    </xf>
    <xf numFmtId="49" fontId="8" fillId="0" borderId="10" xfId="0" applyNumberFormat="1" applyFont="1" applyBorder="1" applyAlignment="1">
      <alignment horizontal="center" wrapText="1"/>
    </xf>
    <xf numFmtId="0" fontId="8" fillId="14" borderId="1" xfId="0" applyFont="1" applyFill="1" applyBorder="1" applyAlignment="1">
      <alignment horizontal="left" wrapText="1"/>
    </xf>
    <xf numFmtId="0" fontId="13" fillId="0" borderId="18" xfId="0" applyFont="1" applyBorder="1" applyAlignment="1">
      <alignment horizontal="center"/>
    </xf>
    <xf numFmtId="0" fontId="13" fillId="0" borderId="32" xfId="0" applyFont="1" applyBorder="1" applyAlignment="1">
      <alignment wrapText="1"/>
    </xf>
    <xf numFmtId="0" fontId="8" fillId="0" borderId="10" xfId="0" applyFont="1" applyBorder="1" applyAlignment="1">
      <alignment horizontal="center" wrapText="1"/>
    </xf>
    <xf numFmtId="1" fontId="8" fillId="0" borderId="1" xfId="0" applyNumberFormat="1" applyFont="1" applyBorder="1" applyAlignment="1">
      <alignment horizontal="left" wrapText="1"/>
    </xf>
    <xf numFmtId="1" fontId="16" fillId="0" borderId="1" xfId="0" applyNumberFormat="1" applyFont="1" applyBorder="1" applyAlignment="1">
      <alignment horizontal="left" wrapText="1"/>
    </xf>
    <xf numFmtId="0" fontId="16" fillId="0" borderId="14" xfId="0" applyFont="1" applyBorder="1" applyAlignment="1">
      <alignment horizontal="left" wrapText="1"/>
    </xf>
    <xf numFmtId="0" fontId="7" fillId="15" borderId="2" xfId="0" applyFont="1" applyFill="1" applyBorder="1" applyAlignment="1">
      <alignment horizontal="center" vertical="center" wrapText="1"/>
    </xf>
    <xf numFmtId="0" fontId="7" fillId="15" borderId="1" xfId="0" applyFont="1" applyFill="1" applyBorder="1" applyAlignment="1">
      <alignment horizontal="left" vertical="center" wrapText="1"/>
    </xf>
    <xf numFmtId="0" fontId="7" fillId="15" borderId="1" xfId="0" applyFont="1" applyFill="1" applyBorder="1" applyAlignment="1">
      <alignment horizontal="center" vertical="center" wrapText="1"/>
    </xf>
    <xf numFmtId="0" fontId="7" fillId="15" borderId="14" xfId="0" applyFont="1" applyFill="1" applyBorder="1" applyAlignment="1">
      <alignment horizontal="center" vertical="center" wrapText="1"/>
    </xf>
    <xf numFmtId="0" fontId="13" fillId="16" borderId="0" xfId="0" applyFont="1" applyFill="1" applyAlignment="1">
      <alignment horizontal="center" vertical="center"/>
    </xf>
    <xf numFmtId="0" fontId="8" fillId="17" borderId="1" xfId="0" applyFont="1" applyFill="1" applyBorder="1" applyAlignment="1">
      <alignment horizontal="left" wrapText="1"/>
    </xf>
    <xf numFmtId="0" fontId="16" fillId="17" borderId="1" xfId="0" applyFont="1" applyFill="1" applyBorder="1" applyAlignment="1">
      <alignment horizontal="left" wrapText="1"/>
    </xf>
    <xf numFmtId="0" fontId="24" fillId="17" borderId="1" xfId="0" applyFont="1" applyFill="1" applyBorder="1" applyAlignment="1">
      <alignment horizontal="left" wrapText="1"/>
    </xf>
    <xf numFmtId="0" fontId="13" fillId="18" borderId="0" xfId="0" applyFont="1" applyFill="1" applyAlignment="1">
      <alignment horizontal="center"/>
    </xf>
    <xf numFmtId="0" fontId="22" fillId="0" borderId="0" xfId="0" applyFont="1"/>
    <xf numFmtId="0" fontId="0" fillId="0" borderId="0" xfId="0" pivotButton="1"/>
    <xf numFmtId="0" fontId="7" fillId="8" borderId="18" xfId="0" applyFont="1" applyFill="1" applyBorder="1" applyAlignment="1">
      <alignment horizontal="center" vertical="center" wrapText="1"/>
    </xf>
    <xf numFmtId="0" fontId="8" fillId="0" borderId="18" xfId="0" applyFont="1" applyBorder="1" applyAlignment="1">
      <alignment horizontal="left" wrapText="1"/>
    </xf>
    <xf numFmtId="0" fontId="24" fillId="0" borderId="14" xfId="0" applyFont="1" applyBorder="1" applyAlignment="1">
      <alignment horizontal="left" wrapText="1"/>
    </xf>
    <xf numFmtId="0" fontId="0" fillId="0" borderId="0" xfId="0" applyAlignment="1">
      <alignment vertical="top" wrapText="1"/>
    </xf>
    <xf numFmtId="0" fontId="0" fillId="19" borderId="0" xfId="0" applyFill="1" applyAlignment="1">
      <alignment vertical="top" wrapText="1"/>
    </xf>
    <xf numFmtId="0" fontId="0" fillId="20" borderId="0" xfId="0" applyFill="1" applyAlignment="1">
      <alignment vertical="top" wrapText="1"/>
    </xf>
    <xf numFmtId="22" fontId="8" fillId="0" borderId="34" xfId="0" applyNumberFormat="1" applyFont="1" applyBorder="1" applyAlignment="1">
      <alignment horizontal="left" wrapText="1"/>
    </xf>
    <xf numFmtId="22" fontId="8" fillId="0" borderId="36" xfId="0" applyNumberFormat="1" applyFont="1" applyBorder="1" applyAlignment="1">
      <alignment horizontal="left" wrapText="1"/>
    </xf>
    <xf numFmtId="22" fontId="8" fillId="20" borderId="14" xfId="0" applyNumberFormat="1" applyFont="1" applyFill="1" applyBorder="1" applyAlignment="1">
      <alignment horizontal="left" wrapText="1"/>
    </xf>
    <xf numFmtId="22" fontId="8" fillId="0" borderId="18" xfId="0" applyNumberFormat="1" applyFont="1" applyBorder="1" applyAlignment="1">
      <alignment horizontal="left" wrapText="1"/>
    </xf>
    <xf numFmtId="0" fontId="8" fillId="0" borderId="19"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8" fillId="0" borderId="17" xfId="0" applyFont="1" applyBorder="1" applyAlignment="1">
      <alignment horizontal="left" wrapText="1"/>
    </xf>
    <xf numFmtId="0" fontId="7" fillId="15" borderId="34" xfId="0" applyFont="1" applyFill="1" applyBorder="1" applyAlignment="1">
      <alignment horizontal="left" vertical="center" wrapText="1"/>
    </xf>
    <xf numFmtId="22" fontId="8" fillId="0" borderId="21" xfId="0" applyNumberFormat="1" applyFont="1" applyBorder="1" applyAlignment="1">
      <alignment horizontal="left" wrapText="1"/>
    </xf>
    <xf numFmtId="22" fontId="16" fillId="0" borderId="18" xfId="0" applyNumberFormat="1" applyFont="1" applyBorder="1" applyAlignment="1">
      <alignment horizontal="left" wrapText="1"/>
    </xf>
    <xf numFmtId="0" fontId="16" fillId="0" borderId="17" xfId="0" applyFont="1" applyBorder="1" applyAlignment="1">
      <alignment horizontal="left" wrapText="1"/>
    </xf>
    <xf numFmtId="0" fontId="8" fillId="0" borderId="5" xfId="0" applyFont="1" applyBorder="1" applyAlignment="1">
      <alignment horizontal="left" wrapText="1"/>
    </xf>
    <xf numFmtId="22" fontId="8" fillId="0" borderId="20" xfId="0" applyNumberFormat="1" applyFont="1" applyBorder="1" applyAlignment="1">
      <alignment horizontal="left" wrapText="1"/>
    </xf>
    <xf numFmtId="22" fontId="8" fillId="0" borderId="37" xfId="0" applyNumberFormat="1" applyFont="1" applyBorder="1" applyAlignment="1">
      <alignment horizontal="left" wrapText="1"/>
    </xf>
    <xf numFmtId="22" fontId="16" fillId="0" borderId="36" xfId="0" applyNumberFormat="1" applyFont="1" applyBorder="1" applyAlignment="1">
      <alignment horizontal="left" wrapText="1"/>
    </xf>
    <xf numFmtId="0" fontId="7" fillId="15" borderId="19" xfId="0" applyFont="1" applyFill="1" applyBorder="1" applyAlignment="1">
      <alignment horizontal="center" vertical="center" wrapText="1"/>
    </xf>
    <xf numFmtId="22" fontId="8" fillId="0" borderId="22" xfId="0" applyNumberFormat="1" applyFont="1" applyBorder="1" applyAlignment="1">
      <alignment horizontal="left" wrapText="1"/>
    </xf>
    <xf numFmtId="0" fontId="8" fillId="0" borderId="8" xfId="0" applyFont="1" applyBorder="1" applyAlignment="1">
      <alignment horizontal="left" wrapText="1"/>
    </xf>
    <xf numFmtId="0" fontId="16" fillId="0" borderId="19" xfId="0" applyFont="1" applyBorder="1" applyAlignment="1">
      <alignment horizontal="left" wrapText="1"/>
    </xf>
    <xf numFmtId="22" fontId="8" fillId="0" borderId="35" xfId="0" applyNumberFormat="1" applyFont="1" applyBorder="1" applyAlignment="1">
      <alignment horizontal="left" wrapText="1"/>
    </xf>
    <xf numFmtId="0" fontId="8" fillId="0" borderId="35" xfId="0" applyFont="1" applyBorder="1" applyAlignment="1">
      <alignment horizontal="left" wrapText="1"/>
    </xf>
    <xf numFmtId="0" fontId="8" fillId="0" borderId="32" xfId="0" applyFont="1" applyBorder="1" applyAlignment="1">
      <alignment horizontal="left" wrapText="1"/>
    </xf>
    <xf numFmtId="0" fontId="16" fillId="0" borderId="5" xfId="0" applyFont="1" applyBorder="1" applyAlignment="1">
      <alignment horizontal="left" wrapText="1"/>
    </xf>
    <xf numFmtId="0" fontId="8" fillId="0" borderId="38" xfId="0" applyFont="1" applyBorder="1" applyAlignment="1">
      <alignment horizontal="left" wrapText="1"/>
    </xf>
    <xf numFmtId="0" fontId="16" fillId="0" borderId="21" xfId="0" applyFont="1" applyBorder="1" applyAlignment="1">
      <alignment horizontal="left" wrapText="1"/>
    </xf>
    <xf numFmtId="22" fontId="8" fillId="0" borderId="19" xfId="0" applyNumberFormat="1" applyFont="1" applyBorder="1" applyAlignment="1">
      <alignment horizontal="left" wrapText="1"/>
    </xf>
    <xf numFmtId="0" fontId="8" fillId="0" borderId="39" xfId="0" applyFont="1" applyBorder="1" applyAlignment="1">
      <alignment horizontal="left" wrapText="1"/>
    </xf>
    <xf numFmtId="0" fontId="16" fillId="0" borderId="39" xfId="0" applyFont="1" applyBorder="1" applyAlignment="1">
      <alignment horizontal="left" wrapText="1"/>
    </xf>
    <xf numFmtId="0" fontId="16" fillId="0" borderId="20" xfId="0" applyFont="1" applyBorder="1" applyAlignment="1">
      <alignment horizontal="left" wrapText="1"/>
    </xf>
    <xf numFmtId="22" fontId="16" fillId="0" borderId="40" xfId="0" applyNumberFormat="1" applyFont="1" applyBorder="1" applyAlignment="1">
      <alignment horizontal="left" wrapText="1"/>
    </xf>
    <xf numFmtId="22" fontId="8" fillId="0" borderId="41" xfId="0" applyNumberFormat="1" applyFont="1" applyBorder="1" applyAlignment="1">
      <alignment horizontal="left" wrapText="1"/>
    </xf>
    <xf numFmtId="0" fontId="0" fillId="0" borderId="0" xfId="0" pivotButton="1" applyAlignment="1">
      <alignment vertical="top" wrapText="1"/>
    </xf>
    <xf numFmtId="0" fontId="0" fillId="19" borderId="0" xfId="0" applyFill="1"/>
    <xf numFmtId="0" fontId="0" fillId="20" borderId="0" xfId="0" applyFill="1"/>
    <xf numFmtId="0" fontId="29" fillId="22" borderId="18" xfId="0" applyFont="1" applyFill="1" applyBorder="1" applyAlignment="1">
      <alignment horizontal="center" vertical="center"/>
    </xf>
    <xf numFmtId="0" fontId="29" fillId="19" borderId="18" xfId="0" applyFont="1" applyFill="1" applyBorder="1"/>
    <xf numFmtId="0" fontId="25" fillId="23" borderId="1" xfId="0" applyFont="1" applyFill="1" applyBorder="1" applyAlignment="1">
      <alignment wrapText="1"/>
    </xf>
    <xf numFmtId="0" fontId="25" fillId="0" borderId="1" xfId="0" applyFont="1" applyBorder="1" applyAlignment="1">
      <alignment wrapText="1"/>
    </xf>
    <xf numFmtId="0" fontId="31" fillId="24" borderId="1" xfId="0" applyFont="1" applyFill="1" applyBorder="1" applyAlignment="1">
      <alignment wrapText="1"/>
    </xf>
    <xf numFmtId="0" fontId="25" fillId="23" borderId="1" xfId="0" applyFont="1" applyFill="1" applyBorder="1" applyAlignment="1">
      <alignment horizontal="left" wrapText="1"/>
    </xf>
    <xf numFmtId="0" fontId="26" fillId="23" borderId="1" xfId="0" applyFont="1" applyFill="1" applyBorder="1" applyAlignment="1">
      <alignment wrapText="1"/>
    </xf>
    <xf numFmtId="0" fontId="16" fillId="0" borderId="35" xfId="0" applyFont="1" applyBorder="1" applyAlignment="1">
      <alignment horizontal="left" wrapText="1"/>
    </xf>
    <xf numFmtId="49" fontId="8" fillId="25" borderId="1" xfId="0" applyNumberFormat="1" applyFont="1" applyFill="1" applyBorder="1" applyAlignment="1">
      <alignment horizontal="center" wrapText="1"/>
    </xf>
    <xf numFmtId="49" fontId="8" fillId="25" borderId="1" xfId="0" applyNumberFormat="1" applyFont="1" applyFill="1" applyBorder="1" applyAlignment="1">
      <alignment wrapText="1"/>
    </xf>
    <xf numFmtId="0" fontId="0" fillId="25" borderId="0" xfId="0" applyFill="1"/>
    <xf numFmtId="0" fontId="25" fillId="25" borderId="0" xfId="0" applyFont="1" applyFill="1" applyAlignment="1">
      <alignment wrapText="1"/>
    </xf>
    <xf numFmtId="0" fontId="0" fillId="25" borderId="0" xfId="0" applyFill="1" applyAlignment="1">
      <alignment wrapText="1"/>
    </xf>
    <xf numFmtId="0" fontId="8" fillId="25" borderId="1" xfId="0" applyFont="1" applyFill="1" applyBorder="1" applyAlignment="1">
      <alignment horizontal="center" wrapText="1"/>
    </xf>
    <xf numFmtId="0" fontId="8" fillId="25" borderId="10" xfId="0" applyFont="1" applyFill="1" applyBorder="1" applyAlignment="1">
      <alignment horizontal="center" wrapText="1"/>
    </xf>
    <xf numFmtId="49" fontId="8" fillId="25" borderId="10" xfId="0" applyNumberFormat="1" applyFont="1" applyFill="1" applyBorder="1" applyAlignment="1">
      <alignment horizontal="center" wrapText="1"/>
    </xf>
    <xf numFmtId="49" fontId="8" fillId="25" borderId="10" xfId="0" applyNumberFormat="1" applyFont="1" applyFill="1" applyBorder="1" applyAlignment="1">
      <alignment wrapText="1"/>
    </xf>
    <xf numFmtId="0" fontId="13" fillId="25" borderId="18" xfId="0" applyFont="1" applyFill="1" applyBorder="1" applyAlignment="1">
      <alignment horizontal="center"/>
    </xf>
    <xf numFmtId="0" fontId="13" fillId="25" borderId="18" xfId="0" applyFont="1" applyFill="1" applyBorder="1" applyAlignment="1">
      <alignment wrapText="1"/>
    </xf>
    <xf numFmtId="0" fontId="13" fillId="25" borderId="32" xfId="0" applyFont="1" applyFill="1" applyBorder="1" applyAlignment="1">
      <alignment wrapText="1"/>
    </xf>
    <xf numFmtId="0" fontId="13" fillId="25" borderId="18" xfId="0" applyFont="1" applyFill="1" applyBorder="1" applyAlignment="1">
      <alignment horizontal="center" wrapText="1"/>
    </xf>
    <xf numFmtId="49" fontId="8" fillId="25" borderId="18" xfId="0" applyNumberFormat="1" applyFont="1" applyFill="1" applyBorder="1" applyAlignment="1">
      <alignment wrapText="1"/>
    </xf>
    <xf numFmtId="0" fontId="27" fillId="0" borderId="0" xfId="0" applyFont="1" applyAlignment="1">
      <alignment horizontal="center"/>
    </xf>
    <xf numFmtId="2" fontId="8" fillId="0" borderId="15" xfId="0" applyNumberFormat="1" applyFont="1" applyBorder="1" applyAlignment="1">
      <alignment horizontal="left" wrapText="1"/>
    </xf>
    <xf numFmtId="0" fontId="8" fillId="0" borderId="15" xfId="0" applyFont="1" applyBorder="1" applyAlignment="1">
      <alignment horizontal="left" wrapText="1"/>
    </xf>
    <xf numFmtId="0" fontId="32" fillId="0" borderId="0" xfId="0" applyFont="1" applyAlignment="1">
      <alignment horizontal="center"/>
    </xf>
    <xf numFmtId="0" fontId="33" fillId="0" borderId="0" xfId="0" applyFont="1"/>
    <xf numFmtId="11" fontId="33" fillId="0" borderId="0" xfId="0" applyNumberFormat="1" applyFont="1"/>
    <xf numFmtId="14" fontId="33" fillId="0" borderId="0" xfId="0" applyNumberFormat="1" applyFont="1"/>
    <xf numFmtId="49" fontId="8" fillId="26" borderId="1" xfId="0" applyNumberFormat="1" applyFont="1" applyFill="1" applyBorder="1" applyAlignment="1">
      <alignment horizontal="center" wrapText="1"/>
    </xf>
    <xf numFmtId="49" fontId="8" fillId="26" borderId="1" xfId="0" applyNumberFormat="1" applyFont="1" applyFill="1" applyBorder="1" applyAlignment="1">
      <alignment wrapText="1"/>
    </xf>
    <xf numFmtId="0" fontId="13" fillId="26" borderId="0" xfId="0" applyFont="1" applyFill="1"/>
    <xf numFmtId="0" fontId="0" fillId="26" borderId="0" xfId="0" applyFill="1"/>
    <xf numFmtId="49" fontId="8" fillId="0" borderId="18" xfId="0" applyNumberFormat="1" applyFont="1" applyBorder="1" applyAlignment="1">
      <alignment wrapText="1"/>
    </xf>
    <xf numFmtId="0" fontId="8" fillId="0" borderId="1" xfId="0" applyFont="1" applyBorder="1" applyAlignment="1">
      <alignment horizontal="center" wrapText="1"/>
    </xf>
    <xf numFmtId="0" fontId="28" fillId="0" borderId="18" xfId="0" applyFont="1" applyBorder="1" applyAlignment="1">
      <alignment horizontal="center"/>
    </xf>
    <xf numFmtId="0" fontId="28" fillId="0" borderId="18" xfId="0" applyFont="1" applyBorder="1" applyAlignment="1">
      <alignment horizontal="center" vertical="center"/>
    </xf>
    <xf numFmtId="10" fontId="0" fillId="0" borderId="0" xfId="0" applyNumberFormat="1"/>
    <xf numFmtId="9" fontId="0" fillId="0" borderId="0" xfId="0" applyNumberFormat="1"/>
    <xf numFmtId="0" fontId="28" fillId="0" borderId="19" xfId="0" applyFont="1" applyBorder="1" applyAlignment="1">
      <alignment horizontal="center"/>
    </xf>
    <xf numFmtId="0" fontId="28" fillId="0" borderId="20" xfId="0" applyFont="1" applyBorder="1" applyAlignment="1">
      <alignment horizontal="center"/>
    </xf>
    <xf numFmtId="9" fontId="28" fillId="0" borderId="18" xfId="0" applyNumberFormat="1" applyFont="1" applyBorder="1" applyAlignment="1">
      <alignment horizontal="center"/>
    </xf>
    <xf numFmtId="0" fontId="28" fillId="0" borderId="0" xfId="0" applyFont="1"/>
    <xf numFmtId="10" fontId="28" fillId="0" borderId="0" xfId="0" applyNumberFormat="1" applyFont="1"/>
    <xf numFmtId="16" fontId="13" fillId="0" borderId="18" xfId="0" applyNumberFormat="1" applyFont="1" applyBorder="1" applyAlignment="1">
      <alignment wrapText="1"/>
    </xf>
    <xf numFmtId="0" fontId="21" fillId="0" borderId="23" xfId="0" applyFont="1" applyBorder="1" applyAlignment="1">
      <alignment wrapText="1"/>
    </xf>
    <xf numFmtId="0" fontId="21" fillId="0" borderId="24" xfId="0" applyFont="1" applyBorder="1" applyAlignment="1">
      <alignment wrapText="1"/>
    </xf>
    <xf numFmtId="0" fontId="19" fillId="13" borderId="15" xfId="0" applyFont="1" applyFill="1" applyBorder="1" applyAlignment="1">
      <alignment horizontal="center" vertical="center" wrapText="1"/>
    </xf>
    <xf numFmtId="0" fontId="34" fillId="0" borderId="0" xfId="0" applyFont="1" applyAlignment="1">
      <alignment horizontal="center" vertical="center"/>
    </xf>
    <xf numFmtId="0" fontId="29" fillId="0" borderId="18" xfId="0" applyFont="1" applyBorder="1"/>
    <xf numFmtId="0" fontId="29" fillId="0" borderId="18" xfId="0" applyFont="1" applyBorder="1" applyAlignment="1">
      <alignment horizontal="center"/>
    </xf>
    <xf numFmtId="0" fontId="19" fillId="25" borderId="23" xfId="0" applyFont="1" applyFill="1" applyBorder="1" applyAlignment="1">
      <alignment wrapText="1"/>
    </xf>
    <xf numFmtId="0" fontId="19" fillId="25" borderId="23" xfId="0" applyFont="1" applyFill="1" applyBorder="1" applyAlignment="1">
      <alignment horizontal="center" wrapText="1"/>
    </xf>
    <xf numFmtId="0" fontId="29" fillId="27" borderId="40" xfId="0" applyFont="1" applyFill="1" applyBorder="1" applyAlignment="1">
      <alignment horizontal="center"/>
    </xf>
    <xf numFmtId="0" fontId="29" fillId="28" borderId="21" xfId="0" applyFont="1" applyFill="1" applyBorder="1" applyAlignment="1">
      <alignment horizontal="center"/>
    </xf>
    <xf numFmtId="0" fontId="29" fillId="19" borderId="39" xfId="0" applyFont="1" applyFill="1" applyBorder="1" applyAlignment="1">
      <alignment horizontal="center" vertical="center"/>
    </xf>
    <xf numFmtId="9" fontId="35" fillId="25" borderId="18" xfId="0" applyNumberFormat="1" applyFont="1" applyFill="1" applyBorder="1" applyAlignment="1">
      <alignment horizontal="center"/>
    </xf>
    <xf numFmtId="0" fontId="35" fillId="25" borderId="18" xfId="0" applyFont="1" applyFill="1" applyBorder="1" applyAlignment="1">
      <alignment horizontal="center"/>
    </xf>
    <xf numFmtId="0" fontId="29" fillId="25" borderId="18" xfId="0" applyFont="1" applyFill="1" applyBorder="1" applyAlignment="1">
      <alignment horizontal="center" vertical="center"/>
    </xf>
    <xf numFmtId="14" fontId="29" fillId="25" borderId="18" xfId="0" applyNumberFormat="1" applyFont="1" applyFill="1" applyBorder="1" applyAlignment="1">
      <alignment horizontal="center" vertical="center"/>
    </xf>
    <xf numFmtId="14" fontId="13" fillId="0" borderId="18" xfId="0" applyNumberFormat="1" applyFont="1" applyBorder="1" applyAlignment="1">
      <alignment wrapText="1"/>
    </xf>
    <xf numFmtId="0" fontId="29" fillId="2" borderId="42" xfId="0" applyFont="1" applyFill="1" applyBorder="1"/>
    <xf numFmtId="9" fontId="28" fillId="0" borderId="43" xfId="0" applyNumberFormat="1" applyFont="1" applyBorder="1" applyAlignment="1">
      <alignment horizontal="center"/>
    </xf>
    <xf numFmtId="0" fontId="39" fillId="21" borderId="42" xfId="0" applyFont="1" applyFill="1" applyBorder="1"/>
    <xf numFmtId="164" fontId="7" fillId="8" borderId="12" xfId="0" applyNumberFormat="1" applyFont="1" applyFill="1" applyBorder="1" applyAlignment="1">
      <alignment vertical="center" wrapText="1"/>
    </xf>
    <xf numFmtId="164" fontId="7" fillId="8" borderId="11" xfId="0" applyNumberFormat="1" applyFont="1" applyFill="1" applyBorder="1" applyAlignment="1">
      <alignment vertical="center" wrapText="1"/>
    </xf>
    <xf numFmtId="0" fontId="13" fillId="0" borderId="1" xfId="0" applyFont="1" applyBorder="1" applyAlignment="1">
      <alignment horizontal="center"/>
    </xf>
    <xf numFmtId="0" fontId="13" fillId="0" borderId="1" xfId="0" applyFont="1" applyBorder="1" applyAlignment="1">
      <alignment horizontal="left"/>
    </xf>
    <xf numFmtId="22" fontId="8" fillId="0" borderId="1" xfId="0" applyNumberFormat="1" applyFont="1" applyBorder="1" applyAlignment="1">
      <alignment horizontal="left" wrapText="1"/>
    </xf>
    <xf numFmtId="0" fontId="8" fillId="0" borderId="28" xfId="0" applyFont="1" applyBorder="1" applyAlignment="1">
      <alignment horizontal="left" wrapText="1"/>
    </xf>
    <xf numFmtId="22" fontId="16" fillId="0" borderId="1" xfId="0" applyNumberFormat="1" applyFont="1" applyBorder="1" applyAlignment="1">
      <alignment horizontal="left" wrapText="1"/>
    </xf>
    <xf numFmtId="0" fontId="25" fillId="0" borderId="34" xfId="0" applyFont="1" applyBorder="1" applyAlignment="1">
      <alignment horizontal="left" wrapText="1"/>
    </xf>
    <xf numFmtId="0" fontId="28" fillId="0" borderId="18" xfId="0" applyFont="1" applyBorder="1"/>
    <xf numFmtId="0" fontId="13" fillId="0" borderId="1" xfId="0" applyFont="1" applyBorder="1"/>
    <xf numFmtId="0" fontId="8" fillId="0" borderId="2" xfId="0" applyFont="1" applyBorder="1" applyAlignment="1">
      <alignment horizontal="left" wrapText="1"/>
    </xf>
    <xf numFmtId="0" fontId="26" fillId="0" borderId="1" xfId="0" applyFont="1" applyBorder="1" applyAlignment="1">
      <alignment wrapText="1"/>
    </xf>
    <xf numFmtId="0" fontId="14" fillId="0" borderId="14" xfId="0" applyFont="1" applyBorder="1" applyAlignment="1">
      <alignment horizontal="left" wrapText="1"/>
    </xf>
    <xf numFmtId="20" fontId="8" fillId="0" borderId="1" xfId="0" applyNumberFormat="1" applyFont="1" applyBorder="1" applyAlignment="1">
      <alignment horizontal="left" wrapText="1"/>
    </xf>
    <xf numFmtId="20" fontId="16" fillId="0" borderId="1" xfId="0" applyNumberFormat="1" applyFont="1" applyBorder="1" applyAlignment="1">
      <alignment horizontal="left" wrapText="1"/>
    </xf>
    <xf numFmtId="22" fontId="16" fillId="0" borderId="19" xfId="0" applyNumberFormat="1" applyFont="1" applyBorder="1" applyAlignment="1">
      <alignment horizontal="left" wrapText="1"/>
    </xf>
    <xf numFmtId="22" fontId="16" fillId="0" borderId="21" xfId="0" applyNumberFormat="1" applyFont="1" applyBorder="1" applyAlignment="1">
      <alignment horizontal="left" wrapText="1"/>
    </xf>
    <xf numFmtId="0" fontId="28" fillId="0" borderId="5" xfId="0" applyFont="1" applyBorder="1" applyAlignment="1">
      <alignment wrapText="1"/>
    </xf>
    <xf numFmtId="0" fontId="8" fillId="0" borderId="5" xfId="0" applyFont="1" applyBorder="1" applyAlignment="1">
      <alignment horizontal="left" vertical="top" wrapText="1"/>
    </xf>
    <xf numFmtId="0" fontId="28" fillId="0" borderId="8" xfId="0" applyFont="1" applyBorder="1" applyAlignment="1">
      <alignment wrapText="1"/>
    </xf>
    <xf numFmtId="0" fontId="8" fillId="0" borderId="17" xfId="0" applyFont="1" applyBorder="1" applyAlignment="1">
      <alignment horizontal="left" vertical="top" wrapText="1"/>
    </xf>
    <xf numFmtId="0" fontId="8" fillId="0" borderId="34" xfId="0" applyFont="1" applyBorder="1" applyAlignment="1">
      <alignment horizontal="left" wrapText="1"/>
    </xf>
    <xf numFmtId="0" fontId="16" fillId="0" borderId="36" xfId="0" applyFont="1" applyBorder="1" applyAlignment="1">
      <alignment horizontal="left" wrapText="1"/>
    </xf>
    <xf numFmtId="0" fontId="28" fillId="0" borderId="33" xfId="0" applyFont="1" applyBorder="1" applyAlignment="1">
      <alignment wrapText="1"/>
    </xf>
    <xf numFmtId="0" fontId="16" fillId="0" borderId="40" xfId="0" applyFont="1" applyBorder="1" applyAlignment="1">
      <alignment horizontal="left" wrapText="1"/>
    </xf>
    <xf numFmtId="0" fontId="28" fillId="0" borderId="19" xfId="0" applyFont="1" applyBorder="1"/>
    <xf numFmtId="0" fontId="28" fillId="0" borderId="20" xfId="0" applyFont="1" applyBorder="1" applyAlignment="1">
      <alignment wrapText="1"/>
    </xf>
    <xf numFmtId="0" fontId="25" fillId="0" borderId="19" xfId="0" applyFont="1" applyBorder="1" applyAlignment="1">
      <alignment horizontal="left"/>
    </xf>
    <xf numFmtId="0" fontId="40" fillId="0" borderId="1" xfId="0" applyFont="1" applyBorder="1" applyAlignment="1">
      <alignment horizontal="left" wrapText="1"/>
    </xf>
    <xf numFmtId="0" fontId="41" fillId="0" borderId="1" xfId="0" applyFont="1" applyBorder="1" applyAlignment="1">
      <alignment horizontal="left" wrapText="1"/>
    </xf>
    <xf numFmtId="0" fontId="42" fillId="0" borderId="1" xfId="0" applyFont="1" applyBorder="1" applyAlignment="1">
      <alignment horizontal="left" wrapText="1"/>
    </xf>
    <xf numFmtId="0" fontId="43" fillId="0" borderId="1" xfId="0" applyFont="1" applyBorder="1" applyAlignment="1">
      <alignment horizontal="left" wrapText="1"/>
    </xf>
    <xf numFmtId="0" fontId="41" fillId="0" borderId="1" xfId="0" applyFont="1" applyBorder="1" applyAlignment="1">
      <alignment wrapText="1"/>
    </xf>
    <xf numFmtId="0" fontId="44" fillId="0" borderId="1" xfId="0" applyFont="1" applyBorder="1" applyAlignment="1">
      <alignment horizontal="left"/>
    </xf>
    <xf numFmtId="0" fontId="45" fillId="0" borderId="1" xfId="1" applyFont="1" applyBorder="1" applyAlignment="1" applyProtection="1">
      <alignment horizontal="left" wrapText="1"/>
    </xf>
    <xf numFmtId="0" fontId="48" fillId="0" borderId="1" xfId="1" applyFont="1" applyBorder="1" applyAlignment="1" applyProtection="1">
      <alignment horizontal="left" wrapText="1"/>
    </xf>
    <xf numFmtId="0" fontId="8" fillId="0" borderId="0" xfId="0" applyFont="1" applyAlignment="1">
      <alignment horizontal="left" wrapText="1"/>
    </xf>
    <xf numFmtId="0" fontId="40" fillId="0" borderId="0" xfId="0" applyFont="1" applyAlignment="1">
      <alignment horizontal="left" wrapText="1"/>
    </xf>
    <xf numFmtId="22" fontId="8" fillId="0" borderId="40" xfId="0" applyNumberFormat="1" applyFont="1" applyBorder="1" applyAlignment="1">
      <alignment horizontal="left" wrapText="1"/>
    </xf>
    <xf numFmtId="22" fontId="8" fillId="0" borderId="0" xfId="0" applyNumberFormat="1" applyFont="1" applyAlignment="1">
      <alignment horizontal="left" wrapText="1"/>
    </xf>
    <xf numFmtId="0" fontId="16" fillId="0" borderId="0" xfId="0" applyFont="1" applyAlignment="1">
      <alignment horizontal="left" wrapText="1"/>
    </xf>
    <xf numFmtId="2" fontId="8" fillId="0" borderId="0" xfId="0" applyNumberFormat="1" applyFont="1" applyAlignment="1">
      <alignment horizontal="left" wrapText="1"/>
    </xf>
    <xf numFmtId="0" fontId="8" fillId="0" borderId="18" xfId="0" applyFont="1" applyBorder="1" applyAlignment="1">
      <alignment horizontal="center" wrapText="1"/>
    </xf>
    <xf numFmtId="1" fontId="7" fillId="15" borderId="34" xfId="0" applyNumberFormat="1" applyFont="1" applyFill="1" applyBorder="1" applyAlignment="1">
      <alignment horizontal="left" vertical="center" wrapText="1"/>
    </xf>
    <xf numFmtId="0" fontId="25" fillId="23" borderId="0" xfId="0" applyFont="1" applyFill="1" applyAlignment="1">
      <alignment wrapText="1"/>
    </xf>
    <xf numFmtId="0" fontId="50" fillId="0" borderId="0" xfId="0" applyFont="1"/>
    <xf numFmtId="9" fontId="50" fillId="0" borderId="0" xfId="2" applyFont="1" applyFill="1" applyBorder="1"/>
    <xf numFmtId="0" fontId="29" fillId="29" borderId="1" xfId="0" applyFont="1" applyFill="1" applyBorder="1"/>
    <xf numFmtId="0" fontId="0" fillId="29" borderId="1" xfId="0" applyFill="1" applyBorder="1"/>
    <xf numFmtId="0" fontId="29" fillId="30" borderId="1" xfId="0" applyFont="1" applyFill="1" applyBorder="1"/>
    <xf numFmtId="0" fontId="0" fillId="0" borderId="1" xfId="0" applyBorder="1"/>
    <xf numFmtId="0" fontId="0" fillId="25" borderId="1" xfId="0" applyFill="1" applyBorder="1"/>
    <xf numFmtId="9" fontId="0" fillId="0" borderId="1" xfId="2" applyFont="1" applyBorder="1"/>
    <xf numFmtId="9" fontId="0" fillId="0" borderId="0" xfId="2" applyFont="1" applyFill="1" applyBorder="1"/>
    <xf numFmtId="20" fontId="13" fillId="0" borderId="18" xfId="0" applyNumberFormat="1" applyFont="1" applyBorder="1" applyAlignment="1">
      <alignment wrapText="1"/>
    </xf>
    <xf numFmtId="9" fontId="53" fillId="0" borderId="1" xfId="0" applyNumberFormat="1" applyFont="1" applyBorder="1"/>
    <xf numFmtId="9" fontId="53" fillId="0" borderId="0" xfId="0" applyNumberFormat="1" applyFont="1"/>
    <xf numFmtId="9" fontId="0" fillId="0" borderId="13" xfId="2" applyFont="1" applyBorder="1"/>
    <xf numFmtId="0" fontId="27" fillId="0" borderId="1" xfId="0" applyFont="1" applyBorder="1"/>
    <xf numFmtId="0" fontId="15" fillId="0" borderId="1" xfId="0" applyFont="1" applyBorder="1" applyAlignment="1">
      <alignment horizontal="left" wrapText="1"/>
    </xf>
    <xf numFmtId="0" fontId="22" fillId="0" borderId="0" xfId="0" applyFont="1" applyAlignment="1">
      <alignment horizontal="center" vertical="center"/>
    </xf>
    <xf numFmtId="0" fontId="54" fillId="2" borderId="18" xfId="0" applyFont="1" applyFill="1" applyBorder="1" applyAlignment="1">
      <alignment wrapText="1"/>
    </xf>
    <xf numFmtId="0" fontId="54" fillId="0" borderId="19" xfId="0" applyFont="1" applyBorder="1" applyAlignment="1">
      <alignment wrapText="1"/>
    </xf>
    <xf numFmtId="0" fontId="55" fillId="0" borderId="9" xfId="0" applyFont="1" applyBorder="1" applyAlignment="1">
      <alignment horizontal="center" vertical="center" wrapText="1"/>
    </xf>
    <xf numFmtId="0" fontId="29" fillId="25" borderId="35" xfId="0" applyFont="1" applyFill="1" applyBorder="1"/>
    <xf numFmtId="0" fontId="36" fillId="22" borderId="18" xfId="0" applyFont="1" applyFill="1" applyBorder="1" applyAlignment="1">
      <alignment horizontal="center"/>
    </xf>
    <xf numFmtId="0" fontId="38" fillId="22" borderId="18" xfId="0" applyFont="1" applyFill="1" applyBorder="1" applyAlignment="1">
      <alignment horizontal="center"/>
    </xf>
    <xf numFmtId="0" fontId="37" fillId="25" borderId="35" xfId="0" applyFont="1" applyFill="1" applyBorder="1" applyAlignment="1">
      <alignment horizontal="center"/>
    </xf>
    <xf numFmtId="0" fontId="6" fillId="6" borderId="1" xfId="0" applyFont="1" applyFill="1" applyBorder="1" applyAlignment="1">
      <alignment horizontal="left" vertical="center"/>
    </xf>
    <xf numFmtId="0" fontId="10" fillId="3" borderId="1" xfId="0" applyFont="1" applyFill="1" applyBorder="1" applyAlignment="1">
      <alignment horizontal="center"/>
    </xf>
    <xf numFmtId="0" fontId="10" fillId="0" borderId="1" xfId="0" applyFont="1" applyBorder="1" applyAlignment="1">
      <alignment horizontal="center"/>
    </xf>
    <xf numFmtId="0" fontId="11" fillId="3" borderId="1" xfId="0" applyFont="1" applyFill="1" applyBorder="1" applyAlignment="1">
      <alignment horizontal="center"/>
    </xf>
    <xf numFmtId="0" fontId="3" fillId="7" borderId="1" xfId="0" applyFont="1" applyFill="1" applyBorder="1" applyAlignment="1">
      <alignment horizontal="center"/>
    </xf>
    <xf numFmtId="0" fontId="16" fillId="4" borderId="19" xfId="0" applyFont="1" applyFill="1" applyBorder="1" applyAlignment="1">
      <alignment horizontal="center" vertical="center"/>
    </xf>
    <xf numFmtId="0" fontId="16" fillId="4" borderId="20" xfId="0" applyFont="1" applyFill="1" applyBorder="1" applyAlignment="1">
      <alignment horizontal="center" vertical="center"/>
    </xf>
    <xf numFmtId="0" fontId="16" fillId="4" borderId="21" xfId="0" applyFont="1" applyFill="1" applyBorder="1" applyAlignment="1">
      <alignment horizontal="center" vertical="center"/>
    </xf>
    <xf numFmtId="0" fontId="6" fillId="6" borderId="14" xfId="0" applyFont="1" applyFill="1"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13" xfId="0" applyFont="1" applyFill="1" applyBorder="1" applyAlignment="1">
      <alignment horizontal="center" vertical="center"/>
    </xf>
    <xf numFmtId="0" fontId="18" fillId="4" borderId="18" xfId="0" applyFont="1" applyFill="1" applyBorder="1" applyAlignment="1">
      <alignment horizontal="center" vertical="center"/>
    </xf>
    <xf numFmtId="0" fontId="7" fillId="8" borderId="3" xfId="0" applyFont="1" applyFill="1" applyBorder="1" applyAlignment="1" applyProtection="1">
      <alignment horizontal="left"/>
      <protection locked="0"/>
    </xf>
    <xf numFmtId="0" fontId="7" fillId="8" borderId="11" xfId="0" applyFont="1" applyFill="1" applyBorder="1" applyAlignment="1">
      <alignment horizontal="center" vertical="center" wrapText="1"/>
    </xf>
    <xf numFmtId="0" fontId="21" fillId="0" borderId="23" xfId="0" applyFont="1" applyBorder="1" applyAlignment="1">
      <alignment wrapText="1"/>
    </xf>
    <xf numFmtId="0" fontId="21" fillId="0" borderId="13" xfId="0" applyFont="1" applyBorder="1" applyAlignment="1">
      <alignment wrapText="1"/>
    </xf>
    <xf numFmtId="0" fontId="21" fillId="0" borderId="6" xfId="0" applyFont="1" applyBorder="1" applyAlignment="1">
      <alignment horizontal="left" vertical="center" wrapText="1"/>
    </xf>
    <xf numFmtId="0" fontId="21" fillId="0" borderId="7" xfId="0" applyFont="1" applyBorder="1" applyAlignment="1">
      <alignment horizontal="left" vertical="center" wrapText="1"/>
    </xf>
    <xf numFmtId="0" fontId="21" fillId="0" borderId="9" xfId="0" applyFont="1" applyBorder="1" applyAlignment="1">
      <alignment horizontal="left" vertical="center" wrapText="1"/>
    </xf>
    <xf numFmtId="0" fontId="21" fillId="0" borderId="23" xfId="0" applyFont="1" applyBorder="1" applyAlignment="1">
      <alignment vertical="center" wrapText="1"/>
    </xf>
    <xf numFmtId="0" fontId="21" fillId="0" borderId="13" xfId="0" applyFont="1" applyBorder="1" applyAlignment="1">
      <alignment vertical="center" wrapText="1"/>
    </xf>
    <xf numFmtId="0" fontId="21" fillId="0" borderId="23" xfId="0" applyFont="1" applyBorder="1" applyAlignment="1">
      <alignment horizontal="center" vertical="center" wrapText="1"/>
    </xf>
    <xf numFmtId="0" fontId="21" fillId="0" borderId="13" xfId="0" applyFont="1" applyBorder="1" applyAlignment="1">
      <alignment horizontal="center" vertical="center" wrapText="1"/>
    </xf>
    <xf numFmtId="0" fontId="22" fillId="0" borderId="6" xfId="0" applyFont="1" applyBorder="1" applyAlignment="1">
      <alignment horizontal="left" vertical="center" wrapText="1"/>
    </xf>
    <xf numFmtId="0" fontId="22" fillId="0" borderId="9" xfId="0" applyFont="1" applyBorder="1" applyAlignment="1">
      <alignment horizontal="left" vertical="center" wrapText="1"/>
    </xf>
    <xf numFmtId="0" fontId="21" fillId="0" borderId="24" xfId="0" applyFont="1" applyBorder="1" applyAlignment="1">
      <alignment vertical="center" wrapText="1"/>
    </xf>
    <xf numFmtId="0" fontId="22" fillId="0" borderId="23" xfId="0" applyFont="1" applyBorder="1" applyAlignment="1">
      <alignment vertical="center" wrapText="1"/>
    </xf>
    <xf numFmtId="0" fontId="22" fillId="0" borderId="13" xfId="0" applyFont="1" applyBorder="1" applyAlignment="1">
      <alignment vertical="center" wrapText="1"/>
    </xf>
    <xf numFmtId="0" fontId="22" fillId="0" borderId="23" xfId="0" applyFont="1" applyBorder="1" applyAlignment="1">
      <alignment horizontal="center" vertical="center" wrapText="1"/>
    </xf>
    <xf numFmtId="0" fontId="22" fillId="0" borderId="13"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31" xfId="0" applyFont="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extLst>
        <ext xmlns:xfpb="http://schemas.microsoft.com/office/spreadsheetml/2022/featurepropertybag" uri="{C7286773-470A-42A8-94C5-96B5CB345126}">
          <xfpb:xfComplement i="0"/>
        </ext>
      </extLst>
    </xf>
    <xf numFmtId="0" fontId="0" fillId="0" borderId="0" xfId="0" applyAlignment="1">
      <alignment vertical="center"/>
    </xf>
  </cellXfs>
  <cellStyles count="3">
    <cellStyle name="Hyperlink" xfId="1" builtinId="8"/>
    <cellStyle name="Normal" xfId="0" builtinId="0"/>
    <cellStyle name="Percent" xfId="2" builtinId="5"/>
  </cellStyles>
  <dxfs count="360">
    <dxf>
      <font>
        <color rgb="FF9C0006"/>
      </font>
      <fill>
        <patternFill patternType="solid">
          <bgColor rgb="FFCC66FF"/>
        </patternFill>
      </fill>
    </dxf>
    <dxf>
      <font>
        <color rgb="FF006100"/>
      </font>
      <fill>
        <patternFill>
          <bgColor rgb="FFC6EFCE"/>
        </patternFill>
      </fill>
    </dxf>
    <dxf>
      <font>
        <color rgb="FF9C0006"/>
      </font>
      <fill>
        <patternFill>
          <bgColor rgb="FFFFC7CE"/>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color rgb="FF080808"/>
      </font>
      <fill>
        <patternFill>
          <bgColor theme="0" tint="0.59996337778862885"/>
        </patternFill>
      </fill>
    </dxf>
    <dxf>
      <font>
        <b/>
        <i val="0"/>
      </font>
      <fill>
        <patternFill>
          <bgColor rgb="FF89C4FF"/>
        </patternFill>
      </fill>
    </dxf>
    <dxf>
      <font>
        <color rgb="FF9C5700"/>
      </font>
      <fill>
        <patternFill>
          <bgColor rgb="FFFFEB9C"/>
        </patternFill>
      </fill>
    </dxf>
    <dxf>
      <fill>
        <patternFill patternType="solid">
          <bgColor rgb="FFE2E2E2"/>
        </patternFill>
      </fill>
      <border>
        <left style="thin">
          <color rgb="FF9C0006"/>
        </left>
        <right style="thin">
          <color rgb="FF9C0006"/>
        </right>
        <top style="thin">
          <color rgb="FF9C0006"/>
        </top>
        <bottom style="thin">
          <color rgb="FF9C0006"/>
        </bottom>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color rgb="FF080808"/>
      </font>
      <fill>
        <patternFill>
          <bgColor rgb="FF92D050"/>
        </patternFill>
      </fill>
    </dxf>
    <dxf>
      <font>
        <b/>
        <i val="0"/>
        <color rgb="FF080808"/>
      </font>
      <fill>
        <patternFill>
          <bgColor theme="0" tint="0.59996337778862885"/>
        </patternFill>
      </fill>
    </dxf>
    <dxf>
      <fill>
        <patternFill>
          <bgColor theme="7" tint="0.79998168889431442"/>
        </patternFill>
      </fill>
    </dxf>
    <dxf>
      <font>
        <b/>
        <i val="0"/>
        <color rgb="FF080808"/>
      </font>
      <fill>
        <patternFill>
          <bgColor rgb="FF89C4FF"/>
        </patternFill>
      </fill>
    </dxf>
    <dxf>
      <font>
        <b/>
        <i val="0"/>
        <color auto="1"/>
      </font>
      <fill>
        <patternFill>
          <bgColor rgb="FFCC66FF"/>
        </patternFill>
      </fill>
    </dxf>
    <dxf>
      <font>
        <b/>
        <i val="0"/>
        <color rgb="FF006100"/>
      </font>
      <fill>
        <patternFill>
          <bgColor rgb="FFC6EFCE"/>
        </patternFill>
      </fill>
    </dxf>
    <dxf>
      <font>
        <b/>
        <i val="0"/>
        <color auto="1"/>
      </font>
      <fill>
        <patternFill>
          <bgColor rgb="FFFF0000"/>
        </patternFill>
      </fill>
    </dxf>
    <dxf>
      <font>
        <b/>
        <i val="0"/>
      </font>
      <fill>
        <patternFill>
          <bgColor rgb="FF89C4FF"/>
        </patternFill>
      </fill>
    </dxf>
    <dxf>
      <font>
        <b/>
        <i val="0"/>
        <color auto="1"/>
      </font>
      <fill>
        <patternFill>
          <bgColor rgb="FFCC66FF"/>
        </patternFill>
      </fill>
    </dxf>
    <dxf>
      <font>
        <b/>
        <i val="0"/>
        <color rgb="FF006100"/>
      </font>
      <fill>
        <patternFill>
          <bgColor rgb="FFC6EFCE"/>
        </patternFill>
      </fill>
    </dxf>
    <dxf>
      <font>
        <b/>
        <i val="0"/>
        <color rgb="FF080808"/>
      </font>
      <fill>
        <patternFill>
          <bgColor rgb="FFFFEB9C"/>
        </patternFill>
      </fill>
    </dxf>
    <dxf>
      <font>
        <b/>
        <i val="0"/>
        <color auto="1"/>
      </font>
      <fill>
        <patternFill>
          <bgColor rgb="FFFF0000"/>
        </patternFill>
      </fill>
    </dxf>
    <dxf>
      <font>
        <b/>
        <i val="0"/>
        <color auto="1"/>
      </font>
      <fill>
        <patternFill>
          <bgColor rgb="FFFF0000"/>
        </patternFill>
      </fill>
    </dxf>
    <dxf>
      <font>
        <b/>
        <i val="0"/>
        <color rgb="FF080808"/>
      </font>
      <fill>
        <patternFill>
          <bgColor theme="0" tint="0.59996337778862885"/>
        </patternFill>
      </fill>
    </dxf>
    <dxf>
      <fill>
        <patternFill>
          <bgColor theme="7" tint="0.79998168889431442"/>
        </patternFill>
      </fill>
    </dxf>
    <dxf>
      <font>
        <b/>
        <i val="0"/>
        <color rgb="FF080808"/>
      </font>
      <fill>
        <patternFill>
          <bgColor rgb="FF89C4FF"/>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color rgb="FF080808"/>
      </font>
      <fill>
        <patternFill>
          <bgColor rgb="FFFFEB9C"/>
        </patternFill>
      </fill>
    </dxf>
    <dxf>
      <font>
        <b/>
        <i val="0"/>
        <color rgb="FF080808"/>
      </font>
      <fill>
        <patternFill>
          <bgColor rgb="FF92D050"/>
        </patternFill>
      </fill>
    </dxf>
    <dxf>
      <font>
        <b/>
        <i val="0"/>
        <color auto="1"/>
      </font>
      <fill>
        <patternFill>
          <bgColor rgb="FFFF0000"/>
        </patternFill>
      </fill>
    </dxf>
    <dxf>
      <font>
        <b/>
        <i val="0"/>
      </font>
      <fill>
        <patternFill>
          <bgColor rgb="FF89C4FF"/>
        </patternFill>
      </fill>
    </dxf>
    <dxf>
      <font>
        <b/>
        <i val="0"/>
        <color rgb="FF006100"/>
      </font>
      <fill>
        <patternFill>
          <bgColor rgb="FFC6EFCE"/>
        </patternFill>
      </fill>
    </dxf>
    <dxf>
      <font>
        <color rgb="FF080808"/>
      </font>
      <fill>
        <patternFill>
          <bgColor theme="0" tint="0.59996337778862885"/>
        </patternFill>
      </fill>
    </dxf>
    <dxf>
      <font>
        <b/>
        <i val="0"/>
        <color rgb="FF080808"/>
      </font>
      <fill>
        <patternFill>
          <bgColor rgb="FFC6EFCE"/>
        </patternFill>
      </fill>
    </dxf>
    <dxf>
      <font>
        <b/>
        <i val="0"/>
        <color auto="1"/>
      </font>
      <fill>
        <patternFill>
          <bgColor rgb="FFCC66FF"/>
        </patternFill>
      </fill>
    </dxf>
    <dxf>
      <font>
        <b/>
        <i val="0"/>
        <color rgb="FF080808"/>
      </font>
      <fill>
        <patternFill>
          <bgColor rgb="FFFFEB9C"/>
        </patternFill>
      </fill>
    </dxf>
    <dxf>
      <font>
        <b/>
        <i val="0"/>
      </font>
      <fill>
        <patternFill patternType="solid">
          <bgColor theme="6" tint="0.79998168889431442"/>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font>
      <fill>
        <patternFill>
          <bgColor rgb="FF89C4FF"/>
        </patternFill>
      </fill>
    </dxf>
    <dxf>
      <font>
        <color rgb="FF080808"/>
      </font>
      <fill>
        <patternFill>
          <bgColor theme="0" tint="0.59996337778862885"/>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C6EFCE"/>
        </patternFill>
      </fill>
    </dxf>
    <dxf>
      <font>
        <b/>
        <i val="0"/>
        <color rgb="FF080808"/>
      </font>
      <fill>
        <patternFill>
          <bgColor rgb="FFFFEB9C"/>
        </patternFill>
      </fill>
    </dxf>
    <dxf>
      <font>
        <b/>
        <i val="0"/>
        <color rgb="FF080808"/>
      </font>
      <fill>
        <patternFill>
          <bgColor rgb="FFFFEB9C"/>
        </patternFill>
      </fill>
    </dxf>
    <dxf>
      <font>
        <b/>
        <i val="0"/>
      </font>
      <fill>
        <patternFill patternType="solid">
          <bgColor theme="6" tint="0.79998168889431442"/>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font>
      <fill>
        <patternFill>
          <bgColor rgb="FF89C4FF"/>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06100"/>
      </font>
      <fill>
        <patternFill>
          <bgColor rgb="FFC6EFCE"/>
        </patternFill>
      </fill>
    </dxf>
    <dxf>
      <font>
        <b/>
        <i val="0"/>
        <color rgb="FF080808"/>
      </font>
      <fill>
        <patternFill>
          <bgColor theme="0" tint="0.59996337778862885"/>
        </patternFill>
      </fill>
    </dxf>
    <dxf>
      <font>
        <b/>
        <i val="0"/>
        <color auto="1"/>
      </font>
      <fill>
        <patternFill>
          <bgColor rgb="FFCC66FF"/>
        </patternFill>
      </fill>
    </dxf>
    <dxf>
      <font>
        <b/>
        <i val="0"/>
        <color auto="1"/>
      </font>
      <fill>
        <patternFill>
          <bgColor rgb="FFFF0000"/>
        </patternFill>
      </fill>
    </dxf>
    <dxf>
      <font>
        <b/>
        <i val="0"/>
      </font>
      <fill>
        <patternFill>
          <bgColor rgb="FF89C4FF"/>
        </patternFill>
      </fill>
    </dxf>
    <dxf>
      <font>
        <b/>
        <i val="0"/>
        <color rgb="FF080808"/>
      </font>
      <fill>
        <patternFill>
          <bgColor rgb="FFFFEB9C"/>
        </patternFill>
      </fill>
    </dxf>
    <dxf>
      <font>
        <b/>
        <i val="0"/>
        <color rgb="FF080808"/>
      </font>
      <fill>
        <patternFill>
          <bgColor theme="0" tint="0.59996337778862885"/>
        </patternFill>
      </fill>
    </dxf>
    <dxf>
      <font>
        <color rgb="FF080808"/>
      </font>
      <fill>
        <patternFill>
          <bgColor theme="0" tint="0.59996337778862885"/>
        </patternFill>
      </fill>
    </dxf>
    <dxf>
      <font>
        <b/>
        <i val="0"/>
        <color rgb="FF080808"/>
      </font>
      <fill>
        <patternFill>
          <bgColor rgb="FFC6EFCE"/>
        </patternFill>
      </fill>
    </dxf>
    <dxf>
      <font>
        <b/>
        <i val="0"/>
        <color rgb="FF006100"/>
      </font>
      <fill>
        <patternFill>
          <bgColor rgb="FFC6EFCE"/>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theme="0" tint="0.59996337778862885"/>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rgb="FFFFEB9C"/>
        </patternFill>
      </fill>
    </dxf>
    <dxf>
      <font>
        <b/>
        <i val="0"/>
        <color rgb="FF080808"/>
      </font>
      <fill>
        <patternFill>
          <bgColor theme="0" tint="0.59996337778862885"/>
        </patternFill>
      </fill>
    </dxf>
    <dxf>
      <font>
        <b/>
        <i val="0"/>
      </font>
      <fill>
        <patternFill>
          <bgColor rgb="FF89C4FF"/>
        </patternFill>
      </fill>
    </dxf>
    <dxf>
      <font>
        <color rgb="FF080808"/>
      </font>
      <fill>
        <patternFill>
          <bgColor theme="0" tint="0.59996337778862885"/>
        </patternFill>
      </fill>
    </dxf>
    <dxf>
      <font>
        <b/>
        <i val="0"/>
        <color auto="1"/>
      </font>
      <fill>
        <patternFill>
          <bgColor rgb="FFCC66FF"/>
        </patternFill>
      </fill>
    </dxf>
    <dxf>
      <font>
        <b/>
        <i val="0"/>
        <color auto="1"/>
      </font>
      <fill>
        <patternFill>
          <bgColor rgb="FFFF0000"/>
        </patternFill>
      </fill>
    </dxf>
    <dxf>
      <font>
        <b/>
        <i val="0"/>
        <color rgb="FF080808"/>
      </font>
      <fill>
        <patternFill>
          <bgColor rgb="FFC6EFCE"/>
        </patternFill>
      </fill>
    </dxf>
    <dxf>
      <font>
        <b/>
        <i val="0"/>
      </font>
      <fill>
        <patternFill>
          <bgColor rgb="FF89C4FF"/>
        </patternFill>
      </fill>
    </dxf>
    <dxf>
      <font>
        <b/>
        <i val="0"/>
        <color rgb="FF080808"/>
      </font>
      <fill>
        <patternFill>
          <bgColor rgb="FFFFEB9C"/>
        </patternFill>
      </fill>
    </dxf>
    <dxf>
      <font>
        <b/>
        <i val="0"/>
        <color rgb="FF006100"/>
      </font>
      <fill>
        <patternFill>
          <bgColor rgb="FFC6EFCE"/>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font>
      <fill>
        <patternFill>
          <bgColor rgb="FF89C4FF"/>
        </patternFill>
      </fill>
    </dxf>
    <dxf>
      <font>
        <color rgb="FF080808"/>
      </font>
      <fill>
        <patternFill>
          <bgColor theme="0" tint="0.59996337778862885"/>
        </patternFill>
      </fill>
    </dxf>
    <dxf>
      <font>
        <b/>
        <i val="0"/>
        <color auto="1"/>
      </font>
      <fill>
        <patternFill>
          <bgColor rgb="FFCC66FF"/>
        </patternFill>
      </fill>
    </dxf>
    <dxf>
      <font>
        <b/>
        <i val="0"/>
        <color auto="1"/>
      </font>
      <fill>
        <patternFill>
          <bgColor rgb="FFFF0000"/>
        </patternFill>
      </fill>
    </dxf>
    <dxf>
      <font>
        <b/>
        <i val="0"/>
        <color rgb="FF080808"/>
      </font>
      <fill>
        <patternFill>
          <bgColor rgb="FFC6EFCE"/>
        </patternFill>
      </fill>
    </dxf>
    <dxf>
      <font>
        <b/>
        <i val="0"/>
      </font>
      <fill>
        <patternFill>
          <bgColor rgb="FF89C4FF"/>
        </patternFill>
      </fill>
    </dxf>
    <dxf>
      <font>
        <b/>
        <i val="0"/>
        <color rgb="FF080808"/>
      </font>
      <fill>
        <patternFill>
          <bgColor rgb="FFFFEB9C"/>
        </patternFill>
      </fill>
    </dxf>
    <dxf>
      <font>
        <b/>
        <i val="0"/>
        <color rgb="FF006100"/>
      </font>
      <fill>
        <patternFill>
          <bgColor rgb="FFC6EFCE"/>
        </patternFill>
      </fill>
    </dxf>
    <dxf>
      <font>
        <b/>
        <i val="0"/>
        <color rgb="FF080808"/>
      </font>
      <fill>
        <patternFill>
          <bgColor theme="0" tint="0.59996337778862885"/>
        </patternFill>
      </fill>
    </dxf>
    <dxf>
      <font>
        <b/>
        <i val="0"/>
        <color rgb="FF080808"/>
      </font>
      <fill>
        <patternFill>
          <bgColor theme="0" tint="0.59996337778862885"/>
        </patternFill>
      </fill>
    </dxf>
    <dxf>
      <font>
        <b/>
        <i val="0"/>
        <color rgb="FF080808"/>
      </font>
      <fill>
        <patternFill>
          <bgColor rgb="FF92D050"/>
        </patternFill>
      </fill>
    </dxf>
    <dxf>
      <font>
        <b/>
        <i val="0"/>
        <color rgb="FF080808"/>
      </font>
      <fill>
        <patternFill>
          <bgColor theme="0" tint="0.59996337778862885"/>
        </patternFill>
      </fill>
    </dxf>
    <dxf>
      <font>
        <b/>
        <i val="0"/>
      </font>
      <fill>
        <patternFill patternType="solid">
          <bgColor theme="6" tint="0.79998168889431442"/>
        </patternFill>
      </fill>
    </dxf>
    <dxf>
      <font>
        <b/>
        <i val="0"/>
        <color rgb="FF080808"/>
      </font>
      <fill>
        <patternFill>
          <bgColor theme="0" tint="0.59996337778862885"/>
        </patternFill>
      </fill>
    </dxf>
    <dxf>
      <font>
        <b/>
        <i val="0"/>
        <color rgb="FF080808"/>
      </font>
      <fill>
        <patternFill>
          <bgColor rgb="FFFFEB9C"/>
        </patternFill>
      </fill>
    </dxf>
    <dxf>
      <font>
        <b/>
        <i val="0"/>
      </font>
      <fill>
        <patternFill patternType="solid">
          <bgColor theme="6" tint="0.79998168889431442"/>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ont>
        <color rgb="FF080808"/>
      </font>
      <fill>
        <patternFill>
          <bgColor theme="0" tint="0.59996337778862885"/>
        </patternFill>
      </fill>
    </dxf>
    <dxf>
      <font>
        <b/>
        <i val="0"/>
        <color auto="1"/>
      </font>
      <fill>
        <patternFill>
          <bgColor rgb="FFCC66FF"/>
        </patternFill>
      </fill>
    </dxf>
    <dxf>
      <font>
        <b/>
        <i val="0"/>
        <color auto="1"/>
      </font>
      <fill>
        <patternFill>
          <bgColor rgb="FFFF0000"/>
        </patternFill>
      </fill>
    </dxf>
    <dxf>
      <font>
        <b/>
        <i val="0"/>
        <color rgb="FF080808"/>
      </font>
      <fill>
        <patternFill>
          <bgColor rgb="FFC6EFCE"/>
        </patternFill>
      </fill>
    </dxf>
    <dxf>
      <font>
        <b/>
        <i val="0"/>
      </font>
      <fill>
        <patternFill>
          <bgColor rgb="FF89C4FF"/>
        </patternFill>
      </fill>
    </dxf>
    <dxf>
      <font>
        <b/>
        <i val="0"/>
        <color rgb="FF080808"/>
      </font>
      <fill>
        <patternFill>
          <bgColor rgb="FFFFEB9C"/>
        </patternFill>
      </fill>
    </dxf>
    <dxf>
      <font>
        <b/>
        <i val="0"/>
        <color rgb="FF006100"/>
      </font>
      <fill>
        <patternFill>
          <bgColor rgb="FFC6EFCE"/>
        </patternFill>
      </fill>
    </dxf>
    <dxf>
      <font>
        <b/>
        <i val="0"/>
        <color rgb="FF080808"/>
      </font>
      <fill>
        <patternFill>
          <bgColor theme="0" tint="0.59996337778862885"/>
        </patternFill>
      </fill>
    </dxf>
    <dxf>
      <font>
        <color rgb="FF080808"/>
      </font>
      <fill>
        <patternFill>
          <bgColor theme="0" tint="0.59996337778862885"/>
        </patternFill>
      </fill>
    </dxf>
    <dxf>
      <font>
        <b/>
        <i val="0"/>
        <color auto="1"/>
      </font>
      <fill>
        <patternFill>
          <bgColor rgb="FFCC66FF"/>
        </patternFill>
      </fill>
    </dxf>
    <dxf>
      <font>
        <b/>
        <i val="0"/>
        <color auto="1"/>
      </font>
      <fill>
        <patternFill>
          <bgColor rgb="FFFF0000"/>
        </patternFill>
      </fill>
    </dxf>
    <dxf>
      <font>
        <b/>
        <i val="0"/>
        <color rgb="FF080808"/>
      </font>
      <fill>
        <patternFill>
          <bgColor rgb="FFC6EFCE"/>
        </patternFill>
      </fill>
    </dxf>
    <dxf>
      <font>
        <b/>
        <i val="0"/>
      </font>
      <fill>
        <patternFill>
          <bgColor rgb="FF89C4FF"/>
        </patternFill>
      </fill>
    </dxf>
    <dxf>
      <font>
        <b/>
        <i val="0"/>
        <color rgb="FF080808"/>
      </font>
      <fill>
        <patternFill>
          <bgColor rgb="FFFFEB9C"/>
        </patternFill>
      </fill>
    </dxf>
    <dxf>
      <font>
        <b/>
        <i val="0"/>
        <color rgb="FF006100"/>
      </font>
      <fill>
        <patternFill>
          <bgColor rgb="FFC6EFCE"/>
        </patternFill>
      </fill>
    </dxf>
    <dxf>
      <font>
        <b/>
        <i val="0"/>
        <color rgb="FF080808"/>
      </font>
      <fill>
        <patternFill>
          <bgColor theme="0" tint="0.59996337778862885"/>
        </patternFill>
      </fill>
    </dxf>
    <dxf>
      <font>
        <color rgb="FF080808"/>
      </font>
      <fill>
        <patternFill>
          <bgColor theme="0" tint="0.59996337778862885"/>
        </patternFill>
      </fill>
    </dxf>
    <dxf>
      <font>
        <b/>
        <i val="0"/>
        <color auto="1"/>
      </font>
      <fill>
        <patternFill>
          <bgColor rgb="FFCC66FF"/>
        </patternFill>
      </fill>
    </dxf>
    <dxf>
      <font>
        <b/>
        <i val="0"/>
        <color auto="1"/>
      </font>
      <fill>
        <patternFill>
          <bgColor rgb="FFFF0000"/>
        </patternFill>
      </fill>
    </dxf>
    <dxf>
      <font>
        <b/>
        <i val="0"/>
        <color rgb="FF080808"/>
      </font>
      <fill>
        <patternFill>
          <bgColor rgb="FFC6EFCE"/>
        </patternFill>
      </fill>
    </dxf>
    <dxf>
      <font>
        <b/>
        <i val="0"/>
      </font>
      <fill>
        <patternFill>
          <bgColor rgb="FF89C4FF"/>
        </patternFill>
      </fill>
    </dxf>
    <dxf>
      <font>
        <b/>
        <i val="0"/>
        <color rgb="FF080808"/>
      </font>
      <fill>
        <patternFill>
          <bgColor rgb="FFFFEB9C"/>
        </patternFill>
      </fill>
    </dxf>
    <dxf>
      <font>
        <b/>
        <i val="0"/>
        <color rgb="FF006100"/>
      </font>
      <fill>
        <patternFill>
          <bgColor rgb="FFC6EFCE"/>
        </patternFill>
      </fill>
    </dxf>
    <dxf>
      <font>
        <b/>
        <i val="0"/>
        <color rgb="FF080808"/>
      </font>
      <fill>
        <patternFill>
          <bgColor theme="0" tint="0.59996337778862885"/>
        </patternFill>
      </fill>
    </dxf>
    <dxf>
      <font>
        <color rgb="FF080808"/>
      </font>
      <fill>
        <patternFill>
          <bgColor theme="0" tint="0.59996337778862885"/>
        </patternFill>
      </fill>
    </dxf>
    <dxf>
      <font>
        <b/>
        <i val="0"/>
        <color auto="1"/>
      </font>
      <fill>
        <patternFill>
          <bgColor rgb="FFCC66FF"/>
        </patternFill>
      </fill>
    </dxf>
    <dxf>
      <font>
        <b/>
        <i val="0"/>
        <color auto="1"/>
      </font>
      <fill>
        <patternFill>
          <bgColor rgb="FFFF0000"/>
        </patternFill>
      </fill>
    </dxf>
    <dxf>
      <font>
        <b/>
        <i val="0"/>
        <color rgb="FF080808"/>
      </font>
      <fill>
        <patternFill>
          <bgColor rgb="FFC6EFCE"/>
        </patternFill>
      </fill>
    </dxf>
    <dxf>
      <font>
        <b/>
        <i val="0"/>
      </font>
      <fill>
        <patternFill>
          <bgColor rgb="FF89C4FF"/>
        </patternFill>
      </fill>
    </dxf>
    <dxf>
      <font>
        <b/>
        <i val="0"/>
        <color rgb="FF080808"/>
      </font>
      <fill>
        <patternFill>
          <bgColor rgb="FFFFEB9C"/>
        </patternFill>
      </fill>
    </dxf>
    <dxf>
      <font>
        <b/>
        <i val="0"/>
        <color rgb="FF006100"/>
      </font>
      <fill>
        <patternFill>
          <bgColor rgb="FFC6EFCE"/>
        </patternFill>
      </fill>
    </dxf>
    <dxf>
      <font>
        <b/>
        <i val="0"/>
        <color rgb="FF080808"/>
      </font>
      <fill>
        <patternFill>
          <bgColor theme="0" tint="0.59996337778862885"/>
        </patternFill>
      </fill>
    </dxf>
    <dxf>
      <font>
        <b/>
        <i val="0"/>
        <color rgb="FF080808"/>
      </font>
      <fill>
        <patternFill>
          <bgColor rgb="FFFFEB9C"/>
        </patternFill>
      </fill>
    </dxf>
    <dxf>
      <font>
        <b/>
        <i val="0"/>
        <color auto="1"/>
      </font>
      <fill>
        <patternFill>
          <bgColor rgb="FFCC66FF"/>
        </patternFill>
      </fill>
    </dxf>
    <dxf>
      <font>
        <b/>
        <i val="0"/>
        <color auto="1"/>
      </font>
      <fill>
        <patternFill>
          <bgColor rgb="FFFF0000"/>
        </patternFill>
      </fill>
    </dxf>
    <dxf>
      <font>
        <b/>
        <i val="0"/>
        <color rgb="FF006100"/>
      </font>
      <fill>
        <patternFill>
          <bgColor rgb="FFC6EFCE"/>
        </patternFill>
      </fill>
    </dxf>
    <dxf>
      <font>
        <b/>
        <i val="0"/>
        <color rgb="FF080808"/>
      </font>
      <fill>
        <patternFill>
          <bgColor theme="0" tint="0.59996337778862885"/>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ill>
        <patternFill>
          <bgColor theme="7" tint="0.79998168889431442"/>
        </patternFill>
      </fill>
    </dxf>
    <dxf>
      <font>
        <b/>
        <i val="0"/>
        <color auto="1"/>
      </font>
      <fill>
        <patternFill>
          <bgColor rgb="FFFF0000"/>
        </patternFill>
      </fill>
    </dxf>
    <dxf>
      <font>
        <b/>
        <i val="0"/>
        <color rgb="FF080808"/>
      </font>
      <fill>
        <patternFill>
          <bgColor rgb="FF92D050"/>
        </patternFill>
      </fill>
    </dxf>
    <dxf>
      <font>
        <b/>
        <i val="0"/>
      </font>
      <fill>
        <patternFill>
          <bgColor rgb="FF89C4FF"/>
        </patternFill>
      </fill>
    </dxf>
    <dxf>
      <font>
        <b/>
        <i val="0"/>
      </font>
      <fill>
        <patternFill>
          <bgColor rgb="FF89C4FF"/>
        </patternFill>
      </fill>
    </dxf>
    <dxf>
      <font>
        <b/>
        <i val="0"/>
        <color rgb="FF080808"/>
      </font>
      <fill>
        <patternFill>
          <bgColor theme="0" tint="0.59996337778862885"/>
        </patternFill>
      </fill>
    </dxf>
    <dxf>
      <font>
        <b/>
        <i val="0"/>
        <color rgb="FF080808"/>
      </font>
      <fill>
        <patternFill>
          <bgColor theme="0" tint="0.59996337778862885"/>
        </patternFill>
      </fill>
    </dxf>
    <dxf>
      <font>
        <b/>
        <i val="0"/>
        <color rgb="FF080808"/>
      </font>
      <fill>
        <patternFill>
          <bgColor theme="0" tint="0.59996337778862885"/>
        </patternFill>
      </fill>
    </dxf>
    <dxf>
      <font>
        <color rgb="FF080808"/>
      </font>
      <fill>
        <patternFill patternType="solid">
          <bgColor theme="0"/>
        </patternFill>
      </fill>
    </dxf>
    <dxf>
      <fill>
        <patternFill>
          <bgColor theme="7" tint="0.79998168889431442"/>
        </patternFill>
      </fill>
    </dxf>
    <dxf>
      <fill>
        <patternFill>
          <bgColor theme="7" tint="0.79998168889431442"/>
        </patternFill>
      </fill>
    </dxf>
    <dxf>
      <font>
        <color rgb="FF9C0006"/>
      </font>
      <fill>
        <patternFill>
          <bgColor rgb="FFFFC7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alignment wrapText="1"/>
    </dxf>
    <dxf>
      <alignment wrapText="1"/>
    </dxf>
    <dxf>
      <alignment wrapText="1"/>
    </dxf>
    <dxf>
      <alignment wrapText="0"/>
    </dxf>
    <dxf>
      <fill>
        <patternFill patternType="solid">
          <fgColor indexed="64"/>
          <bgColor rgb="FFFFFFA7"/>
        </patternFill>
      </fill>
    </dxf>
    <dxf>
      <fill>
        <patternFill patternType="solid">
          <fgColor indexed="64"/>
          <bgColor rgb="FFFFFFA7"/>
        </patternFill>
      </fill>
    </dxf>
    <dxf>
      <fill>
        <patternFill patternType="solid">
          <fgColor indexed="64"/>
          <bgColor theme="6" tint="0.79998168889431442"/>
        </patternFill>
      </fill>
    </dxf>
    <dxf>
      <fill>
        <patternFill patternType="solid">
          <fgColor indexed="64"/>
          <bgColor theme="6" tint="0.79998168889431442"/>
        </patternFill>
      </fill>
    </dxf>
    <dxf>
      <fill>
        <patternFill patternType="solid">
          <fgColor indexed="64"/>
          <bgColor theme="4" tint="0.59999389629810485"/>
        </patternFill>
      </fill>
    </dxf>
    <dxf>
      <fill>
        <patternFill patternType="solid">
          <fgColor indexed="64"/>
          <bgColor theme="4" tint="0.59999389629810485"/>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color rgb="FF000000"/>
      </font>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1"/>
        <color rgb="FF000000"/>
        <name val="Calibri"/>
        <family val="2"/>
        <scheme val="minor"/>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outline="0">
        <top style="thin">
          <color indexed="64"/>
        </top>
      </border>
    </dxf>
    <dxf>
      <border outline="0">
        <bottom style="thin">
          <color indexed="64"/>
        </bottom>
      </border>
    </dxf>
    <dxf>
      <font>
        <b/>
        <i val="0"/>
        <strike val="0"/>
        <condense val="0"/>
        <extend val="0"/>
        <outline val="0"/>
        <shadow val="0"/>
        <u val="none"/>
        <vertAlign val="baseline"/>
        <sz val="11"/>
        <color rgb="FF0000CC"/>
        <name val="Calibri"/>
        <family val="2"/>
        <scheme val="none"/>
      </font>
      <fill>
        <patternFill patternType="solid">
          <fgColor indexed="64"/>
          <bgColor theme="0" tint="0.79998168889431442"/>
        </patternFill>
      </fill>
      <alignment horizontal="general" vertical="bottom" textRotation="0" wrapText="1" indent="0" justifyLastLine="0" shrinkToFit="0" readingOrder="0"/>
      <border diagonalUp="0" diagonalDown="0">
        <left style="thin">
          <color indexed="64"/>
        </left>
        <right style="thin">
          <color indexed="64"/>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80808"/>
      <color rgb="FFFFFFA7"/>
      <color rgb="FFE2E2E2"/>
      <color rgb="FF2A70E2"/>
      <color rgb="FFE27F58"/>
      <color rgb="FF89C4FF"/>
      <color rgb="FFFE3000"/>
      <color rgb="FFCC66FF"/>
      <color rgb="FFD5B8EA"/>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22/11/relationships/FeaturePropertyBag" Target="featurePropertyBag/featurePropertyBag.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361951</xdr:colOff>
      <xdr:row>0</xdr:row>
      <xdr:rowOff>41421</xdr:rowOff>
    </xdr:from>
    <xdr:to>
      <xdr:col>1</xdr:col>
      <xdr:colOff>2105025</xdr:colOff>
      <xdr:row>3</xdr:row>
      <xdr:rowOff>28575</xdr:rowOff>
    </xdr:to>
    <xdr:pic>
      <xdr:nvPicPr>
        <xdr:cNvPr id="7" name="Picture 6">
          <a:extLst>
            <a:ext uri="{FF2B5EF4-FFF2-40B4-BE49-F238E27FC236}">
              <a16:creationId xmlns:a16="http://schemas.microsoft.com/office/drawing/2014/main" id="{43EB893E-1201-B302-CE52-2946188B9E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1" y="41421"/>
          <a:ext cx="3028949" cy="5586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466725</xdr:colOff>
      <xdr:row>1</xdr:row>
      <xdr:rowOff>9525</xdr:rowOff>
    </xdr:from>
    <xdr:to>
      <xdr:col>1</xdr:col>
      <xdr:colOff>1227682</xdr:colOff>
      <xdr:row>4</xdr:row>
      <xdr:rowOff>0</xdr:rowOff>
    </xdr:to>
    <xdr:pic>
      <xdr:nvPicPr>
        <xdr:cNvPr id="3" name="Picture 2">
          <a:extLst>
            <a:ext uri="{FF2B5EF4-FFF2-40B4-BE49-F238E27FC236}">
              <a16:creationId xmlns:a16="http://schemas.microsoft.com/office/drawing/2014/main" id="{E4CC1AA4-6127-48DF-BD2C-DC5159C0ED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725" y="200025"/>
          <a:ext cx="3046957" cy="5619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276225</xdr:colOff>
      <xdr:row>1</xdr:row>
      <xdr:rowOff>136589</xdr:rowOff>
    </xdr:from>
    <xdr:to>
      <xdr:col>2</xdr:col>
      <xdr:colOff>1178719</xdr:colOff>
      <xdr:row>5</xdr:row>
      <xdr:rowOff>0</xdr:rowOff>
    </xdr:to>
    <xdr:pic>
      <xdr:nvPicPr>
        <xdr:cNvPr id="3" name="Picture 2">
          <a:extLst>
            <a:ext uri="{FF2B5EF4-FFF2-40B4-BE49-F238E27FC236}">
              <a16:creationId xmlns:a16="http://schemas.microsoft.com/office/drawing/2014/main" id="{156F8F96-17B7-451A-B767-7143D01BD7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36589"/>
          <a:ext cx="3390900" cy="62541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333375</xdr:colOff>
      <xdr:row>0</xdr:row>
      <xdr:rowOff>104775</xdr:rowOff>
    </xdr:from>
    <xdr:to>
      <xdr:col>1</xdr:col>
      <xdr:colOff>1410740</xdr:colOff>
      <xdr:row>4</xdr:row>
      <xdr:rowOff>0</xdr:rowOff>
    </xdr:to>
    <xdr:pic>
      <xdr:nvPicPr>
        <xdr:cNvPr id="3" name="Picture 2">
          <a:extLst>
            <a:ext uri="{FF2B5EF4-FFF2-40B4-BE49-F238E27FC236}">
              <a16:creationId xmlns:a16="http://schemas.microsoft.com/office/drawing/2014/main" id="{32B44A01-31C9-433E-9888-9C08413494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104775"/>
          <a:ext cx="3563390" cy="657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295275</xdr:colOff>
      <xdr:row>1</xdr:row>
      <xdr:rowOff>19050</xdr:rowOff>
    </xdr:from>
    <xdr:to>
      <xdr:col>7</xdr:col>
      <xdr:colOff>2627652</xdr:colOff>
      <xdr:row>4</xdr:row>
      <xdr:rowOff>38631</xdr:rowOff>
    </xdr:to>
    <xdr:pic>
      <xdr:nvPicPr>
        <xdr:cNvPr id="5" name="Picture 4">
          <a:extLst>
            <a:ext uri="{FF2B5EF4-FFF2-40B4-BE49-F238E27FC236}">
              <a16:creationId xmlns:a16="http://schemas.microsoft.com/office/drawing/2014/main" id="{48513AAF-BFD0-4B2B-88E8-9B7B2CE5CA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4725" y="1352550"/>
          <a:ext cx="2333625" cy="428625"/>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E3E09FD6-0050-4AE2-B12E-0E002D8065A7}"/>
</namedSheetViews>
</file>

<file path=xl/persons/person.xml><?xml version="1.0" encoding="utf-8"?>
<personList xmlns="http://schemas.microsoft.com/office/spreadsheetml/2018/threadedcomments" xmlns:x="http://schemas.openxmlformats.org/spreadsheetml/2006/main">
  <person displayName="Curtis Hendrick" id="{3D50C5EC-5471-4190-849B-E43E1ED5F3D8}" userId="S::chendrick_optimumhit.com#ext#@nghs.onmicrosoft.com::e746b59d-8c91-4f37-817d-298e5c17258e"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07750578706" createdVersion="8" refreshedVersion="8" minRefreshableVersion="3" recordCount="104" xr:uid="{A9BE8177-0409-4B63-BDE5-32EE4C36F910}">
  <cacheSource type="worksheet">
    <worksheetSource name="Table1"/>
  </cacheSource>
  <cacheFields count="22">
    <cacheField name="Task ID" numFmtId="2">
      <sharedItems containsSemiMixedTypes="0" containsString="0" containsNumber="1" minValue="1.1100000000000001" maxValue="2.1599999999999997"/>
    </cacheField>
    <cacheField name="E0E- NP" numFmtId="0">
      <sharedItems containsBlank="1" containsMixedTypes="1" containsNumber="1" containsInteger="1" minValue="101080" maxValue="103081"/>
    </cacheField>
    <cacheField name="E0A- NP" numFmtId="0">
      <sharedItems containsBlank="1" containsMixedTypes="1" containsNumber="1" containsInteger="1" minValue="100046" maxValue="100066"/>
    </cacheField>
    <cacheField name="FDI- NP" numFmtId="0">
      <sharedItems containsBlank="1" containsMixedTypes="1" containsNumber="1" containsInteger="1" minValue="100001" maxValue="100074"/>
    </cacheField>
    <cacheField name="AIP- NP" numFmtId="0">
      <sharedItems containsBlank="1" containsMixedTypes="1" containsNumber="1" containsInteger="1" minValue="640320" maxValue="640422"/>
    </cacheField>
    <cacheField name="FHIR Override" numFmtId="0">
      <sharedItems containsBlank="1"/>
    </cacheField>
    <cacheField name="Criticality" numFmtId="0">
      <sharedItems containsSemiMixedTypes="0" containsString="0" containsNumber="1" containsInteger="1" minValue="0" maxValue="3"/>
    </cacheField>
    <cacheField name="System / Vendor" numFmtId="0">
      <sharedItems count="114">
        <s v="3M Core Grouper for Claims- Test running claims, check Interconnect trace viewer for errors."/>
        <s v="3M HIS Revenue Cycle Solutions (3M CodeFinder, C&amp;RS, C&amp;RS Plus, 360 Encompass System, Medicode)"/>
        <s v="ACR Care Select- Decision support for Radiology"/>
        <s v="Acumen - Fresenius medical Care"/>
        <s v="AIDA Healthcare"/>
        <s v="Ambry HL7"/>
        <s v="Aqure (Radiometer America) - Interface Engine"/>
        <s v="Baby 360 by YoMingo"/>
        <s v="Breeze Suite - Interface Engine"/>
        <s v="Imprivata Badge Tap- Test Badge Tap"/>
        <s v="BD Alaris Pumps"/>
        <s v="Capsule Technologies"/>
        <s v="Care Everywhere"/>
        <s v="Carefeed"/>
        <s v="Cardinal Health"/>
        <s v="Carta Healthcare Cartographer"/>
        <s v="Change Healthcare- Interconnect Interqual case management"/>
        <s v="Change Healthcare PACS"/>
        <s v="Ciox Healthsource"/>
        <s v="Clinical Skills/ClinicalKey"/>
        <s v="Cognitive Computing Nebula"/>
        <s v="Corepoint"/>
        <s v="Cosmos"/>
        <s v="Cover My Meds- EPA"/>
        <s v="CRA Health (previously Volpera)- "/>
        <s v="CRC- Payment Safe Page"/>
        <s v="CSI ANC LAB"/>
        <s v="Cupid XML to HL7"/>
        <s v="Cures FHIR- 21st Cures Act"/>
        <s v="Cyracom - Interpreter Services (new integration)"/>
        <s v="DAX Ambient Copilot- FHIR Integration (Nuance)"/>
        <s v="Dr. First (Surescripts)"/>
        <s v="Emdeon / Change Healthcare - Revenue Cycle management"/>
        <s v="Encore Quality Management and Reporting"/>
        <s v="Emporos/Merchantsoft "/>
        <s v="Epic Video Client"/>
        <s v="Ephiphany "/>
        <s v="E-Signature/Controlled Meds"/>
        <s v="Experian (Credit Card Payment)"/>
        <s v="Experian RTE"/>
        <s v="FastPass"/>
        <s v="File Export or FEX"/>
        <s v="Finthrive CRD (interconnect) / CRD  - Rapid Retest"/>
        <s v="First Databank- Drug Database"/>
        <s v="Fuse/Signal Radiation Oncology"/>
        <s v="Gastro"/>
        <s v="GE Airstrip- secure remote access to patient data"/>
        <s v="GE Centricity Perinatal (CPN)"/>
        <s v="Get Well - Rounding and Video Client"/>
        <s v="GRITS"/>
        <s v="Glytec Glucommander- Diabetes care"/>
        <s v="Guardian Fusion (Guardian Research Network GRN Data Connection)"/>
        <s v="Haiku/Canto"/>
        <s v="Happy Together Integrations"/>
        <s v="HCI Solutions- Medication Warning"/>
        <s v="IBM Merge Cardio Web"/>
        <s v="ICD- National Cardiovascular Data Registry"/>
        <s v="Imprivata IDG"/>
        <s v="Imprivata ConfirmID"/>
        <s v="Insight RX- FHIR"/>
        <s v="InterQual Medical Review Service for providers (IQ Connect)"/>
        <s v="Intrado (Televox)"/>
        <s v="Invita Medical Invita UDI"/>
        <s v="Keriton"/>
        <s v="Kyruus"/>
        <s v="LRS - VPSX"/>
        <s v="MacroHelix"/>
        <s v="Mapquest"/>
        <s v="Merge Heartsuite (Mac Lab)"/>
        <s v="Merge Cardio"/>
        <s v="MoveIT"/>
        <s v="Murj SMART on FHIR"/>
        <s v="NPLEx"/>
        <s v="Nuance Dragon Medical One"/>
        <s v="Olympus KE- endoscopy"/>
        <s v="Omnicell"/>
        <s v="Onbase"/>
        <s v="Outgoing Document Interface"/>
        <s v="Outlook Epic Integration"/>
        <s v="Pecos (Dorothy/HomeHealth)"/>
        <s v="Phillips G3 SleepWare"/>
        <s v="Phillips Pix IX Webviewer"/>
        <s v="PowerScribe"/>
        <s v="Press Ganey"/>
        <s v="PRISM-Opthamology"/>
        <s v="Qpath/Telexy"/>
        <s v="QRDA"/>
        <s v="Quest- Beaker ANC LAB results"/>
        <s v="Real Time Prescription Benefits (SureScripts)"/>
        <s v="RightFax"/>
        <s v="Rover"/>
        <s v="Salucro Payment and Device Integration (MedEpay/Elavon)"/>
        <s v="SEPA- Southeastern Pathology Reports"/>
        <s v="Seqster Health"/>
        <s v="ServiceNow"/>
        <s v="SOC Telemed"/>
        <s v="Steris SPM"/>
        <s v="Surescripts E-Prescribe"/>
        <s v="TerminalWorks UniTwain"/>
        <s v="Unite Us"/>
        <s v="Varian"/>
        <s v="Waystar"/>
        <s v="Weblinks!"/>
        <s v="Willlow Ambulatory"/>
        <s v="eCTAS" u="1"/>
        <s v="ACR Care Select- Is this Change Healthcare Care Select?" u="1"/>
        <s v="Ciox Healthsource Clarity (ROI Vendor)- Test release of Information, have ECSA check trace viewer for errors." u="1"/>
        <s v="CRA Health (previously Volpera)" u="1"/>
        <s v="Dr. First" u="1"/>
        <s v="HealthSource Clarity (CIOX)" u="1"/>
        <s v="Imprivata IDG- Interdisciplinary Group- FHIR" u="1"/>
        <s v="InterQual Medical Review Service for providers (IQ Connect)- Vendor is Change Health Care" u="1"/>
        <s v="Intrado REV PATIENT ACCESS SMS / Televox SMS used by Mychart" u="1"/>
        <s v="Kyruus- search and schedule appt with Provider_x000a_Backend system FHIR access essentially uses a generic service account to access data.  As a result, it is not applicable for patient-facing use cases." u="1"/>
      </sharedItems>
    </cacheField>
    <cacheField name="Testing Method / Steps Completed" numFmtId="0">
      <sharedItems containsBlank="1" longText="1"/>
    </cacheField>
    <cacheField name="Manager" numFmtId="0">
      <sharedItems containsBlank="1"/>
    </cacheField>
    <cacheField name="Task Owner" numFmtId="0">
      <sharedItems containsBlank="1"/>
    </cacheField>
    <cacheField name="Team" numFmtId="0">
      <sharedItems containsBlank="1"/>
    </cacheField>
    <cacheField name="Flow" numFmtId="0">
      <sharedItems containsBlank="1"/>
    </cacheField>
    <cacheField name="TST DryRun Capable?" numFmtId="0">
      <sharedItems containsBlank="1"/>
    </cacheField>
    <cacheField name="Dry Run 1_x000a_Status" numFmtId="0">
      <sharedItems containsBlank="1"/>
    </cacheField>
    <cacheField name="Dry Run 2_x000a_Status" numFmtId="0">
      <sharedItems containsBlank="1"/>
    </cacheField>
    <cacheField name="Emergency Valid(8/4)" numFmtId="0">
      <sharedItems containsBlank="1"/>
    </cacheField>
    <cacheField name="Cloud Prod Smoke Test_x000a_Status" numFmtId="0">
      <sharedItems containsBlank="1" count="4">
        <m/>
        <s v="Not Testable"/>
        <s v="Post Cutover Test Only"/>
        <s v="Pass" u="1"/>
      </sharedItems>
    </cacheField>
    <cacheField name="Cloud Prod Smoke Test 2_x000a_Status" numFmtId="0">
      <sharedItems containsNonDate="0" containsString="0" containsBlank="1"/>
    </cacheField>
    <cacheField name="Corepoint + IC" numFmtId="0">
      <sharedItems containsBlank="1"/>
    </cacheField>
    <cacheField name="Task Notes" numFmtId="0">
      <sharedItems containsBlank="1" longText="1"/>
    </cacheField>
    <cacheField name="Cutover during testing window" numFmtId="0">
      <sharedItems containsBlank="1"/>
    </cacheField>
  </cacheFields>
  <extLst>
    <ext xmlns:x14="http://schemas.microsoft.com/office/spreadsheetml/2009/9/main" uri="{725AE2AE-9491-48be-B2B4-4EB974FC3084}">
      <x14:pivotCacheDefinition pivotCacheId="2201978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07750578706" createdVersion="8" refreshedVersion="8" minRefreshableVersion="3" recordCount="104" xr:uid="{13962FBE-C471-4611-BCC7-8A46E4D6E625}">
  <cacheSource type="worksheet">
    <worksheetSource ref="A5:T108" sheet="3rd Party Testing Runbook"/>
  </cacheSource>
  <cacheFields count="21">
    <cacheField name="Task ID" numFmtId="2">
      <sharedItems containsSemiMixedTypes="0" containsString="0" containsNumber="1" minValue="1.1100000000000001" maxValue="2.1599999999999997"/>
    </cacheField>
    <cacheField name="E0E- NP" numFmtId="0">
      <sharedItems containsBlank="1" containsMixedTypes="1" containsNumber="1" containsInteger="1" minValue="101080" maxValue="103081"/>
    </cacheField>
    <cacheField name="E0A- NP" numFmtId="0">
      <sharedItems containsBlank="1" containsMixedTypes="1" containsNumber="1" containsInteger="1" minValue="100046" maxValue="100066"/>
    </cacheField>
    <cacheField name="FDI- NP" numFmtId="0">
      <sharedItems containsBlank="1" containsMixedTypes="1" containsNumber="1" containsInteger="1" minValue="100001" maxValue="100074"/>
    </cacheField>
    <cacheField name="AIP- NP" numFmtId="0">
      <sharedItems containsBlank="1" containsMixedTypes="1" containsNumber="1" containsInteger="1" minValue="640320" maxValue="640422"/>
    </cacheField>
    <cacheField name="FHIR Override" numFmtId="0">
      <sharedItems containsBlank="1"/>
    </cacheField>
    <cacheField name="Criticality" numFmtId="0">
      <sharedItems containsSemiMixedTypes="0" containsString="0" containsNumber="1" containsInteger="1" minValue="0" maxValue="3"/>
    </cacheField>
    <cacheField name="System / Vendor" numFmtId="0">
      <sharedItems containsBlank="1" count="115">
        <s v="3M Core Grouper for Claims- Test running claims, check Interconnect trace viewer for errors."/>
        <s v="3M HIS Revenue Cycle Solutions (3M CodeFinder, C&amp;RS, C&amp;RS Plus, 360 Encompass System, Medicode)"/>
        <s v="ACR Care Select- Decision support for Radiology"/>
        <s v="Acumen - Fresenius medical Care"/>
        <s v="AIDA Healthcare"/>
        <s v="Ambry HL7"/>
        <s v="Aqure (Radiometer America) - Interface Engine"/>
        <s v="Baby 360 by YoMingo"/>
        <s v="Breeze Suite - Interface Engine"/>
        <s v="Imprivata Badge Tap- Test Badge Tap"/>
        <s v="BD Alaris Pumps"/>
        <s v="Capsule Technologies"/>
        <s v="Care Everywhere"/>
        <s v="Carefeed"/>
        <s v="Cardinal Health"/>
        <s v="Carta Healthcare Cartographer"/>
        <s v="Change Healthcare- Interconnect Interqual case management"/>
        <s v="Change Healthcare PACS"/>
        <s v="Ciox Healthsource"/>
        <s v="Clinical Skills/ClinicalKey"/>
        <s v="Cognitive Computing Nebula"/>
        <s v="Corepoint"/>
        <s v="Cosmos"/>
        <s v="Cover My Meds- EPA"/>
        <s v="CRA Health (previously Volpera)- "/>
        <s v="CRC- Payment Safe Page"/>
        <s v="CSI ANC LAB"/>
        <s v="Cupid XML to HL7"/>
        <s v="Cures FHIR- 21st Cures Act"/>
        <s v="Cyracom - Interpreter Services (new integration)"/>
        <s v="DAX Ambient Copilot- FHIR Integration (Nuance)"/>
        <s v="Dr. First (Surescripts)"/>
        <s v="Emdeon / Change Healthcare - Revenue Cycle management"/>
        <s v="Encore Quality Management and Reporting"/>
        <s v="Emporos/Merchantsoft "/>
        <s v="Epic Video Client"/>
        <s v="Ephiphany "/>
        <s v="E-Signature/Controlled Meds"/>
        <s v="Experian (Credit Card Payment)"/>
        <s v="Experian RTE"/>
        <s v="FastPass"/>
        <s v="File Export or FEX"/>
        <s v="Finthrive CRD (interconnect) / CRD  - Rapid Retest"/>
        <s v="First Databank- Drug Database"/>
        <s v="Fuse/Signal Radiation Oncology"/>
        <s v="Gastro"/>
        <s v="GE Airstrip- secure remote access to patient data"/>
        <s v="GE Centricity Perinatal (CPN)"/>
        <s v="Get Well - Rounding and Video Client"/>
        <s v="GRITS"/>
        <s v="Glytec Glucommander- Diabetes care"/>
        <s v="Guardian Fusion (Guardian Research Network GRN Data Connection)"/>
        <s v="Haiku/Canto"/>
        <s v="Happy Together Integrations"/>
        <s v="HCI Solutions- Medication Warning"/>
        <s v="IBM Merge Cardio Web"/>
        <s v="ICD- National Cardiovascular Data Registry"/>
        <s v="Imprivata IDG"/>
        <s v="Imprivata ConfirmID"/>
        <s v="Insight RX- FHIR"/>
        <s v="InterQual Medical Review Service for providers (IQ Connect)"/>
        <s v="Intrado (Televox)"/>
        <s v="Invita Medical Invita UDI"/>
        <s v="Keriton"/>
        <s v="Kyruus"/>
        <s v="LRS - VPSX"/>
        <s v="MacroHelix"/>
        <s v="Mapquest"/>
        <s v="Merge Heartsuite (Mac Lab)"/>
        <s v="Merge Cardio"/>
        <s v="MoveIT"/>
        <s v="Murj SMART on FHIR"/>
        <s v="NPLEx"/>
        <s v="Nuance Dragon Medical One"/>
        <s v="Olympus KE- endoscopy"/>
        <s v="Omnicell"/>
        <s v="Onbase"/>
        <s v="Outgoing Document Interface"/>
        <s v="Outlook Epic Integration"/>
        <s v="Pecos (Dorothy/HomeHealth)"/>
        <s v="Phillips G3 SleepWare"/>
        <s v="Phillips Pix IX Webviewer"/>
        <s v="PowerScribe"/>
        <s v="Press Ganey"/>
        <s v="PRISM-Opthamology"/>
        <s v="Qpath/Telexy"/>
        <s v="QRDA"/>
        <s v="Quest- Beaker ANC LAB results"/>
        <s v="Real Time Prescription Benefits (SureScripts)"/>
        <s v="RightFax"/>
        <s v="Rover"/>
        <s v="Salucro Payment and Device Integration (MedEpay/Elavon)"/>
        <s v="SEPA- Southeastern Pathology Reports"/>
        <s v="Seqster Health"/>
        <s v="ServiceNow"/>
        <s v="SOC Telemed"/>
        <s v="Steris SPM"/>
        <s v="Surescripts E-Prescribe"/>
        <s v="TerminalWorks UniTwain"/>
        <s v="Unite Us"/>
        <s v="Varian"/>
        <s v="Waystar"/>
        <s v="Weblinks!"/>
        <s v="Willlow Ambulatory"/>
        <s v="eCTAS" u="1"/>
        <s v="ACR Care Select- Is this Change Healthcare Care Select?" u="1"/>
        <s v="Ciox Healthsource Clarity (ROI Vendor)- Test release of Information, have ECSA check trace viewer for errors." u="1"/>
        <s v="CRA Health (previously Volpera)" u="1"/>
        <s v="Dr. First" u="1"/>
        <s v="HealthSource Clarity (CIOX)" u="1"/>
        <s v="Imprivata IDG- Interdisciplinary Group- FHIR" u="1"/>
        <s v="InterQual Medical Review Service for providers (IQ Connect)- Vendor is Change Health Care" u="1"/>
        <s v="Intrado REV PATIENT ACCESS SMS / Televox SMS used by Mychart" u="1"/>
        <s v="Kyruus- search and schedule appt with Provider_x000a_Backend system FHIR access essentially uses a generic service account to access data.  As a result, it is not applicable for patient-facing use cases." u="1"/>
        <m u="1"/>
      </sharedItems>
    </cacheField>
    <cacheField name="Testing Method / Steps Completed" numFmtId="0">
      <sharedItems containsBlank="1" longText="1"/>
    </cacheField>
    <cacheField name="Manager" numFmtId="0">
      <sharedItems containsBlank="1"/>
    </cacheField>
    <cacheField name="Task Owner" numFmtId="0">
      <sharedItems containsBlank="1"/>
    </cacheField>
    <cacheField name="Team" numFmtId="0">
      <sharedItems containsBlank="1"/>
    </cacheField>
    <cacheField name="Flow" numFmtId="0">
      <sharedItems containsBlank="1"/>
    </cacheField>
    <cacheField name="TST DryRun Capable?" numFmtId="0">
      <sharedItems containsBlank="1"/>
    </cacheField>
    <cacheField name="Dry Run 1_x000a_Status" numFmtId="0">
      <sharedItems containsBlank="1"/>
    </cacheField>
    <cacheField name="Dry Run 2_x000a_Status" numFmtId="0">
      <sharedItems containsBlank="1" count="5">
        <m/>
        <s v="Not Testable"/>
        <s v="Pass"/>
        <s v="Fail"/>
        <s v="Post Cutover Test Only"/>
      </sharedItems>
    </cacheField>
    <cacheField name="Emergency Valid(8/4)" numFmtId="0">
      <sharedItems containsBlank="1"/>
    </cacheField>
    <cacheField name="Cloud Prod Smoke Test_x000a_Status" numFmtId="0">
      <sharedItems containsBlank="1"/>
    </cacheField>
    <cacheField name="Cloud Prod Smoke Test 2_x000a_Status" numFmtId="0">
      <sharedItems containsNonDate="0" containsString="0" containsBlank="1"/>
    </cacheField>
    <cacheField name="Corepoint + IC" numFmtId="0">
      <sharedItems containsBlank="1"/>
    </cacheField>
    <cacheField name="Task 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n v="1.1100000000000001"/>
    <m/>
    <m/>
    <m/>
    <s v="200400_x000a_30820040001"/>
    <s v="No"/>
    <n v="3"/>
    <x v="0"/>
    <s v="1.  Accessed a claims WQ with Medicare claims_x000a_2.  Refreshed claims with CGS error_x000a_3.  Error cleared_x000a__x000a_210000003452_x000a_200000005582_x000a__x000a_Per Steve: No errors on the log"/>
    <s v="Michael McNeilly"/>
    <s v="Kim Grandy"/>
    <s v="REV REVENUE CYCLE"/>
    <s v="On-Prem Only Communication"/>
    <s v="Yes"/>
    <s v="Pass"/>
    <m/>
    <s v="Pass"/>
    <x v="0"/>
    <m/>
    <s v="Yes"/>
    <s v="3M does not rely on whitelisting. per 3M, User traffic from Epic goes to the 360 Encompass Servers (on-prem), which "/>
    <s v="No"/>
  </r>
  <r>
    <n v="1.1200000000000001"/>
    <m/>
    <m/>
    <m/>
    <m/>
    <m/>
    <n v="2"/>
    <x v="1"/>
    <m/>
    <s v="Michael McNeilly"/>
    <s v="Kim Grandy"/>
    <s v="REV REVENUE CYCLE"/>
    <s v="On-Prem Only Communication"/>
    <s v="No"/>
    <s v="Fail"/>
    <s v="Not Testable"/>
    <m/>
    <x v="1"/>
    <m/>
    <s v="Yes"/>
    <s v="then talk to the Solventum cloud. Since the servers are not moving, there should be no changes required on our "/>
    <s v="No"/>
  </r>
  <r>
    <n v="1.1299999999999999"/>
    <m/>
    <s v="100013"/>
    <n v="100001"/>
    <m/>
    <m/>
    <n v="3"/>
    <x v="2"/>
    <s v="1. Open Ancillary Orders for the patient.  _x000a_2. Place a new order for an in-scope radiology procedure. Fill out all required fields, including the ordering provider, procedure, and diagnosis.  _x000a_3. Verify Record Decision Support Information? question appears but is not a hard stop   _x000a_4. Skip the Decision Support question.    _x000a_5. Sign order    _x000a_6. Verify CareSelect BPA does not fire  _x000a_7. VERIFY: The new order appears in chart review and on the Appt Desk - Orders tab.                                                                                                                                                                                      Likely covered in weblink testing automation, looks like the last weblink test against on-prem failed in late March however_x000a__x000a_https://epic-cdsapi.careselect.org/bpa_x000a_https://epic-test-cdsapi.careselect.org/bpa_x000a_ "/>
    <s v="Tina Chapman"/>
    <s v="Rick Edwards / Chris Chumbley / Brandi Smith"/>
    <s v="ANC RADIOLOGY"/>
    <s v="Other"/>
    <s v="Yes"/>
    <s v="Pass"/>
    <m/>
    <s v="Pass"/>
    <x v="0"/>
    <m/>
    <s v="Yes"/>
    <s v="ACR Care Select 5/14/2025 5/20/2025,  (ACR Select &quot;Care Select&quot; is a weblink per Katy Gantt. The links do not look active. Reaching out to Katy Gantt for more feedback. 5-19-25 Meeting with Katy Gantt to understand the workflow. Ticket placed with Care Select and email chain going with our Account Rep. will not need to be whitelisted the Epic IPs as the messges are coming from corepoint."/>
    <s v="No"/>
  </r>
  <r>
    <n v="1.1399999999999999"/>
    <m/>
    <m/>
    <m/>
    <m/>
    <m/>
    <n v="3"/>
    <x v="3"/>
    <m/>
    <m/>
    <m/>
    <m/>
    <s v="Other"/>
    <s v="No"/>
    <s v="Not Testable"/>
    <s v="Not Testable"/>
    <s v="Not Testable"/>
    <x v="1"/>
    <m/>
    <s v="Yes"/>
    <s v="Checking with Chris Wright.  Chris and Katie said it's all kidney care that goes through Corepoint and doesn't need to be tested. "/>
    <m/>
  </r>
  <r>
    <n v="1.1499999999999999"/>
    <s v="1501207_x000a_101229"/>
    <s v="100069"/>
    <s v="100317_x000a_100069"/>
    <m/>
    <m/>
    <n v="3"/>
    <x v="4"/>
    <s v="FHIR - no whitelisting required"/>
    <s v="Cindy Sullivan"/>
    <s v="Shelvia Stewart"/>
    <s v="CAT INPATIENT"/>
    <s v="External via Internet"/>
    <s v="Yes"/>
    <s v="Fail"/>
    <s v="Pass"/>
    <s v="Pass"/>
    <x v="0"/>
    <m/>
    <s v="Yes"/>
    <s v="https://aida.com/service/test_x000a_FHIR Intergration"/>
    <s v="No"/>
  </r>
  <r>
    <n v="1.1599999999999999"/>
    <m/>
    <m/>
    <m/>
    <n v="640422"/>
    <m/>
    <n v="3"/>
    <x v="5"/>
    <s v="Corepoint HL7 ORM Inbound data feed_x000a_Connect to Bridges in Epic, which sends to Interconnect"/>
    <s v="Kevin McNiel"/>
    <s v="Nelson Dowling"/>
    <s v="ANC LAB"/>
    <s v="External via VPN"/>
    <s v="Yes"/>
    <s v="Pass"/>
    <m/>
    <s v="Pass"/>
    <x v="0"/>
    <m/>
    <s v="Yes"/>
    <s v="Interfaces/Katie Denning can take this 5.5.25"/>
    <s v="No"/>
  </r>
  <r>
    <n v="1.17"/>
    <m/>
    <m/>
    <m/>
    <m/>
    <m/>
    <n v="1"/>
    <x v="6"/>
    <s v="work with Respiratory tech to test ABG device"/>
    <s v="Mitzi Donaldson"/>
    <s v="Domah"/>
    <s v="CAT INPATIENT"/>
    <s v="Other"/>
    <s v="Yes"/>
    <m/>
    <s v="Pass"/>
    <m/>
    <x v="0"/>
    <m/>
    <s v="Yes"/>
    <m/>
    <s v="No"/>
  </r>
  <r>
    <n v="1.18"/>
    <n v="103081"/>
    <m/>
    <m/>
    <m/>
    <m/>
    <n v="3"/>
    <x v="7"/>
    <s v="Inbound to Epic - analyst would likely need to point to cloud instance of Epic "/>
    <s v="Cindy Sullivan"/>
    <s v="Rachel Medley"/>
    <s v="CAT INPATIENT"/>
    <s v="External via Internet"/>
    <s v="Yes"/>
    <s v="Pass"/>
    <m/>
    <s v="Pass"/>
    <x v="0"/>
    <m/>
    <s v="Yes"/>
    <s v="YoMingo does not utilize IP whitelisting, so the app will not be impacted by this update.  https://baby360.com/mobile-app/  - FHIR IC integration"/>
    <s v="No"/>
  </r>
  <r>
    <n v="1.19"/>
    <m/>
    <m/>
    <m/>
    <m/>
    <m/>
    <n v="1"/>
    <x v="8"/>
    <s v="work with diagnist techs to place orders in Breeze"/>
    <s v="Mitzi Donaldson"/>
    <s v="Domah"/>
    <s v="CAT INPATIENT"/>
    <s v="Other"/>
    <s v="Yes"/>
    <m/>
    <s v="Pass"/>
    <m/>
    <x v="0"/>
    <m/>
    <s v="Yes"/>
    <m/>
    <s v="No"/>
  </r>
  <r>
    <n v="1.2"/>
    <m/>
    <m/>
    <m/>
    <m/>
    <m/>
    <n v="0"/>
    <x v="9"/>
    <m/>
    <s v="Scott Sanderson"/>
    <s v="Christopher Crisson"/>
    <s v="Client Engineering - Citrix"/>
    <m/>
    <s v="No"/>
    <s v="Not Testable"/>
    <s v="Not Testable"/>
    <s v="Not Testable"/>
    <x v="1"/>
    <m/>
    <s v="No"/>
    <s v="Only used on thin clients, so won't be able to test as part of phase1"/>
    <s v="Yes"/>
  </r>
  <r>
    <n v="1.21"/>
    <m/>
    <m/>
    <m/>
    <m/>
    <m/>
    <n v="2"/>
    <x v="10"/>
    <s v="BD Alaris Pumps need IPs swung internally. Add this to cutover runbook and find owner._x000a_vmasalariscce01 - 172.16.74.144  - CCE TEST_x000a_vmasalariscce03 - 172.16.74.146  - CCE PROD "/>
    <s v="Cindy Sullivan"/>
    <s v="Rachel Medley"/>
    <s v="CAT INPATIENT"/>
    <s v="Other"/>
    <s v="Yes"/>
    <s v="Fail"/>
    <s v="Not Testable"/>
    <s v="Not Testable"/>
    <x v="1"/>
    <m/>
    <s v="No"/>
    <s v="Did not pass 5/28 testing._x000a_Currently building, and not slated to go live until October so will not be able to be tested within our TST cycles"/>
    <s v="No"/>
  </r>
  <r>
    <n v="1.22"/>
    <m/>
    <m/>
    <m/>
    <m/>
    <m/>
    <n v="1"/>
    <x v="11"/>
    <s v="must redirect Neuron on an Anesthesia device to the cloud - PRD Only"/>
    <s v="Nicola Baker-Camejo"/>
    <s v="Lissette Alonso"/>
    <s v="CAT Inpatient (Optesia)"/>
    <s v="Other"/>
    <s v="Yes"/>
    <s v="Pass"/>
    <m/>
    <m/>
    <x v="0"/>
    <m/>
    <s v="Yes"/>
    <s v="Vendor involvement to point to new AWS Epic TST server - Lissette can do this in server. _x000a_Confirmed vitals crossing after pointing to cloud environment."/>
    <s v="Yes"/>
  </r>
  <r>
    <n v="1.23"/>
    <m/>
    <m/>
    <m/>
    <m/>
    <m/>
    <n v="1"/>
    <x v="12"/>
    <s v="I pulled up a patient that has links established with outside sources and requested an update.  It updated to reflect today's date.  I also confirmed that I could view a document previously pulled in from an outside source."/>
    <s v="Chris Wright"/>
    <s v="Jennifer Bailey"/>
    <s v="INTERFACES"/>
    <s v="External via Internet"/>
    <s v="Yes"/>
    <s v="Pass"/>
    <s v="Pass"/>
    <m/>
    <x v="0"/>
    <m/>
    <s v="Yes"/>
    <m/>
    <s v="No"/>
  </r>
  <r>
    <n v="1.24"/>
    <m/>
    <m/>
    <m/>
    <m/>
    <m/>
    <n v="3"/>
    <x v="13"/>
    <s v="new horizons LTC, but CAT INPATIENT and ADM GENERAL do not know this application"/>
    <s v="Chris Wright"/>
    <s v="Katie Denning"/>
    <s v="INTERFACES"/>
    <s v="Other"/>
    <s v="Yes"/>
    <m/>
    <s v="Pass"/>
    <m/>
    <x v="0"/>
    <m/>
    <s v="Yes"/>
    <s v="Interfaces/Katie Denning can take this 5.5.25_x000a_CP_OB_Carefeed_ADT_File"/>
    <s v="No"/>
  </r>
  <r>
    <n v="1.25"/>
    <m/>
    <m/>
    <m/>
    <m/>
    <m/>
    <n v="2"/>
    <x v="14"/>
    <s v="Willow Ambulatory supply manager.  It used to be Mckesson supply manager."/>
    <s v="Cindy Sullivan"/>
    <s v="Earl Turner"/>
    <s v="CAT PHARMACY"/>
    <s v="External via Internet"/>
    <s v="No"/>
    <s v="Not Testable"/>
    <s v="Not Testable"/>
    <m/>
    <x v="0"/>
    <m/>
    <s v="Yes"/>
    <s v="can't be tested in TST"/>
    <s v="No"/>
  </r>
  <r>
    <n v="1.26"/>
    <m/>
    <m/>
    <m/>
    <m/>
    <m/>
    <n v="3"/>
    <x v="15"/>
    <s v="Does not need to be tested for this project."/>
    <s v="Anil Gullapalli"/>
    <s v="Anil Gullapalli"/>
    <s v="Data Services"/>
    <s v="External via Internet"/>
    <s v="Yes"/>
    <s v="Not Testable"/>
    <s v="Not Testable"/>
    <m/>
    <x v="0"/>
    <m/>
    <s v="Yes"/>
    <s v="Per Anil, Does not need to be tested for this project"/>
    <m/>
  </r>
  <r>
    <n v="1.27"/>
    <m/>
    <m/>
    <m/>
    <m/>
    <m/>
    <n v="1"/>
    <x v="16"/>
    <s v="Follow script linked here for testing: https://nghs.sharepoint.com/:x:/r/teams/PMO-EpicFeb2025/Shared%20Documents/General/4%20-%20Testing/Epic%20FEB%2025%20Applications%20Testing%20Toolkits/February%2025%20GC%20-%20Criteria%20Review%20-%20Utilization%20Review.xlsx?d=wdfac4ef949f5488390f24a0430415338&amp;csf=1&amp;web=1&amp;e=wIOVJd"/>
    <s v="Tamara Bethel-Williams"/>
    <s v="Erin Cordova (Brett Kennedy - backup)"/>
    <s v="REV PATIENT ACCESS"/>
    <s v="External via Internet"/>
    <s v="Yes"/>
    <s v="Fail"/>
    <s v="Fail"/>
    <s v="Pass"/>
    <x v="0"/>
    <m/>
    <s v="Yes"/>
    <s v="Doesn't use IP whitelisting; uses geofencing for incoming traffic, and SMART FHIR URL to return info to Epic. Issue logged"/>
    <s v="No"/>
  </r>
  <r>
    <n v="1.28"/>
    <m/>
    <m/>
    <m/>
    <m/>
    <m/>
    <n v="1"/>
    <x v="17"/>
    <s v="1. Order placed in EPIC and arrived. 2. Does the order populate in CHC under scheduled?  3. Move the study to ended status in EPIC.  4. Import a JPEG image to the scheduled study from C:\blankimage for the order in question. Clear the QA and change the study to reviewed status.     5. Check for image link in EPIC.  6. Once the dication is complete in PowerScribe check for report to cross to PACS.  7. Once the report is addeded in PowerScribe.  8.Check to see if Addendum is available in PACS"/>
    <s v="Tina Chapman"/>
    <s v="Rick Edwards-Chris Chumbley-Brandi Smith"/>
    <s v="ANC RADIOLOGY"/>
    <s v="Other"/>
    <s v="Yes"/>
    <s v="Pass"/>
    <m/>
    <s v="Fail"/>
    <x v="0"/>
    <m/>
    <s v="Yes"/>
    <m/>
    <s v="No"/>
  </r>
  <r>
    <n v="1.29"/>
    <n v="101080"/>
    <m/>
    <m/>
    <s v="640100_x000a_640102_x000a_"/>
    <m/>
    <n v="3"/>
    <x v="18"/>
    <s v=" Clarity (ROI Vendor)- Test release of Information, have ECSA check trace viewer for errors."/>
    <s v="Michael McNeilly"/>
    <s v="Drew Gardner"/>
    <s v="REV HIM / ECSA"/>
    <s v="External via Internet"/>
    <s v="Yes"/>
    <s v="Pass"/>
    <m/>
    <s v="Pass"/>
    <x v="0"/>
    <m/>
    <s v="Yes"/>
    <m/>
    <s v="No"/>
  </r>
  <r>
    <n v="1.3"/>
    <m/>
    <s v="100653_x000a_2100000146_x000a_33500000936"/>
    <s v="100653_x000a_100697_x000a_33500000936"/>
    <m/>
    <m/>
    <n v="3"/>
    <x v="19"/>
    <s v="Practitioner.Read (STU3)- FHIR based app"/>
    <s v="John Hale / Cindy Sullivan"/>
    <s v="Kyle Hriczo, Shelvia Stewart"/>
    <s v="ADM GENERAL / CAT INPATIENT"/>
    <s v="External via Internet"/>
    <s v="Yes"/>
    <s v="Pass"/>
    <s v="Fail"/>
    <s v="Not Testable"/>
    <x v="0"/>
    <m/>
    <s v="Yes"/>
    <s v="FHIR was not avail during first round of testing - Issue logged_x000a_https://apps.healthcare.elsevier.com/launch/clinicalkey_x000a_https://apps.healthcare.elsevier.com/launch/clinicalSkillsProd_x000a_https://apps.healthcare.elsevier.com/launch/clinicalkey-nursing_x000a_"/>
    <s v="No"/>
  </r>
  <r>
    <n v="1.31"/>
    <m/>
    <m/>
    <m/>
    <m/>
    <m/>
    <n v="3"/>
    <x v="20"/>
    <s v="https://galaxy.epic.com/Redirect.aspx?DocumentID=100051721&amp;PrefDocID=126443_x000a_Need to work with Hannah to get IPs whitelisted_x000a_Part of epic, so not needed to test"/>
    <s v="Anil Gullapalli"/>
    <s v="Anil Gullapalli"/>
    <s v="Data Services / ODBA"/>
    <s v="Other"/>
    <s v="Yes"/>
    <s v="Post Cutover Test Only"/>
    <s v="Post Cutover Test Only"/>
    <s v="Post Cutover Test Only"/>
    <x v="2"/>
    <m/>
    <s v="No"/>
    <s v="N/A part of back end services to Epic"/>
    <s v="No"/>
  </r>
  <r>
    <n v="1.32"/>
    <m/>
    <m/>
    <m/>
    <m/>
    <m/>
    <n v="1"/>
    <x v="21"/>
    <s v="Point interface engine to AWS TST "/>
    <s v="Chris Wright"/>
    <s v="Ram"/>
    <s v="INTERFACES"/>
    <s v="Other"/>
    <s v="Yes"/>
    <s v="Pass"/>
    <m/>
    <s v="Pass"/>
    <x v="0"/>
    <m/>
    <s v="Yes"/>
    <m/>
    <s v="No"/>
  </r>
  <r>
    <n v="1.33"/>
    <m/>
    <m/>
    <m/>
    <m/>
    <m/>
    <n v="3"/>
    <x v="22"/>
    <s v="https://cosmos.epic.com/"/>
    <s v="Anil Gullapalli"/>
    <s v="Mark Pawloski"/>
    <s v="Data Services"/>
    <s v="Other"/>
    <s v="No"/>
    <s v="Fail"/>
    <s v="Post Cutover Test Only"/>
    <s v="Post Cutover Test Only"/>
    <x v="2"/>
    <m/>
    <s v="Yes"/>
    <s v="Cosmos is a dataset created in collaboration with a community of health systems using Epic and is designed to improve patient care. By combining their data, participating organizations and Epic can make new discoveries and advance medicine. Cosmos also powers tools at the point of care, providing insights to clinicians that are tailored to the patient in front of them."/>
    <s v="No"/>
  </r>
  <r>
    <n v="1.34"/>
    <m/>
    <m/>
    <m/>
    <m/>
    <m/>
    <n v="2"/>
    <x v="23"/>
    <s v="Interconnect"/>
    <s v="Cindy Sullivan"/>
    <s v="Earl Turner"/>
    <s v="Willow/ CAT AMBULATORY / ECSA"/>
    <s v="External via VPN"/>
    <s v="No"/>
    <s v="Fail"/>
    <s v="Not Testable"/>
    <s v="Not Testable"/>
    <x v="1"/>
    <m/>
    <s v="Yes"/>
    <s v="can't be tested in TST, Willow ambulatory through VPN"/>
    <s v="No"/>
  </r>
  <r>
    <n v="1.35"/>
    <m/>
    <s v="100120"/>
    <m/>
    <s v="334830_x000a_334831"/>
    <m/>
    <n v="1"/>
    <x v="24"/>
    <s v="Enpoint to CRA Health for Mammograpy.  It has an E0A and AIP.  Conformed still in use by RAM."/>
    <m/>
    <s v="Amanda Osbourne-Lisa Thomas"/>
    <s v="CAT AMBULATORY / ANC RADIOLOGY/ ECSA"/>
    <s v="Other"/>
    <s v="Yes"/>
    <s v="Fail"/>
    <m/>
    <s v="Pass"/>
    <x v="0"/>
    <m/>
    <s v="Yes"/>
    <s v="Used in Prod, trying to see from RAM if used in TST"/>
    <s v="No"/>
  </r>
  <r>
    <n v="1.36"/>
    <m/>
    <m/>
    <m/>
    <m/>
    <m/>
    <n v="3"/>
    <x v="25"/>
    <s v="this is for credit card payments, not Cancer Risk Calculator as previously indicated"/>
    <s v="Tamara Bethel-Williams"/>
    <s v="Brandi Gaskin-Erin Cordova-Joshua Small"/>
    <s v="REV PATIENT ACCESS"/>
    <s v="External via Internet"/>
    <s v="No"/>
    <s v="Fail"/>
    <s v="Post Cutover Test Only"/>
    <s v="Post Cutover Test Only"/>
    <x v="2"/>
    <m/>
    <s v="Yes"/>
    <s v="CRC Payment Safe Experian Health is a specialized application designed to enhance financial transactions within the healthcare sector. Its primary function is to provide secure payment processing solutions, ensuring the confidentiality and integrity of sensitive financial information. Can't be tested in TST"/>
    <s v="No"/>
  </r>
  <r>
    <n v="1.37"/>
    <m/>
    <m/>
    <m/>
    <m/>
    <m/>
    <n v="3"/>
    <x v="26"/>
    <s v="VPN, ORU messages via corepoint"/>
    <s v="Kevin McNiel"/>
    <s v="Nelson Dowling-Darshna Patel"/>
    <s v="ANC LAB"/>
    <s v="External via VPN"/>
    <s v="Yes"/>
    <m/>
    <s v="Pass"/>
    <m/>
    <x v="0"/>
    <m/>
    <s v="Yes"/>
    <m/>
    <s v="No"/>
  </r>
  <r>
    <n v="1.3800000000000001"/>
    <m/>
    <m/>
    <m/>
    <m/>
    <m/>
    <n v="1"/>
    <x v="27"/>
    <s v="Interconnect"/>
    <s v="Tina Chapman"/>
    <s v="Brittney Nix-Melissa Fontenot, Ashlee Shiffer"/>
    <s v="ANC CARDIOLOGY / ECSA"/>
    <s v="External via Internet"/>
    <s v="Yes"/>
    <s v="Fail"/>
    <s v="Pass"/>
    <s v="Pass"/>
    <x v="0"/>
    <m/>
    <s v="Yes"/>
    <s v="accession # 5431 is not showing an order - hyperlinks still asking for credentials upon launching. Order issue with accession rectified and measurements were successfully transmitted-AS"/>
    <s v="No"/>
  </r>
  <r>
    <n v="1.39"/>
    <m/>
    <m/>
    <m/>
    <m/>
    <m/>
    <n v="3"/>
    <x v="28"/>
    <s v="For testing FHIR connections, not required for this testing event!"/>
    <s v="Chris Wright"/>
    <s v="Katie Denning"/>
    <s v="INTERFACES"/>
    <s v="External via Internet"/>
    <s v="No"/>
    <s v="Not Testable"/>
    <s v="Not Testable"/>
    <m/>
    <x v="0"/>
    <m/>
    <s v="Yes"/>
    <s v="Chris Wright working on this. Not testable at this time."/>
    <s v="No"/>
  </r>
  <r>
    <n v="1.4"/>
    <m/>
    <m/>
    <m/>
    <m/>
    <m/>
    <n v="2"/>
    <x v="29"/>
    <s v="Interconnect FHIR - no TST env!"/>
    <s v="Tamara Bethel-Williams"/>
    <s v="Brandi Gaskin-Erin Cordova-Joshua Small"/>
    <s v="REV PATIENT ACCESS"/>
    <m/>
    <s v="No"/>
    <s v="Not Testable"/>
    <s v="Not Testable"/>
    <s v="Not Testable"/>
    <x v="0"/>
    <m/>
    <s v="Yes"/>
    <s v="no test env for cyracom"/>
    <s v="No"/>
  </r>
  <r>
    <n v="1.41"/>
    <m/>
    <s v="105364_x000a_2106900301"/>
    <s v="36390_x000a_36391_x000a_36392_x000a_36393"/>
    <m/>
    <m/>
    <n v="2"/>
    <x v="30"/>
    <s v="Interconnect, likely need to test on Hyperdrive and Haiku/Canto mobile device_x000a_Link to video showing steps: https://nghs.sharepoint.com/sites/ITSTechnicalTraining/_layouts/15/stream.aspx?id=%2Fsites%2FITSTechnicalTraining%2FShared%20Documents%2FDAX%20Copilot%2FDAX%20Pre%20Training%20Intro%2EMP4&amp;referrer=StreamWebApp%2EWeb&amp;referrerScenario=AddressBarCopied%2Eview%2Ef468a639%2D0c59%2D448b%2D9885%2Da9bade8b3fa9"/>
    <m/>
    <s v="Emdeon"/>
    <s v="CAT Inpatient/CAT AMB"/>
    <s v="External via Internet"/>
    <s v="Yes"/>
    <s v="Fail"/>
    <s v="Pass"/>
    <s v="Fail"/>
    <x v="0"/>
    <m/>
    <s v="Yes"/>
    <s v="FHIR was not avail during first round of testing - Firewall updates made and should be ready to go for Rd2_x000a__x000a_Confirmed working in pre-test with Training Team, with troubleshooting being done with 404 with customize window_x000a__x000a_8/4 The customization window in DAX Copilot is not working."/>
    <s v="No"/>
  </r>
  <r>
    <n v="1.42"/>
    <m/>
    <s v="640690_x000a_640682_x000a_640684"/>
    <m/>
    <s v="640682_x000a_640683_x000a_640684_x000a_640685"/>
    <m/>
    <n v="2"/>
    <x v="31"/>
    <s v="(Med history and Real Time Pharmacy Benefits)"/>
    <s v="Mark Thomas"/>
    <s v="Amanda Osbourne-Lisa Thomas"/>
    <s v="Cat Amb"/>
    <s v="External via Internet"/>
    <s v="Yes"/>
    <s v="Pass"/>
    <m/>
    <s v="Pass"/>
    <x v="0"/>
    <m/>
    <s v="Yes"/>
    <m/>
    <s v="No"/>
  </r>
  <r>
    <n v="1.43"/>
    <m/>
    <m/>
    <m/>
    <m/>
    <m/>
    <n v="1"/>
    <x v="32"/>
    <s v="unknown ownership"/>
    <s v="Tamara Bethel-Williams"/>
    <s v="Erin Cordova (Brett Kennedy - backup)"/>
    <s v="REV PATIENT ACCESS"/>
    <s v="Other"/>
    <s v="Yes"/>
    <s v="Pass"/>
    <m/>
    <s v="Pass"/>
    <x v="0"/>
    <m/>
    <s v="Yes"/>
    <s v="Emdeon is a part of change Healthcare. Emdeon is a comprehensive application designed to streamline and enhance healthcare transactions. It facilitates the efficient processing of electronic claims and provides robust solutions for pharmacies, laboratories, and healthcare providers to improve billing, claims management, and data exchange."/>
    <s v="No"/>
  </r>
  <r>
    <n v="1.44"/>
    <m/>
    <m/>
    <m/>
    <m/>
    <m/>
    <n v="3"/>
    <x v="33"/>
    <s v="likely orphaned and should be cleaned up outside of this initiative"/>
    <s v="Mark Thomas"/>
    <s v="Amanda Osbourne-Lisa Thomas"/>
    <s v="CAT AMBULATORY"/>
    <m/>
    <s v="Yes"/>
    <s v="Not Testable"/>
    <s v="Not Testable"/>
    <s v="Not Testable"/>
    <x v="1"/>
    <m/>
    <m/>
    <s v="previous notes: likely orphaned and should be cleaned up outside of this initiative NOT USED"/>
    <s v="No"/>
  </r>
  <r>
    <n v="1.45"/>
    <m/>
    <m/>
    <m/>
    <m/>
    <m/>
    <n v="1"/>
    <x v="34"/>
    <s v="Cash registers for CAT Pharmacy"/>
    <s v="Cindy Sullivan"/>
    <s v="Nicole Benson-Meredith Rudeseal-Quentin Decker-Sarah Davis-Earl Turner-Maria Gray-Dawson Byrnes"/>
    <s v="CAT PHARMACY"/>
    <s v="External via Internet"/>
    <s v="No"/>
    <s v="Post Cutover Test Only"/>
    <s v="Post Cutover Test Only"/>
    <s v="Post Cutover Test Only"/>
    <x v="2"/>
    <m/>
    <s v="Yes"/>
    <m/>
    <s v="No"/>
  </r>
  <r>
    <n v="1.46"/>
    <m/>
    <s v="100047"/>
    <m/>
    <m/>
    <m/>
    <n v="3"/>
    <x v="35"/>
    <s v="Telehealth- uses SMS Sync queue"/>
    <m/>
    <m/>
    <m/>
    <s v="External via Internet"/>
    <s v="Yes"/>
    <m/>
    <m/>
    <m/>
    <x v="0"/>
    <m/>
    <s v="Yes"/>
    <m/>
    <s v="No"/>
  </r>
  <r>
    <n v="1.47"/>
    <m/>
    <m/>
    <m/>
    <m/>
    <m/>
    <n v="2"/>
    <x v="36"/>
    <s v="Corepoint Interface"/>
    <s v="Tina Chapman"/>
    <s v="Brittney Nix-Melissa Fontenot"/>
    <s v="ANC CARDIOLOGY / Clin Informatics"/>
    <s v="On-Prem Only Communication"/>
    <s v="Yes"/>
    <s v="Fail"/>
    <s v="Pass"/>
    <m/>
    <x v="0"/>
    <m/>
    <s v="No"/>
    <s v="Orders and results successful. Image link is prompting for credentials, which is not suppsoed to happen. Should pass credentials automatically.-BG This is now fixed"/>
    <s v="No"/>
  </r>
  <r>
    <n v="1.48"/>
    <m/>
    <m/>
    <m/>
    <m/>
    <m/>
    <n v="3"/>
    <x v="37"/>
    <s v="Digital signing server"/>
    <s v="Cindy Sullivan"/>
    <s v="Nicole Benson-Meredith Rudeseal-Quentin Decker-Sarah Davis-Earl Turner-Maria Gray-Dawson Byrnes"/>
    <s v="CAT PHARMACY"/>
    <s v="On-Prem Only Communication"/>
    <s v="No"/>
    <s v="Post Cutover Test Only"/>
    <s v="Post Cutover Test Only"/>
    <s v="Post Cutover Test Only"/>
    <x v="2"/>
    <m/>
    <s v="No"/>
    <s v="There is not a non-prod DSS server for testing controlled meds."/>
    <s v="No"/>
  </r>
  <r>
    <n v="1.49"/>
    <m/>
    <m/>
    <m/>
    <m/>
    <m/>
    <n v="2"/>
    <x v="38"/>
    <s v="Payment Safe Page"/>
    <s v="Tamara Bethel-Williams"/>
    <s v="Brandi Gaskin, Pam Shifflett, Jennifer Horn, Courtney Bailey"/>
    <s v="REV PATIENT ACCESS"/>
    <m/>
    <s v="No"/>
    <s v="Fail"/>
    <s v="Not Testable"/>
    <m/>
    <x v="2"/>
    <m/>
    <m/>
    <s v="can't be tested in TST"/>
    <s v="No"/>
  </r>
  <r>
    <n v="1.5"/>
    <m/>
    <m/>
    <m/>
    <m/>
    <m/>
    <n v="2"/>
    <x v="39"/>
    <s v="Corepoint"/>
    <s v="Tamara Bethel-Williams"/>
    <s v="Brandi Gaskin, Pam Shifflett, Jennifer Horn, Courtney Bailey"/>
    <s v="REV PATIENT ACCESS"/>
    <m/>
    <s v="No"/>
    <s v="Not Testable"/>
    <s v="Not Testable"/>
    <m/>
    <x v="2"/>
    <m/>
    <m/>
    <s v="can't be tested in TST"/>
    <s v="No"/>
  </r>
  <r>
    <n v="1.51"/>
    <m/>
    <m/>
    <m/>
    <m/>
    <m/>
    <n v="1"/>
    <x v="40"/>
    <s v="HL7"/>
    <s v="Antonio Davis"/>
    <s v="Paul Deleon"/>
    <s v="Physical Security"/>
    <s v="Other"/>
    <s v="Yes"/>
    <m/>
    <s v="Pass"/>
    <m/>
    <x v="0"/>
    <m/>
    <s v="Yes"/>
    <s v="ADT interface connected . sent ADT as well"/>
    <s v="No"/>
  </r>
  <r>
    <n v="1.52"/>
    <m/>
    <m/>
    <m/>
    <m/>
    <m/>
    <n v="2"/>
    <x v="41"/>
    <s v="Interconnect. FEX EpicCare Inpatient. Export files from Epic"/>
    <s v="Mitzi Donaldson"/>
    <s v="Sabrina Broome"/>
    <s v="Bugsy/LTC"/>
    <s v="On-Prem Only Communication"/>
    <m/>
    <s v="Not Testable"/>
    <s v="Not Testable"/>
    <m/>
    <x v="0"/>
    <m/>
    <s v="Yes"/>
    <s v="Bugsy exports their infections and procedures to NHSN (National Healthcare Safety Network). However, it doesn't work in the TST environment for testing purposes"/>
    <s v="No"/>
  </r>
  <r>
    <n v="1.53"/>
    <m/>
    <m/>
    <m/>
    <m/>
    <m/>
    <n v="2"/>
    <x v="42"/>
    <m/>
    <s v="Michael McNeilly"/>
    <s v="Brenda Fons"/>
    <s v="REV Rev Cycle"/>
    <s v="Other"/>
    <s v="Yes"/>
    <s v="Fail"/>
    <s v="Not Testable"/>
    <m/>
    <x v="0"/>
    <m/>
    <s v="Yes"/>
    <s v="Does not currenlty work in TST on prem. We do not use consitantly in TST and do not know when stopped working. Looks like TST was overrode with PRD build and I have corrected that. Seeing if can reestablish connection on prem. Might have to test in PRD. Case is logged with vendor. _x000a_6/18/2025 We will plan to test this once SUP is on the cloud. Have not been able to reestablish a connection in TST prem. Last case update FinThrive needed natted IPs. We normally would not test in TST, with SUP being the preferred testing environment for this application. "/>
    <s v="No"/>
  </r>
  <r>
    <n v="1.54"/>
    <m/>
    <m/>
    <m/>
    <m/>
    <m/>
    <n v="2"/>
    <x v="43"/>
    <s v="inbound Interconnect"/>
    <s v="Cindy Sullivan"/>
    <s v="Nicole Benson-Meredith Rudeseal-Quentin Decker-Sarah Davis-Earl Turner-Maria Gray-Dawson Byrnes"/>
    <s v="CAT PHARMACY"/>
    <s v="Other"/>
    <s v="Yes"/>
    <s v="Pass"/>
    <m/>
    <s v="Pass"/>
    <x v="0"/>
    <m/>
    <s v="No"/>
    <s v="Drug Database"/>
    <s v="No"/>
  </r>
  <r>
    <n v="1.55"/>
    <m/>
    <m/>
    <m/>
    <m/>
    <m/>
    <n v="3"/>
    <x v="44"/>
    <s v="Fuse extracts data from Aria and it uses the data to track patient documentation, charges, etc in Aria. Fuse cranks out a report so that Rad Onc leadership can use to identify missing/incorrect charges, look at data insights _x000a_ _x000a_Technically if Aria is working, Fuse should be working too. _x000a_ 052825 - Aria worked for Varian testing. Do not have a way to test just the Fuse report."/>
    <m/>
    <s v="Amanda Osbourne-Lisa Thomas"/>
    <s v="CAT AMBULATORY"/>
    <s v="External via VPN"/>
    <s v="Yes"/>
    <s v="Pass"/>
    <m/>
    <s v="Pass"/>
    <x v="0"/>
    <m/>
    <s v="Yes"/>
    <s v="Listed as Corepoint in 3rd party, but is in fact interconnect and will need to be whitelisted!"/>
    <s v="No"/>
  </r>
  <r>
    <n v="1.56"/>
    <m/>
    <m/>
    <m/>
    <m/>
    <m/>
    <n v="2"/>
    <x v="45"/>
    <s v="External via VPN"/>
    <s v="Chris Wright"/>
    <s v="Katie Denning"/>
    <s v="INTERFACES"/>
    <s v="Other"/>
    <s v="Yes"/>
    <m/>
    <s v="Pass"/>
    <m/>
    <x v="0"/>
    <m/>
    <s v="Yes"/>
    <s v="Interfaces/Katie Denning can take this 5.5.25"/>
    <s v="No"/>
  </r>
  <r>
    <n v="1.57"/>
    <m/>
    <m/>
    <m/>
    <m/>
    <m/>
    <n v="2"/>
    <x v="46"/>
    <s v="Interconnect-GEAirStrip20085-PRD - contact vendor to whitelist IPs"/>
    <s v="Cindy Sullivan"/>
    <s v="Peter Dcosta"/>
    <s v="CAT INPATIENT"/>
    <s v="External via Internet"/>
    <s v="No"/>
    <s v="Not Testable"/>
    <s v="Not Testable"/>
    <s v="Not Testable"/>
    <x v="1"/>
    <m/>
    <s v="Yes"/>
    <s v="unable to be tested in TST without significant support from vendor. This presentation covers the technical kickoff for GE AirStrip at Hartford Hospital DCMU. https://nghs.sharepoint.com/teams/PMO-GEMonitorandTelemetry/Shared Documents/General/2 - Planning/AirStrip/GE_AirStrip Tech Kickoff Deck - NGHS.pptx?web=1&amp;EntityRepresentationId=f336be3a-3814-42bf-ade4-85dbda56c135"/>
    <m/>
  </r>
  <r>
    <n v="1.58"/>
    <m/>
    <m/>
    <m/>
    <m/>
    <m/>
    <n v="1"/>
    <x v="47"/>
    <s v="Perinatal monitoring and documentation URL for accessing fetal strips."/>
    <s v="Cindy Sullivan"/>
    <s v="Rachel Medley"/>
    <s v="CAT INPATIENT"/>
    <s v="Other"/>
    <s v="Yes"/>
    <s v="Not Testable"/>
    <s v="Not Testable"/>
    <s v="Not Testable"/>
    <x v="1"/>
    <m/>
    <s v="No"/>
    <s v="We are not able to test CPN until we are in PRD"/>
    <s v="No"/>
  </r>
  <r>
    <n v="1.59"/>
    <m/>
    <m/>
    <m/>
    <m/>
    <m/>
    <n v="3"/>
    <x v="48"/>
    <s v="Clinicians need real-time information to deliver the best patient care possible; leaders need intuitive analytic dashboards for managing operations; patients — and their families "/>
    <s v="Tamara Bethel-Williams"/>
    <s v="Brandi Gaskin, Erin Cordova"/>
    <s v="REV PATIENT ACCESS"/>
    <s v="External via VPN"/>
    <s v="Yes"/>
    <m/>
    <s v="Pass"/>
    <m/>
    <x v="0"/>
    <m/>
    <s v="No"/>
    <s v="Goes through VPN"/>
    <m/>
  </r>
  <r>
    <n v="1.6"/>
    <m/>
    <m/>
    <m/>
    <n v="640320"/>
    <m/>
    <n v="3"/>
    <x v="49"/>
    <s v="Interconnect Bridges interface_x000a_https://www.grits.state.ga.us/gritsws/client_Service_x000a_Also covers: Interconnect-QVC-TST  GRITS_x000a__x000a_Enter/administer vax on tst patient Epic TST - verify can see in GRITS TST portal. Enter historical vax on GRITS tst patient, verify Epic pulls via VAX Query._x000a_052825 - GRITS tst did not show vaccine entered from Epic TST"/>
    <s v="Mark Thomas"/>
    <s v="Amanda Osborne"/>
    <s v="CAT AMBULATORY"/>
    <s v="External via Internet"/>
    <s v="Yes"/>
    <s v="Fail"/>
    <s v="Pass"/>
    <s v="Pass"/>
    <x v="0"/>
    <m/>
    <s v="Yes"/>
    <s v="Earl and Amanda B verified GRITS testing_x000a_https://www.gritstest.state.ga.us/gritsws/client_Service?wsdl"/>
    <s v="No"/>
  </r>
  <r>
    <n v="1.61"/>
    <m/>
    <m/>
    <s v="TST Dashboard - 30403003657_x000a_TST Patient Detail - 30403003655"/>
    <m/>
    <m/>
    <n v="2"/>
    <x v="50"/>
    <s v="Interconnect Testing.  Open EPIC find patient on critical care unit and place DKA Insulin Infusion order.  In Sidebar see the order displayed.  Click the link to Glucommander should open the patient detail window and the order should cross in.  "/>
    <s v="Cindy Sullivan"/>
    <s v="Marylynn O'Reilly"/>
    <s v="CAT INPATIENT"/>
    <s v="External via Internet"/>
    <s v="Yes"/>
    <s v="Fail"/>
    <s v="Pass"/>
    <s v="Pass"/>
    <x v="0"/>
    <m/>
    <s v="Yes"/>
    <s v="Error Message - SmartClickV3 experienced an unexpected problem causing your login to fail._x000a_SmartClickV3 unexpected exception processing Landing page. Error: G-GC-S-1-000006._x000a_System.IO.DirectoryNotFoundException: Could not find a part of the path 'D:\inetpub\wwwroot\GSENT.1689-t01.glytecenterprise.com.3512\csharp\Glucommander\Views\SMARTonFHIR\Landing\LandingError.cshtml'._x000a__x000a_8/6 - Passes after troubleshooting with vendor"/>
    <s v="No"/>
  </r>
  <r>
    <n v="1.62"/>
    <m/>
    <m/>
    <m/>
    <m/>
    <m/>
    <n v="3"/>
    <x v="51"/>
    <s v="Active API. Interconnect FHIR"/>
    <s v="Anil Gullapalli"/>
    <s v="Mark Pawloski"/>
    <s v="ITS DATA SERVICES"/>
    <m/>
    <s v="No"/>
    <s v="Not Testable"/>
    <s v="Not Testable"/>
    <s v="Not Testable"/>
    <x v="1"/>
    <m/>
    <m/>
    <s v="can't be tested in TST"/>
    <m/>
  </r>
  <r>
    <n v="1.6300000000000001"/>
    <m/>
    <m/>
    <m/>
    <m/>
    <m/>
    <n v="1"/>
    <x v="52"/>
    <s v="Interconnect mobile instance_x000a_Test device authentication and functionality. This should be available for TST testing."/>
    <s v="Mark Thomas"/>
    <s v="Amanda Osbourne-Lisa Thomas"/>
    <s v="CAT AMBULATORY"/>
    <s v="External via Internet"/>
    <s v="Yes"/>
    <s v="Fail"/>
    <s v="Pass"/>
    <s v="Pass"/>
    <x v="0"/>
    <m/>
    <s v="Yes"/>
    <s v="When attempting to log into Haiku app as FAMMD I got message, &quot;Login Failure Communication with the server timed out. Seek assistance from an administrator if the problem persists. Code: TimedOut. "/>
    <s v="No"/>
  </r>
  <r>
    <n v="1.6400000000000001"/>
    <m/>
    <m/>
    <m/>
    <m/>
    <m/>
    <n v="3"/>
    <x v="53"/>
    <s v="Interconnect. Does it go through the VPN? We should follow up with Hannah on this one as well. Hannah says likely not VPN and instead through the Care Everywhere network. This is likely for support connective services._x000a_5/28  -  DId not see Care Everywhere connection Cloud TST"/>
    <s v="Mark Thomas"/>
    <s v="Amanda Osbourne-Lisa Thomas"/>
    <s v="CAT AMBULATORY"/>
    <s v="External via Internet"/>
    <s v="Yes"/>
    <s v="Fail"/>
    <s v="Pass"/>
    <s v="Pass"/>
    <x v="2"/>
    <m/>
    <s v="Yes"/>
    <s v="a grouping within Care Everywhere"/>
    <s v="No"/>
  </r>
  <r>
    <n v="1.6500000000000001"/>
    <m/>
    <m/>
    <m/>
    <m/>
    <m/>
    <n v="3"/>
    <x v="54"/>
    <s v="Instance only in POC, potentially orphaned and needs to be cleaned up not as part of this initiative."/>
    <s v="Cindy Sullivan"/>
    <s v="Nicole Benson-Meredith Rudeseal-Quentin Decker-Sarah Davis-Earl Turner-Maria Gray-Dawson Byrnes"/>
    <s v="CAT PHARMACY"/>
    <s v="Other"/>
    <s v="No"/>
    <s v="Not Testable"/>
    <s v="Not Testable"/>
    <s v="Not Testable"/>
    <x v="0"/>
    <m/>
    <s v="No"/>
    <s v="Only in POC"/>
    <s v="No"/>
  </r>
  <r>
    <n v="1.6600000000000001"/>
    <m/>
    <m/>
    <m/>
    <m/>
    <m/>
    <n v="1"/>
    <x v="55"/>
    <s v="Corepoint and Interconnect for Cupid"/>
    <s v="Tina Chapman"/>
    <s v="Brittney Nix-Melissa Fontenot"/>
    <s v="ANC CARDIOLOGY"/>
    <s v="Other"/>
    <s v="Yes"/>
    <s v="Fail"/>
    <s v="Fail"/>
    <s v="Fail"/>
    <x v="0"/>
    <m/>
    <s v="Yes"/>
    <s v="Issue logged"/>
    <s v="No"/>
  </r>
  <r>
    <n v="1.6700000000000002"/>
    <m/>
    <m/>
    <m/>
    <m/>
    <m/>
    <n v="3"/>
    <x v="56"/>
    <s v="Instance only in POC, potentially orphaned and needs to be cleaned up not as part of this initiative."/>
    <s v="Tina Chapman"/>
    <s v="Brittney Nix-Melissa Fontenot"/>
    <s v="ANC CARDIOLOGY"/>
    <s v="External via Internet"/>
    <s v="Yes"/>
    <s v="Not Testable"/>
    <s v="Not Testable"/>
    <s v="Not Testable"/>
    <x v="1"/>
    <m/>
    <s v="Yes"/>
    <m/>
    <s v="No"/>
  </r>
  <r>
    <n v="1.6800000000000002"/>
    <m/>
    <m/>
    <m/>
    <m/>
    <m/>
    <n v="0"/>
    <x v="57"/>
    <s v="Interdisciplinary Group- FHIRInterconnect FHIR - Interconnect-IdG-TST"/>
    <s v="Donnie Lee"/>
    <s v="Pam Shelton"/>
    <s v="INFO SEC / ECSA"/>
    <s v="On-Prem Only Communication"/>
    <s v="Yes"/>
    <s v="Pass"/>
    <s v="Pass"/>
    <s v="Pass"/>
    <x v="0"/>
    <m/>
    <s v="No"/>
    <s v="Created user AWS Test, provisioned Epic EMP successfully."/>
    <s v="No"/>
  </r>
  <r>
    <n v="1.6900000000000002"/>
    <m/>
    <m/>
    <m/>
    <m/>
    <m/>
    <n v="0"/>
    <x v="58"/>
    <s v="Interconnect"/>
    <s v="Donnie Lee"/>
    <s v="Manuel Bonilla-Pamela Shelton"/>
    <s v="ITS INFORMATION SECURITY"/>
    <s v="External via Internet"/>
    <s v="Yes"/>
    <s v="Pass"/>
    <s v="Pass"/>
    <s v="Pass"/>
    <x v="0"/>
    <m/>
    <s v="Yes"/>
    <s v="Created user via IGA and provisioned OneSign license via policy successfully"/>
    <s v="No"/>
  </r>
  <r>
    <n v="1.7000000000000002"/>
    <m/>
    <m/>
    <m/>
    <m/>
    <m/>
    <n v="1"/>
    <x v="59"/>
    <s v="inbound Interconnect; no changes needed on their side per Elliot at Insight RX - 5/13 NB"/>
    <s v="Cindy Sullivan"/>
    <s v="Nicole Benson-Meredith Rudeseal-Quentin Decker-Sarah Davis-Earl Turner-Maria Gray-Dawson Byrnes"/>
    <s v="CAT PHARMACY"/>
    <s v="External via Internet"/>
    <s v="Yes"/>
    <s v="Fail"/>
    <s v="Pass"/>
    <s v="Pass"/>
    <x v="0"/>
    <m/>
    <s v="Yes"/>
    <s v="Testing DryRun #1--504 Gateway Time-out_x000a_Testing DryRun #2 - 404- File or directory not found - issue resolved and now working_x000a_https://epic-test1.insight-rx.com/epic/launch/60ea535b-ddf1-4182-9de0-07bda81c7e1d_x000a_"/>
    <s v="No"/>
  </r>
  <r>
    <n v="1.7100000000000002"/>
    <s v="101089_x000a_103536"/>
    <m/>
    <n v="100074"/>
    <m/>
    <m/>
    <n v="1"/>
    <x v="60"/>
    <s v="inbound Interconnect,  Vendor is Change Health Care'_x000a_Follow script linked here for testing: https://nghs.sharepoint.com/:x:/r/teams/PMO-EpicFeb2025/Shared%20Documents/General/4%20-%20Testing/Epic%20FEB%2025%20Applications%20Testing%20Toolkits/February%2025%20GC%20-%20Criteria%20Review%20-%20Utilization%20Review.xlsx?d=wdfac4ef949f5488390f24a0430415338&amp;csf=1&amp;web=1&amp;e=wIOVJd"/>
    <s v="Tamara Bethel-Williams"/>
    <s v="Erin Cordova (Brett Kennedy - backup)"/>
    <s v="REV PATIENT ACCESS"/>
    <s v="External via Internet"/>
    <s v="Yes"/>
    <s v="Fail"/>
    <s v="Fail"/>
    <s v="Pass"/>
    <x v="0"/>
    <m/>
    <s v="Yes"/>
    <s v="Doesn't use IP whitelisting; uses geofencing for incoming traffic, and SMART FHIR URL to return info to Epic. _x000a_https://integ.ds.interqual.com/caas/review/ap-portal.html?provider=epicProvider&amp;guidelineRestricted=false&amp;launchMode=externalWindow_x000a_"/>
    <s v="No"/>
  </r>
  <r>
    <n v="1.7200000000000002"/>
    <m/>
    <n v="100066"/>
    <s v="103536_x000a_100428"/>
    <m/>
    <m/>
    <n v="2"/>
    <x v="61"/>
    <s v=" REV PATIENT ACCESS SMS / Televox SMS used by Mychart -Interconnect"/>
    <s v="Tamara Bethel-Williams"/>
    <s v="Jennifer Horn, Brandi Gaskin"/>
    <s v="REV PATIENT ACCESS"/>
    <s v="External via Internet"/>
    <s v="Yes"/>
    <s v="Pass"/>
    <s v="Pass"/>
    <s v="Pass"/>
    <x v="0"/>
    <m/>
    <s v="Yes"/>
    <s v="https://intrado.com/healthcare"/>
    <s v="No"/>
  </r>
  <r>
    <n v="1.74"/>
    <m/>
    <m/>
    <m/>
    <m/>
    <m/>
    <n v="2"/>
    <x v="62"/>
    <m/>
    <s v="Nicola Baker-Camejo"/>
    <s v="Lissette Alonso"/>
    <s v="CAT INPATIENT"/>
    <m/>
    <s v="No"/>
    <s v="Not Testable"/>
    <s v="Not Testable"/>
    <m/>
    <x v="1"/>
    <m/>
    <m/>
    <s v="can't be tested in TST"/>
    <m/>
  </r>
  <r>
    <n v="1.75"/>
    <m/>
    <m/>
    <m/>
    <m/>
    <m/>
    <n v="1"/>
    <x v="63"/>
    <s v="New app 3rd party vendor, need to investigate testing needs. Not in LeanIX. There is also an app on mobile devices. There is no weblink in Epic for this app. Only mobile app. Only Corepoint."/>
    <s v="Cindy Sullivan"/>
    <s v="Rachel Medley"/>
    <s v="CAT INPATIENT"/>
    <s v="Other"/>
    <s v="Yes"/>
    <s v="Pass"/>
    <m/>
    <s v="Pass"/>
    <x v="0"/>
    <m/>
    <s v="Yes"/>
    <s v="https://nghs.service-now.com/now/nav/ui/classic/params/target/pm_project.do%3Fsys_id%3Dbd114a661bc7bd10ab9aca22604bcb7a%26sysparm_stack%3D%26sysparm_view%3D"/>
    <s v="No"/>
  </r>
  <r>
    <n v="1.76"/>
    <m/>
    <m/>
    <m/>
    <m/>
    <m/>
    <n v="3"/>
    <x v="64"/>
    <s v="interconnect, gets schedule dates for a provider. FHIR API.Kyruus provided the following update: the Kyruus network team has confirmed that there are no integrations currently that would necessitate any updates for IP whitelisting. This work is all set to close. BKG. - search and schedule appt with Provider_x000a_Backend system FHIR access essentially uses a generic service account to access data.  As a result, it is not applicable for patient-facing use cases."/>
    <s v="Tamara Bethel-Williams"/>
    <s v="Brandi Gaskin, Pam Shifflett, Jennifer Horn, Courtney Bailey"/>
    <s v="REV PATIENT ACCESS"/>
    <s v="Other"/>
    <s v="Yes"/>
    <s v="Pass"/>
    <m/>
    <s v="Pass"/>
    <x v="0"/>
    <m/>
    <s v="Yes"/>
    <s v="E0E Backend System. Approved through Showroom. "/>
    <s v="No"/>
  </r>
  <r>
    <n v="1.77"/>
    <m/>
    <s v="100029_x000a_100030_x000a_100031"/>
    <m/>
    <m/>
    <m/>
    <n v="1"/>
    <x v="65"/>
    <s v="Epic Printing"/>
    <s v="Scott Sanderson"/>
    <s v="Steve Reagan"/>
    <s v="ECSA"/>
    <s v="On-Prem Only Communication"/>
    <s v="Yes"/>
    <s v="Pass"/>
    <m/>
    <s v="Pass"/>
    <x v="0"/>
    <m/>
    <s v="Yes"/>
    <m/>
    <s v="Yes"/>
  </r>
  <r>
    <n v="1.78"/>
    <m/>
    <m/>
    <m/>
    <m/>
    <m/>
    <n v="3"/>
    <x v="66"/>
    <s v="stand-alone service from McKesson for the 340B. It only works in PRD because it has to have eligible patients with eligible meds with eligible insurance to generate a flat file that they place on a SFTP server. Not sure if we &quot;push&quot; the file to McKesson from the SFTP or they &quot;pull&quot; the file._x000a__x000a_The way that MOVEit connects to MacroHelix is via a SFTP connection, it is logging into ftp.mhiapps.com. I can set up a quick job if you want to send a test file over if you need to, but I don't see that we have anything built to send from Epic Test to MacroHelix in MOVEIt. We do have some PRD jobs. MOVEit is currently having no problems getting into the folder structure where we pick up files from EPIC Test_x000a_"/>
    <s v="Cindy Sullivan"/>
    <s v="Benjamin Simmons"/>
    <s v="BI"/>
    <m/>
    <s v="Yes"/>
    <m/>
    <s v="Pass"/>
    <m/>
    <x v="0"/>
    <m/>
    <m/>
    <m/>
    <m/>
  </r>
  <r>
    <n v="1.79"/>
    <m/>
    <m/>
    <m/>
    <m/>
    <m/>
    <n v="3"/>
    <x v="67"/>
    <s v="Test UC on my way workflow via MyChart TST to see Mapquest map"/>
    <s v="Mark Thomas"/>
    <s v="Amanda Osbourne"/>
    <s v="CAT - MYCHART"/>
    <s v="External via Internet"/>
    <s v="Yes"/>
    <s v="Pass"/>
    <s v="Pass"/>
    <s v="Pass"/>
    <x v="0"/>
    <m/>
    <s v="Yes"/>
    <s v="AWS 3 and AWS 4 successful (052825)"/>
    <s v="No"/>
  </r>
  <r>
    <n v="1.8"/>
    <m/>
    <m/>
    <m/>
    <m/>
    <m/>
    <n v="1"/>
    <x v="68"/>
    <s v="corepoint + inbound Interconnect HL7 for Cupid_x000a_do not have any component of Merge in our images, so accessing XML file is main test here"/>
    <s v="Tina Chapman"/>
    <s v="Brittney Nix-Melissa Fontenot"/>
    <s v="ANC CARDIOLOGY"/>
    <s v="External via Internet"/>
    <s v="Yes"/>
    <s v="Fail"/>
    <m/>
    <s v="Pass"/>
    <x v="0"/>
    <m/>
    <s v="Yes"/>
    <s v="Issue logged with below details"/>
    <s v="No"/>
  </r>
  <r>
    <n v="1.81"/>
    <m/>
    <m/>
    <m/>
    <m/>
    <m/>
    <n v="1"/>
    <x v="69"/>
    <s v="corepoint + inbound Interconnect HL7 for Cupid_x000a_Image links and measurement XML files"/>
    <s v="Tina Chapman"/>
    <s v="Brittney Nix-Melissa Fontenot"/>
    <s v="ANC CARDIOLOGY"/>
    <s v="On-Prem Only Communication"/>
    <s v="Yes"/>
    <s v="Fail"/>
    <s v="Fail"/>
    <s v="Pass"/>
    <x v="0"/>
    <m/>
    <s v="No"/>
    <s v="Orders, results, and study measurements were successful. Image links are prompting for user crednetials when they should be passed automatically. Also launches in MS Edge instead of IE. Accession # 5429 is shared with an xray exam and second attemt accession # 5431 is not showing an order - hyperlinks still asking for credentials upon launching. Order issue with accession rectified and measurements were successfully transmitted-AS"/>
    <s v="No"/>
  </r>
  <r>
    <n v="1.82"/>
    <m/>
    <m/>
    <m/>
    <m/>
    <m/>
    <n v="2"/>
    <x v="70"/>
    <s v="Co-traveller status has been put on HOLD"/>
    <s v="Chris Wright"/>
    <s v="Mark Pawloski, Benjamin Simmons"/>
    <s v="Data Services"/>
    <s v="Other"/>
    <s v="Yes"/>
    <s v="Pass"/>
    <s v="Pass"/>
    <m/>
    <x v="0"/>
    <m/>
    <s v="No"/>
    <s v="MOVEit logs into the via the server path \\npf\npf if this has been pointed to the Cloud server, currently running jobs that are accessing that file path every 15 min and all are successfully connecting and moving files"/>
    <m/>
  </r>
  <r>
    <n v="1.83"/>
    <m/>
    <m/>
    <m/>
    <m/>
    <m/>
    <n v="2"/>
    <x v="71"/>
    <s v="open.epic/Epic on FHIR App_x000a__x000a_clicked Murj docket on patient Carolina Cupid, link opens browser with murj docket url, but I do not have  amurj account. Email sent to murj to see if they saw my attempt to connect in their test environment - awaiting response "/>
    <s v="Mark Thomas"/>
    <s v="Christian Haygood"/>
    <s v="CAT AMB"/>
    <s v="External via Internet"/>
    <m/>
    <s v="Not Testable"/>
    <s v="Not Testable"/>
    <s v="Not Testable"/>
    <x v="0"/>
    <m/>
    <s v="Yes"/>
    <s v="Not able to test without Murj involement. Murj team sent docket on Tuesday, but testing window was not open due to reschedule. Email sent to Murj team to assist 6/18 and follow up sent 6/19 with updated testing window, awaiting reply - hoping to recieve test docket from Murj this afternoon or 6/20"/>
    <s v="No"/>
  </r>
  <r>
    <n v="1.84"/>
    <m/>
    <s v="100082"/>
    <m/>
    <m/>
    <m/>
    <n v="3"/>
    <x v="72"/>
    <m/>
    <s v="Cindy Sullivan"/>
    <s v="Earl Turner"/>
    <s v="Willow Amb"/>
    <s v="External via Internet"/>
    <s v="No"/>
    <s v="Not Testable"/>
    <s v="Not Testable"/>
    <s v="Not Testable"/>
    <x v="0"/>
    <m/>
    <s v="Yes"/>
    <s v="can't be tested in TST"/>
    <m/>
  </r>
  <r>
    <n v="1.85"/>
    <m/>
    <m/>
    <m/>
    <m/>
    <m/>
    <n v="2"/>
    <x v="73"/>
    <s v="Active FHIR API in Vendor Services_x000a_5/28/25 - Tried onsite testing and the mic does not work to integrate directly with Epic. The mic will work to dictate to the box and then transition to Epic._x000a_6/2/25 - Reviewed with Tomel and Krista. Unable to test on Epic Cloud TST app. Can only test Dragon on published apps at this time. "/>
    <s v="Mark Thomas"/>
    <s v="Amanda Osbourne-Lisa Thomas"/>
    <s v="CAT AMBULATORY"/>
    <s v="External via Internet"/>
    <s v="Yes"/>
    <s v="Not Testable"/>
    <s v="Not Testable"/>
    <s v="Not Testable"/>
    <x v="0"/>
    <m/>
    <s v="Yes"/>
    <s v="We will not be able to test Dragon on the Epic Cloud TST app. We can only test Dragon on published apps - can't do the double jump to the apps.cloud.nghs"/>
    <m/>
  </r>
  <r>
    <n v="1.86"/>
    <m/>
    <s v="100081"/>
    <m/>
    <n v="640337"/>
    <m/>
    <n v="3"/>
    <x v="74"/>
    <m/>
    <s v="Leslie McClain / Nicola Baker-Camejo"/>
    <s v="Lissette Alonso"/>
    <s v="CAT INPATIENT"/>
    <s v="Other"/>
    <s v="Yes"/>
    <s v="Pass"/>
    <m/>
    <s v="Pass"/>
    <x v="0"/>
    <m/>
    <s v="Yes"/>
    <s v="Was able to see images from the image link successfully. Goes through Corepoint and IC"/>
    <s v="No"/>
  </r>
  <r>
    <n v="1.87"/>
    <m/>
    <m/>
    <m/>
    <m/>
    <m/>
    <n v="1"/>
    <x v="75"/>
    <s v="corepoint interface"/>
    <s v="Mark Thomas"/>
    <s v="Earl Turner"/>
    <s v="Willow"/>
    <s v="Other"/>
    <s v="Yes"/>
    <s v="Pass"/>
    <m/>
    <s v="Pass"/>
    <x v="0"/>
    <m/>
    <s v="Yes"/>
    <s v="Was able to see orders cross to Omnicell IVX and Omnicell Omnicenter - NB"/>
    <s v="No"/>
  </r>
  <r>
    <n v="1.8800000000000001"/>
    <m/>
    <s v="100033"/>
    <m/>
    <m/>
    <m/>
    <n v="1"/>
    <x v="76"/>
    <s v="On-prem document management"/>
    <s v="Michael McNeilly"/>
    <s v="Tyjuane Albright"/>
    <s v="REV HIM"/>
    <s v="On-Prem Only Communication"/>
    <s v="Yes"/>
    <s v="Pass"/>
    <m/>
    <s v="Pass"/>
    <x v="0"/>
    <m/>
    <s v="No"/>
    <m/>
    <s v="No"/>
  </r>
  <r>
    <n v="1.8900000000000001"/>
    <m/>
    <m/>
    <m/>
    <m/>
    <m/>
    <n v="2"/>
    <x v="77"/>
    <s v="ODI queue Interconnect"/>
    <s v="Michael McNeilly"/>
    <s v="Ram Chimpudi"/>
    <s v="REV HIM"/>
    <s v="Other"/>
    <s v="Yes"/>
    <s v="Fail"/>
    <s v="Pass"/>
    <s v="Pass"/>
    <x v="0"/>
    <m/>
    <s v="Yes"/>
    <s v="Ram worked on this one when we had issues on first dry run."/>
    <s v="No"/>
  </r>
  <r>
    <n v="1.9000000000000001"/>
    <m/>
    <s v="100043_x000a_100163_x000a_100164"/>
    <m/>
    <m/>
    <m/>
    <n v="2"/>
    <x v="78"/>
    <s v="Outlook Epic Integration was not affected by AWS cloud project- I confimed thebuild looks appropraite in TST. Bkg"/>
    <s v="Jason Camp / Tamara Bethel-Williams"/>
    <s v="Brandi Gaskin / Lecia Grunfelder"/>
    <s v="M365 / REV PATIENT ACCESS / CAT INPATIENT"/>
    <s v="External via Internet"/>
    <s v="Yes"/>
    <s v="Pass"/>
    <m/>
    <s v="Pass"/>
    <x v="0"/>
    <m/>
    <s v="Yes"/>
    <m/>
    <s v="No"/>
  </r>
  <r>
    <n v="1.9100000000000001"/>
    <m/>
    <s v="27030_x000a_27032_x000a_27033"/>
    <m/>
    <m/>
    <m/>
    <n v="2"/>
    <x v="79"/>
    <s v="interconnect. The information obtained regarding PECOS enrollment status is completed via an Epic Batch Run. The batch job obtains a file from CMS and uploads that file to system. The batch gets the file from CMS, uploads it to our FTP, then uploads the file to system. Using the following file paths: Non PRD file path:    \\nghs.com\epic\NonProd\Hospice\PECOS_x000a_PRD file path:   \\nghs.com\epic\Prod\Hospice\PECOS  _x000a_Verified with ECSA these file paths will not be affected. "/>
    <s v="Cindy Sullivan"/>
    <s v="Casey Barron"/>
    <s v="HOSPICE"/>
    <s v="External via Internet"/>
    <s v="Yes"/>
    <s v="Pass"/>
    <s v="Pass"/>
    <s v="Pass"/>
    <x v="0"/>
    <m/>
    <s v="Yes"/>
    <s v="Ran Batch Job: 315 - NGHS HSPC PECOS in Putty AWS TST Environment; Batch job ran successfully; validated PECOS enrollment status updated in Hospice Intake StoryBoard "/>
    <s v="No"/>
  </r>
  <r>
    <n v="1.9200000000000002"/>
    <m/>
    <m/>
    <m/>
    <m/>
    <m/>
    <n v="3"/>
    <x v="80"/>
    <s v="ORM/ORU corepoint. _x000a_Verified with Zachary Delimitros (Sleep Lab manager) we are not using the interface to send reports from Sleepware back into Epic. _x000a_Interface not being used"/>
    <s v="Mark Thomas"/>
    <s v="Amanda Osbourne-Lisa Thomas"/>
    <s v="CAT AMBULATORY"/>
    <s v="Other"/>
    <s v="No"/>
    <s v="Not Testable"/>
    <s v="Not Testable"/>
    <s v="Not Testable"/>
    <x v="1"/>
    <m/>
    <s v="No"/>
    <s v="Interface not being used"/>
    <s v="No"/>
  </r>
  <r>
    <n v="1.93"/>
    <m/>
    <m/>
    <m/>
    <m/>
    <m/>
    <n v="1"/>
    <x v="81"/>
    <s v="Likely a corepoint connection"/>
    <s v="Cindy Sullivan"/>
    <s v="Peter Dcosta"/>
    <s v="CAT INPATIENT"/>
    <m/>
    <s v="No"/>
    <s v="Not Testable"/>
    <s v="Not Testable"/>
    <s v="Not Testable"/>
    <x v="2"/>
    <m/>
    <m/>
    <s v="unable to be tested in TST without significant support from vendor"/>
    <m/>
  </r>
  <r>
    <n v="1.94"/>
    <m/>
    <m/>
    <m/>
    <m/>
    <m/>
    <n v="1"/>
    <x v="82"/>
    <s v="   1. Enter an order in EPIC and move to arrived.  2. Check Powerscribe to see if order is in Scheduled status.  3. move the study to ended status in EPIC.  4. Create a dictation in Powerscribe.  5. Check EPIC for a report.  6. Create an addendum in Powerscribe.  7. Check Epic for an addendum.                                                                                                                                                                                                  Needs to be tested before this app co-travels to cloud as well as after"/>
    <s v="Tina Chapman"/>
    <s v="Rick Edwards-Chris Chumbley-Brandi Smith"/>
    <s v="Radiant"/>
    <s v="Other"/>
    <s v="Yes"/>
    <s v="Pass"/>
    <s v="Pass"/>
    <s v="Fail"/>
    <x v="0"/>
    <m/>
    <s v="Yes"/>
    <s v="PS states the information comes from and goes to Corepoint so Whitlisting EPIC cloud IP not in scope. Per request "/>
    <s v="No"/>
  </r>
  <r>
    <n v="1.95"/>
    <m/>
    <m/>
    <m/>
    <m/>
    <m/>
    <n v="3"/>
    <x v="83"/>
    <s v="token request with Press Ganey_x000a_https://epic.pressganey.com/api/v1/oauth2/token_x000a_74.119.202.118,74.119.202.119_x000a_Not through Epic, so we'll need to contact Press Ganey"/>
    <s v="John Hale"/>
    <s v="Kyle Hriczo"/>
    <s v="ADM GENERAL"/>
    <m/>
    <s v="No"/>
    <s v="Not Testable"/>
    <s v="Not Testable"/>
    <s v="Not Testable"/>
    <x v="1"/>
    <m/>
    <m/>
    <s v="of the group, I have reached back out to ask about working on phase 2 portion which is moving corepoint to the"/>
    <m/>
  </r>
  <r>
    <n v="1.96"/>
    <m/>
    <m/>
    <m/>
    <m/>
    <m/>
    <n v="3"/>
    <x v="84"/>
    <s v="GNC does not use this application"/>
    <s v="Mark Thomas"/>
    <s v="Amanda Osborne"/>
    <s v="CAT AMBULATORY"/>
    <s v="Other"/>
    <s v="No"/>
    <s v="Not Testable"/>
    <s v="Not Testable"/>
    <s v="Not Testable"/>
    <x v="1"/>
    <m/>
    <s v="No"/>
    <s v="not used"/>
    <s v="No"/>
  </r>
  <r>
    <n v="1.97"/>
    <m/>
    <m/>
    <m/>
    <m/>
    <m/>
    <n v="3"/>
    <x v="85"/>
    <s v="interface engine_x000a__x000a_ADT corepoint will be pointed for TST (no vendor contact needed)_x000a_Does PACS need to coordinate with this testing?_x000a_Need traffic from AWS to interconnect into PACS. Q-path provides a complete workflow solution for point-of-care ultrasound to help manage credentialing, quality assurance, reporting, billing, storage, teaching, research, and more. "/>
    <s v="Mitzi Donaldson"/>
    <s v="Ashley Tipton"/>
    <s v="CAT INPATIENT"/>
    <s v="Other"/>
    <s v="Yes"/>
    <s v="Pass"/>
    <m/>
    <s v="Pass"/>
    <x v="0"/>
    <m/>
    <s v="Yes"/>
    <m/>
    <s v="No"/>
  </r>
  <r>
    <n v="1.98"/>
    <m/>
    <m/>
    <m/>
    <m/>
    <m/>
    <n v="3"/>
    <x v="86"/>
    <s v="The application serves as a tool for generating and processing Quality Reporting Document Architecture (QRDA) documents, specifically catering to the needs of the Centers for Medicare &amp; Medicaid Services (CMS)"/>
    <s v="Frankie Grant"/>
    <s v="Shreya Kotak"/>
    <s v="Population Health"/>
    <s v="External via Internet"/>
    <s v="Yes"/>
    <m/>
    <s v="Pass"/>
    <m/>
    <x v="0"/>
    <m/>
    <s v="Yes"/>
    <m/>
    <s v="No"/>
  </r>
  <r>
    <n v="1.99"/>
    <m/>
    <m/>
    <m/>
    <m/>
    <m/>
    <n v="3"/>
    <x v="87"/>
    <m/>
    <s v="Kevin McNeil"/>
    <s v="Nelson Dowling"/>
    <s v="ANC LAB"/>
    <s v="Other"/>
    <s v="Yes"/>
    <s v="Fail"/>
    <s v="Pass"/>
    <s v="Pass"/>
    <x v="0"/>
    <m/>
    <s v="Yes"/>
    <s v="there was a problem (on-prem AND cloud) with how the HL7 messages were being sent. Ram corrected that problem and confirmed we're sending to Quest now. At this time, we're thinking the same fix should allow our AWS TST instance to work as well, but we won't know for sure until our next testing window."/>
    <s v="No"/>
  </r>
  <r>
    <n v="2"/>
    <m/>
    <m/>
    <m/>
    <m/>
    <m/>
    <n v="2"/>
    <x v="88"/>
    <s v="Interconnect"/>
    <s v="Cindy Sullivan"/>
    <s v="Nicole Benson-Meredith Rudeseal-Quentin Decker-Sarah Davis-Earl Turner-Maria Gray-Dawson Byrnes"/>
    <s v="CAT PHARMACY"/>
    <s v="External via Internet"/>
    <s v="No"/>
    <m/>
    <s v="Fail"/>
    <m/>
    <x v="2"/>
    <m/>
    <s v="Yes"/>
    <s v="Still not working - turns out Surescripts also just moved to the cloud so that might be related. Earl to troubleshoot with Amanda - Issue logged"/>
    <s v="No"/>
  </r>
  <r>
    <n v="2.0099999999999998"/>
    <m/>
    <n v="100046"/>
    <m/>
    <m/>
    <m/>
    <n v="1"/>
    <x v="89"/>
    <s v="Change EPR from pointing to TST server to the PRD server"/>
    <s v="Scott Sandersion"/>
    <s v="Kevin McBride-Steve Reagan"/>
    <s v="ECSA, SysAdmin, InfoSec, HIM, and app teams like Epic and Trace"/>
    <s v="On-Prem Only Communication"/>
    <s v="Yes"/>
    <s v="Fail"/>
    <s v="Pass"/>
    <s v="Pass"/>
    <x v="0"/>
    <m/>
    <s v="Yes"/>
    <s v="https://VMFSRFAXT.nghs.com/rightfax/api/epicjobtransfers"/>
    <s v="No"/>
  </r>
  <r>
    <n v="2.0199999999999996"/>
    <m/>
    <s v="100025"/>
    <m/>
    <m/>
    <m/>
    <n v="1"/>
    <x v="90"/>
    <s v="1) Steve &amp; Scott add config to mobile"/>
    <s v="Kevin McNeil"/>
    <s v="Nelson Dowling"/>
    <s v="ANC LAB"/>
    <s v="External via Internet"/>
    <s v="Yes"/>
    <m/>
    <s v="Pass"/>
    <m/>
    <x v="0"/>
    <m/>
    <s v="Yes"/>
    <m/>
    <s v="No"/>
  </r>
  <r>
    <n v="2.0299999999999994"/>
    <m/>
    <s v="200004"/>
    <m/>
    <m/>
    <m/>
    <n v="3"/>
    <x v="91"/>
    <s v="Longstreet Clinic"/>
    <s v="Jaime Frost"/>
    <s v="Sheila Snyder"/>
    <s v="CAT PHARMACY"/>
    <s v="External via Internet"/>
    <s v="No"/>
    <s v="Not Testable"/>
    <s v="Not Testable"/>
    <m/>
    <x v="2"/>
    <m/>
    <s v="Yes"/>
    <s v="Not testable in TST. We'll need to engage Longstreet as well, since they're the ones that will need to run the actual transaction(s).   So we'll need a bit of lead time to make sure they're prepared to help when we reach that point."/>
    <s v="No"/>
  </r>
  <r>
    <n v="2.0399999999999991"/>
    <m/>
    <m/>
    <m/>
    <s v="640119_x000a_640731_x000a_"/>
    <m/>
    <n v="2"/>
    <x v="92"/>
    <s v="_x000a_Southeastern Pathology Associates provides comprehensive pathology services, specializing in diagnostic testing. "/>
    <s v="Chris Wright"/>
    <s v="Katie Denning"/>
    <s v="Interfaces"/>
    <s v="Other"/>
    <s v="Yes"/>
    <m/>
    <s v="Pass"/>
    <m/>
    <x v="0"/>
    <m/>
    <s v="Yes"/>
    <m/>
    <s v="No"/>
  </r>
  <r>
    <n v="2.0499999999999989"/>
    <m/>
    <m/>
    <m/>
    <m/>
    <m/>
    <n v="3"/>
    <x v="93"/>
    <s v="Patient Facing FHIR Intergration. Medication.Read (R4)_x000a_third party research site NGHS does not advertise, own, or support. Patients can go to it completely outside of us and sign us and it will link to their MyChart. The only thing we have ever done on it was allow the URL as safe. We cannot test it bc we would have to be a patient working with that outside research study. "/>
    <s v="Mark Thomas"/>
    <s v="Amanda Osborne"/>
    <s v="CAT AMBULATORY"/>
    <s v="External via Internet"/>
    <s v="No"/>
    <m/>
    <s v="Not Testable"/>
    <m/>
    <x v="2"/>
    <m/>
    <s v="Yes"/>
    <s v="FHIR integration that is patient facing.  Uses open.id to authenticate to uses MyChart and then they allow access.  "/>
    <s v="No"/>
  </r>
  <r>
    <n v="2.0599999999999987"/>
    <m/>
    <m/>
    <m/>
    <m/>
    <m/>
    <n v="1"/>
    <x v="94"/>
    <s v="EasyButton"/>
    <s v="Jason Camp"/>
    <s v="Mitchell Hawes"/>
    <s v="ITS SERVICE NOW"/>
    <s v="On-Prem Only Communication"/>
    <s v="Yes"/>
    <s v="Pass"/>
    <m/>
    <s v="Pass"/>
    <x v="0"/>
    <m/>
    <s v="No"/>
    <s v="Work in cloud POC, was never fully set up for on-prem TST. Will attempt to get the required key for cloud TST for next test window. Keys were generated for awstst and this feature is now functional. It is recommended that an AMB Analyst (Amanda Brady helped us this time) will need to generate keys for PRD once we get there. But Mitchell also has a ticket out to gain access to the activity."/>
    <m/>
  </r>
  <r>
    <n v="2.0699999999999985"/>
    <m/>
    <m/>
    <m/>
    <m/>
    <m/>
    <n v="3"/>
    <x v="95"/>
    <s v="Access Telecare that goes through Cprepoint. Access TeleCare is an application designed to facilitate remote healthcare services, enabling healthcare providers to connect with patients through virtual consultations. This platform enhances accessibility to medical care, allowing patients to receive timely advice, diagnosis, and treatment from the comfort of their homes."/>
    <s v="Mitzi Donaldson"/>
    <s v="Ashley Tipton"/>
    <s v="CAT INPATIENT"/>
    <s v="Other"/>
    <s v="Yes"/>
    <m/>
    <s v="Pass"/>
    <m/>
    <x v="0"/>
    <m/>
    <s v="Yes"/>
    <m/>
    <s v="No"/>
  </r>
  <r>
    <n v="2.0699999999999998"/>
    <m/>
    <m/>
    <m/>
    <m/>
    <m/>
    <n v="3"/>
    <x v="96"/>
    <s v="Corepoint. Will not be ready as part of this testing event"/>
    <s v="Nicola Baker-Camejo"/>
    <s v="Lissette Alonso"/>
    <s v="CAT INPATIENT"/>
    <m/>
    <s v="No"/>
    <s v="Not Testable"/>
    <s v="Not Testable"/>
    <m/>
    <x v="2"/>
    <m/>
    <m/>
    <s v="can't be tested in TST"/>
    <s v="No"/>
  </r>
  <r>
    <n v="2.0799999999999996"/>
    <m/>
    <m/>
    <m/>
    <m/>
    <m/>
    <n v="2"/>
    <x v="97"/>
    <s v="3rd Party Pharmacy integration. Sending prescriptions and pulling in fill information."/>
    <s v="Cindy Sullivan"/>
    <s v="Earl Turner"/>
    <s v="CAT PHARMACY / ECSA"/>
    <s v="External via Internet"/>
    <s v="Yes"/>
    <s v="Fail"/>
    <s v="Fail"/>
    <s v="Pass"/>
    <x v="2"/>
    <m/>
    <s v="Yes"/>
    <s v="&quot;Attestation&quot; still needed from NGHS IT to Surescripts. Attestation logged with Surescripts (6/9)_x000a__x000a_Still not working - turns out Surescripts also just moved to the cloud so that might be related. Earl to troubleshoot with Amanda - Issue logged"/>
    <s v="No"/>
  </r>
  <r>
    <n v="2.1"/>
    <m/>
    <m/>
    <m/>
    <m/>
    <m/>
    <n v="3"/>
    <x v="98"/>
    <m/>
    <s v="Tamara Bethel-Williams"/>
    <s v="Brandi Gaskin, Pam Shifflett, Jennifer Horn"/>
    <s v="REV PATIENT ACCESS"/>
    <m/>
    <s v="Yes"/>
    <s v="Not Testable"/>
    <s v="Not Testable"/>
    <s v="Not Testable"/>
    <x v="0"/>
    <m/>
    <m/>
    <s v="Unitwain is surface tablets, we only have them deployed in the GSV ED right now, and we only have licenses for those deployed. We'll just need to coordinate a time with staff when one isnt in use."/>
    <m/>
  </r>
  <r>
    <n v="2.11"/>
    <m/>
    <m/>
    <s v="100091"/>
    <m/>
    <m/>
    <n v="3"/>
    <x v="99"/>
    <s v="Patient.Read_x000a__x000a_https://uniteus.com/press/unite-us-launches-patent-pending-integration-between-ehrs-and-its-social-care-coordination-platform/_x000a_https://emr.auth.uniteustraining.com/auth/smartonfhir_x000a_"/>
    <s v="Frankie Grant"/>
    <s v="Shreya Kotak"/>
    <s v="Pop Health"/>
    <s v="External via Internet"/>
    <s v="Yes"/>
    <m/>
    <s v="Pass"/>
    <m/>
    <x v="0"/>
    <m/>
    <s v="Yes"/>
    <s v="SMART on FHIR FDI Record, https://emr.auth.uniteus.io/"/>
    <s v="No"/>
  </r>
  <r>
    <n v="2.1199999999999997"/>
    <m/>
    <m/>
    <m/>
    <m/>
    <m/>
    <n v="1"/>
    <x v="100"/>
    <s v="Can test Aria workflow in TST _x000a_The Linear Accelerator from Varian, is an advanced radiotherapy system that opens up treatment options for some of the most complex cancers in areas such as the head and neck, lung, breast, abdomen and liver. "/>
    <s v="Mark Thomas"/>
    <s v="Amanda Osborne"/>
    <s v="AMB ONCOLOGY - RESEARCH"/>
    <s v="Other"/>
    <s v="Yes"/>
    <s v="Pass"/>
    <m/>
    <s v="Pass"/>
    <x v="0"/>
    <m/>
    <s v="Yes"/>
    <m/>
    <s v="No"/>
  </r>
  <r>
    <n v="2.14"/>
    <m/>
    <m/>
    <m/>
    <m/>
    <m/>
    <n v="3"/>
    <x v="101"/>
    <m/>
    <s v="Tamara Bethel-Williams"/>
    <s v="Brandi Gaskin, Pam Shifflett, Jennifer Horn, Courtney Bailey"/>
    <s v="Rev Patient Access"/>
    <m/>
    <s v="No"/>
    <s v="Not Testable"/>
    <s v="Not Testable"/>
    <s v="Not Testable"/>
    <x v="1"/>
    <m/>
    <m/>
    <s v="can't be tested in TST"/>
    <s v="No"/>
  </r>
  <r>
    <n v="2.15"/>
    <m/>
    <m/>
    <m/>
    <m/>
    <m/>
    <n v="2"/>
    <x v="102"/>
    <s v="Run our script on the cloud instance of Epic and compare to on-prem results"/>
    <s v="Matt Fowler"/>
    <s v="Matt Fowler / Chris Crisson / Epic TS"/>
    <s v="Testing Team"/>
    <s v="External via Internet"/>
    <s v="Yes"/>
    <s v="Pass"/>
    <s v="Pass"/>
    <m/>
    <x v="0"/>
    <m/>
    <s v="No"/>
    <m/>
    <s v="Yes"/>
  </r>
  <r>
    <n v="2.1599999999999997"/>
    <m/>
    <m/>
    <m/>
    <m/>
    <m/>
    <n v="1"/>
    <x v="103"/>
    <s v="Issues running on Citrix, generally requires full desktop PCs otherwise peripherals"/>
    <s v="Mark Thomas"/>
    <s v="Earl Turner"/>
    <s v="Willow"/>
    <s v="On-Prem Only Communication"/>
    <s v="Yes"/>
    <s v="Not Testable"/>
    <s v="Not Testable"/>
    <s v="Not Testable"/>
    <x v="0"/>
    <m/>
    <s v="No"/>
    <s v="Testing logging into Willow and verify HSW URL shows as cloud"/>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n v="1.1100000000000001"/>
    <m/>
    <m/>
    <m/>
    <s v="200400_x000a_30820040001"/>
    <s v="No"/>
    <n v="3"/>
    <x v="0"/>
    <s v="1.  Accessed a claims WQ with Medicare claims_x000a_2.  Refreshed claims with CGS error_x000a_3.  Error cleared_x000a__x000a_210000003452_x000a_200000005582_x000a__x000a_Per Steve: No errors on the log"/>
    <s v="Michael McNeilly"/>
    <s v="Kim Grandy"/>
    <s v="REV REVENUE CYCLE"/>
    <s v="On-Prem Only Communication"/>
    <s v="Yes"/>
    <s v="Pass"/>
    <x v="0"/>
    <s v="Pass"/>
    <m/>
    <m/>
    <s v="Yes"/>
    <s v="3M does not rely on whitelisting. per 3M, User traffic from Epic goes to the 360 Encompass Servers (on-prem), which "/>
  </r>
  <r>
    <n v="1.1200000000000001"/>
    <m/>
    <m/>
    <m/>
    <m/>
    <m/>
    <n v="2"/>
    <x v="1"/>
    <m/>
    <s v="Michael McNeilly"/>
    <s v="Kim Grandy"/>
    <s v="REV REVENUE CYCLE"/>
    <s v="On-Prem Only Communication"/>
    <s v="No"/>
    <s v="Fail"/>
    <x v="1"/>
    <m/>
    <s v="Not Testable"/>
    <m/>
    <s v="Yes"/>
    <s v="then talk to the Solventum cloud. Since the servers are not moving, there should be no changes required on our "/>
  </r>
  <r>
    <n v="1.1299999999999999"/>
    <m/>
    <s v="100013"/>
    <n v="100001"/>
    <m/>
    <m/>
    <n v="3"/>
    <x v="2"/>
    <s v="1. Open Ancillary Orders for the patient.  _x000a_2. Place a new order for an in-scope radiology procedure. Fill out all required fields, including the ordering provider, procedure, and diagnosis.  _x000a_3. Verify Record Decision Support Information? question appears but is not a hard stop   _x000a_4. Skip the Decision Support question.    _x000a_5. Sign order    _x000a_6. Verify CareSelect BPA does not fire  _x000a_7. VERIFY: The new order appears in chart review and on the Appt Desk - Orders tab.                                                                                                                                                                                      Likely covered in weblink testing automation, looks like the last weblink test against on-prem failed in late March however_x000a__x000a_https://epic-cdsapi.careselect.org/bpa_x000a_https://epic-test-cdsapi.careselect.org/bpa_x000a_ "/>
    <s v="Tina Chapman"/>
    <s v="Rick Edwards / Chris Chumbley / Brandi Smith"/>
    <s v="ANC RADIOLOGY"/>
    <s v="Other"/>
    <s v="Yes"/>
    <s v="Pass"/>
    <x v="0"/>
    <s v="Pass"/>
    <m/>
    <m/>
    <s v="Yes"/>
    <s v="ACR Care Select 5/14/2025 5/20/2025,  (ACR Select &quot;Care Select&quot; is a weblink per Katy Gantt. The links do not look active. Reaching out to Katy Gantt for more feedback. 5-19-25 Meeting with Katy Gantt to understand the workflow. Ticket placed with Care Select and email chain going with our Account Rep. will not need to be whitelisted the Epic IPs as the messges are coming from corepoint."/>
  </r>
  <r>
    <n v="1.1399999999999999"/>
    <m/>
    <m/>
    <m/>
    <m/>
    <m/>
    <n v="3"/>
    <x v="3"/>
    <m/>
    <m/>
    <m/>
    <m/>
    <s v="Other"/>
    <s v="No"/>
    <s v="Not Testable"/>
    <x v="1"/>
    <s v="Not Testable"/>
    <s v="Not Testable"/>
    <m/>
    <s v="Yes"/>
    <s v="Checking with Chris Wright.  Chris and Katie said it's all kidney care that goes through Corepoint and doesn't need to be tested. "/>
  </r>
  <r>
    <n v="1.1499999999999999"/>
    <s v="1501207_x000a_101229"/>
    <s v="100069"/>
    <s v="100317_x000a_100069"/>
    <m/>
    <m/>
    <n v="3"/>
    <x v="4"/>
    <s v="FHIR - no whitelisting required"/>
    <s v="Cindy Sullivan"/>
    <s v="Shelvia Stewart"/>
    <s v="CAT INPATIENT"/>
    <s v="External via Internet"/>
    <s v="Yes"/>
    <s v="Fail"/>
    <x v="2"/>
    <s v="Pass"/>
    <m/>
    <m/>
    <s v="Yes"/>
    <s v="https://aida.com/service/test_x000a_FHIR Intergration"/>
  </r>
  <r>
    <n v="1.1599999999999999"/>
    <m/>
    <m/>
    <m/>
    <n v="640422"/>
    <m/>
    <n v="3"/>
    <x v="5"/>
    <s v="Corepoint HL7 ORM Inbound data feed_x000a_Connect to Bridges in Epic, which sends to Interconnect"/>
    <s v="Kevin McNiel"/>
    <s v="Nelson Dowling"/>
    <s v="ANC LAB"/>
    <s v="External via VPN"/>
    <s v="Yes"/>
    <s v="Pass"/>
    <x v="0"/>
    <s v="Pass"/>
    <m/>
    <m/>
    <s v="Yes"/>
    <s v="Interfaces/Katie Denning can take this 5.5.25"/>
  </r>
  <r>
    <n v="1.17"/>
    <m/>
    <m/>
    <m/>
    <m/>
    <m/>
    <n v="1"/>
    <x v="6"/>
    <s v="work with Respiratory tech to test ABG device"/>
    <s v="Mitzi Donaldson"/>
    <s v="Domah"/>
    <s v="CAT INPATIENT"/>
    <s v="Other"/>
    <s v="Yes"/>
    <m/>
    <x v="2"/>
    <m/>
    <m/>
    <m/>
    <s v="Yes"/>
    <m/>
  </r>
  <r>
    <n v="1.18"/>
    <n v="103081"/>
    <m/>
    <m/>
    <m/>
    <m/>
    <n v="3"/>
    <x v="7"/>
    <s v="Inbound to Epic - analyst would likely need to point to cloud instance of Epic "/>
    <s v="Cindy Sullivan"/>
    <s v="Rachel Medley"/>
    <s v="CAT INPATIENT"/>
    <s v="External via Internet"/>
    <s v="Yes"/>
    <s v="Pass"/>
    <x v="0"/>
    <s v="Pass"/>
    <m/>
    <m/>
    <s v="Yes"/>
    <s v="YoMingo does not utilize IP whitelisting, so the app will not be impacted by this update.  https://baby360.com/mobile-app/  - FHIR IC integration"/>
  </r>
  <r>
    <n v="1.19"/>
    <m/>
    <m/>
    <m/>
    <m/>
    <m/>
    <n v="1"/>
    <x v="8"/>
    <s v="work with diagnist techs to place orders in Breeze"/>
    <s v="Mitzi Donaldson"/>
    <s v="Domah"/>
    <s v="CAT INPATIENT"/>
    <s v="Other"/>
    <s v="Yes"/>
    <m/>
    <x v="2"/>
    <m/>
    <m/>
    <m/>
    <s v="Yes"/>
    <m/>
  </r>
  <r>
    <n v="1.2"/>
    <m/>
    <m/>
    <m/>
    <m/>
    <m/>
    <n v="0"/>
    <x v="9"/>
    <m/>
    <s v="Scott Sanderson"/>
    <s v="Christopher Crisson"/>
    <s v="Client Engineering - Citrix"/>
    <m/>
    <s v="No"/>
    <s v="Not Testable"/>
    <x v="1"/>
    <s v="Not Testable"/>
    <s v="Not Testable"/>
    <m/>
    <s v="No"/>
    <s v="Only used on thin clients, so won't be able to test as part of phase1"/>
  </r>
  <r>
    <n v="1.21"/>
    <m/>
    <m/>
    <m/>
    <m/>
    <m/>
    <n v="2"/>
    <x v="10"/>
    <s v="BD Alaris Pumps need IPs swung internally. Add this to cutover runbook and find owner._x000a_vmasalariscce01 - 172.16.74.144  - CCE TEST_x000a_vmasalariscce03 - 172.16.74.146  - CCE PROD "/>
    <s v="Cindy Sullivan"/>
    <s v="Rachel Medley"/>
    <s v="CAT INPATIENT"/>
    <s v="Other"/>
    <s v="Yes"/>
    <s v="Fail"/>
    <x v="1"/>
    <s v="Not Testable"/>
    <s v="Not Testable"/>
    <m/>
    <s v="No"/>
    <s v="Did not pass 5/28 testing._x000a_Currently building, and not slated to go live until October so will not be able to be tested within our TST cycles"/>
  </r>
  <r>
    <n v="1.22"/>
    <m/>
    <m/>
    <m/>
    <m/>
    <m/>
    <n v="1"/>
    <x v="11"/>
    <s v="must redirect Neuron on an Anesthesia device to the cloud - PRD Only"/>
    <s v="Nicola Baker-Camejo"/>
    <s v="Lissette Alonso"/>
    <s v="CAT Inpatient (Optesia)"/>
    <s v="Other"/>
    <s v="Yes"/>
    <s v="Pass"/>
    <x v="0"/>
    <m/>
    <m/>
    <m/>
    <s v="Yes"/>
    <s v="Vendor involvement to point to new AWS Epic TST server - Lissette can do this in server. _x000a_Confirmed vitals crossing after pointing to cloud environment."/>
  </r>
  <r>
    <n v="1.23"/>
    <m/>
    <m/>
    <m/>
    <m/>
    <m/>
    <n v="1"/>
    <x v="12"/>
    <s v="I pulled up a patient that has links established with outside sources and requested an update.  It updated to reflect today's date.  I also confirmed that I could view a document previously pulled in from an outside source."/>
    <s v="Chris Wright"/>
    <s v="Jennifer Bailey"/>
    <s v="INTERFACES"/>
    <s v="External via Internet"/>
    <s v="Yes"/>
    <s v="Pass"/>
    <x v="2"/>
    <m/>
    <m/>
    <m/>
    <s v="Yes"/>
    <m/>
  </r>
  <r>
    <n v="1.24"/>
    <m/>
    <m/>
    <m/>
    <m/>
    <m/>
    <n v="3"/>
    <x v="13"/>
    <s v="new horizons LTC, but CAT INPATIENT and ADM GENERAL do not know this application"/>
    <s v="Chris Wright"/>
    <s v="Katie Denning"/>
    <s v="INTERFACES"/>
    <s v="Other"/>
    <s v="Yes"/>
    <m/>
    <x v="2"/>
    <m/>
    <m/>
    <m/>
    <s v="Yes"/>
    <s v="Interfaces/Katie Denning can take this 5.5.25_x000a_CP_OB_Carefeed_ADT_File"/>
  </r>
  <r>
    <n v="1.25"/>
    <m/>
    <m/>
    <m/>
    <m/>
    <m/>
    <n v="2"/>
    <x v="14"/>
    <s v="Willow Ambulatory supply manager.  It used to be Mckesson supply manager."/>
    <s v="Cindy Sullivan"/>
    <s v="Earl Turner"/>
    <s v="CAT PHARMACY"/>
    <s v="External via Internet"/>
    <s v="No"/>
    <s v="Not Testable"/>
    <x v="1"/>
    <m/>
    <m/>
    <m/>
    <s v="Yes"/>
    <s v="can't be tested in TST"/>
  </r>
  <r>
    <n v="1.26"/>
    <m/>
    <m/>
    <m/>
    <m/>
    <m/>
    <n v="3"/>
    <x v="15"/>
    <s v="Does not need to be tested for this project."/>
    <s v="Anil Gullapalli"/>
    <s v="Anil Gullapalli"/>
    <s v="Data Services"/>
    <s v="External via Internet"/>
    <s v="Yes"/>
    <s v="Not Testable"/>
    <x v="1"/>
    <m/>
    <m/>
    <m/>
    <s v="Yes"/>
    <s v="Per Anil, Does not need to be tested for this project"/>
  </r>
  <r>
    <n v="1.27"/>
    <m/>
    <m/>
    <m/>
    <m/>
    <m/>
    <n v="1"/>
    <x v="16"/>
    <s v="Follow script linked here for testing: https://nghs.sharepoint.com/:x:/r/teams/PMO-EpicFeb2025/Shared%20Documents/General/4%20-%20Testing/Epic%20FEB%2025%20Applications%20Testing%20Toolkits/February%2025%20GC%20-%20Criteria%20Review%20-%20Utilization%20Review.xlsx?d=wdfac4ef949f5488390f24a0430415338&amp;csf=1&amp;web=1&amp;e=wIOVJd"/>
    <s v="Tamara Bethel-Williams"/>
    <s v="Erin Cordova (Brett Kennedy - backup)"/>
    <s v="REV PATIENT ACCESS"/>
    <s v="External via Internet"/>
    <s v="Yes"/>
    <s v="Fail"/>
    <x v="3"/>
    <s v="Pass"/>
    <m/>
    <m/>
    <s v="Yes"/>
    <s v="Doesn't use IP whitelisting; uses geofencing for incoming traffic, and SMART FHIR URL to return info to Epic. Issue logged"/>
  </r>
  <r>
    <n v="1.28"/>
    <m/>
    <m/>
    <m/>
    <m/>
    <m/>
    <n v="1"/>
    <x v="17"/>
    <s v="1. Order placed in EPIC and arrived. 2. Does the order populate in CHC under scheduled?  3. Move the study to ended status in EPIC.  4. Import a JPEG image to the scheduled study from C:\blankimage for the order in question. Clear the QA and change the study to reviewed status.     5. Check for image link in EPIC.  6. Once the dication is complete in PowerScribe check for report to cross to PACS.  7. Once the report is addeded in PowerScribe.  8.Check to see if Addendum is available in PACS"/>
    <s v="Tina Chapman"/>
    <s v="Rick Edwards-Chris Chumbley-Brandi Smith"/>
    <s v="ANC RADIOLOGY"/>
    <s v="Other"/>
    <s v="Yes"/>
    <s v="Pass"/>
    <x v="0"/>
    <s v="Fail"/>
    <m/>
    <m/>
    <s v="Yes"/>
    <m/>
  </r>
  <r>
    <n v="1.29"/>
    <n v="101080"/>
    <m/>
    <m/>
    <s v="640100_x000a_640102_x000a_"/>
    <m/>
    <n v="3"/>
    <x v="18"/>
    <s v=" Clarity (ROI Vendor)- Test release of Information, have ECSA check trace viewer for errors."/>
    <s v="Michael McNeilly"/>
    <s v="Drew Gardner"/>
    <s v="REV HIM / ECSA"/>
    <s v="External via Internet"/>
    <s v="Yes"/>
    <s v="Pass"/>
    <x v="0"/>
    <s v="Pass"/>
    <m/>
    <m/>
    <s v="Yes"/>
    <m/>
  </r>
  <r>
    <n v="1.3"/>
    <m/>
    <s v="100653_x000a_2100000146_x000a_33500000936"/>
    <s v="100653_x000a_100697_x000a_33500000936"/>
    <m/>
    <m/>
    <n v="3"/>
    <x v="19"/>
    <s v="Practitioner.Read (STU3)- FHIR based app"/>
    <s v="John Hale / Cindy Sullivan"/>
    <s v="Kyle Hriczo, Shelvia Stewart"/>
    <s v="ADM GENERAL / CAT INPATIENT"/>
    <s v="External via Internet"/>
    <s v="Yes"/>
    <s v="Pass"/>
    <x v="3"/>
    <s v="Not Testable"/>
    <m/>
    <m/>
    <s v="Yes"/>
    <s v="FHIR was not avail during first round of testing - Issue logged_x000a_https://apps.healthcare.elsevier.com/launch/clinicalkey_x000a_https://apps.healthcare.elsevier.com/launch/clinicalSkillsProd_x000a_https://apps.healthcare.elsevier.com/launch/clinicalkey-nursing_x000a_"/>
  </r>
  <r>
    <n v="1.31"/>
    <m/>
    <m/>
    <m/>
    <m/>
    <m/>
    <n v="3"/>
    <x v="20"/>
    <s v="https://galaxy.epic.com/Redirect.aspx?DocumentID=100051721&amp;PrefDocID=126443_x000a_Need to work with Hannah to get IPs whitelisted_x000a_Part of epic, so not needed to test"/>
    <s v="Anil Gullapalli"/>
    <s v="Anil Gullapalli"/>
    <s v="Data Services / ODBA"/>
    <s v="Other"/>
    <s v="Yes"/>
    <s v="Post Cutover Test Only"/>
    <x v="4"/>
    <s v="Post Cutover Test Only"/>
    <s v="Post Cutover Test Only"/>
    <m/>
    <s v="No"/>
    <s v="N/A part of back end services to Epic"/>
  </r>
  <r>
    <n v="1.32"/>
    <m/>
    <m/>
    <m/>
    <m/>
    <m/>
    <n v="1"/>
    <x v="21"/>
    <s v="Point interface engine to AWS TST "/>
    <s v="Chris Wright"/>
    <s v="Ram"/>
    <s v="INTERFACES"/>
    <s v="Other"/>
    <s v="Yes"/>
    <s v="Pass"/>
    <x v="0"/>
    <s v="Pass"/>
    <m/>
    <m/>
    <s v="Yes"/>
    <m/>
  </r>
  <r>
    <n v="1.33"/>
    <m/>
    <m/>
    <m/>
    <m/>
    <m/>
    <n v="3"/>
    <x v="22"/>
    <s v="https://cosmos.epic.com/"/>
    <s v="Anil Gullapalli"/>
    <s v="Mark Pawloski"/>
    <s v="Data Services"/>
    <s v="Other"/>
    <s v="No"/>
    <s v="Fail"/>
    <x v="4"/>
    <s v="Post Cutover Test Only"/>
    <s v="Post Cutover Test Only"/>
    <m/>
    <s v="Yes"/>
    <s v="Cosmos is a dataset created in collaboration with a community of health systems using Epic and is designed to improve patient care. By combining their data, participating organizations and Epic can make new discoveries and advance medicine. Cosmos also powers tools at the point of care, providing insights to clinicians that are tailored to the patient in front of them."/>
  </r>
  <r>
    <n v="1.34"/>
    <m/>
    <m/>
    <m/>
    <m/>
    <m/>
    <n v="2"/>
    <x v="23"/>
    <s v="Interconnect"/>
    <s v="Cindy Sullivan"/>
    <s v="Earl Turner"/>
    <s v="Willow/ CAT AMBULATORY / ECSA"/>
    <s v="External via VPN"/>
    <s v="No"/>
    <s v="Fail"/>
    <x v="1"/>
    <s v="Not Testable"/>
    <s v="Not Testable"/>
    <m/>
    <s v="Yes"/>
    <s v="can't be tested in TST, Willow ambulatory through VPN"/>
  </r>
  <r>
    <n v="1.35"/>
    <m/>
    <s v="100120"/>
    <m/>
    <s v="334830_x000a_334831"/>
    <m/>
    <n v="1"/>
    <x v="24"/>
    <s v="Enpoint to CRA Health for Mammograpy.  It has an E0A and AIP.  Conformed still in use by RAM."/>
    <m/>
    <s v="Amanda Osbourne-Lisa Thomas"/>
    <s v="CAT AMBULATORY / ANC RADIOLOGY/ ECSA"/>
    <s v="Other"/>
    <s v="Yes"/>
    <s v="Fail"/>
    <x v="0"/>
    <s v="Pass"/>
    <m/>
    <m/>
    <s v="Yes"/>
    <s v="Used in Prod, trying to see from RAM if used in TST"/>
  </r>
  <r>
    <n v="1.36"/>
    <m/>
    <m/>
    <m/>
    <m/>
    <m/>
    <n v="3"/>
    <x v="25"/>
    <s v="this is for credit card payments, not Cancer Risk Calculator as previously indicated"/>
    <s v="Tamara Bethel-Williams"/>
    <s v="Brandi Gaskin-Erin Cordova-Joshua Small"/>
    <s v="REV PATIENT ACCESS"/>
    <s v="External via Internet"/>
    <s v="No"/>
    <s v="Fail"/>
    <x v="4"/>
    <s v="Post Cutover Test Only"/>
    <s v="Post Cutover Test Only"/>
    <m/>
    <s v="Yes"/>
    <s v="CRC Payment Safe Experian Health is a specialized application designed to enhance financial transactions within the healthcare sector. Its primary function is to provide secure payment processing solutions, ensuring the confidentiality and integrity of sensitive financial information. Can't be tested in TST"/>
  </r>
  <r>
    <n v="1.37"/>
    <m/>
    <m/>
    <m/>
    <m/>
    <m/>
    <n v="3"/>
    <x v="26"/>
    <s v="VPN, ORU messages via corepoint"/>
    <s v="Kevin McNiel"/>
    <s v="Nelson Dowling-Darshna Patel"/>
    <s v="ANC LAB"/>
    <s v="External via VPN"/>
    <s v="Yes"/>
    <m/>
    <x v="2"/>
    <m/>
    <m/>
    <m/>
    <s v="Yes"/>
    <m/>
  </r>
  <r>
    <n v="1.3800000000000001"/>
    <m/>
    <m/>
    <m/>
    <m/>
    <m/>
    <n v="1"/>
    <x v="27"/>
    <s v="Interconnect"/>
    <s v="Tina Chapman"/>
    <s v="Brittney Nix-Melissa Fontenot, Ashlee Shiffer"/>
    <s v="ANC CARDIOLOGY / ECSA"/>
    <s v="External via Internet"/>
    <s v="Yes"/>
    <s v="Fail"/>
    <x v="2"/>
    <s v="Pass"/>
    <m/>
    <m/>
    <s v="Yes"/>
    <s v="accession # 5431 is not showing an order - hyperlinks still asking for credentials upon launching. Order issue with accession rectified and measurements were successfully transmitted-AS"/>
  </r>
  <r>
    <n v="1.39"/>
    <m/>
    <m/>
    <m/>
    <m/>
    <m/>
    <n v="3"/>
    <x v="28"/>
    <s v="For testing FHIR connections, not required for this testing event!"/>
    <s v="Chris Wright"/>
    <s v="Katie Denning"/>
    <s v="INTERFACES"/>
    <s v="External via Internet"/>
    <s v="No"/>
    <s v="Not Testable"/>
    <x v="1"/>
    <m/>
    <m/>
    <m/>
    <s v="Yes"/>
    <s v="Chris Wright working on this. Not testable at this time."/>
  </r>
  <r>
    <n v="1.4"/>
    <m/>
    <m/>
    <m/>
    <m/>
    <m/>
    <n v="2"/>
    <x v="29"/>
    <s v="Interconnect FHIR - no TST env!"/>
    <s v="Tamara Bethel-Williams"/>
    <s v="Brandi Gaskin-Erin Cordova-Joshua Small"/>
    <s v="REV PATIENT ACCESS"/>
    <m/>
    <s v="No"/>
    <s v="Not Testable"/>
    <x v="1"/>
    <s v="Not Testable"/>
    <m/>
    <m/>
    <s v="Yes"/>
    <s v="no test env for cyracom"/>
  </r>
  <r>
    <n v="1.41"/>
    <m/>
    <s v="105364_x000a_2106900301"/>
    <s v="36390_x000a_36391_x000a_36392_x000a_36393"/>
    <m/>
    <m/>
    <n v="2"/>
    <x v="30"/>
    <s v="Interconnect, likely need to test on Hyperdrive and Haiku/Canto mobile device_x000a_Link to video showing steps: https://nghs.sharepoint.com/sites/ITSTechnicalTraining/_layouts/15/stream.aspx?id=%2Fsites%2FITSTechnicalTraining%2FShared%20Documents%2FDAX%20Copilot%2FDAX%20Pre%20Training%20Intro%2EMP4&amp;referrer=StreamWebApp%2EWeb&amp;referrerScenario=AddressBarCopied%2Eview%2Ef468a639%2D0c59%2D448b%2D9885%2Da9bade8b3fa9"/>
    <m/>
    <s v="Emdeon"/>
    <s v="CAT Inpatient/CAT AMB"/>
    <s v="External via Internet"/>
    <s v="Yes"/>
    <s v="Fail"/>
    <x v="2"/>
    <s v="Fail"/>
    <m/>
    <m/>
    <s v="Yes"/>
    <s v="FHIR was not avail during first round of testing - Firewall updates made and should be ready to go for Rd2_x000a__x000a_Confirmed working in pre-test with Training Team, with troubleshooting being done with 404 with customize window_x000a__x000a_8/4 The customization window in DAX Copilot is not working."/>
  </r>
  <r>
    <n v="1.42"/>
    <m/>
    <s v="640690_x000a_640682_x000a_640684"/>
    <m/>
    <s v="640682_x000a_640683_x000a_640684_x000a_640685"/>
    <m/>
    <n v="2"/>
    <x v="31"/>
    <s v="(Med history and Real Time Pharmacy Benefits)"/>
    <s v="Mark Thomas"/>
    <s v="Amanda Osbourne-Lisa Thomas"/>
    <s v="Cat Amb"/>
    <s v="External via Internet"/>
    <s v="Yes"/>
    <s v="Pass"/>
    <x v="0"/>
    <s v="Pass"/>
    <m/>
    <m/>
    <s v="Yes"/>
    <m/>
  </r>
  <r>
    <n v="1.43"/>
    <m/>
    <m/>
    <m/>
    <m/>
    <m/>
    <n v="1"/>
    <x v="32"/>
    <s v="unknown ownership"/>
    <s v="Tamara Bethel-Williams"/>
    <s v="Erin Cordova (Brett Kennedy - backup)"/>
    <s v="REV PATIENT ACCESS"/>
    <s v="Other"/>
    <s v="Yes"/>
    <s v="Pass"/>
    <x v="0"/>
    <s v="Pass"/>
    <m/>
    <m/>
    <s v="Yes"/>
    <s v="Emdeon is a part of change Healthcare. Emdeon is a comprehensive application designed to streamline and enhance healthcare transactions. It facilitates the efficient processing of electronic claims and provides robust solutions for pharmacies, laboratories, and healthcare providers to improve billing, claims management, and data exchange."/>
  </r>
  <r>
    <n v="1.44"/>
    <m/>
    <m/>
    <m/>
    <m/>
    <m/>
    <n v="3"/>
    <x v="33"/>
    <s v="likely orphaned and should be cleaned up outside of this initiative"/>
    <s v="Mark Thomas"/>
    <s v="Amanda Osbourne-Lisa Thomas"/>
    <s v="CAT AMBULATORY"/>
    <m/>
    <s v="Yes"/>
    <s v="Not Testable"/>
    <x v="1"/>
    <s v="Not Testable"/>
    <s v="Not Testable"/>
    <m/>
    <m/>
    <s v="previous notes: likely orphaned and should be cleaned up outside of this initiative NOT USED"/>
  </r>
  <r>
    <n v="1.45"/>
    <m/>
    <m/>
    <m/>
    <m/>
    <m/>
    <n v="1"/>
    <x v="34"/>
    <s v="Cash registers for CAT Pharmacy"/>
    <s v="Cindy Sullivan"/>
    <s v="Nicole Benson-Meredith Rudeseal-Quentin Decker-Sarah Davis-Earl Turner-Maria Gray-Dawson Byrnes"/>
    <s v="CAT PHARMACY"/>
    <s v="External via Internet"/>
    <s v="No"/>
    <s v="Post Cutover Test Only"/>
    <x v="4"/>
    <s v="Post Cutover Test Only"/>
    <s v="Post Cutover Test Only"/>
    <m/>
    <s v="Yes"/>
    <m/>
  </r>
  <r>
    <n v="1.46"/>
    <m/>
    <s v="100047"/>
    <m/>
    <m/>
    <m/>
    <n v="3"/>
    <x v="35"/>
    <s v="Telehealth- uses SMS Sync queue"/>
    <m/>
    <m/>
    <m/>
    <s v="External via Internet"/>
    <s v="Yes"/>
    <m/>
    <x v="0"/>
    <m/>
    <m/>
    <m/>
    <s v="Yes"/>
    <m/>
  </r>
  <r>
    <n v="1.47"/>
    <m/>
    <m/>
    <m/>
    <m/>
    <m/>
    <n v="2"/>
    <x v="36"/>
    <s v="Corepoint Interface"/>
    <s v="Tina Chapman"/>
    <s v="Brittney Nix-Melissa Fontenot"/>
    <s v="ANC CARDIOLOGY / Clin Informatics"/>
    <s v="On-Prem Only Communication"/>
    <s v="Yes"/>
    <s v="Fail"/>
    <x v="2"/>
    <m/>
    <m/>
    <m/>
    <s v="No"/>
    <s v="Orders and results successful. Image link is prompting for credentials, which is not suppsoed to happen. Should pass credentials automatically.-BG This is now fixed"/>
  </r>
  <r>
    <n v="1.48"/>
    <m/>
    <m/>
    <m/>
    <m/>
    <m/>
    <n v="3"/>
    <x v="37"/>
    <s v="Digital signing server"/>
    <s v="Cindy Sullivan"/>
    <s v="Nicole Benson-Meredith Rudeseal-Quentin Decker-Sarah Davis-Earl Turner-Maria Gray-Dawson Byrnes"/>
    <s v="CAT PHARMACY"/>
    <s v="On-Prem Only Communication"/>
    <s v="No"/>
    <s v="Post Cutover Test Only"/>
    <x v="4"/>
    <s v="Post Cutover Test Only"/>
    <s v="Post Cutover Test Only"/>
    <m/>
    <s v="No"/>
    <s v="There is not a non-prod DSS server for testing controlled meds."/>
  </r>
  <r>
    <n v="1.49"/>
    <m/>
    <m/>
    <m/>
    <m/>
    <m/>
    <n v="2"/>
    <x v="38"/>
    <s v="Payment Safe Page"/>
    <s v="Tamara Bethel-Williams"/>
    <s v="Brandi Gaskin, Pam Shifflett, Jennifer Horn, Courtney Bailey"/>
    <s v="REV PATIENT ACCESS"/>
    <m/>
    <s v="No"/>
    <s v="Fail"/>
    <x v="1"/>
    <m/>
    <s v="Post Cutover Test Only"/>
    <m/>
    <m/>
    <s v="can't be tested in TST"/>
  </r>
  <r>
    <n v="1.5"/>
    <m/>
    <m/>
    <m/>
    <m/>
    <m/>
    <n v="2"/>
    <x v="39"/>
    <s v="Corepoint"/>
    <s v="Tamara Bethel-Williams"/>
    <s v="Brandi Gaskin, Pam Shifflett, Jennifer Horn, Courtney Bailey"/>
    <s v="REV PATIENT ACCESS"/>
    <m/>
    <s v="No"/>
    <s v="Not Testable"/>
    <x v="1"/>
    <m/>
    <s v="Post Cutover Test Only"/>
    <m/>
    <m/>
    <s v="can't be tested in TST"/>
  </r>
  <r>
    <n v="1.51"/>
    <m/>
    <m/>
    <m/>
    <m/>
    <m/>
    <n v="1"/>
    <x v="40"/>
    <s v="HL7"/>
    <s v="Antonio Davis"/>
    <s v="Paul Deleon"/>
    <s v="Physical Security"/>
    <s v="Other"/>
    <s v="Yes"/>
    <m/>
    <x v="2"/>
    <m/>
    <m/>
    <m/>
    <s v="Yes"/>
    <s v="ADT interface connected . sent ADT as well"/>
  </r>
  <r>
    <n v="1.52"/>
    <m/>
    <m/>
    <m/>
    <m/>
    <m/>
    <n v="2"/>
    <x v="41"/>
    <s v="Interconnect. FEX EpicCare Inpatient. Export files from Epic"/>
    <s v="Mitzi Donaldson"/>
    <s v="Sabrina Broome"/>
    <s v="Bugsy/LTC"/>
    <s v="On-Prem Only Communication"/>
    <m/>
    <s v="Not Testable"/>
    <x v="1"/>
    <m/>
    <m/>
    <m/>
    <s v="Yes"/>
    <s v="Bugsy exports their infections and procedures to NHSN (National Healthcare Safety Network). However, it doesn't work in the TST environment for testing purposes"/>
  </r>
  <r>
    <n v="1.53"/>
    <m/>
    <m/>
    <m/>
    <m/>
    <m/>
    <n v="2"/>
    <x v="42"/>
    <m/>
    <s v="Michael McNeilly"/>
    <s v="Brenda Fons"/>
    <s v="REV Rev Cycle"/>
    <s v="Other"/>
    <s v="Yes"/>
    <s v="Fail"/>
    <x v="1"/>
    <m/>
    <m/>
    <m/>
    <s v="Yes"/>
    <s v="Does not currenlty work in TST on prem. We do not use consitantly in TST and do not know when stopped working. Looks like TST was overrode with PRD build and I have corrected that. Seeing if can reestablish connection on prem. Might have to test in PRD. Case is logged with vendor. _x000a_6/18/2025 We will plan to test this once SUP is on the cloud. Have not been able to reestablish a connection in TST prem. Last case update FinThrive needed natted IPs. We normally would not test in TST, with SUP being the preferred testing environment for this application. "/>
  </r>
  <r>
    <n v="1.54"/>
    <m/>
    <m/>
    <m/>
    <m/>
    <m/>
    <n v="2"/>
    <x v="43"/>
    <s v="inbound Interconnect"/>
    <s v="Cindy Sullivan"/>
    <s v="Nicole Benson-Meredith Rudeseal-Quentin Decker-Sarah Davis-Earl Turner-Maria Gray-Dawson Byrnes"/>
    <s v="CAT PHARMACY"/>
    <s v="Other"/>
    <s v="Yes"/>
    <s v="Pass"/>
    <x v="0"/>
    <s v="Pass"/>
    <m/>
    <m/>
    <s v="No"/>
    <s v="Drug Database"/>
  </r>
  <r>
    <n v="1.55"/>
    <m/>
    <m/>
    <m/>
    <m/>
    <m/>
    <n v="3"/>
    <x v="44"/>
    <s v="Fuse extracts data from Aria and it uses the data to track patient documentation, charges, etc in Aria. Fuse cranks out a report so that Rad Onc leadership can use to identify missing/incorrect charges, look at data insights _x000a_ _x000a_Technically if Aria is working, Fuse should be working too. _x000a_ 052825 - Aria worked for Varian testing. Do not have a way to test just the Fuse report."/>
    <m/>
    <s v="Amanda Osbourne-Lisa Thomas"/>
    <s v="CAT AMBULATORY"/>
    <s v="External via VPN"/>
    <s v="Yes"/>
    <s v="Pass"/>
    <x v="0"/>
    <s v="Pass"/>
    <m/>
    <m/>
    <s v="Yes"/>
    <s v="Listed as Corepoint in 3rd party, but is in fact interconnect and will need to be whitelisted!"/>
  </r>
  <r>
    <n v="1.56"/>
    <m/>
    <m/>
    <m/>
    <m/>
    <m/>
    <n v="2"/>
    <x v="45"/>
    <s v="External via VPN"/>
    <s v="Chris Wright"/>
    <s v="Katie Denning"/>
    <s v="INTERFACES"/>
    <s v="Other"/>
    <s v="Yes"/>
    <m/>
    <x v="2"/>
    <m/>
    <m/>
    <m/>
    <s v="Yes"/>
    <s v="Interfaces/Katie Denning can take this 5.5.25"/>
  </r>
  <r>
    <n v="1.57"/>
    <m/>
    <m/>
    <m/>
    <m/>
    <m/>
    <n v="2"/>
    <x v="46"/>
    <s v="Interconnect-GEAirStrip20085-PRD - contact vendor to whitelist IPs"/>
    <s v="Cindy Sullivan"/>
    <s v="Peter Dcosta"/>
    <s v="CAT INPATIENT"/>
    <s v="External via Internet"/>
    <s v="No"/>
    <s v="Not Testable"/>
    <x v="1"/>
    <s v="Not Testable"/>
    <s v="Not Testable"/>
    <m/>
    <s v="Yes"/>
    <s v="unable to be tested in TST without significant support from vendor. This presentation covers the technical kickoff for GE AirStrip at Hartford Hospital DCMU. https://nghs.sharepoint.com/teams/PMO-GEMonitorandTelemetry/Shared Documents/General/2 - Planning/AirStrip/GE_AirStrip Tech Kickoff Deck - NGHS.pptx?web=1&amp;EntityRepresentationId=f336be3a-3814-42bf-ade4-85dbda56c135"/>
  </r>
  <r>
    <n v="1.58"/>
    <m/>
    <m/>
    <m/>
    <m/>
    <m/>
    <n v="1"/>
    <x v="47"/>
    <s v="Perinatal monitoring and documentation URL for accessing fetal strips."/>
    <s v="Cindy Sullivan"/>
    <s v="Rachel Medley"/>
    <s v="CAT INPATIENT"/>
    <s v="Other"/>
    <s v="Yes"/>
    <s v="Not Testable"/>
    <x v="1"/>
    <s v="Not Testable"/>
    <s v="Not Testable"/>
    <m/>
    <s v="No"/>
    <s v="We are not able to test CPN until we are in PRD"/>
  </r>
  <r>
    <n v="1.59"/>
    <m/>
    <m/>
    <m/>
    <m/>
    <m/>
    <n v="3"/>
    <x v="48"/>
    <s v="Clinicians need real-time information to deliver the best patient care possible; leaders need intuitive analytic dashboards for managing operations; patients — and their families "/>
    <s v="Tamara Bethel-Williams"/>
    <s v="Brandi Gaskin, Erin Cordova"/>
    <s v="REV PATIENT ACCESS"/>
    <s v="External via VPN"/>
    <s v="Yes"/>
    <m/>
    <x v="2"/>
    <m/>
    <m/>
    <m/>
    <s v="No"/>
    <s v="Goes through VPN"/>
  </r>
  <r>
    <n v="1.6"/>
    <m/>
    <m/>
    <m/>
    <n v="640320"/>
    <m/>
    <n v="3"/>
    <x v="49"/>
    <s v="Interconnect Bridges interface_x000a_https://www.grits.state.ga.us/gritsws/client_Service_x000a_Also covers: Interconnect-QVC-TST  GRITS_x000a__x000a_Enter/administer vax on tst patient Epic TST - verify can see in GRITS TST portal. Enter historical vax on GRITS tst patient, verify Epic pulls via VAX Query._x000a_052825 - GRITS tst did not show vaccine entered from Epic TST"/>
    <s v="Mark Thomas"/>
    <s v="Amanda Osborne"/>
    <s v="CAT AMBULATORY"/>
    <s v="External via Internet"/>
    <s v="Yes"/>
    <s v="Fail"/>
    <x v="2"/>
    <s v="Pass"/>
    <m/>
    <m/>
    <s v="Yes"/>
    <s v="Earl and Amanda B verified GRITS testing_x000a_https://www.gritstest.state.ga.us/gritsws/client_Service?wsdl"/>
  </r>
  <r>
    <n v="1.61"/>
    <m/>
    <m/>
    <s v="TST Dashboard - 30403003657_x000a_TST Patient Detail - 30403003655"/>
    <m/>
    <m/>
    <n v="2"/>
    <x v="50"/>
    <s v="Interconnect Testing.  Open EPIC find patient on critical care unit and place DKA Insulin Infusion order.  In Sidebar see the order displayed.  Click the link to Glucommander should open the patient detail window and the order should cross in.  "/>
    <s v="Cindy Sullivan"/>
    <s v="Marylynn O'Reilly"/>
    <s v="CAT INPATIENT"/>
    <s v="External via Internet"/>
    <s v="Yes"/>
    <s v="Fail"/>
    <x v="2"/>
    <s v="Pass"/>
    <m/>
    <m/>
    <s v="Yes"/>
    <s v="Error Message - SmartClickV3 experienced an unexpected problem causing your login to fail._x000a_SmartClickV3 unexpected exception processing Landing page. Error: G-GC-S-1-000006._x000a_System.IO.DirectoryNotFoundException: Could not find a part of the path 'D:\inetpub\wwwroot\GSENT.1689-t01.glytecenterprise.com.3512\csharp\Glucommander\Views\SMARTonFHIR\Landing\LandingError.cshtml'._x000a__x000a_8/6 - Passes after troubleshooting with vendor"/>
  </r>
  <r>
    <n v="1.62"/>
    <m/>
    <m/>
    <m/>
    <m/>
    <m/>
    <n v="3"/>
    <x v="51"/>
    <s v="Active API. Interconnect FHIR"/>
    <s v="Anil Gullapalli"/>
    <s v="Mark Pawloski"/>
    <s v="ITS DATA SERVICES"/>
    <m/>
    <s v="No"/>
    <s v="Not Testable"/>
    <x v="1"/>
    <s v="Not Testable"/>
    <s v="Not Testable"/>
    <m/>
    <m/>
    <s v="can't be tested in TST"/>
  </r>
  <r>
    <n v="1.6300000000000001"/>
    <m/>
    <m/>
    <m/>
    <m/>
    <m/>
    <n v="1"/>
    <x v="52"/>
    <s v="Interconnect mobile instance_x000a_Test device authentication and functionality. This should be available for TST testing."/>
    <s v="Mark Thomas"/>
    <s v="Amanda Osbourne-Lisa Thomas"/>
    <s v="CAT AMBULATORY"/>
    <s v="External via Internet"/>
    <s v="Yes"/>
    <s v="Fail"/>
    <x v="2"/>
    <s v="Pass"/>
    <m/>
    <m/>
    <s v="Yes"/>
    <s v="When attempting to log into Haiku app as FAMMD I got message, &quot;Login Failure Communication with the server timed out. Seek assistance from an administrator if the problem persists. Code: TimedOut. "/>
  </r>
  <r>
    <n v="1.6400000000000001"/>
    <m/>
    <m/>
    <m/>
    <m/>
    <m/>
    <n v="3"/>
    <x v="53"/>
    <s v="Interconnect. Does it go through the VPN? We should follow up with Hannah on this one as well. Hannah says likely not VPN and instead through the Care Everywhere network. This is likely for support connective services._x000a_5/28  -  DId not see Care Everywhere connection Cloud TST"/>
    <s v="Mark Thomas"/>
    <s v="Amanda Osbourne-Lisa Thomas"/>
    <s v="CAT AMBULATORY"/>
    <s v="External via Internet"/>
    <s v="Yes"/>
    <s v="Fail"/>
    <x v="2"/>
    <s v="Pass"/>
    <s v="Post Cutover Test Only"/>
    <m/>
    <s v="Yes"/>
    <s v="a grouping within Care Everywhere"/>
  </r>
  <r>
    <n v="1.6500000000000001"/>
    <m/>
    <m/>
    <m/>
    <m/>
    <m/>
    <n v="3"/>
    <x v="54"/>
    <s v="Instance only in POC, potentially orphaned and needs to be cleaned up not as part of this initiative."/>
    <s v="Cindy Sullivan"/>
    <s v="Nicole Benson-Meredith Rudeseal-Quentin Decker-Sarah Davis-Earl Turner-Maria Gray-Dawson Byrnes"/>
    <s v="CAT PHARMACY"/>
    <s v="Other"/>
    <s v="No"/>
    <s v="Not Testable"/>
    <x v="1"/>
    <s v="Not Testable"/>
    <m/>
    <m/>
    <s v="No"/>
    <s v="Only in POC"/>
  </r>
  <r>
    <n v="1.6600000000000001"/>
    <m/>
    <m/>
    <m/>
    <m/>
    <m/>
    <n v="1"/>
    <x v="55"/>
    <s v="Corepoint and Interconnect for Cupid"/>
    <s v="Tina Chapman"/>
    <s v="Brittney Nix-Melissa Fontenot"/>
    <s v="ANC CARDIOLOGY"/>
    <s v="Other"/>
    <s v="Yes"/>
    <s v="Fail"/>
    <x v="3"/>
    <s v="Fail"/>
    <m/>
    <m/>
    <s v="Yes"/>
    <s v="Issue logged"/>
  </r>
  <r>
    <n v="1.6700000000000002"/>
    <m/>
    <m/>
    <m/>
    <m/>
    <m/>
    <n v="3"/>
    <x v="56"/>
    <s v="Instance only in POC, potentially orphaned and needs to be cleaned up not as part of this initiative."/>
    <s v="Tina Chapman"/>
    <s v="Brittney Nix-Melissa Fontenot"/>
    <s v="ANC CARDIOLOGY"/>
    <s v="External via Internet"/>
    <s v="Yes"/>
    <s v="Not Testable"/>
    <x v="1"/>
    <s v="Not Testable"/>
    <s v="Not Testable"/>
    <m/>
    <s v="Yes"/>
    <m/>
  </r>
  <r>
    <n v="1.6800000000000002"/>
    <m/>
    <m/>
    <m/>
    <m/>
    <m/>
    <n v="0"/>
    <x v="57"/>
    <s v="Interdisciplinary Group- FHIRInterconnect FHIR - Interconnect-IdG-TST"/>
    <s v="Donnie Lee"/>
    <s v="Pam Shelton"/>
    <s v="INFO SEC / ECSA"/>
    <s v="On-Prem Only Communication"/>
    <s v="Yes"/>
    <s v="Pass"/>
    <x v="2"/>
    <s v="Pass"/>
    <m/>
    <m/>
    <s v="No"/>
    <s v="Created user AWS Test, provisioned Epic EMP successfully."/>
  </r>
  <r>
    <n v="1.6900000000000002"/>
    <m/>
    <m/>
    <m/>
    <m/>
    <m/>
    <n v="0"/>
    <x v="58"/>
    <s v="Interconnect"/>
    <s v="Donnie Lee"/>
    <s v="Manuel Bonilla-Pamela Shelton"/>
    <s v="ITS INFORMATION SECURITY"/>
    <s v="External via Internet"/>
    <s v="Yes"/>
    <s v="Pass"/>
    <x v="2"/>
    <s v="Pass"/>
    <m/>
    <m/>
    <s v="Yes"/>
    <s v="Created user via IGA and provisioned OneSign license via policy successfully"/>
  </r>
  <r>
    <n v="1.7000000000000002"/>
    <m/>
    <m/>
    <m/>
    <m/>
    <m/>
    <n v="1"/>
    <x v="59"/>
    <s v="inbound Interconnect; no changes needed on their side per Elliot at Insight RX - 5/13 NB"/>
    <s v="Cindy Sullivan"/>
    <s v="Nicole Benson-Meredith Rudeseal-Quentin Decker-Sarah Davis-Earl Turner-Maria Gray-Dawson Byrnes"/>
    <s v="CAT PHARMACY"/>
    <s v="External via Internet"/>
    <s v="Yes"/>
    <s v="Fail"/>
    <x v="2"/>
    <s v="Pass"/>
    <m/>
    <m/>
    <s v="Yes"/>
    <s v="Testing DryRun #1--504 Gateway Time-out_x000a_Testing DryRun #2 - 404- File or directory not found - issue resolved and now working_x000a_https://epic-test1.insight-rx.com/epic/launch/60ea535b-ddf1-4182-9de0-07bda81c7e1d_x000a_"/>
  </r>
  <r>
    <n v="1.7100000000000002"/>
    <s v="101089_x000a_103536"/>
    <m/>
    <n v="100074"/>
    <m/>
    <m/>
    <n v="1"/>
    <x v="60"/>
    <s v="inbound Interconnect,  Vendor is Change Health Care'_x000a_Follow script linked here for testing: https://nghs.sharepoint.com/:x:/r/teams/PMO-EpicFeb2025/Shared%20Documents/General/4%20-%20Testing/Epic%20FEB%2025%20Applications%20Testing%20Toolkits/February%2025%20GC%20-%20Criteria%20Review%20-%20Utilization%20Review.xlsx?d=wdfac4ef949f5488390f24a0430415338&amp;csf=1&amp;web=1&amp;e=wIOVJd"/>
    <s v="Tamara Bethel-Williams"/>
    <s v="Erin Cordova (Brett Kennedy - backup)"/>
    <s v="REV PATIENT ACCESS"/>
    <s v="External via Internet"/>
    <s v="Yes"/>
    <s v="Fail"/>
    <x v="3"/>
    <s v="Pass"/>
    <m/>
    <m/>
    <s v="Yes"/>
    <s v="Doesn't use IP whitelisting; uses geofencing for incoming traffic, and SMART FHIR URL to return info to Epic. _x000a_https://integ.ds.interqual.com/caas/review/ap-portal.html?provider=epicProvider&amp;guidelineRestricted=false&amp;launchMode=externalWindow_x000a_"/>
  </r>
  <r>
    <n v="1.7200000000000002"/>
    <m/>
    <n v="100066"/>
    <s v="103536_x000a_100428"/>
    <m/>
    <m/>
    <n v="2"/>
    <x v="61"/>
    <s v=" REV PATIENT ACCESS SMS / Televox SMS used by Mychart -Interconnect"/>
    <s v="Tamara Bethel-Williams"/>
    <s v="Jennifer Horn, Brandi Gaskin"/>
    <s v="REV PATIENT ACCESS"/>
    <s v="External via Internet"/>
    <s v="Yes"/>
    <s v="Pass"/>
    <x v="2"/>
    <s v="Pass"/>
    <m/>
    <m/>
    <s v="Yes"/>
    <s v="https://intrado.com/healthcare"/>
  </r>
  <r>
    <n v="1.74"/>
    <m/>
    <m/>
    <m/>
    <m/>
    <m/>
    <n v="2"/>
    <x v="62"/>
    <m/>
    <s v="Nicola Baker-Camejo"/>
    <s v="Lissette Alonso"/>
    <s v="CAT INPATIENT"/>
    <m/>
    <s v="No"/>
    <s v="Not Testable"/>
    <x v="1"/>
    <m/>
    <s v="Not Testable"/>
    <m/>
    <m/>
    <s v="can't be tested in TST"/>
  </r>
  <r>
    <n v="1.75"/>
    <m/>
    <m/>
    <m/>
    <m/>
    <m/>
    <n v="1"/>
    <x v="63"/>
    <s v="New app 3rd party vendor, need to investigate testing needs. Not in LeanIX. There is also an app on mobile devices. There is no weblink in Epic for this app. Only mobile app. Only Corepoint."/>
    <s v="Cindy Sullivan"/>
    <s v="Rachel Medley"/>
    <s v="CAT INPATIENT"/>
    <s v="Other"/>
    <s v="Yes"/>
    <s v="Pass"/>
    <x v="0"/>
    <s v="Pass"/>
    <m/>
    <m/>
    <s v="Yes"/>
    <s v="https://nghs.service-now.com/now/nav/ui/classic/params/target/pm_project.do%3Fsys_id%3Dbd114a661bc7bd10ab9aca22604bcb7a%26sysparm_stack%3D%26sysparm_view%3D"/>
  </r>
  <r>
    <n v="1.76"/>
    <m/>
    <m/>
    <m/>
    <m/>
    <m/>
    <n v="3"/>
    <x v="64"/>
    <s v="interconnect, gets schedule dates for a provider. FHIR API.Kyruus provided the following update: the Kyruus network team has confirmed that there are no integrations currently that would necessitate any updates for IP whitelisting. This work is all set to close. BKG. - search and schedule appt with Provider_x000a_Backend system FHIR access essentially uses a generic service account to access data.  As a result, it is not applicable for patient-facing use cases."/>
    <s v="Tamara Bethel-Williams"/>
    <s v="Brandi Gaskin, Pam Shifflett, Jennifer Horn, Courtney Bailey"/>
    <s v="REV PATIENT ACCESS"/>
    <s v="Other"/>
    <s v="Yes"/>
    <s v="Pass"/>
    <x v="0"/>
    <s v="Pass"/>
    <m/>
    <m/>
    <s v="Yes"/>
    <s v="E0E Backend System. Approved through Showroom. "/>
  </r>
  <r>
    <n v="1.77"/>
    <m/>
    <s v="100029_x000a_100030_x000a_100031"/>
    <m/>
    <m/>
    <m/>
    <n v="1"/>
    <x v="65"/>
    <s v="Epic Printing"/>
    <s v="Scott Sanderson"/>
    <s v="Steve Reagan"/>
    <s v="ECSA"/>
    <s v="On-Prem Only Communication"/>
    <s v="Yes"/>
    <s v="Pass"/>
    <x v="0"/>
    <s v="Pass"/>
    <m/>
    <m/>
    <s v="Yes"/>
    <m/>
  </r>
  <r>
    <n v="1.78"/>
    <m/>
    <m/>
    <m/>
    <m/>
    <m/>
    <n v="3"/>
    <x v="66"/>
    <s v="stand-alone service from McKesson for the 340B. It only works in PRD because it has to have eligible patients with eligible meds with eligible insurance to generate a flat file that they place on a SFTP server. Not sure if we &quot;push&quot; the file to McKesson from the SFTP or they &quot;pull&quot; the file._x000a__x000a_The way that MOVEit connects to MacroHelix is via a SFTP connection, it is logging into ftp.mhiapps.com. I can set up a quick job if you want to send a test file over if you need to, but I don't see that we have anything built to send from Epic Test to MacroHelix in MOVEIt. We do have some PRD jobs. MOVEit is currently having no problems getting into the folder structure where we pick up files from EPIC Test_x000a_"/>
    <s v="Cindy Sullivan"/>
    <s v="Benjamin Simmons"/>
    <s v="BI"/>
    <m/>
    <s v="Yes"/>
    <m/>
    <x v="2"/>
    <m/>
    <m/>
    <m/>
    <m/>
    <m/>
  </r>
  <r>
    <n v="1.79"/>
    <m/>
    <m/>
    <m/>
    <m/>
    <m/>
    <n v="3"/>
    <x v="67"/>
    <s v="Test UC on my way workflow via MyChart TST to see Mapquest map"/>
    <s v="Mark Thomas"/>
    <s v="Amanda Osbourne"/>
    <s v="CAT - MYCHART"/>
    <s v="External via Internet"/>
    <s v="Yes"/>
    <s v="Pass"/>
    <x v="2"/>
    <s v="Pass"/>
    <m/>
    <m/>
    <s v="Yes"/>
    <s v="AWS 3 and AWS 4 successful (052825)"/>
  </r>
  <r>
    <n v="1.8"/>
    <m/>
    <m/>
    <m/>
    <m/>
    <m/>
    <n v="1"/>
    <x v="68"/>
    <s v="corepoint + inbound Interconnect HL7 for Cupid_x000a_do not have any component of Merge in our images, so accessing XML file is main test here"/>
    <s v="Tina Chapman"/>
    <s v="Brittney Nix-Melissa Fontenot"/>
    <s v="ANC CARDIOLOGY"/>
    <s v="External via Internet"/>
    <s v="Yes"/>
    <s v="Fail"/>
    <x v="0"/>
    <s v="Pass"/>
    <m/>
    <m/>
    <s v="Yes"/>
    <s v="Issue logged with below details"/>
  </r>
  <r>
    <n v="1.81"/>
    <m/>
    <m/>
    <m/>
    <m/>
    <m/>
    <n v="1"/>
    <x v="69"/>
    <s v="corepoint + inbound Interconnect HL7 for Cupid_x000a_Image links and measurement XML files"/>
    <s v="Tina Chapman"/>
    <s v="Brittney Nix-Melissa Fontenot"/>
    <s v="ANC CARDIOLOGY"/>
    <s v="On-Prem Only Communication"/>
    <s v="Yes"/>
    <s v="Fail"/>
    <x v="3"/>
    <s v="Pass"/>
    <m/>
    <m/>
    <s v="No"/>
    <s v="Orders, results, and study measurements were successful. Image links are prompting for user crednetials when they should be passed automatically. Also launches in MS Edge instead of IE. Accession # 5429 is shared with an xray exam and second attemt accession # 5431 is not showing an order - hyperlinks still asking for credentials upon launching. Order issue with accession rectified and measurements were successfully transmitted-AS"/>
  </r>
  <r>
    <n v="1.82"/>
    <m/>
    <m/>
    <m/>
    <m/>
    <m/>
    <n v="2"/>
    <x v="70"/>
    <s v="Co-traveller status has been put on HOLD"/>
    <s v="Chris Wright"/>
    <s v="Mark Pawloski, Benjamin Simmons"/>
    <s v="Data Services"/>
    <s v="Other"/>
    <s v="Yes"/>
    <s v="Pass"/>
    <x v="2"/>
    <m/>
    <m/>
    <m/>
    <s v="No"/>
    <s v="MOVEit logs into the via the server path \\npf\npf if this has been pointed to the Cloud server, currently running jobs that are accessing that file path every 15 min and all are successfully connecting and moving files"/>
  </r>
  <r>
    <n v="1.83"/>
    <m/>
    <m/>
    <m/>
    <m/>
    <m/>
    <n v="2"/>
    <x v="71"/>
    <s v="open.epic/Epic on FHIR App_x000a__x000a_clicked Murj docket on patient Carolina Cupid, link opens browser with murj docket url, but I do not have  amurj account. Email sent to murj to see if they saw my attempt to connect in their test environment - awaiting response "/>
    <s v="Mark Thomas"/>
    <s v="Christian Haygood"/>
    <s v="CAT AMB"/>
    <s v="External via Internet"/>
    <m/>
    <s v="Not Testable"/>
    <x v="1"/>
    <s v="Not Testable"/>
    <m/>
    <m/>
    <s v="Yes"/>
    <s v="Not able to test without Murj involement. Murj team sent docket on Tuesday, but testing window was not open due to reschedule. Email sent to Murj team to assist 6/18 and follow up sent 6/19 with updated testing window, awaiting reply - hoping to recieve test docket from Murj this afternoon or 6/20"/>
  </r>
  <r>
    <n v="1.84"/>
    <m/>
    <s v="100082"/>
    <m/>
    <m/>
    <m/>
    <n v="3"/>
    <x v="72"/>
    <m/>
    <s v="Cindy Sullivan"/>
    <s v="Earl Turner"/>
    <s v="Willow Amb"/>
    <s v="External via Internet"/>
    <s v="No"/>
    <s v="Not Testable"/>
    <x v="1"/>
    <s v="Not Testable"/>
    <m/>
    <m/>
    <s v="Yes"/>
    <s v="can't be tested in TST"/>
  </r>
  <r>
    <n v="1.85"/>
    <m/>
    <m/>
    <m/>
    <m/>
    <m/>
    <n v="2"/>
    <x v="73"/>
    <s v="Active FHIR API in Vendor Services_x000a_5/28/25 - Tried onsite testing and the mic does not work to integrate directly with Epic. The mic will work to dictate to the box and then transition to Epic._x000a_6/2/25 - Reviewed with Tomel and Krista. Unable to test on Epic Cloud TST app. Can only test Dragon on published apps at this time. "/>
    <s v="Mark Thomas"/>
    <s v="Amanda Osbourne-Lisa Thomas"/>
    <s v="CAT AMBULATORY"/>
    <s v="External via Internet"/>
    <s v="Yes"/>
    <s v="Not Testable"/>
    <x v="1"/>
    <s v="Not Testable"/>
    <m/>
    <m/>
    <s v="Yes"/>
    <s v="We will not be able to test Dragon on the Epic Cloud TST app. We can only test Dragon on published apps - can't do the double jump to the apps.cloud.nghs"/>
  </r>
  <r>
    <n v="1.86"/>
    <m/>
    <s v="100081"/>
    <m/>
    <n v="640337"/>
    <m/>
    <n v="3"/>
    <x v="74"/>
    <m/>
    <s v="Leslie McClain / Nicola Baker-Camejo"/>
    <s v="Lissette Alonso"/>
    <s v="CAT INPATIENT"/>
    <s v="Other"/>
    <s v="Yes"/>
    <s v="Pass"/>
    <x v="0"/>
    <s v="Pass"/>
    <m/>
    <m/>
    <s v="Yes"/>
    <s v="Was able to see images from the image link successfully. Goes through Corepoint and IC"/>
  </r>
  <r>
    <n v="1.87"/>
    <m/>
    <m/>
    <m/>
    <m/>
    <m/>
    <n v="1"/>
    <x v="75"/>
    <s v="corepoint interface"/>
    <s v="Mark Thomas"/>
    <s v="Earl Turner"/>
    <s v="Willow"/>
    <s v="Other"/>
    <s v="Yes"/>
    <s v="Pass"/>
    <x v="0"/>
    <s v="Pass"/>
    <m/>
    <m/>
    <s v="Yes"/>
    <s v="Was able to see orders cross to Omnicell IVX and Omnicell Omnicenter - NB"/>
  </r>
  <r>
    <n v="1.8800000000000001"/>
    <m/>
    <s v="100033"/>
    <m/>
    <m/>
    <m/>
    <n v="1"/>
    <x v="76"/>
    <s v="On-prem document management"/>
    <s v="Michael McNeilly"/>
    <s v="Tyjuane Albright"/>
    <s v="REV HIM"/>
    <s v="On-Prem Only Communication"/>
    <s v="Yes"/>
    <s v="Pass"/>
    <x v="0"/>
    <s v="Pass"/>
    <m/>
    <m/>
    <s v="No"/>
    <m/>
  </r>
  <r>
    <n v="1.8900000000000001"/>
    <m/>
    <m/>
    <m/>
    <m/>
    <m/>
    <n v="2"/>
    <x v="77"/>
    <s v="ODI queue Interconnect"/>
    <s v="Michael McNeilly"/>
    <s v="Ram Chimpudi"/>
    <s v="REV HIM"/>
    <s v="Other"/>
    <s v="Yes"/>
    <s v="Fail"/>
    <x v="2"/>
    <s v="Pass"/>
    <m/>
    <m/>
    <s v="Yes"/>
    <s v="Ram worked on this one when we had issues on first dry run."/>
  </r>
  <r>
    <n v="1.9000000000000001"/>
    <m/>
    <s v="100043_x000a_100163_x000a_100164"/>
    <m/>
    <m/>
    <m/>
    <n v="2"/>
    <x v="78"/>
    <s v="Outlook Epic Integration was not affected by AWS cloud project- I confimed thebuild looks appropraite in TST. Bkg"/>
    <s v="Jason Camp / Tamara Bethel-Williams"/>
    <s v="Brandi Gaskin / Lecia Grunfelder"/>
    <s v="M365 / REV PATIENT ACCESS / CAT INPATIENT"/>
    <s v="External via Internet"/>
    <s v="Yes"/>
    <s v="Pass"/>
    <x v="0"/>
    <s v="Pass"/>
    <m/>
    <m/>
    <s v="Yes"/>
    <m/>
  </r>
  <r>
    <n v="1.9100000000000001"/>
    <m/>
    <s v="27030_x000a_27032_x000a_27033"/>
    <m/>
    <m/>
    <m/>
    <n v="2"/>
    <x v="79"/>
    <s v="interconnect. The information obtained regarding PECOS enrollment status is completed via an Epic Batch Run. The batch job obtains a file from CMS and uploads that file to system. The batch gets the file from CMS, uploads it to our FTP, then uploads the file to system. Using the following file paths: Non PRD file path:    \\nghs.com\epic\NonProd\Hospice\PECOS_x000a_PRD file path:   \\nghs.com\epic\Prod\Hospice\PECOS  _x000a_Verified with ECSA these file paths will not be affected. "/>
    <s v="Cindy Sullivan"/>
    <s v="Casey Barron"/>
    <s v="HOSPICE"/>
    <s v="External via Internet"/>
    <s v="Yes"/>
    <s v="Pass"/>
    <x v="2"/>
    <s v="Pass"/>
    <m/>
    <m/>
    <s v="Yes"/>
    <s v="Ran Batch Job: 315 - NGHS HSPC PECOS in Putty AWS TST Environment; Batch job ran successfully; validated PECOS enrollment status updated in Hospice Intake StoryBoard "/>
  </r>
  <r>
    <n v="1.9200000000000002"/>
    <m/>
    <m/>
    <m/>
    <m/>
    <m/>
    <n v="3"/>
    <x v="80"/>
    <s v="ORM/ORU corepoint. _x000a_Verified with Zachary Delimitros (Sleep Lab manager) we are not using the interface to send reports from Sleepware back into Epic. _x000a_Interface not being used"/>
    <s v="Mark Thomas"/>
    <s v="Amanda Osbourne-Lisa Thomas"/>
    <s v="CAT AMBULATORY"/>
    <s v="Other"/>
    <s v="No"/>
    <s v="Not Testable"/>
    <x v="1"/>
    <s v="Not Testable"/>
    <s v="Not Testable"/>
    <m/>
    <s v="No"/>
    <s v="Interface not being used"/>
  </r>
  <r>
    <n v="1.93"/>
    <m/>
    <m/>
    <m/>
    <m/>
    <m/>
    <n v="1"/>
    <x v="81"/>
    <s v="Likely a corepoint connection"/>
    <s v="Cindy Sullivan"/>
    <s v="Peter Dcosta"/>
    <s v="CAT INPATIENT"/>
    <m/>
    <s v="No"/>
    <s v="Not Testable"/>
    <x v="1"/>
    <s v="Not Testable"/>
    <s v="Post Cutover Test Only"/>
    <m/>
    <m/>
    <s v="unable to be tested in TST without significant support from vendor"/>
  </r>
  <r>
    <n v="1.94"/>
    <m/>
    <m/>
    <m/>
    <m/>
    <m/>
    <n v="1"/>
    <x v="82"/>
    <s v="   1. Enter an order in EPIC and move to arrived.  2. Check Powerscribe to see if order is in Scheduled status.  3. move the study to ended status in EPIC.  4. Create a dictation in Powerscribe.  5. Check EPIC for a report.  6. Create an addendum in Powerscribe.  7. Check Epic for an addendum.                                                                                                                                                                                                  Needs to be tested before this app co-travels to cloud as well as after"/>
    <s v="Tina Chapman"/>
    <s v="Rick Edwards-Chris Chumbley-Brandi Smith"/>
    <s v="Radiant"/>
    <s v="Other"/>
    <s v="Yes"/>
    <s v="Pass"/>
    <x v="2"/>
    <s v="Fail"/>
    <m/>
    <m/>
    <s v="Yes"/>
    <s v="PS states the information comes from and goes to Corepoint so Whitlisting EPIC cloud IP not in scope. Per request "/>
  </r>
  <r>
    <n v="1.95"/>
    <m/>
    <m/>
    <m/>
    <m/>
    <m/>
    <n v="3"/>
    <x v="83"/>
    <s v="token request with Press Ganey_x000a_https://epic.pressganey.com/api/v1/oauth2/token_x000a_74.119.202.118,74.119.202.119_x000a_Not through Epic, so we'll need to contact Press Ganey"/>
    <s v="John Hale"/>
    <s v="Kyle Hriczo"/>
    <s v="ADM GENERAL"/>
    <m/>
    <s v="No"/>
    <s v="Not Testable"/>
    <x v="1"/>
    <s v="Not Testable"/>
    <s v="Not Testable"/>
    <m/>
    <m/>
    <s v="of the group, I have reached back out to ask about working on phase 2 portion which is moving corepoint to the"/>
  </r>
  <r>
    <n v="1.96"/>
    <m/>
    <m/>
    <m/>
    <m/>
    <m/>
    <n v="3"/>
    <x v="84"/>
    <s v="GNC does not use this application"/>
    <s v="Mark Thomas"/>
    <s v="Amanda Osborne"/>
    <s v="CAT AMBULATORY"/>
    <s v="Other"/>
    <s v="No"/>
    <s v="Not Testable"/>
    <x v="1"/>
    <s v="Not Testable"/>
    <s v="Not Testable"/>
    <m/>
    <s v="No"/>
    <s v="not used"/>
  </r>
  <r>
    <n v="1.97"/>
    <m/>
    <m/>
    <m/>
    <m/>
    <m/>
    <n v="3"/>
    <x v="85"/>
    <s v="interface engine_x000a__x000a_ADT corepoint will be pointed for TST (no vendor contact needed)_x000a_Does PACS need to coordinate with this testing?_x000a_Need traffic from AWS to interconnect into PACS. Q-path provides a complete workflow solution for point-of-care ultrasound to help manage credentialing, quality assurance, reporting, billing, storage, teaching, research, and more. "/>
    <s v="Mitzi Donaldson"/>
    <s v="Ashley Tipton"/>
    <s v="CAT INPATIENT"/>
    <s v="Other"/>
    <s v="Yes"/>
    <s v="Pass"/>
    <x v="0"/>
    <s v="Pass"/>
    <m/>
    <m/>
    <s v="Yes"/>
    <m/>
  </r>
  <r>
    <n v="1.98"/>
    <m/>
    <m/>
    <m/>
    <m/>
    <m/>
    <n v="3"/>
    <x v="86"/>
    <s v="The application serves as a tool for generating and processing Quality Reporting Document Architecture (QRDA) documents, specifically catering to the needs of the Centers for Medicare &amp; Medicaid Services (CMS)"/>
    <s v="Frankie Grant"/>
    <s v="Shreya Kotak"/>
    <s v="Population Health"/>
    <s v="External via Internet"/>
    <s v="Yes"/>
    <m/>
    <x v="2"/>
    <m/>
    <m/>
    <m/>
    <s v="Yes"/>
    <m/>
  </r>
  <r>
    <n v="1.99"/>
    <m/>
    <m/>
    <m/>
    <m/>
    <m/>
    <n v="3"/>
    <x v="87"/>
    <m/>
    <s v="Kevin McNeil"/>
    <s v="Nelson Dowling"/>
    <s v="ANC LAB"/>
    <s v="Other"/>
    <s v="Yes"/>
    <s v="Fail"/>
    <x v="2"/>
    <s v="Pass"/>
    <m/>
    <m/>
    <s v="Yes"/>
    <s v="there was a problem (on-prem AND cloud) with how the HL7 messages were being sent. Ram corrected that problem and confirmed we're sending to Quest now. At this time, we're thinking the same fix should allow our AWS TST instance to work as well, but we won't know for sure until our next testing window."/>
  </r>
  <r>
    <n v="2"/>
    <m/>
    <m/>
    <m/>
    <m/>
    <m/>
    <n v="2"/>
    <x v="88"/>
    <s v="Interconnect"/>
    <s v="Cindy Sullivan"/>
    <s v="Nicole Benson-Meredith Rudeseal-Quentin Decker-Sarah Davis-Earl Turner-Maria Gray-Dawson Byrnes"/>
    <s v="CAT PHARMACY"/>
    <s v="External via Internet"/>
    <s v="No"/>
    <m/>
    <x v="3"/>
    <m/>
    <s v="Post Cutover Test Only"/>
    <m/>
    <s v="Yes"/>
    <s v="Still not working - turns out Surescripts also just moved to the cloud so that might be related. Earl to troubleshoot with Amanda - Issue logged"/>
  </r>
  <r>
    <n v="2.0099999999999998"/>
    <m/>
    <n v="100046"/>
    <m/>
    <m/>
    <m/>
    <n v="1"/>
    <x v="89"/>
    <s v="Change EPR from pointing to TST server to the PRD server"/>
    <s v="Scott Sandersion"/>
    <s v="Kevin McBride-Steve Reagan"/>
    <s v="ECSA, SysAdmin, InfoSec, HIM, and app teams like Epic and Trace"/>
    <s v="On-Prem Only Communication"/>
    <s v="Yes"/>
    <s v="Fail"/>
    <x v="2"/>
    <s v="Pass"/>
    <m/>
    <m/>
    <s v="Yes"/>
    <s v="https://VMFSRFAXT.nghs.com/rightfax/api/epicjobtransfers"/>
  </r>
  <r>
    <n v="2.0199999999999996"/>
    <m/>
    <s v="100025"/>
    <m/>
    <m/>
    <m/>
    <n v="1"/>
    <x v="90"/>
    <s v="1) Steve &amp; Scott add config to mobile"/>
    <s v="Kevin McNeil"/>
    <s v="Nelson Dowling"/>
    <s v="ANC LAB"/>
    <s v="External via Internet"/>
    <s v="Yes"/>
    <m/>
    <x v="2"/>
    <m/>
    <m/>
    <m/>
    <s v="Yes"/>
    <m/>
  </r>
  <r>
    <n v="2.0299999999999994"/>
    <m/>
    <s v="200004"/>
    <m/>
    <m/>
    <m/>
    <n v="3"/>
    <x v="91"/>
    <s v="Longstreet Clinic"/>
    <s v="Jaime Frost"/>
    <s v="Sheila Snyder"/>
    <s v="CAT PHARMACY"/>
    <s v="External via Internet"/>
    <s v="No"/>
    <s v="Not Testable"/>
    <x v="1"/>
    <m/>
    <s v="Post Cutover Test Only"/>
    <m/>
    <s v="Yes"/>
    <s v="Not testable in TST. We'll need to engage Longstreet as well, since they're the ones that will need to run the actual transaction(s).   So we'll need a bit of lead time to make sure they're prepared to help when we reach that point."/>
  </r>
  <r>
    <n v="2.0399999999999991"/>
    <m/>
    <m/>
    <m/>
    <s v="640119_x000a_640731_x000a_"/>
    <m/>
    <n v="2"/>
    <x v="92"/>
    <s v="_x000a_Southeastern Pathology Associates provides comprehensive pathology services, specializing in diagnostic testing. "/>
    <s v="Chris Wright"/>
    <s v="Katie Denning"/>
    <s v="Interfaces"/>
    <s v="Other"/>
    <s v="Yes"/>
    <m/>
    <x v="2"/>
    <m/>
    <m/>
    <m/>
    <s v="Yes"/>
    <m/>
  </r>
  <r>
    <n v="2.0499999999999989"/>
    <m/>
    <m/>
    <m/>
    <m/>
    <m/>
    <n v="3"/>
    <x v="93"/>
    <s v="Patient Facing FHIR Intergration. Medication.Read (R4)_x000a_third party research site NGHS does not advertise, own, or support. Patients can go to it completely outside of us and sign us and it will link to their MyChart. The only thing we have ever done on it was allow the URL as safe. We cannot test it bc we would have to be a patient working with that outside research study. "/>
    <s v="Mark Thomas"/>
    <s v="Amanda Osborne"/>
    <s v="CAT AMBULATORY"/>
    <s v="External via Internet"/>
    <s v="No"/>
    <m/>
    <x v="1"/>
    <m/>
    <s v="Post Cutover Test Only"/>
    <m/>
    <s v="Yes"/>
    <s v="FHIR integration that is patient facing.  Uses open.id to authenticate to uses MyChart and then they allow access.  "/>
  </r>
  <r>
    <n v="2.0599999999999987"/>
    <m/>
    <m/>
    <m/>
    <m/>
    <m/>
    <n v="1"/>
    <x v="94"/>
    <s v="EasyButton"/>
    <s v="Jason Camp"/>
    <s v="Mitchell Hawes"/>
    <s v="ITS SERVICE NOW"/>
    <s v="On-Prem Only Communication"/>
    <s v="Yes"/>
    <s v="Pass"/>
    <x v="0"/>
    <s v="Pass"/>
    <m/>
    <m/>
    <s v="No"/>
    <s v="Work in cloud POC, was never fully set up for on-prem TST. Will attempt to get the required key for cloud TST for next test window. Keys were generated for awstst and this feature is now functional. It is recommended that an AMB Analyst (Amanda Brady helped us this time) will need to generate keys for PRD once we get there. But Mitchell also has a ticket out to gain access to the activity."/>
  </r>
  <r>
    <n v="2.0699999999999985"/>
    <m/>
    <m/>
    <m/>
    <m/>
    <m/>
    <n v="3"/>
    <x v="95"/>
    <s v="Access Telecare that goes through Cprepoint. Access TeleCare is an application designed to facilitate remote healthcare services, enabling healthcare providers to connect with patients through virtual consultations. This platform enhances accessibility to medical care, allowing patients to receive timely advice, diagnosis, and treatment from the comfort of their homes."/>
    <s v="Mitzi Donaldson"/>
    <s v="Ashley Tipton"/>
    <s v="CAT INPATIENT"/>
    <s v="Other"/>
    <s v="Yes"/>
    <m/>
    <x v="2"/>
    <m/>
    <m/>
    <m/>
    <s v="Yes"/>
    <m/>
  </r>
  <r>
    <n v="2.0699999999999998"/>
    <m/>
    <m/>
    <m/>
    <m/>
    <m/>
    <n v="3"/>
    <x v="96"/>
    <s v="Corepoint. Will not be ready as part of this testing event"/>
    <s v="Nicola Baker-Camejo"/>
    <s v="Lissette Alonso"/>
    <s v="CAT INPATIENT"/>
    <m/>
    <s v="No"/>
    <s v="Not Testable"/>
    <x v="1"/>
    <m/>
    <s v="Post Cutover Test Only"/>
    <m/>
    <m/>
    <s v="can't be tested in TST"/>
  </r>
  <r>
    <n v="2.0799999999999996"/>
    <m/>
    <m/>
    <m/>
    <m/>
    <m/>
    <n v="2"/>
    <x v="97"/>
    <s v="3rd Party Pharmacy integration. Sending prescriptions and pulling in fill information."/>
    <s v="Cindy Sullivan"/>
    <s v="Earl Turner"/>
    <s v="CAT PHARMACY / ECSA"/>
    <s v="External via Internet"/>
    <s v="Yes"/>
    <s v="Fail"/>
    <x v="3"/>
    <s v="Pass"/>
    <s v="Post Cutover Test Only"/>
    <m/>
    <s v="Yes"/>
    <s v="&quot;Attestation&quot; still needed from NGHS IT to Surescripts. Attestation logged with Surescripts (6/9)_x000a__x000a_Still not working - turns out Surescripts also just moved to the cloud so that might be related. Earl to troubleshoot with Amanda - Issue logged"/>
  </r>
  <r>
    <n v="2.1"/>
    <m/>
    <m/>
    <m/>
    <m/>
    <m/>
    <n v="3"/>
    <x v="98"/>
    <m/>
    <s v="Tamara Bethel-Williams"/>
    <s v="Brandi Gaskin, Pam Shifflett, Jennifer Horn"/>
    <s v="REV PATIENT ACCESS"/>
    <m/>
    <s v="Yes"/>
    <s v="Not Testable"/>
    <x v="1"/>
    <s v="Not Testable"/>
    <m/>
    <m/>
    <m/>
    <s v="Unitwain is surface tablets, we only have them deployed in the GSV ED right now, and we only have licenses for those deployed. We'll just need to coordinate a time with staff when one isnt in use."/>
  </r>
  <r>
    <n v="2.11"/>
    <m/>
    <m/>
    <s v="100091"/>
    <m/>
    <m/>
    <n v="3"/>
    <x v="99"/>
    <s v="Patient.Read_x000a__x000a_https://uniteus.com/press/unite-us-launches-patent-pending-integration-between-ehrs-and-its-social-care-coordination-platform/_x000a_https://emr.auth.uniteustraining.com/auth/smartonfhir_x000a_"/>
    <s v="Frankie Grant"/>
    <s v="Shreya Kotak"/>
    <s v="Pop Health"/>
    <s v="External via Internet"/>
    <s v="Yes"/>
    <m/>
    <x v="2"/>
    <m/>
    <m/>
    <m/>
    <s v="Yes"/>
    <s v="SMART on FHIR FDI Record, https://emr.auth.uniteus.io/"/>
  </r>
  <r>
    <n v="2.1199999999999997"/>
    <m/>
    <m/>
    <m/>
    <m/>
    <m/>
    <n v="1"/>
    <x v="100"/>
    <s v="Can test Aria workflow in TST _x000a_The Linear Accelerator from Varian, is an advanced radiotherapy system that opens up treatment options for some of the most complex cancers in areas such as the head and neck, lung, breast, abdomen and liver. "/>
    <s v="Mark Thomas"/>
    <s v="Amanda Osborne"/>
    <s v="AMB ONCOLOGY - RESEARCH"/>
    <s v="Other"/>
    <s v="Yes"/>
    <s v="Pass"/>
    <x v="0"/>
    <s v="Pass"/>
    <m/>
    <m/>
    <s v="Yes"/>
    <m/>
  </r>
  <r>
    <n v="2.14"/>
    <m/>
    <m/>
    <m/>
    <m/>
    <m/>
    <n v="3"/>
    <x v="101"/>
    <m/>
    <s v="Tamara Bethel-Williams"/>
    <s v="Brandi Gaskin, Pam Shifflett, Jennifer Horn, Courtney Bailey"/>
    <s v="Rev Patient Access"/>
    <m/>
    <s v="No"/>
    <s v="Not Testable"/>
    <x v="1"/>
    <s v="Not Testable"/>
    <s v="Not Testable"/>
    <m/>
    <m/>
    <s v="can't be tested in TST"/>
  </r>
  <r>
    <n v="2.15"/>
    <m/>
    <m/>
    <m/>
    <m/>
    <m/>
    <n v="2"/>
    <x v="102"/>
    <s v="Run our script on the cloud instance of Epic and compare to on-prem results"/>
    <s v="Matt Fowler"/>
    <s v="Matt Fowler / Chris Crisson / Epic TS"/>
    <s v="Testing Team"/>
    <s v="External via Internet"/>
    <s v="Yes"/>
    <s v="Pass"/>
    <x v="2"/>
    <m/>
    <m/>
    <m/>
    <s v="No"/>
    <m/>
  </r>
  <r>
    <n v="2.1599999999999997"/>
    <m/>
    <m/>
    <m/>
    <m/>
    <m/>
    <n v="1"/>
    <x v="103"/>
    <s v="Issues running on Citrix, generally requires full desktop PCs otherwise peripherals"/>
    <s v="Mark Thomas"/>
    <s v="Earl Turner"/>
    <s v="Willow"/>
    <s v="On-Prem Only Communication"/>
    <s v="Yes"/>
    <s v="Not Testable"/>
    <x v="1"/>
    <s v="Not Testable"/>
    <m/>
    <m/>
    <s v="No"/>
    <s v="Testing logging into Willow and verify HSW URL shows as clou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9091AD-B897-427D-BCFB-E6BC5C7A3F74}"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A3:D111" firstHeaderRow="0" firstDataRow="1" firstDataCol="2"/>
  <pivotFields count="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15">
        <item x="0"/>
        <item x="1"/>
        <item m="1" x="105"/>
        <item x="3"/>
        <item x="4"/>
        <item x="5"/>
        <item x="6"/>
        <item x="7"/>
        <item x="10"/>
        <item x="8"/>
        <item x="11"/>
        <item x="14"/>
        <item x="12"/>
        <item x="13"/>
        <item x="15"/>
        <item x="16"/>
        <item x="17"/>
        <item m="1" x="106"/>
        <item x="19"/>
        <item x="20"/>
        <item x="21"/>
        <item x="22"/>
        <item x="23"/>
        <item m="1" x="107"/>
        <item x="25"/>
        <item x="26"/>
        <item x="27"/>
        <item x="28"/>
        <item x="29"/>
        <item x="30"/>
        <item m="1" x="108"/>
        <item m="1" x="104"/>
        <item x="32"/>
        <item x="34"/>
        <item x="33"/>
        <item x="36"/>
        <item x="35"/>
        <item x="37"/>
        <item x="38"/>
        <item x="39"/>
        <item x="40"/>
        <item x="41"/>
        <item x="42"/>
        <item x="43"/>
        <item x="44"/>
        <item x="45"/>
        <item x="46"/>
        <item x="47"/>
        <item x="48"/>
        <item x="50"/>
        <item x="49"/>
        <item x="51"/>
        <item x="52"/>
        <item x="53"/>
        <item x="54"/>
        <item m="1" x="109"/>
        <item x="55"/>
        <item x="56"/>
        <item x="9"/>
        <item x="58"/>
        <item m="1" x="110"/>
        <item x="59"/>
        <item m="1" x="111"/>
        <item m="1" x="112"/>
        <item x="62"/>
        <item x="63"/>
        <item m="1" x="113"/>
        <item x="65"/>
        <item x="66"/>
        <item x="67"/>
        <item x="69"/>
        <item x="68"/>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64"/>
        <item x="2"/>
        <item x="18"/>
        <item x="24"/>
        <item x="31"/>
        <item x="57"/>
        <item x="60"/>
        <item x="6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Cloud Prod Smoke Test _x000a_Status" axis="axisRow" compact="0" outline="0" showAll="0">
      <items count="5">
        <item x="1"/>
        <item m="1" x="3"/>
        <item x="0"/>
        <item x="2"/>
        <item t="default"/>
      </items>
    </pivotField>
    <pivotField compact="0" outline="0" showAll="0"/>
    <pivotField compact="0" outline="0" showAll="0"/>
    <pivotField compact="0" outline="0" showAll="0"/>
    <pivotField dataField="1" compact="0" outline="0" showAll="0"/>
  </pivotFields>
  <rowFields count="2">
    <field x="17"/>
    <field x="7"/>
  </rowFields>
  <rowItems count="108">
    <i>
      <x/>
      <x v="1"/>
    </i>
    <i r="1">
      <x v="3"/>
    </i>
    <i r="1">
      <x v="8"/>
    </i>
    <i r="1">
      <x v="22"/>
    </i>
    <i r="1">
      <x v="34"/>
    </i>
    <i r="1">
      <x v="46"/>
    </i>
    <i r="1">
      <x v="47"/>
    </i>
    <i r="1">
      <x v="51"/>
    </i>
    <i r="1">
      <x v="57"/>
    </i>
    <i r="1">
      <x v="58"/>
    </i>
    <i r="1">
      <x v="64"/>
    </i>
    <i r="1">
      <x v="82"/>
    </i>
    <i r="1">
      <x v="85"/>
    </i>
    <i r="1">
      <x v="86"/>
    </i>
    <i r="1">
      <x v="103"/>
    </i>
    <i t="default">
      <x/>
    </i>
    <i>
      <x v="2"/>
      <x/>
    </i>
    <i r="1">
      <x v="4"/>
    </i>
    <i r="1">
      <x v="5"/>
    </i>
    <i r="1">
      <x v="6"/>
    </i>
    <i r="1">
      <x v="7"/>
    </i>
    <i r="1">
      <x v="9"/>
    </i>
    <i r="1">
      <x v="10"/>
    </i>
    <i r="1">
      <x v="11"/>
    </i>
    <i r="1">
      <x v="12"/>
    </i>
    <i r="1">
      <x v="13"/>
    </i>
    <i r="1">
      <x v="14"/>
    </i>
    <i r="1">
      <x v="15"/>
    </i>
    <i r="1">
      <x v="16"/>
    </i>
    <i r="1">
      <x v="18"/>
    </i>
    <i r="1">
      <x v="20"/>
    </i>
    <i r="1">
      <x v="25"/>
    </i>
    <i r="1">
      <x v="26"/>
    </i>
    <i r="1">
      <x v="27"/>
    </i>
    <i r="1">
      <x v="28"/>
    </i>
    <i r="1">
      <x v="29"/>
    </i>
    <i r="1">
      <x v="32"/>
    </i>
    <i r="1">
      <x v="35"/>
    </i>
    <i r="1">
      <x v="36"/>
    </i>
    <i r="1">
      <x v="40"/>
    </i>
    <i r="1">
      <x v="41"/>
    </i>
    <i r="1">
      <x v="42"/>
    </i>
    <i r="1">
      <x v="43"/>
    </i>
    <i r="1">
      <x v="44"/>
    </i>
    <i r="1">
      <x v="45"/>
    </i>
    <i r="1">
      <x v="48"/>
    </i>
    <i r="1">
      <x v="49"/>
    </i>
    <i r="1">
      <x v="50"/>
    </i>
    <i r="1">
      <x v="52"/>
    </i>
    <i r="1">
      <x v="54"/>
    </i>
    <i r="1">
      <x v="56"/>
    </i>
    <i r="1">
      <x v="59"/>
    </i>
    <i r="1">
      <x v="61"/>
    </i>
    <i r="1">
      <x v="65"/>
    </i>
    <i r="1">
      <x v="67"/>
    </i>
    <i r="1">
      <x v="68"/>
    </i>
    <i r="1">
      <x v="69"/>
    </i>
    <i r="1">
      <x v="70"/>
    </i>
    <i r="1">
      <x v="71"/>
    </i>
    <i r="1">
      <x v="72"/>
    </i>
    <i r="1">
      <x v="73"/>
    </i>
    <i r="1">
      <x v="74"/>
    </i>
    <i r="1">
      <x v="75"/>
    </i>
    <i r="1">
      <x v="76"/>
    </i>
    <i r="1">
      <x v="77"/>
    </i>
    <i r="1">
      <x v="78"/>
    </i>
    <i r="1">
      <x v="79"/>
    </i>
    <i r="1">
      <x v="80"/>
    </i>
    <i r="1">
      <x v="81"/>
    </i>
    <i r="1">
      <x v="84"/>
    </i>
    <i r="1">
      <x v="87"/>
    </i>
    <i r="1">
      <x v="88"/>
    </i>
    <i r="1">
      <x v="89"/>
    </i>
    <i r="1">
      <x v="91"/>
    </i>
    <i r="1">
      <x v="92"/>
    </i>
    <i r="1">
      <x v="94"/>
    </i>
    <i r="1">
      <x v="96"/>
    </i>
    <i r="1">
      <x v="97"/>
    </i>
    <i r="1">
      <x v="100"/>
    </i>
    <i r="1">
      <x v="101"/>
    </i>
    <i r="1">
      <x v="102"/>
    </i>
    <i r="1">
      <x v="104"/>
    </i>
    <i r="1">
      <x v="105"/>
    </i>
    <i r="1">
      <x v="106"/>
    </i>
    <i r="1">
      <x v="107"/>
    </i>
    <i r="1">
      <x v="108"/>
    </i>
    <i r="1">
      <x v="109"/>
    </i>
    <i r="1">
      <x v="110"/>
    </i>
    <i r="1">
      <x v="111"/>
    </i>
    <i r="1">
      <x v="112"/>
    </i>
    <i r="1">
      <x v="113"/>
    </i>
    <i t="default">
      <x v="2"/>
    </i>
    <i>
      <x v="3"/>
      <x v="19"/>
    </i>
    <i r="1">
      <x v="21"/>
    </i>
    <i r="1">
      <x v="24"/>
    </i>
    <i r="1">
      <x v="33"/>
    </i>
    <i r="1">
      <x v="37"/>
    </i>
    <i r="1">
      <x v="38"/>
    </i>
    <i r="1">
      <x v="39"/>
    </i>
    <i r="1">
      <x v="53"/>
    </i>
    <i r="1">
      <x v="83"/>
    </i>
    <i r="1">
      <x v="90"/>
    </i>
    <i r="1">
      <x v="93"/>
    </i>
    <i r="1">
      <x v="95"/>
    </i>
    <i r="1">
      <x v="98"/>
    </i>
    <i r="1">
      <x v="99"/>
    </i>
    <i t="default">
      <x v="3"/>
    </i>
    <i t="grand">
      <x/>
    </i>
  </rowItems>
  <colFields count="1">
    <field x="-2"/>
  </colFields>
  <colItems count="2">
    <i>
      <x/>
    </i>
    <i i="1">
      <x v="1"/>
    </i>
  </colItems>
  <dataFields count="2">
    <dataField name="Count of System / Vendor" fld="7" subtotal="count" baseField="0" baseItem="0"/>
    <dataField name="Count of Cutover during testing window" fld="21" subtotal="count" baseField="0" baseItem="0"/>
  </dataFields>
  <formats count="25">
    <format dxfId="354">
      <pivotArea type="origin" dataOnly="0" labelOnly="1" outline="0" fieldPosition="0"/>
    </format>
    <format dxfId="353">
      <pivotArea field="7" type="button" dataOnly="0" labelOnly="1" outline="0" axis="axisRow" fieldPosition="1"/>
    </format>
    <format dxfId="352">
      <pivotArea dataOnly="0" labelOnly="1" outline="0" fieldPosition="0">
        <references count="1">
          <reference field="17" count="1" defaultSubtotal="1">
            <x v="0"/>
          </reference>
        </references>
      </pivotArea>
    </format>
    <format dxfId="351">
      <pivotArea dataOnly="0" labelOnly="1" outline="0" fieldPosition="0">
        <references count="1">
          <reference field="17" count="1" defaultSubtotal="1">
            <x v="1"/>
          </reference>
        </references>
      </pivotArea>
    </format>
    <format dxfId="350">
      <pivotArea dataOnly="0" labelOnly="1" outline="0" fieldPosition="0">
        <references count="1">
          <reference field="17" count="1" defaultSubtotal="1">
            <x v="2"/>
          </reference>
        </references>
      </pivotArea>
    </format>
    <format dxfId="349">
      <pivotArea dataOnly="0" labelOnly="1" grandRow="1" outline="0" fieldPosition="0"/>
    </format>
    <format dxfId="348">
      <pivotArea dataOnly="0" labelOnly="1" outline="0" fieldPosition="0">
        <references count="2">
          <reference field="7" count="21">
            <x v="1"/>
            <x v="3"/>
            <x v="8"/>
            <x v="21"/>
            <x v="22"/>
            <x v="24"/>
            <x v="38"/>
            <x v="39"/>
            <x v="51"/>
            <x v="58"/>
            <x v="64"/>
            <x v="74"/>
            <x v="75"/>
            <x v="85"/>
            <x v="90"/>
            <x v="93"/>
            <x v="95"/>
            <x v="98"/>
            <x v="99"/>
            <x v="100"/>
            <x v="103"/>
          </reference>
          <reference field="17" count="1" selected="0">
            <x v="0"/>
          </reference>
        </references>
      </pivotArea>
    </format>
    <format dxfId="347">
      <pivotArea dataOnly="0" labelOnly="1" outline="0" fieldPosition="0">
        <references count="2">
          <reference field="7" count="1">
            <x v="0"/>
          </reference>
          <reference field="17" count="1" selected="0">
            <x v="1"/>
          </reference>
        </references>
      </pivotArea>
    </format>
    <format dxfId="346">
      <pivotArea dataOnly="0" labelOnly="1" outline="0" fieldPosition="0">
        <references count="2">
          <reference field="7" count="50">
            <x v="2"/>
            <x v="4"/>
            <x v="5"/>
            <x v="6"/>
            <x v="7"/>
            <x v="9"/>
            <x v="10"/>
            <x v="11"/>
            <x v="12"/>
            <x v="13"/>
            <x v="14"/>
            <x v="15"/>
            <x v="16"/>
            <x v="17"/>
            <x v="18"/>
            <x v="19"/>
            <x v="20"/>
            <x v="23"/>
            <x v="25"/>
            <x v="26"/>
            <x v="27"/>
            <x v="28"/>
            <x v="29"/>
            <x v="30"/>
            <x v="31"/>
            <x v="32"/>
            <x v="33"/>
            <x v="34"/>
            <x v="35"/>
            <x v="36"/>
            <x v="37"/>
            <x v="40"/>
            <x v="41"/>
            <x v="42"/>
            <x v="43"/>
            <x v="44"/>
            <x v="45"/>
            <x v="46"/>
            <x v="47"/>
            <x v="48"/>
            <x v="49"/>
            <x v="50"/>
            <x v="52"/>
            <x v="53"/>
            <x v="54"/>
            <x v="55"/>
            <x v="56"/>
            <x v="57"/>
            <x v="59"/>
            <x v="60"/>
          </reference>
          <reference field="17" count="1" selected="0">
            <x v="2"/>
          </reference>
        </references>
      </pivotArea>
    </format>
    <format dxfId="345">
      <pivotArea dataOnly="0" labelOnly="1" outline="0" fieldPosition="0">
        <references count="2">
          <reference field="7" count="34">
            <x v="61"/>
            <x v="62"/>
            <x v="63"/>
            <x v="65"/>
            <x v="66"/>
            <x v="67"/>
            <x v="68"/>
            <x v="69"/>
            <x v="70"/>
            <x v="71"/>
            <x v="72"/>
            <x v="73"/>
            <x v="76"/>
            <x v="77"/>
            <x v="78"/>
            <x v="79"/>
            <x v="80"/>
            <x v="81"/>
            <x v="82"/>
            <x v="83"/>
            <x v="84"/>
            <x v="86"/>
            <x v="87"/>
            <x v="88"/>
            <x v="89"/>
            <x v="91"/>
            <x v="92"/>
            <x v="94"/>
            <x v="96"/>
            <x v="97"/>
            <x v="101"/>
            <x v="102"/>
            <x v="104"/>
            <x v="105"/>
          </reference>
          <reference field="17" count="1" selected="0">
            <x v="2"/>
          </reference>
        </references>
      </pivotArea>
    </format>
    <format dxfId="344">
      <pivotArea field="7" type="button" dataOnly="0" labelOnly="1" outline="0" axis="axisRow" fieldPosition="1"/>
    </format>
    <format dxfId="343">
      <pivotArea dataOnly="0" labelOnly="1" outline="0" fieldPosition="0">
        <references count="1">
          <reference field="17" count="1" defaultSubtotal="1">
            <x v="0"/>
          </reference>
        </references>
      </pivotArea>
    </format>
    <format dxfId="342">
      <pivotArea dataOnly="0" labelOnly="1" outline="0" fieldPosition="0">
        <references count="1">
          <reference field="17" count="1" defaultSubtotal="1">
            <x v="1"/>
          </reference>
        </references>
      </pivotArea>
    </format>
    <format dxfId="341">
      <pivotArea dataOnly="0" labelOnly="1" outline="0" fieldPosition="0">
        <references count="1">
          <reference field="17" count="1" defaultSubtotal="1">
            <x v="2"/>
          </reference>
        </references>
      </pivotArea>
    </format>
    <format dxfId="340">
      <pivotArea dataOnly="0" labelOnly="1" grandRow="1" outline="0" fieldPosition="0"/>
    </format>
    <format dxfId="339">
      <pivotArea dataOnly="0" labelOnly="1" outline="0" fieldPosition="0">
        <references count="2">
          <reference field="7" count="21">
            <x v="1"/>
            <x v="3"/>
            <x v="8"/>
            <x v="21"/>
            <x v="22"/>
            <x v="24"/>
            <x v="38"/>
            <x v="39"/>
            <x v="51"/>
            <x v="58"/>
            <x v="64"/>
            <x v="74"/>
            <x v="75"/>
            <x v="85"/>
            <x v="90"/>
            <x v="93"/>
            <x v="95"/>
            <x v="98"/>
            <x v="99"/>
            <x v="100"/>
            <x v="103"/>
          </reference>
          <reference field="17" count="1" selected="0">
            <x v="0"/>
          </reference>
        </references>
      </pivotArea>
    </format>
    <format dxfId="338">
      <pivotArea dataOnly="0" labelOnly="1" outline="0" fieldPosition="0">
        <references count="2">
          <reference field="7" count="1">
            <x v="0"/>
          </reference>
          <reference field="17" count="1" selected="0">
            <x v="1"/>
          </reference>
        </references>
      </pivotArea>
    </format>
    <format dxfId="337">
      <pivotArea dataOnly="0" labelOnly="1" outline="0" fieldPosition="0">
        <references count="2">
          <reference field="7" count="50">
            <x v="2"/>
            <x v="4"/>
            <x v="5"/>
            <x v="6"/>
            <x v="7"/>
            <x v="9"/>
            <x v="10"/>
            <x v="11"/>
            <x v="12"/>
            <x v="13"/>
            <x v="14"/>
            <x v="15"/>
            <x v="16"/>
            <x v="17"/>
            <x v="18"/>
            <x v="19"/>
            <x v="20"/>
            <x v="23"/>
            <x v="25"/>
            <x v="26"/>
            <x v="27"/>
            <x v="28"/>
            <x v="29"/>
            <x v="30"/>
            <x v="31"/>
            <x v="32"/>
            <x v="33"/>
            <x v="34"/>
            <x v="35"/>
            <x v="36"/>
            <x v="37"/>
            <x v="40"/>
            <x v="41"/>
            <x v="42"/>
            <x v="43"/>
            <x v="44"/>
            <x v="45"/>
            <x v="46"/>
            <x v="47"/>
            <x v="48"/>
            <x v="49"/>
            <x v="50"/>
            <x v="52"/>
            <x v="53"/>
            <x v="54"/>
            <x v="55"/>
            <x v="56"/>
            <x v="57"/>
            <x v="59"/>
            <x v="60"/>
          </reference>
          <reference field="17" count="1" selected="0">
            <x v="2"/>
          </reference>
        </references>
      </pivotArea>
    </format>
    <format dxfId="336">
      <pivotArea dataOnly="0" labelOnly="1" outline="0" fieldPosition="0">
        <references count="2">
          <reference field="7" count="34">
            <x v="61"/>
            <x v="62"/>
            <x v="63"/>
            <x v="65"/>
            <x v="66"/>
            <x v="67"/>
            <x v="68"/>
            <x v="69"/>
            <x v="70"/>
            <x v="71"/>
            <x v="72"/>
            <x v="73"/>
            <x v="76"/>
            <x v="77"/>
            <x v="78"/>
            <x v="79"/>
            <x v="80"/>
            <x v="81"/>
            <x v="82"/>
            <x v="83"/>
            <x v="84"/>
            <x v="86"/>
            <x v="87"/>
            <x v="88"/>
            <x v="89"/>
            <x v="91"/>
            <x v="92"/>
            <x v="94"/>
            <x v="96"/>
            <x v="97"/>
            <x v="101"/>
            <x v="102"/>
            <x v="104"/>
            <x v="105"/>
          </reference>
          <reference field="17" count="1" selected="0">
            <x v="2"/>
          </reference>
        </references>
      </pivotArea>
    </format>
    <format dxfId="335">
      <pivotArea outline="0" fieldPosition="0">
        <references count="1">
          <reference field="17" count="1" selected="0" defaultSubtotal="1">
            <x v="0"/>
          </reference>
        </references>
      </pivotArea>
    </format>
    <format dxfId="334">
      <pivotArea dataOnly="0" labelOnly="1" outline="0" fieldPosition="0">
        <references count="1">
          <reference field="17" count="1" defaultSubtotal="1">
            <x v="0"/>
          </reference>
        </references>
      </pivotArea>
    </format>
    <format dxfId="333">
      <pivotArea outline="0" fieldPosition="0">
        <references count="1">
          <reference field="17" count="1" selected="0" defaultSubtotal="1">
            <x v="1"/>
          </reference>
        </references>
      </pivotArea>
    </format>
    <format dxfId="332">
      <pivotArea dataOnly="0" labelOnly="1" outline="0" fieldPosition="0">
        <references count="1">
          <reference field="17" count="1" defaultSubtotal="1">
            <x v="1"/>
          </reference>
        </references>
      </pivotArea>
    </format>
    <format dxfId="331">
      <pivotArea outline="0" fieldPosition="0">
        <references count="1">
          <reference field="17" count="1" selected="0" defaultSubtotal="1">
            <x v="2"/>
          </reference>
        </references>
      </pivotArea>
    </format>
    <format dxfId="330">
      <pivotArea dataOnly="0" labelOnly="1" outline="0" fieldPosition="0">
        <references count="1">
          <reference field="17" count="1" defaultSubtotal="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9E8AAD-D665-4CF3-9CD7-FB3F5255E44C}"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G107" firstHeaderRow="1" firstDataRow="2" firstDataCol="1"/>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6">
        <item x="0"/>
        <item x="1"/>
        <item m="1" x="105"/>
        <item x="3"/>
        <item x="4"/>
        <item x="5"/>
        <item x="6"/>
        <item x="7"/>
        <item x="10"/>
        <item x="8"/>
        <item x="11"/>
        <item x="14"/>
        <item x="12"/>
        <item x="13"/>
        <item x="15"/>
        <item x="16"/>
        <item x="17"/>
        <item m="1" x="106"/>
        <item x="19"/>
        <item x="20"/>
        <item x="21"/>
        <item x="22"/>
        <item x="23"/>
        <item m="1" x="107"/>
        <item x="25"/>
        <item x="26"/>
        <item x="27"/>
        <item x="28"/>
        <item x="29"/>
        <item x="30"/>
        <item m="1" x="108"/>
        <item m="1" x="104"/>
        <item x="32"/>
        <item x="34"/>
        <item x="33"/>
        <item x="36"/>
        <item x="35"/>
        <item x="37"/>
        <item x="38"/>
        <item x="39"/>
        <item x="40"/>
        <item x="41"/>
        <item x="42"/>
        <item x="43"/>
        <item x="44"/>
        <item x="45"/>
        <item x="46"/>
        <item x="47"/>
        <item x="48"/>
        <item x="50"/>
        <item x="49"/>
        <item x="51"/>
        <item x="52"/>
        <item x="53"/>
        <item x="54"/>
        <item m="1" x="109"/>
        <item x="55"/>
        <item x="56"/>
        <item x="9"/>
        <item x="58"/>
        <item m="1" x="110"/>
        <item x="59"/>
        <item m="1" x="111"/>
        <item m="1" x="112"/>
        <item x="62"/>
        <item x="63"/>
        <item m="1" x="113"/>
        <item x="65"/>
        <item x="66"/>
        <item x="67"/>
        <item x="69"/>
        <item x="68"/>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m="1" x="114"/>
        <item x="64"/>
        <item x="2"/>
        <item x="18"/>
        <item x="24"/>
        <item x="31"/>
        <item x="57"/>
        <item x="60"/>
        <item x="6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ry Run 2_x000a_Fail" axis="axisCol" dataField="1" compact="0" outline="0" showAll="0">
      <items count="6">
        <item x="3"/>
        <item x="1"/>
        <item x="2"/>
        <item x="0"/>
        <item x="4"/>
        <item t="default"/>
      </items>
    </pivotField>
    <pivotField compact="0" outline="0" showAll="0"/>
    <pivotField compact="0" outline="0" showAll="0"/>
    <pivotField compact="0" outline="0" showAll="0"/>
    <pivotField compact="0" outline="0" showAll="0"/>
    <pivotField compact="0" outline="0" showAll="0"/>
  </pivotFields>
  <rowFields count="1">
    <field x="7"/>
  </rowFields>
  <rowItems count="105">
    <i>
      <x/>
    </i>
    <i>
      <x v="1"/>
    </i>
    <i>
      <x v="3"/>
    </i>
    <i>
      <x v="4"/>
    </i>
    <i>
      <x v="5"/>
    </i>
    <i>
      <x v="6"/>
    </i>
    <i>
      <x v="7"/>
    </i>
    <i>
      <x v="8"/>
    </i>
    <i>
      <x v="9"/>
    </i>
    <i>
      <x v="10"/>
    </i>
    <i>
      <x v="11"/>
    </i>
    <i>
      <x v="12"/>
    </i>
    <i>
      <x v="13"/>
    </i>
    <i>
      <x v="14"/>
    </i>
    <i>
      <x v="15"/>
    </i>
    <i>
      <x v="16"/>
    </i>
    <i>
      <x v="18"/>
    </i>
    <i>
      <x v="19"/>
    </i>
    <i>
      <x v="20"/>
    </i>
    <i>
      <x v="21"/>
    </i>
    <i>
      <x v="22"/>
    </i>
    <i>
      <x v="24"/>
    </i>
    <i>
      <x v="25"/>
    </i>
    <i>
      <x v="26"/>
    </i>
    <i>
      <x v="27"/>
    </i>
    <i>
      <x v="28"/>
    </i>
    <i>
      <x v="29"/>
    </i>
    <i>
      <x v="32"/>
    </i>
    <i>
      <x v="33"/>
    </i>
    <i>
      <x v="34"/>
    </i>
    <i>
      <x v="35"/>
    </i>
    <i>
      <x v="36"/>
    </i>
    <i>
      <x v="37"/>
    </i>
    <i>
      <x v="38"/>
    </i>
    <i>
      <x v="39"/>
    </i>
    <i>
      <x v="40"/>
    </i>
    <i>
      <x v="41"/>
    </i>
    <i>
      <x v="42"/>
    </i>
    <i>
      <x v="43"/>
    </i>
    <i>
      <x v="44"/>
    </i>
    <i>
      <x v="45"/>
    </i>
    <i>
      <x v="46"/>
    </i>
    <i>
      <x v="47"/>
    </i>
    <i>
      <x v="48"/>
    </i>
    <i>
      <x v="49"/>
    </i>
    <i>
      <x v="50"/>
    </i>
    <i>
      <x v="51"/>
    </i>
    <i>
      <x v="52"/>
    </i>
    <i>
      <x v="53"/>
    </i>
    <i>
      <x v="54"/>
    </i>
    <i>
      <x v="56"/>
    </i>
    <i>
      <x v="57"/>
    </i>
    <i>
      <x v="58"/>
    </i>
    <i>
      <x v="59"/>
    </i>
    <i>
      <x v="61"/>
    </i>
    <i>
      <x v="64"/>
    </i>
    <i>
      <x v="65"/>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7"/>
    </i>
    <i>
      <x v="108"/>
    </i>
    <i>
      <x v="109"/>
    </i>
    <i>
      <x v="110"/>
    </i>
    <i>
      <x v="111"/>
    </i>
    <i>
      <x v="112"/>
    </i>
    <i>
      <x v="113"/>
    </i>
    <i>
      <x v="114"/>
    </i>
    <i t="grand">
      <x/>
    </i>
  </rowItems>
  <colFields count="1">
    <field x="15"/>
  </colFields>
  <colItems count="6">
    <i>
      <x/>
    </i>
    <i>
      <x v="1"/>
    </i>
    <i>
      <x v="2"/>
    </i>
    <i>
      <x v="3"/>
    </i>
    <i>
      <x v="4"/>
    </i>
    <i t="grand">
      <x/>
    </i>
  </colItems>
  <dataFields count="1">
    <dataField name="Count of Dry Run 2_x000a_Status" fld="15" subtotal="count" baseField="0" baseItem="0"/>
  </dataFields>
  <formats count="4">
    <format dxfId="329">
      <pivotArea dataOnly="0" labelOnly="1" outline="0" fieldPosition="0">
        <references count="1">
          <reference field="7" count="7">
            <x v="100"/>
            <x v="101"/>
            <x v="102"/>
            <x v="103"/>
            <x v="104"/>
            <x v="105"/>
            <x v="106"/>
          </reference>
        </references>
      </pivotArea>
    </format>
    <format dxfId="328">
      <pivotArea dataOnly="0" labelOnly="1" outline="0" fieldPosition="0">
        <references count="1">
          <reference field="7"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27">
      <pivotArea dataOnly="0" labelOnly="1" outline="0" fieldPosition="0">
        <references count="1">
          <reference field="7"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26">
      <pivotArea dataOnly="0" labelOnly="1" outline="0" fieldPosition="0">
        <references count="1">
          <reference field="7" count="6">
            <x v="100"/>
            <x v="101"/>
            <x v="102"/>
            <x v="103"/>
            <x v="104"/>
            <x v="10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3D0DFF-F7BE-4E06-A4FF-51DF6CF23373}" name="Table2" displayName="Table2" ref="A1:B5" totalsRowShown="0" headerRowDxfId="359" headerRowBorderDxfId="358" tableBorderDxfId="357">
  <autoFilter ref="A1:B5" xr:uid="{623D0DFF-F7BE-4E06-A4FF-51DF6CF23373}"/>
  <tableColumns count="2">
    <tableColumn id="1" xr3:uid="{2B4FC3E7-23AF-47DC-96DE-522901074637}" name="Applications" dataDxfId="356"/>
    <tableColumn id="2" xr3:uid="{9F474105-81FA-4668-BA48-B9D4636EEF68}" name="Total" dataDxfId="355"/>
  </tableColumns>
  <tableStyleInfo name="TableStyleMedium6" showFirstColumn="0" showLastColumn="0" showRowStripes="1" showColumnStripes="0"/>
</table>
</file>

<file path=xl/theme/theme1.xml><?xml version="1.0" encoding="utf-8"?>
<a:theme xmlns:a="http://schemas.openxmlformats.org/drawingml/2006/main" name="New Agenor &amp; Iceflo">
  <a:themeElements>
    <a:clrScheme name="Custom 3">
      <a:dk1>
        <a:srgbClr val="717271"/>
      </a:dk1>
      <a:lt1>
        <a:srgbClr val="717271"/>
      </a:lt1>
      <a:dk2>
        <a:srgbClr val="022169"/>
      </a:dk2>
      <a:lt2>
        <a:srgbClr val="022169"/>
      </a:lt2>
      <a:accent1>
        <a:srgbClr val="EB0029"/>
      </a:accent1>
      <a:accent2>
        <a:srgbClr val="FF9E16"/>
      </a:accent2>
      <a:accent3>
        <a:srgbClr val="95D600"/>
      </a:accent3>
      <a:accent4>
        <a:srgbClr val="0075C9"/>
      </a:accent4>
      <a:accent5>
        <a:srgbClr val="00C1DE"/>
      </a:accent5>
      <a:accent6>
        <a:srgbClr val="AC162C"/>
      </a:accent6>
      <a:hlink>
        <a:srgbClr val="FF6B00"/>
      </a:hlink>
      <a:folHlink>
        <a:srgbClr val="E2E000"/>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5" dT="2025-04-29T17:41:29.66" personId="{3D50C5EC-5471-4190-849B-E43E1ED5F3D8}" id="{B5B18282-961C-42CC-A3F7-577B26FE032C}">
    <text>Provide some detail about "What" or "How" you tested?  Any additional testing details/tasks can go here. If you have these documented someplace else, please provide that reference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uniteus.com/press/unite-us-launches-patent-pending-integration-between-ehrs-and-its-social-care-coordination-platform/" TargetMode="External"/><Relationship Id="rId7" Type="http://schemas.openxmlformats.org/officeDocument/2006/relationships/vmlDrawing" Target="../drawings/vmlDrawing6.vml"/><Relationship Id="rId2" Type="http://schemas.openxmlformats.org/officeDocument/2006/relationships/hyperlink" Target="https://cosmos.epic.com/" TargetMode="External"/><Relationship Id="rId1" Type="http://schemas.openxmlformats.org/officeDocument/2006/relationships/hyperlink" Target="https://galaxy.epic.com/Redirect.aspx?DocumentID=100051721&amp;PrefDocID=126443" TargetMode="External"/><Relationship Id="rId6" Type="http://schemas.openxmlformats.org/officeDocument/2006/relationships/vmlDrawing" Target="../drawings/vmlDrawing5.vml"/><Relationship Id="rId5" Type="http://schemas.openxmlformats.org/officeDocument/2006/relationships/drawing" Target="../drawings/drawing5.xml"/><Relationship Id="rId10" Type="http://schemas.microsoft.com/office/2019/04/relationships/namedSheetView" Target="../namedSheetViews/namedSheetView1.xml"/><Relationship Id="rId4" Type="http://schemas.openxmlformats.org/officeDocument/2006/relationships/printerSettings" Target="../printerSettings/printerSettings3.bin"/><Relationship Id="rId9"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hyperlink" Target="https://nghs.sharepoint.com/teams/PMO-CloudStrategy/Shared%20Documents/Forms/AllItems.aspx?id=%2Fteams%2FPMO%2DCloudStrategy%2FShared%20Documents%2FGeneral%2FAWS%20Cloud%20Kickoff%2C%20Discovery%2C%20and%20Planning%2FDesign%20Phase%20Diagrams%20and%20PPT%2FNGHS%2DWorking%2DDiagrams%2D1stDFT%2D2%2D5%2D25%2Epdf&amp;parent=%2Fteams%2FPMO%2DCloudStrategy%2FShared%20Documents%2FGeneral%2FAWS%20Cloud%20Kickoff%2C%20Discovery%2C%20and%20Planning%2FDesign%20Phase%20Diagrams%20and%20PPT" TargetMode="Externa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3:B17"/>
  <sheetViews>
    <sheetView topLeftCell="A2" zoomScaleNormal="100" workbookViewId="0">
      <selection activeCell="A14" sqref="A14"/>
    </sheetView>
  </sheetViews>
  <sheetFormatPr baseColWidth="10" defaultColWidth="8.6640625" defaultRowHeight="15" x14ac:dyDescent="0.2"/>
  <cols>
    <col min="1" max="1" width="19.33203125" style="43" customWidth="1"/>
    <col min="2" max="2" width="124.6640625" style="43" customWidth="1"/>
  </cols>
  <sheetData>
    <row r="3" spans="1:2" x14ac:dyDescent="0.2">
      <c r="A3" s="42"/>
    </row>
    <row r="5" spans="1:2" s="1" customFormat="1" ht="34.25" customHeight="1" x14ac:dyDescent="0.2">
      <c r="A5" s="24" t="s">
        <v>0</v>
      </c>
      <c r="B5" s="24" t="s">
        <v>1</v>
      </c>
    </row>
    <row r="6" spans="1:2" s="3" customFormat="1" x14ac:dyDescent="0.2">
      <c r="A6" s="44" t="s">
        <v>2</v>
      </c>
      <c r="B6" s="45" t="s">
        <v>3</v>
      </c>
    </row>
    <row r="7" spans="1:2" s="3" customFormat="1" ht="29.25" customHeight="1" x14ac:dyDescent="0.2">
      <c r="A7" s="46" t="s">
        <v>4</v>
      </c>
      <c r="B7" s="47" t="s">
        <v>5</v>
      </c>
    </row>
    <row r="8" spans="1:2" s="3" customFormat="1" ht="30" x14ac:dyDescent="0.2">
      <c r="A8" s="44" t="s">
        <v>6</v>
      </c>
      <c r="B8" s="45" t="s">
        <v>7</v>
      </c>
    </row>
    <row r="9" spans="1:2" s="3" customFormat="1" x14ac:dyDescent="0.2">
      <c r="A9" s="46" t="s">
        <v>8</v>
      </c>
      <c r="B9" s="47" t="s">
        <v>9</v>
      </c>
    </row>
    <row r="10" spans="1:2" s="3" customFormat="1" x14ac:dyDescent="0.2">
      <c r="A10" s="48" t="s">
        <v>10</v>
      </c>
      <c r="B10" s="49" t="s">
        <v>11</v>
      </c>
    </row>
    <row r="11" spans="1:2" s="3" customFormat="1" x14ac:dyDescent="0.2">
      <c r="A11" s="46" t="s">
        <v>12</v>
      </c>
      <c r="B11" s="47" t="s">
        <v>13</v>
      </c>
    </row>
    <row r="12" spans="1:2" s="3" customFormat="1" ht="30" x14ac:dyDescent="0.2">
      <c r="A12" s="48" t="s">
        <v>14</v>
      </c>
      <c r="B12" s="49" t="s">
        <v>15</v>
      </c>
    </row>
    <row r="13" spans="1:2" s="3" customFormat="1" x14ac:dyDescent="0.2">
      <c r="A13" s="94" t="s">
        <v>16</v>
      </c>
      <c r="B13" s="95" t="s">
        <v>17</v>
      </c>
    </row>
    <row r="14" spans="1:2" ht="45" x14ac:dyDescent="0.2">
      <c r="A14" s="96" t="s">
        <v>18</v>
      </c>
      <c r="B14" s="97" t="s">
        <v>19</v>
      </c>
    </row>
    <row r="15" spans="1:2" x14ac:dyDescent="0.2">
      <c r="B15" s="42"/>
    </row>
    <row r="16" spans="1:2" x14ac:dyDescent="0.2">
      <c r="A16" s="42" t="s">
        <v>20</v>
      </c>
      <c r="B16" s="50"/>
    </row>
    <row r="17" spans="1:2" x14ac:dyDescent="0.2">
      <c r="A17" s="42" t="s">
        <v>21</v>
      </c>
      <c r="B17" s="42" t="s">
        <v>22</v>
      </c>
    </row>
  </sheetData>
  <phoneticPr fontId="1" type="noConversion"/>
  <pageMargins left="0.7" right="0.7" top="1.3533333333333333" bottom="0.75" header="0.3" footer="0.3"/>
  <pageSetup paperSize="9" scale="92" orientation="landscape" horizontalDpi="300" verticalDpi="300" r:id="rId1"/>
  <headerFooter>
    <oddHeader>&amp;L&amp;G</oddHeader>
    <oddFooter>&amp;CCopyright © 2014 Agenor Technology Limited</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53E38-CA28-4BF2-9C65-04FF567C3B79}">
  <dimension ref="A1:I44"/>
  <sheetViews>
    <sheetView tabSelected="1" zoomScale="120" zoomScaleNormal="120" workbookViewId="0">
      <selection activeCell="Q26" sqref="Q26"/>
    </sheetView>
  </sheetViews>
  <sheetFormatPr baseColWidth="10" defaultColWidth="8.83203125" defaultRowHeight="15" x14ac:dyDescent="0.2"/>
  <cols>
    <col min="1" max="1" width="22.83203125" customWidth="1"/>
    <col min="2" max="2" width="21.33203125" customWidth="1"/>
    <col min="3" max="3" width="9" bestFit="1" customWidth="1"/>
    <col min="4" max="4" width="9.6640625" customWidth="1"/>
    <col min="5" max="5" width="16.5" customWidth="1"/>
    <col min="6" max="6" width="13.33203125" customWidth="1"/>
    <col min="7" max="7" width="18.1640625" bestFit="1" customWidth="1"/>
    <col min="8" max="8" width="12.5" customWidth="1"/>
    <col min="9" max="9" width="8.1640625" bestFit="1" customWidth="1"/>
    <col min="10" max="12" width="12.1640625" bestFit="1" customWidth="1"/>
    <col min="13" max="13" width="7.6640625" bestFit="1" customWidth="1"/>
  </cols>
  <sheetData>
    <row r="1" spans="1:9" ht="30" customHeight="1" x14ac:dyDescent="0.25">
      <c r="A1" s="271" t="s">
        <v>23</v>
      </c>
      <c r="B1" s="272" t="s">
        <v>24</v>
      </c>
      <c r="D1" s="348" t="s">
        <v>25</v>
      </c>
      <c r="E1" s="348"/>
      <c r="G1" s="350" t="s">
        <v>26</v>
      </c>
      <c r="H1" s="350"/>
    </row>
    <row r="2" spans="1:9" x14ac:dyDescent="0.2">
      <c r="A2" s="269" t="s">
        <v>27</v>
      </c>
      <c r="B2" s="270">
        <f>D11+E11+F11</f>
        <v>49</v>
      </c>
      <c r="D2" s="221" t="s">
        <v>28</v>
      </c>
      <c r="E2" s="220" t="s">
        <v>24</v>
      </c>
      <c r="G2" s="278" t="s">
        <v>29</v>
      </c>
      <c r="H2" s="279">
        <v>45941</v>
      </c>
    </row>
    <row r="3" spans="1:9" x14ac:dyDescent="0.2">
      <c r="A3" s="269" t="s">
        <v>30</v>
      </c>
      <c r="B3" s="270">
        <f>COUNTIF('3rd Party Testing Runbook'!Q6:Q108,"No Test System")</f>
        <v>33</v>
      </c>
      <c r="D3" s="255">
        <v>0</v>
      </c>
      <c r="E3" s="255">
        <f>COUNTIF('3rd Party Testing Runbook'!R2:R104,0)</f>
        <v>3</v>
      </c>
      <c r="G3" s="278" t="s">
        <v>31</v>
      </c>
      <c r="H3" s="279">
        <v>45976</v>
      </c>
    </row>
    <row r="4" spans="1:9" x14ac:dyDescent="0.2">
      <c r="A4" s="269" t="s">
        <v>32</v>
      </c>
      <c r="B4" s="270">
        <f>COUNTIF('3rd Party Testing Runbook'!Q6:Q108,"Post Cutover Test Only")</f>
        <v>21</v>
      </c>
      <c r="D4" s="256">
        <v>1</v>
      </c>
      <c r="E4" s="255">
        <f>COUNTIF('3rd Party Testing Runbook'!R3:R105,1)</f>
        <v>31</v>
      </c>
    </row>
    <row r="5" spans="1:9" x14ac:dyDescent="0.2">
      <c r="A5" s="269" t="s">
        <v>33</v>
      </c>
      <c r="B5" s="270">
        <f>SUBTOTAL(109,B2:B4)</f>
        <v>103</v>
      </c>
      <c r="D5" s="256">
        <v>2</v>
      </c>
      <c r="E5" s="255">
        <f>COUNTIF('3rd Party Testing Runbook'!R4:R106,2)</f>
        <v>27</v>
      </c>
    </row>
    <row r="6" spans="1:9" x14ac:dyDescent="0.2">
      <c r="D6" s="256">
        <v>3</v>
      </c>
      <c r="E6" s="255">
        <f>COUNTIF('3rd Party Testing Runbook'!R5:R107,3)</f>
        <v>41</v>
      </c>
    </row>
    <row r="7" spans="1:9" x14ac:dyDescent="0.2">
      <c r="D7" s="256">
        <v>4</v>
      </c>
      <c r="E7" s="255">
        <f>COUNTIF('3rd Party Testing Runbook'!R6:R108,4)</f>
        <v>0</v>
      </c>
    </row>
    <row r="8" spans="1:9" ht="27" customHeight="1" x14ac:dyDescent="0.2">
      <c r="A8" s="349" t="s">
        <v>34</v>
      </c>
      <c r="B8" s="349"/>
    </row>
    <row r="9" spans="1:9" ht="16" customHeight="1" x14ac:dyDescent="0.2">
      <c r="A9" s="277" t="s">
        <v>35</v>
      </c>
      <c r="B9" s="276">
        <v>0.2</v>
      </c>
      <c r="D9" s="351" t="s">
        <v>36</v>
      </c>
      <c r="E9" s="351"/>
      <c r="F9" s="351"/>
      <c r="H9" s="258"/>
      <c r="I9" s="258"/>
    </row>
    <row r="10" spans="1:9" x14ac:dyDescent="0.2">
      <c r="A10" s="277" t="s">
        <v>37</v>
      </c>
      <c r="B10" s="276">
        <v>0.31</v>
      </c>
      <c r="D10" s="273" t="s">
        <v>38</v>
      </c>
      <c r="E10" s="274" t="s">
        <v>39</v>
      </c>
      <c r="F10" s="275" t="s">
        <v>40</v>
      </c>
      <c r="G10" s="258"/>
    </row>
    <row r="11" spans="1:9" x14ac:dyDescent="0.2">
      <c r="A11" s="277" t="s">
        <v>41</v>
      </c>
      <c r="B11" s="276">
        <v>0.84</v>
      </c>
      <c r="D11" s="259">
        <f>COUNTIF('3rd Party Testing Runbook'!Q6:Q108,"Pass")</f>
        <v>41</v>
      </c>
      <c r="E11" s="260">
        <f>COUNTBLANK('3rd Party Testing Runbook'!Q6:Q108)</f>
        <v>0</v>
      </c>
      <c r="F11" s="259">
        <f>COUNTIF('3rd Party Testing Runbook'!Q6:Q108,"Fail")</f>
        <v>8</v>
      </c>
    </row>
    <row r="12" spans="1:9" x14ac:dyDescent="0.2">
      <c r="D12" s="261">
        <f>D11/B2</f>
        <v>0.83673469387755106</v>
      </c>
      <c r="E12" s="261">
        <f>E11/B2</f>
        <v>0</v>
      </c>
      <c r="F12" s="261">
        <f>F11/B2</f>
        <v>0.16326530612244897</v>
      </c>
      <c r="G12" s="258"/>
    </row>
    <row r="13" spans="1:9" x14ac:dyDescent="0.2">
      <c r="D13" s="257"/>
    </row>
    <row r="16" spans="1:9" ht="16" thickBot="1" x14ac:dyDescent="0.25"/>
    <row r="17" spans="1:8" x14ac:dyDescent="0.2">
      <c r="A17" s="262" t="s">
        <v>27</v>
      </c>
      <c r="B17" s="263">
        <f>40/B5</f>
        <v>0.38834951456310679</v>
      </c>
      <c r="E17" s="281" t="s">
        <v>42</v>
      </c>
    </row>
    <row r="18" spans="1:8" ht="16" thickBot="1" x14ac:dyDescent="0.25">
      <c r="A18" s="262" t="s">
        <v>30</v>
      </c>
      <c r="B18" s="263">
        <f>65/B5</f>
        <v>0.6310679611650486</v>
      </c>
      <c r="E18" s="282">
        <f>COUNTA('Peripheral Testing Runbook'!H2:H58)/(COUNTA('Peripheral Testing Runbook'!H2:H58)+COUNTBLANK('Peripheral Testing Runbook'!H2:H58))</f>
        <v>1</v>
      </c>
    </row>
    <row r="19" spans="1:8" ht="16" thickBot="1" x14ac:dyDescent="0.25"/>
    <row r="20" spans="1:8" x14ac:dyDescent="0.2">
      <c r="E20" s="283" t="s">
        <v>43</v>
      </c>
    </row>
    <row r="21" spans="1:8" ht="16" thickBot="1" x14ac:dyDescent="0.25">
      <c r="E21" s="282">
        <f>COUNTA('Epic Build Smoke Test'!B2:B22)/(COUNTA('Epic Build Smoke Test'!B2:B22)+COUNTBLANK('Epic Build Smoke Test'!B2:B22))</f>
        <v>0.90476190476190477</v>
      </c>
    </row>
    <row r="26" spans="1:8" x14ac:dyDescent="0.2">
      <c r="A26" s="331" t="s">
        <v>44</v>
      </c>
      <c r="B26" s="332">
        <v>0</v>
      </c>
      <c r="C26" s="332">
        <v>1</v>
      </c>
      <c r="D26" s="332">
        <v>2</v>
      </c>
      <c r="E26" s="332">
        <v>3</v>
      </c>
      <c r="F26" s="332" t="s">
        <v>24</v>
      </c>
    </row>
    <row r="27" spans="1:8" x14ac:dyDescent="0.2">
      <c r="A27" s="333" t="s">
        <v>45</v>
      </c>
      <c r="B27" s="332">
        <f>COUNTIF('3rd Party Testing Runbook'!$F$6:$R$118,0)</f>
        <v>3</v>
      </c>
      <c r="C27" s="332">
        <f>COUNTIF('3rd Party Testing Runbook'!$F$6:$R$118,1)</f>
        <v>31</v>
      </c>
      <c r="D27" s="332">
        <f>COUNTIF('3rd Party Testing Runbook'!$F$6:$R$118,2)</f>
        <v>27</v>
      </c>
      <c r="E27" s="332">
        <f>COUNTIF('3rd Party Testing Runbook'!$F$6:$R$118,3)</f>
        <v>42</v>
      </c>
      <c r="F27" s="332">
        <f t="shared" ref="F27:F32" si="0">SUM(B27:E27)</f>
        <v>103</v>
      </c>
    </row>
    <row r="28" spans="1:8" x14ac:dyDescent="0.2">
      <c r="A28" s="334" t="s">
        <v>38</v>
      </c>
      <c r="B28" s="334">
        <f>COUNTIFS('3rd Party Testing Runbook'!$Q$6:$Q$125,"Pass",
          '3rd Party Testing Runbook'!$R$6:$R$125,0)</f>
        <v>1</v>
      </c>
      <c r="C28" s="334">
        <f>COUNTIFS('3rd Party Testing Runbook'!$Q$6:$Q$125,"Pass",
          '3rd Party Testing Runbook'!$R$6:$R$125,1)</f>
        <v>20</v>
      </c>
      <c r="D28" s="334">
        <f>COUNTIFS('3rd Party Testing Runbook'!$Q$6:$Q$125,"Pass",
          '3rd Party Testing Runbook'!$R$6:$R$125,2)</f>
        <v>7</v>
      </c>
      <c r="E28" s="334">
        <f>COUNTIFS('3rd Party Testing Runbook'!$Q$6:$Q$125,"Pass",
          '3rd Party Testing Runbook'!$R$6:$R$125,3)</f>
        <v>13</v>
      </c>
      <c r="F28" s="334">
        <f t="shared" si="0"/>
        <v>41</v>
      </c>
    </row>
    <row r="29" spans="1:8" x14ac:dyDescent="0.2">
      <c r="A29" s="335" t="s">
        <v>40</v>
      </c>
      <c r="B29" s="335">
        <f>COUNTIFS('3rd Party Testing Runbook'!$Q$6:$Q$125,"Fail",
'3rd Party Testing Runbook'!$R$6:$R$125,0)</f>
        <v>0</v>
      </c>
      <c r="C29" s="335">
        <f>COUNTIFS('3rd Party Testing Runbook'!$Q$6:$Q$125,"Fail",
          '3rd Party Testing Runbook'!$R$6:$R$125,1)</f>
        <v>2</v>
      </c>
      <c r="D29" s="335">
        <f>COUNTIFS('3rd Party Testing Runbook'!$Q$6:$Q$125,"Fail",
          '3rd Party Testing Runbook'!$R$6:$R$125,2)</f>
        <v>2</v>
      </c>
      <c r="E29" s="335">
        <f>COUNTIFS('3rd Party Testing Runbook'!$Q$6:$Q$125,"Fail",
'3rd Party Testing Runbook'!$R$6:$R$125,3)</f>
        <v>4</v>
      </c>
      <c r="F29" s="335">
        <f t="shared" si="0"/>
        <v>8</v>
      </c>
      <c r="G29" s="339"/>
    </row>
    <row r="30" spans="1:8" x14ac:dyDescent="0.2">
      <c r="A30" s="335" t="s">
        <v>46</v>
      </c>
      <c r="B30" s="334">
        <f>COUNTIFS('3rd Party Testing Runbook'!$Q$6:$Q$125,"",
          '3rd Party Testing Runbook'!$R$6:$R$125,0)</f>
        <v>0</v>
      </c>
      <c r="C30" s="334">
        <f>COUNTIFS('3rd Party Testing Runbook'!$Q$6:$Q$125,"",
          '3rd Party Testing Runbook'!$R$6:$R$125,1)</f>
        <v>0</v>
      </c>
      <c r="D30" s="334">
        <f>COUNTIFS('3rd Party Testing Runbook'!$Q$6:$Q$125,"",
          '3rd Party Testing Runbook'!$R$6:$R$125,2)</f>
        <v>0</v>
      </c>
      <c r="E30" s="334">
        <f>COUNTIFS('3rd Party Testing Runbook'!$Q$6:$Q$125,"",
          '3rd Party Testing Runbook'!$R$6:$R$125,3)</f>
        <v>0</v>
      </c>
      <c r="F30" s="335">
        <f t="shared" si="0"/>
        <v>0</v>
      </c>
      <c r="G30" s="340"/>
    </row>
    <row r="31" spans="1:8" x14ac:dyDescent="0.2">
      <c r="A31" s="334" t="s">
        <v>30</v>
      </c>
      <c r="B31" s="334">
        <f>COUNTIFS('3rd Party Testing Runbook'!$Q$6:$Q$125,"No Test System",
          '3rd Party Testing Runbook'!$R$6:$R$125,0)</f>
        <v>0</v>
      </c>
      <c r="C31" s="334">
        <f>COUNTIFS('3rd Party Testing Runbook'!$Q$6:$Q$125,"No Test System",
          '3rd Party Testing Runbook'!$R$6:$R$125,1)</f>
        <v>3</v>
      </c>
      <c r="D31" s="334">
        <f>COUNTIFS('3rd Party Testing Runbook'!$Q$6:$Q$125,"No Test System",
          '3rd Party Testing Runbook'!$R$6:$R$125,2)</f>
        <v>12</v>
      </c>
      <c r="E31" s="334">
        <f>COUNTIFS('3rd Party Testing Runbook'!$Q$6:$Q$125,"No Test System",
          '3rd Party Testing Runbook'!$R$6:$R$125,3)</f>
        <v>18</v>
      </c>
      <c r="F31" s="334">
        <f t="shared" si="0"/>
        <v>33</v>
      </c>
    </row>
    <row r="32" spans="1:8" s="230" customFormat="1" x14ac:dyDescent="0.2">
      <c r="A32" s="335" t="s">
        <v>47</v>
      </c>
      <c r="B32" s="335">
        <f>COUNTIFS('3rd Party Testing Runbook'!$Q$6:$Q$125,"Post Cutover Test Only",
          '3rd Party Testing Runbook'!$R$6:$R$125,0)</f>
        <v>2</v>
      </c>
      <c r="C32" s="335">
        <f>COUNTIFS('3rd Party Testing Runbook'!$Q$6:$Q$125,"Post Cutover Test Only",
          '3rd Party Testing Runbook'!$R$6:$R$125,1)</f>
        <v>6</v>
      </c>
      <c r="D32" s="335">
        <f>COUNTIFS('3rd Party Testing Runbook'!$Q$6:$Q$125,"Post Cutover Test Only",
          '3rd Party Testing Runbook'!$R$6:$R$125,2)</f>
        <v>6</v>
      </c>
      <c r="E32" s="335">
        <f>COUNTIFS('3rd Party Testing Runbook'!$Q$6:$Q$125,"Post Cutover Test Only",
          '3rd Party Testing Runbook'!$R$6:$R$125,3)</f>
        <v>7</v>
      </c>
      <c r="F32" s="335">
        <f t="shared" si="0"/>
        <v>21</v>
      </c>
      <c r="H32"/>
    </row>
    <row r="33" spans="1:8" x14ac:dyDescent="0.2">
      <c r="A33" s="342" t="s">
        <v>48</v>
      </c>
      <c r="B33" s="336">
        <f>IF(SUM(B28:B32)=0,0, B28 / SUM(B28:B32))</f>
        <v>0.33333333333333331</v>
      </c>
      <c r="C33" s="336">
        <f>IF(SUM(C28:C32)=0,0, C28 / SUM(C28:C32))</f>
        <v>0.64516129032258063</v>
      </c>
      <c r="D33" s="336">
        <f>IF(SUM(D28:D32)=0,0, D28 / SUM(D28:D32))</f>
        <v>0.25925925925925924</v>
      </c>
      <c r="E33" s="336">
        <f>IF(SUM(E28:E32)=0,0, E28 / SUM(E28:E32))</f>
        <v>0.30952380952380953</v>
      </c>
      <c r="F33" s="336">
        <f>IF(SUM(F28:F32)=0,0, F28 / SUM(F28:F32))</f>
        <v>0.39805825242718446</v>
      </c>
      <c r="H33" s="337"/>
    </row>
    <row r="34" spans="1:8" x14ac:dyDescent="0.2">
      <c r="A34" s="342" t="s">
        <v>49</v>
      </c>
      <c r="B34" s="336">
        <f>IF(SUM(B28:B30)=0,0, B28 / SUM(B28:B30))</f>
        <v>1</v>
      </c>
      <c r="C34" s="336">
        <f>IF(SUM(C28:C30)=0,0, C28 / SUM(C28:C30))</f>
        <v>0.90909090909090906</v>
      </c>
      <c r="D34" s="336">
        <f>IF(SUM(D28:D30)=0,0, D28 / SUM(D28:D30))</f>
        <v>0.77777777777777779</v>
      </c>
      <c r="E34" s="336">
        <f>IF(SUM(E28:E30)=0,0, E28 / SUM(E28:E30))</f>
        <v>0.76470588235294112</v>
      </c>
      <c r="F34" s="336">
        <f>IF(SUM(F28:F30)=0,0, F28 / SUM(F28:F30))</f>
        <v>0.83673469387755106</v>
      </c>
    </row>
    <row r="35" spans="1:8" ht="16" x14ac:dyDescent="0.2">
      <c r="A35" s="329"/>
      <c r="B35" s="329"/>
      <c r="C35" s="329"/>
      <c r="D35" s="341"/>
      <c r="E35" s="329"/>
      <c r="F35" s="329"/>
    </row>
    <row r="36" spans="1:8" ht="16" x14ac:dyDescent="0.2">
      <c r="A36" s="329"/>
      <c r="B36" s="329"/>
      <c r="C36" s="329"/>
      <c r="D36" s="329"/>
      <c r="E36" s="329"/>
      <c r="F36" s="329"/>
    </row>
    <row r="37" spans="1:8" ht="16" x14ac:dyDescent="0.2">
      <c r="A37" s="329"/>
      <c r="B37" s="329"/>
      <c r="C37" s="329"/>
      <c r="D37" s="329"/>
      <c r="E37" s="329"/>
      <c r="F37" s="329"/>
    </row>
    <row r="38" spans="1:8" ht="16" x14ac:dyDescent="0.2">
      <c r="A38" s="329"/>
      <c r="B38" s="329"/>
      <c r="C38" s="329"/>
      <c r="D38" s="329"/>
      <c r="E38" s="329"/>
      <c r="F38" s="329"/>
    </row>
    <row r="39" spans="1:8" ht="16" x14ac:dyDescent="0.2">
      <c r="A39" s="329"/>
      <c r="B39" s="329"/>
      <c r="C39" s="329"/>
      <c r="D39" s="329"/>
      <c r="E39" s="329"/>
      <c r="F39" s="329"/>
    </row>
    <row r="40" spans="1:8" ht="16" x14ac:dyDescent="0.2">
      <c r="A40" s="329"/>
      <c r="B40" s="329"/>
      <c r="C40" s="329"/>
      <c r="D40" s="329"/>
      <c r="E40" s="329"/>
      <c r="F40" s="329"/>
    </row>
    <row r="41" spans="1:8" ht="16" x14ac:dyDescent="0.2">
      <c r="A41" s="329"/>
      <c r="B41" s="330"/>
      <c r="C41" s="330"/>
      <c r="D41" s="330"/>
      <c r="E41" s="330"/>
      <c r="F41" s="330"/>
    </row>
    <row r="42" spans="1:8" x14ac:dyDescent="0.2">
      <c r="B42" s="177"/>
      <c r="C42" s="177"/>
    </row>
    <row r="43" spans="1:8" x14ac:dyDescent="0.2">
      <c r="B43" s="177"/>
      <c r="C43" s="177"/>
    </row>
    <row r="44" spans="1:8" x14ac:dyDescent="0.2">
      <c r="B44" t="s">
        <v>50</v>
      </c>
    </row>
  </sheetData>
  <mergeCells count="4">
    <mergeCell ref="D1:E1"/>
    <mergeCell ref="A8:B8"/>
    <mergeCell ref="G1:H1"/>
    <mergeCell ref="D9:F9"/>
  </mergeCells>
  <conditionalFormatting sqref="B34:F34">
    <cfRule type="cellIs" dxfId="325" priority="1" stopIfTrue="1" operator="lessThan">
      <formula>0.4</formula>
    </cfRule>
    <cfRule type="cellIs" dxfId="324" priority="2" stopIfTrue="1" operator="between">
      <formula>0.41</formula>
      <formula>0.7</formula>
    </cfRule>
    <cfRule type="cellIs" dxfId="323" priority="3" operator="greaterThan">
      <formula>0.71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6:J23"/>
  <sheetViews>
    <sheetView zoomScaleNormal="100" workbookViewId="0">
      <selection activeCell="B8" sqref="B8:F8"/>
    </sheetView>
  </sheetViews>
  <sheetFormatPr baseColWidth="10" defaultColWidth="8.6640625" defaultRowHeight="15" x14ac:dyDescent="0.2"/>
  <cols>
    <col min="1" max="1" width="34.33203125" bestFit="1" customWidth="1"/>
    <col min="2" max="2" width="19.6640625" style="17" customWidth="1"/>
    <col min="3" max="3" width="12.5" style="17" customWidth="1"/>
    <col min="4" max="4" width="16.1640625" customWidth="1"/>
    <col min="5" max="5" width="15.5" customWidth="1"/>
    <col min="6" max="6" width="43.6640625" customWidth="1"/>
    <col min="7" max="7" width="12.1640625" customWidth="1"/>
    <col min="8" max="8" width="12.5" customWidth="1"/>
    <col min="9" max="10" width="11.33203125" customWidth="1"/>
  </cols>
  <sheetData>
    <row r="6" spans="1:10" ht="34" x14ac:dyDescent="0.2">
      <c r="A6" s="18" t="s">
        <v>51</v>
      </c>
      <c r="B6" s="356"/>
      <c r="C6" s="356"/>
      <c r="D6" s="356"/>
      <c r="E6" s="356"/>
      <c r="F6" s="356"/>
    </row>
    <row r="7" spans="1:10" x14ac:dyDescent="0.2">
      <c r="A7" s="19" t="s">
        <v>52</v>
      </c>
      <c r="B7" s="353"/>
      <c r="C7" s="353"/>
      <c r="D7" s="353"/>
      <c r="E7" s="353"/>
      <c r="F7" s="353"/>
    </row>
    <row r="8" spans="1:10" x14ac:dyDescent="0.2">
      <c r="A8" s="19" t="s">
        <v>53</v>
      </c>
      <c r="B8" s="354"/>
      <c r="C8" s="354"/>
      <c r="D8" s="354"/>
      <c r="E8" s="354"/>
      <c r="F8" s="354"/>
    </row>
    <row r="9" spans="1:10" x14ac:dyDescent="0.2">
      <c r="A9" s="19" t="s">
        <v>54</v>
      </c>
      <c r="B9" s="353"/>
      <c r="C9" s="353"/>
      <c r="D9" s="353"/>
      <c r="E9" s="353"/>
      <c r="F9" s="353"/>
    </row>
    <row r="10" spans="1:10" x14ac:dyDescent="0.2">
      <c r="A10" s="19" t="s">
        <v>55</v>
      </c>
      <c r="B10" s="353"/>
      <c r="C10" s="353"/>
      <c r="D10" s="353"/>
      <c r="E10" s="353"/>
      <c r="F10" s="353"/>
    </row>
    <row r="11" spans="1:10" x14ac:dyDescent="0.2">
      <c r="A11" s="19" t="s">
        <v>56</v>
      </c>
      <c r="B11" s="354"/>
      <c r="C11" s="354"/>
      <c r="D11" s="354"/>
      <c r="E11" s="354"/>
      <c r="F11" s="354"/>
    </row>
    <row r="12" spans="1:10" ht="16.5" customHeight="1" x14ac:dyDescent="0.25">
      <c r="A12" s="19" t="s">
        <v>57</v>
      </c>
      <c r="B12" s="355"/>
      <c r="C12" s="355"/>
      <c r="D12" s="355"/>
      <c r="E12" s="355"/>
      <c r="F12" s="355"/>
    </row>
    <row r="14" spans="1:10" ht="24.75" customHeight="1" x14ac:dyDescent="0.2">
      <c r="A14" s="352" t="s">
        <v>58</v>
      </c>
      <c r="B14" s="352"/>
      <c r="C14" s="352"/>
    </row>
    <row r="15" spans="1:10" x14ac:dyDescent="0.2">
      <c r="A15" s="19" t="s">
        <v>59</v>
      </c>
      <c r="B15" s="19" t="s">
        <v>60</v>
      </c>
      <c r="C15" s="19" t="s">
        <v>61</v>
      </c>
      <c r="D15" s="5" t="s">
        <v>62</v>
      </c>
      <c r="E15" s="5" t="s">
        <v>63</v>
      </c>
      <c r="F15" s="19" t="s">
        <v>64</v>
      </c>
      <c r="G15" s="5" t="s">
        <v>65</v>
      </c>
      <c r="H15" s="5" t="s">
        <v>66</v>
      </c>
      <c r="I15" s="5" t="s">
        <v>67</v>
      </c>
      <c r="J15" s="5" t="s">
        <v>68</v>
      </c>
    </row>
    <row r="16" spans="1:10" x14ac:dyDescent="0.2">
      <c r="A16" s="22"/>
      <c r="B16" s="22"/>
      <c r="C16" s="22"/>
      <c r="D16" s="20"/>
      <c r="E16" s="20"/>
      <c r="F16" s="22"/>
      <c r="G16" s="20"/>
      <c r="H16" s="20"/>
      <c r="I16" s="20"/>
      <c r="J16" s="20"/>
    </row>
    <row r="17" spans="1:10" x14ac:dyDescent="0.2">
      <c r="A17" s="23"/>
      <c r="B17" s="23"/>
      <c r="C17" s="23"/>
      <c r="D17" s="21"/>
      <c r="E17" s="21"/>
      <c r="F17" s="23"/>
      <c r="G17" s="21"/>
      <c r="H17" s="21"/>
      <c r="I17" s="21"/>
      <c r="J17" s="21"/>
    </row>
    <row r="18" spans="1:10" x14ac:dyDescent="0.2">
      <c r="A18" s="22"/>
      <c r="B18" s="22"/>
      <c r="C18" s="22"/>
      <c r="D18" s="20"/>
      <c r="E18" s="20"/>
      <c r="F18" s="22"/>
      <c r="G18" s="20"/>
      <c r="H18" s="20"/>
      <c r="I18" s="20"/>
      <c r="J18" s="20"/>
    </row>
    <row r="19" spans="1:10" x14ac:dyDescent="0.2">
      <c r="A19" s="23"/>
      <c r="B19" s="23"/>
      <c r="C19" s="23"/>
      <c r="D19" s="21"/>
      <c r="E19" s="21"/>
      <c r="F19" s="23"/>
      <c r="G19" s="21"/>
      <c r="H19" s="21"/>
      <c r="I19" s="21"/>
      <c r="J19" s="21"/>
    </row>
    <row r="20" spans="1:10" x14ac:dyDescent="0.2">
      <c r="A20" s="22"/>
      <c r="B20" s="22"/>
      <c r="C20" s="22"/>
      <c r="D20" s="20"/>
      <c r="E20" s="20"/>
      <c r="F20" s="22"/>
      <c r="G20" s="20"/>
      <c r="H20" s="20"/>
      <c r="I20" s="20"/>
      <c r="J20" s="20"/>
    </row>
    <row r="21" spans="1:10" x14ac:dyDescent="0.2">
      <c r="A21" s="23"/>
      <c r="B21" s="23"/>
      <c r="C21" s="23"/>
      <c r="D21" s="21"/>
      <c r="E21" s="21"/>
      <c r="F21" s="23"/>
      <c r="G21" s="21"/>
      <c r="H21" s="21"/>
      <c r="I21" s="21"/>
      <c r="J21" s="21"/>
    </row>
    <row r="22" spans="1:10" x14ac:dyDescent="0.2">
      <c r="A22" s="22"/>
      <c r="B22" s="22"/>
      <c r="C22" s="22"/>
      <c r="D22" s="20"/>
      <c r="E22" s="20"/>
      <c r="F22" s="22"/>
      <c r="G22" s="20"/>
      <c r="H22" s="20"/>
      <c r="I22" s="20"/>
      <c r="J22" s="20"/>
    </row>
    <row r="23" spans="1:10" x14ac:dyDescent="0.2">
      <c r="A23" s="23"/>
      <c r="B23" s="23"/>
      <c r="C23" s="23"/>
      <c r="D23" s="21"/>
      <c r="E23" s="21"/>
      <c r="F23" s="23"/>
      <c r="G23" s="21"/>
      <c r="H23" s="21"/>
      <c r="I23" s="21"/>
      <c r="J23" s="21"/>
    </row>
  </sheetData>
  <mergeCells count="8">
    <mergeCell ref="A14:C14"/>
    <mergeCell ref="B10:F10"/>
    <mergeCell ref="B11:F11"/>
    <mergeCell ref="B12:F12"/>
    <mergeCell ref="B6:F6"/>
    <mergeCell ref="B7:F7"/>
    <mergeCell ref="B8:F8"/>
    <mergeCell ref="B9:F9"/>
  </mergeCells>
  <phoneticPr fontId="1" type="noConversion"/>
  <dataValidations count="2">
    <dataValidation type="list" showInputMessage="1" showErrorMessage="1" sqref="C16:C23" xr:uid="{00000000-0002-0000-0100-000000000000}">
      <formula1>"Initial, Review, Approved, Assigned, Scheduled, Closed"</formula1>
    </dataValidation>
    <dataValidation type="list" allowBlank="1" showInputMessage="1" showErrorMessage="1" sqref="B16:B23" xr:uid="{00000000-0002-0000-0100-000001000000}">
      <formula1>"Category 1, Category 2, Category 3, Other"</formula1>
    </dataValidation>
  </dataValidations>
  <pageMargins left="0.7" right="0.7" top="1.0743055555555556" bottom="0.75" header="0.3" footer="0.3"/>
  <pageSetup paperSize="9" scale="65" orientation="landscape" horizontalDpi="300" verticalDpi="300"/>
  <headerFooter>
    <oddHeader>&amp;L&amp;G</oddHeader>
    <oddFooter>&amp;CCopyright © 2014 Agenor Technology Limited</oddFooter>
  </headerFooter>
  <drawing r:id="rId1"/>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2:AO131"/>
  <sheetViews>
    <sheetView topLeftCell="A30" zoomScale="80" zoomScaleNormal="80" workbookViewId="0">
      <selection activeCell="D47" sqref="D47"/>
    </sheetView>
  </sheetViews>
  <sheetFormatPr baseColWidth="10" defaultColWidth="8.6640625" defaultRowHeight="15" x14ac:dyDescent="0.2"/>
  <cols>
    <col min="1" max="1" width="17.1640625" customWidth="1"/>
    <col min="2" max="2" width="20.1640625" customWidth="1"/>
    <col min="3" max="3" width="26.6640625" customWidth="1"/>
    <col min="4" max="4" width="31.5" customWidth="1"/>
    <col min="5" max="5" width="10" style="17" customWidth="1"/>
    <col min="6" max="6" width="19" customWidth="1"/>
    <col min="7" max="7" width="25.6640625" customWidth="1"/>
    <col min="8" max="8" width="28" customWidth="1"/>
    <col min="9" max="9" width="34.6640625" customWidth="1"/>
  </cols>
  <sheetData>
    <row r="2" spans="1:41" x14ac:dyDescent="0.2">
      <c r="D2" s="357" t="s">
        <v>69</v>
      </c>
      <c r="E2" s="86"/>
      <c r="F2" s="86"/>
      <c r="G2" s="87"/>
      <c r="H2" s="86"/>
      <c r="I2" s="86"/>
      <c r="J2" s="9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row>
    <row r="3" spans="1:41" x14ac:dyDescent="0.2">
      <c r="D3" s="358"/>
      <c r="E3" s="88"/>
      <c r="F3" s="88"/>
      <c r="G3" s="89"/>
      <c r="H3" s="88"/>
      <c r="I3" s="88"/>
      <c r="J3" s="9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row>
    <row r="4" spans="1:41" x14ac:dyDescent="0.2">
      <c r="D4" s="358"/>
      <c r="E4" s="85" t="s">
        <v>70</v>
      </c>
      <c r="F4" s="89"/>
      <c r="G4" s="88"/>
      <c r="H4" s="88"/>
      <c r="I4" s="88"/>
      <c r="J4" s="9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row>
    <row r="5" spans="1:41" x14ac:dyDescent="0.2">
      <c r="D5" s="358"/>
      <c r="E5" s="88"/>
      <c r="F5" s="88"/>
      <c r="G5" s="89"/>
      <c r="H5" s="88"/>
      <c r="I5" s="88"/>
      <c r="J5" s="9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row>
    <row r="6" spans="1:41" x14ac:dyDescent="0.2">
      <c r="D6" s="358"/>
      <c r="E6" s="88"/>
      <c r="F6" s="88"/>
      <c r="G6" s="89"/>
      <c r="H6" s="88"/>
      <c r="I6" s="88"/>
      <c r="J6" s="9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row>
    <row r="7" spans="1:41" x14ac:dyDescent="0.2">
      <c r="D7" s="359"/>
      <c r="E7" s="90"/>
      <c r="F7" s="90"/>
      <c r="G7" s="91"/>
      <c r="H7" s="90"/>
      <c r="I7" s="90"/>
      <c r="J7" s="9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row>
    <row r="8" spans="1:41" x14ac:dyDescent="0.2">
      <c r="D8" s="84"/>
      <c r="E8" s="81"/>
      <c r="F8" s="81"/>
      <c r="G8" s="82"/>
      <c r="H8" s="81"/>
      <c r="I8" s="81"/>
      <c r="J8" s="83"/>
      <c r="K8" s="83"/>
      <c r="L8" s="83"/>
      <c r="M8" s="92"/>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row>
    <row r="9" spans="1:41" ht="21" customHeight="1" x14ac:dyDescent="0.2">
      <c r="A9" s="364" t="s">
        <v>71</v>
      </c>
      <c r="B9" s="363"/>
      <c r="C9" s="363"/>
      <c r="D9" s="365"/>
      <c r="E9" s="363"/>
      <c r="F9" s="363"/>
      <c r="G9" s="363"/>
      <c r="H9" s="363" t="s">
        <v>72</v>
      </c>
      <c r="I9" s="363"/>
    </row>
    <row r="10" spans="1:41" ht="15.75" customHeight="1" x14ac:dyDescent="0.2">
      <c r="A10" s="4" t="s">
        <v>73</v>
      </c>
      <c r="B10" s="5" t="s">
        <v>74</v>
      </c>
      <c r="C10" s="5" t="s">
        <v>75</v>
      </c>
      <c r="D10" s="5" t="s">
        <v>76</v>
      </c>
      <c r="E10" s="5" t="s">
        <v>77</v>
      </c>
      <c r="F10" s="5" t="s">
        <v>78</v>
      </c>
      <c r="G10" s="5" t="s">
        <v>79</v>
      </c>
      <c r="H10" s="5" t="s">
        <v>80</v>
      </c>
      <c r="I10" s="5" t="s">
        <v>81</v>
      </c>
    </row>
    <row r="11" spans="1:41" x14ac:dyDescent="0.2">
      <c r="A11" s="6"/>
      <c r="B11" s="7"/>
      <c r="C11" s="7"/>
      <c r="D11" s="7"/>
      <c r="E11" s="7"/>
      <c r="F11" s="9"/>
      <c r="G11" s="9"/>
      <c r="H11" s="9"/>
      <c r="I11" s="9"/>
    </row>
    <row r="12" spans="1:41" x14ac:dyDescent="0.2">
      <c r="A12" s="10"/>
      <c r="B12" s="11"/>
      <c r="C12" s="11"/>
      <c r="D12" s="11"/>
      <c r="E12" s="11"/>
      <c r="F12" s="13"/>
      <c r="G12" s="13"/>
      <c r="H12" s="13"/>
      <c r="I12" s="13"/>
    </row>
    <row r="13" spans="1:41" x14ac:dyDescent="0.2">
      <c r="A13" s="6"/>
      <c r="B13" s="7"/>
      <c r="C13" s="7"/>
      <c r="D13" s="7"/>
      <c r="E13" s="7"/>
      <c r="F13" s="14"/>
      <c r="G13" s="14"/>
      <c r="H13" s="14"/>
      <c r="I13" s="14"/>
    </row>
    <row r="14" spans="1:41" x14ac:dyDescent="0.2">
      <c r="A14" s="10"/>
      <c r="B14" s="11"/>
      <c r="C14" s="11"/>
      <c r="D14" s="11"/>
      <c r="E14" s="11"/>
      <c r="F14" s="13"/>
      <c r="G14" s="13"/>
      <c r="H14" s="13"/>
      <c r="I14" s="13"/>
    </row>
    <row r="15" spans="1:41" x14ac:dyDescent="0.2">
      <c r="A15" s="6"/>
      <c r="B15" s="7"/>
      <c r="C15" s="7"/>
      <c r="D15" s="7"/>
      <c r="E15" s="7"/>
      <c r="F15" s="14"/>
      <c r="G15" s="14"/>
      <c r="H15" s="14"/>
      <c r="I15" s="14"/>
    </row>
    <row r="16" spans="1:41" x14ac:dyDescent="0.2">
      <c r="A16" s="10"/>
      <c r="B16" s="11"/>
      <c r="C16" s="11"/>
      <c r="D16" s="11"/>
      <c r="E16" s="11"/>
      <c r="F16" s="13"/>
      <c r="G16" s="13"/>
      <c r="H16" s="13"/>
      <c r="I16" s="13"/>
    </row>
    <row r="17" spans="1:9" x14ac:dyDescent="0.2">
      <c r="A17" s="6"/>
      <c r="B17" s="7"/>
      <c r="C17" s="7"/>
      <c r="D17" s="7"/>
      <c r="E17" s="7"/>
      <c r="F17" s="14"/>
      <c r="G17" s="14"/>
      <c r="H17" s="14"/>
      <c r="I17" s="14"/>
    </row>
    <row r="18" spans="1:9" x14ac:dyDescent="0.2">
      <c r="A18" s="10"/>
      <c r="B18" s="11"/>
      <c r="C18" s="11"/>
      <c r="D18" s="11"/>
      <c r="E18" s="11"/>
      <c r="F18" s="13"/>
      <c r="G18" s="13"/>
      <c r="H18" s="13"/>
      <c r="I18" s="13"/>
    </row>
    <row r="19" spans="1:9" x14ac:dyDescent="0.2">
      <c r="A19" s="6"/>
      <c r="B19" s="7"/>
      <c r="C19" s="7"/>
      <c r="D19" s="7"/>
      <c r="E19" s="7"/>
      <c r="F19" s="14"/>
      <c r="G19" s="14"/>
      <c r="H19" s="14"/>
      <c r="I19" s="14"/>
    </row>
    <row r="20" spans="1:9" x14ac:dyDescent="0.2">
      <c r="A20" s="10"/>
      <c r="B20" s="11"/>
      <c r="C20" s="11"/>
      <c r="D20" s="11"/>
      <c r="E20" s="11"/>
      <c r="F20" s="13"/>
      <c r="G20" s="13"/>
      <c r="H20" s="13"/>
      <c r="I20" s="13"/>
    </row>
    <row r="21" spans="1:9" x14ac:dyDescent="0.2">
      <c r="A21" s="15"/>
      <c r="B21" s="15"/>
      <c r="C21" s="15"/>
      <c r="D21" s="15"/>
      <c r="E21" s="16"/>
      <c r="F21" s="15"/>
      <c r="G21" s="15"/>
      <c r="H21" s="15"/>
      <c r="I21" s="15"/>
    </row>
    <row r="22" spans="1:9" ht="21.75" customHeight="1" x14ac:dyDescent="0.2"/>
    <row r="23" spans="1:9" ht="15.75" customHeight="1" x14ac:dyDescent="0.2">
      <c r="A23" s="364" t="s">
        <v>82</v>
      </c>
      <c r="B23" s="363"/>
      <c r="C23" s="363"/>
      <c r="D23" s="363"/>
      <c r="E23" s="363"/>
      <c r="F23" s="363"/>
      <c r="G23" s="363"/>
      <c r="H23" s="363" t="s">
        <v>72</v>
      </c>
      <c r="I23" s="363"/>
    </row>
    <row r="24" spans="1:9" x14ac:dyDescent="0.2">
      <c r="A24" s="4" t="s">
        <v>73</v>
      </c>
      <c r="B24" s="5" t="s">
        <v>74</v>
      </c>
      <c r="C24" s="5" t="s">
        <v>75</v>
      </c>
      <c r="D24" s="5" t="s">
        <v>76</v>
      </c>
      <c r="E24" s="5" t="s">
        <v>77</v>
      </c>
      <c r="F24" s="5" t="s">
        <v>78</v>
      </c>
      <c r="G24" s="5" t="s">
        <v>79</v>
      </c>
      <c r="H24" s="5" t="s">
        <v>80</v>
      </c>
      <c r="I24" s="5" t="s">
        <v>81</v>
      </c>
    </row>
    <row r="25" spans="1:9" x14ac:dyDescent="0.2">
      <c r="A25" s="6" t="s">
        <v>83</v>
      </c>
      <c r="B25" s="7" t="s">
        <v>84</v>
      </c>
      <c r="C25" s="7" t="s">
        <v>84</v>
      </c>
      <c r="D25" s="7" t="s">
        <v>85</v>
      </c>
      <c r="E25" s="7"/>
      <c r="F25" s="9"/>
      <c r="G25" s="9"/>
      <c r="H25" s="9"/>
      <c r="I25" s="9"/>
    </row>
    <row r="26" spans="1:9" x14ac:dyDescent="0.2">
      <c r="A26" s="10"/>
      <c r="B26" s="7"/>
      <c r="C26" s="7"/>
      <c r="D26" s="11"/>
      <c r="E26" s="11"/>
      <c r="F26" s="13"/>
      <c r="G26" s="13"/>
      <c r="H26" s="13"/>
      <c r="I26" s="13"/>
    </row>
    <row r="27" spans="1:9" x14ac:dyDescent="0.2">
      <c r="A27" s="6"/>
      <c r="B27" s="7"/>
      <c r="C27" s="7"/>
      <c r="D27" s="7"/>
      <c r="E27" s="7"/>
      <c r="F27" s="14"/>
      <c r="G27" s="14"/>
      <c r="H27" s="14"/>
      <c r="I27" s="14"/>
    </row>
    <row r="28" spans="1:9" x14ac:dyDescent="0.2">
      <c r="A28" s="10"/>
      <c r="B28" s="7"/>
      <c r="C28" s="7"/>
      <c r="D28" s="11"/>
      <c r="E28" s="11"/>
      <c r="F28" s="13"/>
      <c r="G28" s="13"/>
      <c r="H28" s="13"/>
      <c r="I28" s="13"/>
    </row>
    <row r="29" spans="1:9" x14ac:dyDescent="0.2">
      <c r="A29" s="6"/>
      <c r="B29" s="7"/>
      <c r="C29" s="7"/>
      <c r="D29" s="7"/>
      <c r="E29" s="7"/>
      <c r="F29" s="14"/>
      <c r="G29" s="14"/>
      <c r="H29" s="14"/>
      <c r="I29" s="14"/>
    </row>
    <row r="30" spans="1:9" x14ac:dyDescent="0.2">
      <c r="A30" s="10"/>
      <c r="B30" s="7"/>
      <c r="C30" s="7"/>
      <c r="D30" s="11"/>
      <c r="E30" s="11"/>
      <c r="F30" s="13"/>
      <c r="G30" s="13"/>
      <c r="H30" s="13"/>
      <c r="I30" s="13"/>
    </row>
    <row r="31" spans="1:9" x14ac:dyDescent="0.2">
      <c r="A31" s="6"/>
      <c r="B31" s="7"/>
      <c r="C31" s="7"/>
      <c r="D31" s="7"/>
      <c r="E31" s="7"/>
      <c r="F31" s="14"/>
      <c r="G31" s="14"/>
      <c r="H31" s="14"/>
      <c r="I31" s="14"/>
    </row>
    <row r="32" spans="1:9" x14ac:dyDescent="0.2">
      <c r="A32" s="10"/>
      <c r="B32" s="7"/>
      <c r="C32" s="7"/>
      <c r="D32" s="11"/>
      <c r="E32" s="11"/>
      <c r="F32" s="13"/>
      <c r="G32" s="13"/>
      <c r="H32" s="13"/>
      <c r="I32" s="13"/>
    </row>
    <row r="33" spans="1:9" x14ac:dyDescent="0.2">
      <c r="A33" s="6"/>
      <c r="B33" s="7"/>
      <c r="C33" s="7"/>
      <c r="D33" s="7"/>
      <c r="E33" s="7"/>
      <c r="F33" s="14"/>
      <c r="G33" s="14"/>
      <c r="H33" s="14"/>
      <c r="I33" s="14"/>
    </row>
    <row r="34" spans="1:9" x14ac:dyDescent="0.2">
      <c r="A34" s="10"/>
      <c r="B34" s="7"/>
      <c r="C34" s="7"/>
      <c r="D34" s="11"/>
      <c r="E34" s="11"/>
      <c r="F34" s="13"/>
      <c r="G34" s="13"/>
      <c r="H34" s="13"/>
      <c r="I34" s="13"/>
    </row>
    <row r="35" spans="1:9" ht="24.75" customHeight="1" x14ac:dyDescent="0.2"/>
    <row r="36" spans="1:9" ht="15.75" customHeight="1" x14ac:dyDescent="0.2">
      <c r="A36" s="363" t="s">
        <v>86</v>
      </c>
      <c r="B36" s="363"/>
      <c r="C36" s="363"/>
      <c r="D36" s="363"/>
      <c r="E36" s="363"/>
      <c r="F36" s="363"/>
      <c r="G36" s="363"/>
      <c r="H36" s="363" t="s">
        <v>72</v>
      </c>
      <c r="I36" s="363"/>
    </row>
    <row r="37" spans="1:9" x14ac:dyDescent="0.2">
      <c r="A37" s="4" t="s">
        <v>73</v>
      </c>
      <c r="B37" s="5" t="s">
        <v>74</v>
      </c>
      <c r="C37" s="5" t="s">
        <v>75</v>
      </c>
      <c r="D37" s="5" t="s">
        <v>76</v>
      </c>
      <c r="E37" s="5" t="s">
        <v>77</v>
      </c>
      <c r="F37" s="5" t="s">
        <v>78</v>
      </c>
      <c r="G37" s="5" t="s">
        <v>87</v>
      </c>
      <c r="H37" s="5" t="s">
        <v>80</v>
      </c>
      <c r="I37" s="5" t="s">
        <v>81</v>
      </c>
    </row>
    <row r="38" spans="1:9" x14ac:dyDescent="0.2">
      <c r="A38" s="52" t="s">
        <v>88</v>
      </c>
      <c r="B38" s="53" t="s">
        <v>89</v>
      </c>
      <c r="C38" s="53" t="s">
        <v>89</v>
      </c>
      <c r="D38" s="54" t="s">
        <v>90</v>
      </c>
      <c r="E38" s="55"/>
      <c r="F38" s="56"/>
      <c r="G38" s="56"/>
      <c r="H38" s="56"/>
      <c r="I38" s="67"/>
    </row>
    <row r="39" spans="1:9" x14ac:dyDescent="0.2">
      <c r="A39" s="52"/>
      <c r="B39" s="53"/>
      <c r="C39" s="53"/>
      <c r="D39" s="65"/>
      <c r="E39" s="55"/>
      <c r="F39" s="56"/>
      <c r="G39" s="56"/>
      <c r="H39" s="56"/>
      <c r="I39" s="61"/>
    </row>
    <row r="40" spans="1:9" x14ac:dyDescent="0.2">
      <c r="A40" s="52"/>
      <c r="B40" s="53"/>
      <c r="C40" s="53"/>
      <c r="D40" s="54"/>
      <c r="E40" s="55"/>
      <c r="F40" s="56"/>
      <c r="G40" s="56"/>
      <c r="H40" s="56"/>
      <c r="I40" s="61"/>
    </row>
    <row r="41" spans="1:9" x14ac:dyDescent="0.2">
      <c r="A41" s="52"/>
      <c r="B41" s="53"/>
      <c r="C41" s="53"/>
      <c r="D41" s="63"/>
      <c r="E41" s="55"/>
      <c r="F41" s="56"/>
      <c r="G41" s="56"/>
      <c r="H41" s="56"/>
      <c r="I41" s="61"/>
    </row>
    <row r="42" spans="1:9" x14ac:dyDescent="0.2">
      <c r="A42" s="52"/>
      <c r="B42" s="53"/>
      <c r="C42" s="53"/>
      <c r="D42" s="54"/>
      <c r="E42" s="55"/>
      <c r="F42" s="56"/>
      <c r="G42" s="56"/>
      <c r="H42" s="56"/>
      <c r="I42" s="61"/>
    </row>
    <row r="43" spans="1:9" x14ac:dyDescent="0.2">
      <c r="A43" s="52"/>
      <c r="B43" s="53"/>
      <c r="C43" s="53"/>
      <c r="D43" s="54"/>
      <c r="E43" s="55"/>
      <c r="F43" s="56"/>
      <c r="G43" s="56"/>
      <c r="H43" s="56"/>
      <c r="I43" s="61"/>
    </row>
    <row r="44" spans="1:9" x14ac:dyDescent="0.2">
      <c r="A44" s="52"/>
      <c r="B44" s="53"/>
      <c r="C44" s="53"/>
      <c r="D44" s="63"/>
      <c r="E44" s="55"/>
      <c r="F44" s="56"/>
      <c r="G44" s="56"/>
      <c r="H44" s="56"/>
      <c r="I44" s="61"/>
    </row>
    <row r="45" spans="1:9" x14ac:dyDescent="0.2">
      <c r="A45" s="52"/>
      <c r="B45" s="53"/>
      <c r="C45" s="53"/>
      <c r="D45" s="54"/>
      <c r="E45" s="55"/>
      <c r="F45" s="56"/>
      <c r="G45" s="56"/>
      <c r="H45" s="56"/>
      <c r="I45" s="61"/>
    </row>
    <row r="46" spans="1:9" x14ac:dyDescent="0.2">
      <c r="A46" s="52"/>
      <c r="B46" s="53"/>
      <c r="C46" s="53"/>
      <c r="D46" s="54"/>
      <c r="E46" s="55"/>
      <c r="F46" s="56"/>
      <c r="G46" s="56"/>
      <c r="H46" s="56"/>
      <c r="I46" s="61"/>
    </row>
    <row r="47" spans="1:9" x14ac:dyDescent="0.2">
      <c r="A47" s="52"/>
      <c r="B47" s="53"/>
      <c r="C47" s="53"/>
      <c r="D47" s="54"/>
      <c r="E47" s="55"/>
      <c r="F47" s="56"/>
      <c r="G47" s="56"/>
      <c r="H47" s="56"/>
      <c r="I47" s="61"/>
    </row>
    <row r="48" spans="1:9" ht="19.5" customHeight="1" x14ac:dyDescent="0.2">
      <c r="A48" s="52"/>
      <c r="B48" s="53"/>
      <c r="C48" s="53"/>
      <c r="D48" s="54"/>
      <c r="E48" s="55"/>
      <c r="F48" s="56"/>
      <c r="G48" s="56"/>
      <c r="H48" s="56"/>
      <c r="I48" s="61"/>
    </row>
    <row r="49" spans="1:9" x14ac:dyDescent="0.2">
      <c r="A49" s="52"/>
      <c r="B49" s="53"/>
      <c r="C49" s="53"/>
      <c r="D49" s="54"/>
      <c r="E49" s="55"/>
      <c r="F49" s="56"/>
      <c r="G49" s="56"/>
      <c r="H49" s="56"/>
      <c r="I49" s="61"/>
    </row>
    <row r="50" spans="1:9" x14ac:dyDescent="0.2">
      <c r="A50" s="52"/>
      <c r="B50" s="53"/>
      <c r="C50" s="53"/>
      <c r="D50" s="63"/>
      <c r="E50" s="55"/>
      <c r="F50" s="56"/>
      <c r="G50" s="56"/>
      <c r="H50" s="56"/>
      <c r="I50" s="61"/>
    </row>
    <row r="51" spans="1:9" x14ac:dyDescent="0.2">
      <c r="A51" s="52"/>
      <c r="B51" s="53"/>
      <c r="C51" s="53"/>
      <c r="D51" s="63"/>
      <c r="E51" s="55"/>
      <c r="F51" s="56"/>
      <c r="G51" s="56"/>
      <c r="H51" s="56"/>
      <c r="I51" s="61"/>
    </row>
    <row r="52" spans="1:9" x14ac:dyDescent="0.2">
      <c r="A52" s="52"/>
      <c r="B52" s="53"/>
      <c r="C52" s="53"/>
      <c r="D52" s="54"/>
      <c r="E52" s="57"/>
      <c r="F52" s="59"/>
      <c r="G52" s="59"/>
      <c r="H52" s="59"/>
      <c r="I52" s="60"/>
    </row>
    <row r="53" spans="1:9" x14ac:dyDescent="0.2">
      <c r="A53" s="52"/>
      <c r="B53" s="53"/>
      <c r="C53" s="53"/>
      <c r="D53" s="54"/>
      <c r="E53" s="57"/>
      <c r="F53" s="59"/>
      <c r="G53" s="59"/>
      <c r="H53" s="59"/>
      <c r="I53" s="60"/>
    </row>
    <row r="54" spans="1:9" x14ac:dyDescent="0.2">
      <c r="A54" s="52"/>
      <c r="B54" s="53"/>
      <c r="C54" s="53"/>
      <c r="D54" s="54"/>
      <c r="E54" s="55"/>
      <c r="F54" s="56"/>
      <c r="G54" s="56"/>
      <c r="H54" s="56"/>
      <c r="I54" s="61"/>
    </row>
    <row r="55" spans="1:9" x14ac:dyDescent="0.2">
      <c r="A55" s="52"/>
      <c r="B55" s="53"/>
      <c r="C55" s="53"/>
      <c r="D55" s="54"/>
      <c r="E55" s="57"/>
      <c r="F55" s="59"/>
      <c r="G55" s="59"/>
      <c r="H55" s="59"/>
      <c r="I55" s="60"/>
    </row>
    <row r="56" spans="1:9" x14ac:dyDescent="0.2">
      <c r="A56" s="52"/>
      <c r="B56" s="53"/>
      <c r="C56" s="53"/>
      <c r="D56" s="54"/>
      <c r="E56" s="55"/>
      <c r="F56" s="56"/>
      <c r="G56" s="56"/>
      <c r="H56" s="56"/>
      <c r="I56" s="61"/>
    </row>
    <row r="57" spans="1:9" x14ac:dyDescent="0.2">
      <c r="A57" s="52"/>
      <c r="B57" s="53"/>
      <c r="C57" s="53"/>
      <c r="D57" s="54"/>
      <c r="E57" s="57"/>
      <c r="F57" s="59"/>
      <c r="G57" s="59"/>
      <c r="H57" s="59"/>
      <c r="I57" s="70"/>
    </row>
    <row r="58" spans="1:9" x14ac:dyDescent="0.2">
      <c r="A58" s="52"/>
      <c r="B58" s="53"/>
      <c r="C58" s="53"/>
      <c r="D58" s="54"/>
      <c r="E58" s="55"/>
      <c r="F58" s="56"/>
      <c r="G58" s="56"/>
      <c r="H58" s="56"/>
      <c r="I58" s="69"/>
    </row>
    <row r="59" spans="1:9" x14ac:dyDescent="0.2">
      <c r="A59" s="52"/>
      <c r="B59" s="53"/>
      <c r="C59" s="53"/>
      <c r="D59" s="63"/>
      <c r="E59" s="55"/>
      <c r="F59" s="56"/>
      <c r="G59" s="56"/>
      <c r="H59" s="56"/>
      <c r="I59" s="61"/>
    </row>
    <row r="60" spans="1:9" x14ac:dyDescent="0.2">
      <c r="A60" s="52"/>
      <c r="B60" s="53"/>
      <c r="C60" s="53"/>
      <c r="D60" s="55"/>
      <c r="E60" s="57"/>
      <c r="F60" s="66"/>
      <c r="G60" s="59"/>
      <c r="H60" s="59"/>
      <c r="I60" s="68"/>
    </row>
    <row r="61" spans="1:9" x14ac:dyDescent="0.2">
      <c r="A61" s="52"/>
      <c r="B61" s="53"/>
      <c r="C61" s="53"/>
      <c r="D61" s="54"/>
      <c r="E61" s="55"/>
      <c r="F61" s="56"/>
      <c r="G61" s="56"/>
      <c r="H61" s="56"/>
      <c r="I61" s="61"/>
    </row>
    <row r="62" spans="1:9" x14ac:dyDescent="0.2">
      <c r="A62" s="52"/>
      <c r="B62" s="53"/>
      <c r="C62" s="53"/>
      <c r="D62" s="54"/>
      <c r="E62" s="57"/>
      <c r="F62" s="59"/>
      <c r="G62" s="59"/>
      <c r="H62" s="59"/>
      <c r="I62" s="61"/>
    </row>
    <row r="63" spans="1:9" x14ac:dyDescent="0.2">
      <c r="A63" s="52"/>
      <c r="B63" s="53"/>
      <c r="C63" s="53"/>
      <c r="D63" s="54"/>
      <c r="E63" s="55"/>
      <c r="F63" s="56"/>
      <c r="G63" s="56"/>
      <c r="H63" s="56"/>
      <c r="I63" s="60"/>
    </row>
    <row r="64" spans="1:9" x14ac:dyDescent="0.2">
      <c r="A64" s="52"/>
      <c r="B64" s="53"/>
      <c r="C64" s="53"/>
      <c r="D64" s="54"/>
      <c r="E64" s="57"/>
      <c r="F64" s="59"/>
      <c r="G64" s="59"/>
      <c r="H64" s="59"/>
      <c r="I64" s="61"/>
    </row>
    <row r="65" spans="1:9" x14ac:dyDescent="0.2">
      <c r="A65" s="52"/>
      <c r="B65" s="53"/>
      <c r="C65" s="53"/>
      <c r="D65" s="54"/>
      <c r="E65" s="55"/>
      <c r="F65" s="56"/>
      <c r="G65" s="56"/>
      <c r="H65" s="56"/>
      <c r="I65" s="60"/>
    </row>
    <row r="66" spans="1:9" x14ac:dyDescent="0.2">
      <c r="A66" s="52"/>
      <c r="B66" s="53"/>
      <c r="C66" s="53"/>
      <c r="D66" s="54"/>
      <c r="E66" s="57"/>
      <c r="F66" s="59"/>
      <c r="G66" s="59"/>
      <c r="H66" s="59"/>
      <c r="I66" s="61"/>
    </row>
    <row r="67" spans="1:9" x14ac:dyDescent="0.2">
      <c r="A67" s="52"/>
      <c r="B67" s="53"/>
      <c r="C67" s="53"/>
      <c r="D67" s="54"/>
      <c r="E67" s="55"/>
      <c r="F67" s="56"/>
      <c r="G67" s="56"/>
      <c r="H67" s="56"/>
      <c r="I67" s="60"/>
    </row>
    <row r="68" spans="1:9" x14ac:dyDescent="0.2">
      <c r="A68" s="52"/>
      <c r="B68" s="53"/>
      <c r="C68" s="53"/>
      <c r="D68" s="54"/>
      <c r="E68" s="57"/>
      <c r="F68" s="59"/>
      <c r="G68" s="59"/>
      <c r="H68" s="59"/>
      <c r="I68" s="61"/>
    </row>
    <row r="69" spans="1:9" x14ac:dyDescent="0.2">
      <c r="A69" s="52"/>
      <c r="B69" s="53"/>
      <c r="C69" s="53"/>
      <c r="D69" s="54"/>
      <c r="E69" s="55"/>
      <c r="F69" s="56"/>
      <c r="G69" s="56"/>
      <c r="H69" s="56"/>
      <c r="I69" s="60"/>
    </row>
    <row r="70" spans="1:9" x14ac:dyDescent="0.2">
      <c r="A70" s="52"/>
      <c r="B70" s="53"/>
      <c r="C70" s="53"/>
      <c r="D70" s="54"/>
      <c r="E70" s="55"/>
      <c r="F70" s="56"/>
      <c r="G70" s="56"/>
      <c r="H70" s="56"/>
      <c r="I70" s="61"/>
    </row>
    <row r="71" spans="1:9" x14ac:dyDescent="0.2">
      <c r="A71" s="52"/>
      <c r="B71" s="53"/>
      <c r="C71" s="53"/>
      <c r="D71" s="54"/>
      <c r="E71" s="57"/>
      <c r="F71" s="59"/>
      <c r="G71" s="59"/>
      <c r="H71" s="59"/>
      <c r="I71" s="61"/>
    </row>
    <row r="72" spans="1:9" x14ac:dyDescent="0.2">
      <c r="A72" s="52"/>
      <c r="B72" s="53"/>
      <c r="C72" s="53"/>
      <c r="D72" s="63"/>
      <c r="E72" s="55"/>
      <c r="F72" s="56"/>
      <c r="G72" s="56"/>
      <c r="H72" s="56"/>
      <c r="I72" s="60"/>
    </row>
    <row r="73" spans="1:9" x14ac:dyDescent="0.2">
      <c r="A73" s="52"/>
      <c r="B73" s="53"/>
      <c r="C73" s="53"/>
      <c r="D73" s="54"/>
      <c r="E73" s="57"/>
      <c r="F73" s="59"/>
      <c r="G73" s="59"/>
      <c r="H73" s="59"/>
      <c r="I73" s="60"/>
    </row>
    <row r="74" spans="1:9" x14ac:dyDescent="0.2">
      <c r="A74" s="52"/>
      <c r="B74" s="53"/>
      <c r="C74" s="53"/>
      <c r="D74" s="54"/>
      <c r="E74" s="55"/>
      <c r="F74" s="56"/>
      <c r="G74" s="56"/>
      <c r="H74" s="56"/>
      <c r="I74" s="61"/>
    </row>
    <row r="75" spans="1:9" x14ac:dyDescent="0.2">
      <c r="A75" s="52"/>
      <c r="B75" s="53"/>
      <c r="C75" s="53"/>
      <c r="D75" s="54"/>
      <c r="E75" s="57"/>
      <c r="F75" s="59"/>
      <c r="G75" s="59"/>
      <c r="H75" s="59"/>
      <c r="I75" s="60"/>
    </row>
    <row r="76" spans="1:9" x14ac:dyDescent="0.2">
      <c r="A76" s="52"/>
      <c r="B76" s="53"/>
      <c r="C76" s="53"/>
      <c r="D76" s="54"/>
      <c r="E76" s="55"/>
      <c r="F76" s="56"/>
      <c r="G76" s="56"/>
      <c r="H76" s="56"/>
      <c r="I76" s="61"/>
    </row>
    <row r="77" spans="1:9" x14ac:dyDescent="0.2">
      <c r="A77" s="52"/>
      <c r="B77" s="53"/>
      <c r="C77" s="53"/>
      <c r="D77" s="62"/>
      <c r="E77" s="57"/>
      <c r="F77" s="59"/>
      <c r="G77" s="59"/>
      <c r="H77" s="59"/>
      <c r="I77" s="60"/>
    </row>
    <row r="78" spans="1:9" x14ac:dyDescent="0.2">
      <c r="A78" s="52"/>
      <c r="B78" s="53"/>
      <c r="C78" s="53"/>
      <c r="D78" s="54"/>
      <c r="E78" s="55"/>
      <c r="F78" s="56"/>
      <c r="G78" s="56"/>
      <c r="H78" s="56"/>
      <c r="I78" s="61"/>
    </row>
    <row r="79" spans="1:9" x14ac:dyDescent="0.2">
      <c r="A79" s="52"/>
      <c r="B79" s="53"/>
      <c r="C79" s="53"/>
      <c r="D79" s="63"/>
      <c r="E79" s="57"/>
      <c r="F79" s="59"/>
      <c r="G79" s="59"/>
      <c r="H79" s="59"/>
      <c r="I79" s="60"/>
    </row>
    <row r="80" spans="1:9" x14ac:dyDescent="0.2">
      <c r="A80" s="52"/>
      <c r="B80" s="53"/>
      <c r="C80" s="53"/>
      <c r="D80" s="54"/>
      <c r="E80" s="55"/>
      <c r="F80" s="56"/>
      <c r="G80" s="56"/>
      <c r="H80" s="56"/>
      <c r="I80" s="61"/>
    </row>
    <row r="81" spans="1:9" x14ac:dyDescent="0.2">
      <c r="A81" s="52"/>
      <c r="B81" s="53"/>
      <c r="C81" s="53"/>
      <c r="D81" s="54"/>
      <c r="E81" s="57"/>
      <c r="F81" s="59"/>
      <c r="G81" s="59"/>
      <c r="H81" s="59"/>
      <c r="I81" s="60"/>
    </row>
    <row r="82" spans="1:9" x14ac:dyDescent="0.2">
      <c r="A82" s="52"/>
      <c r="B82" s="53"/>
      <c r="C82" s="53"/>
      <c r="D82" s="54"/>
      <c r="E82" s="55"/>
      <c r="F82" s="56"/>
      <c r="G82" s="56"/>
      <c r="H82" s="56"/>
      <c r="I82" s="61"/>
    </row>
    <row r="83" spans="1:9" x14ac:dyDescent="0.2">
      <c r="A83" s="52"/>
      <c r="B83" s="53"/>
      <c r="C83" s="53"/>
      <c r="D83" s="54"/>
      <c r="E83" s="57"/>
      <c r="F83" s="59"/>
      <c r="G83" s="59"/>
      <c r="H83" s="59"/>
      <c r="I83" s="60"/>
    </row>
    <row r="84" spans="1:9" x14ac:dyDescent="0.2">
      <c r="A84" s="52"/>
      <c r="B84" s="53"/>
      <c r="C84" s="53"/>
      <c r="D84" s="54"/>
      <c r="E84" s="55"/>
      <c r="F84" s="56"/>
      <c r="G84" s="56"/>
      <c r="H84" s="56"/>
      <c r="I84" s="61"/>
    </row>
    <row r="85" spans="1:9" x14ac:dyDescent="0.2">
      <c r="A85" s="52"/>
      <c r="B85" s="53"/>
      <c r="C85" s="53"/>
      <c r="D85" s="63"/>
      <c r="E85" s="57"/>
      <c r="F85" s="59"/>
      <c r="G85" s="59"/>
      <c r="H85" s="59"/>
      <c r="I85" s="60"/>
    </row>
    <row r="86" spans="1:9" x14ac:dyDescent="0.2">
      <c r="A86" s="52"/>
      <c r="B86" s="53"/>
      <c r="C86" s="53"/>
      <c r="D86" s="54"/>
      <c r="E86" s="55"/>
      <c r="F86" s="56"/>
      <c r="G86" s="56"/>
      <c r="H86" s="56"/>
      <c r="I86" s="61"/>
    </row>
    <row r="87" spans="1:9" x14ac:dyDescent="0.2">
      <c r="A87" s="52"/>
      <c r="B87" s="53"/>
      <c r="C87" s="53"/>
      <c r="D87" s="64"/>
      <c r="E87" s="57"/>
      <c r="F87" s="59"/>
      <c r="G87" s="59"/>
      <c r="H87" s="59"/>
      <c r="I87" s="60"/>
    </row>
    <row r="88" spans="1:9" x14ac:dyDescent="0.2">
      <c r="A88" s="52"/>
      <c r="B88" s="53"/>
      <c r="C88" s="53"/>
      <c r="D88" s="54"/>
      <c r="E88" s="55"/>
      <c r="F88" s="56"/>
      <c r="G88" s="56"/>
      <c r="H88" s="56"/>
      <c r="I88" s="61"/>
    </row>
    <row r="89" spans="1:9" x14ac:dyDescent="0.2">
      <c r="A89" s="52"/>
      <c r="B89" s="53"/>
      <c r="C89" s="53"/>
      <c r="D89" s="64"/>
      <c r="E89" s="57"/>
      <c r="F89" s="59"/>
      <c r="G89" s="59"/>
      <c r="H89" s="59"/>
      <c r="I89" s="60"/>
    </row>
    <row r="90" spans="1:9" x14ac:dyDescent="0.2">
      <c r="A90" s="52"/>
      <c r="B90" s="53"/>
      <c r="C90" s="53"/>
      <c r="D90" s="54"/>
      <c r="E90" s="55"/>
      <c r="F90" s="56"/>
      <c r="G90" s="56"/>
      <c r="H90" s="56"/>
      <c r="I90" s="61"/>
    </row>
    <row r="91" spans="1:9" x14ac:dyDescent="0.2">
      <c r="A91" s="52"/>
      <c r="B91" s="53"/>
      <c r="C91" s="53"/>
      <c r="D91" s="64"/>
      <c r="E91" s="57"/>
      <c r="F91" s="59"/>
      <c r="G91" s="59"/>
      <c r="H91" s="59"/>
      <c r="I91" s="60"/>
    </row>
    <row r="92" spans="1:9" x14ac:dyDescent="0.2">
      <c r="A92" s="52"/>
      <c r="B92" s="53"/>
      <c r="C92" s="53"/>
      <c r="D92" s="54"/>
      <c r="E92" s="55"/>
      <c r="F92" s="56"/>
      <c r="G92" s="56"/>
      <c r="H92" s="56"/>
      <c r="I92" s="61"/>
    </row>
    <row r="93" spans="1:9" x14ac:dyDescent="0.2">
      <c r="A93" s="52"/>
      <c r="B93" s="53"/>
      <c r="C93" s="53"/>
      <c r="D93" s="58"/>
      <c r="E93" s="57"/>
      <c r="F93" s="59"/>
      <c r="G93" s="59"/>
      <c r="H93" s="59"/>
      <c r="I93" s="60"/>
    </row>
    <row r="94" spans="1:9" x14ac:dyDescent="0.2">
      <c r="A94" s="52"/>
      <c r="B94" s="53"/>
      <c r="C94" s="53"/>
      <c r="D94" s="63"/>
      <c r="E94" s="55"/>
      <c r="F94" s="56"/>
      <c r="G94" s="56"/>
      <c r="H94" s="56"/>
      <c r="I94" s="61"/>
    </row>
    <row r="95" spans="1:9" x14ac:dyDescent="0.2">
      <c r="A95" s="52"/>
      <c r="B95" s="53"/>
      <c r="C95" s="53"/>
      <c r="D95" s="58"/>
      <c r="E95" s="57"/>
      <c r="F95" s="59"/>
      <c r="G95" s="59"/>
      <c r="H95" s="59"/>
      <c r="I95" s="60"/>
    </row>
    <row r="96" spans="1:9" x14ac:dyDescent="0.2">
      <c r="A96" s="55"/>
      <c r="B96" s="53"/>
      <c r="C96" s="53"/>
      <c r="D96" s="63"/>
      <c r="E96" s="55"/>
      <c r="F96" s="56"/>
      <c r="G96" s="56"/>
      <c r="H96" s="56"/>
      <c r="I96" s="61"/>
    </row>
    <row r="97" spans="1:9" x14ac:dyDescent="0.2">
      <c r="A97" s="57"/>
      <c r="B97" s="53"/>
      <c r="C97" s="53"/>
      <c r="D97" s="58"/>
      <c r="E97" s="57"/>
      <c r="F97" s="59"/>
      <c r="G97" s="59"/>
      <c r="H97" s="59"/>
      <c r="I97" s="60"/>
    </row>
    <row r="98" spans="1:9" x14ac:dyDescent="0.2">
      <c r="A98" s="55"/>
      <c r="B98" s="53"/>
      <c r="C98" s="53"/>
      <c r="D98" s="63"/>
      <c r="E98" s="55"/>
      <c r="F98" s="56"/>
      <c r="G98" s="56"/>
      <c r="H98" s="56"/>
      <c r="I98" s="61"/>
    </row>
    <row r="99" spans="1:9" x14ac:dyDescent="0.2">
      <c r="A99" s="57"/>
      <c r="B99" s="53"/>
      <c r="C99" s="53"/>
      <c r="D99" s="58"/>
      <c r="E99" s="57"/>
      <c r="F99" s="59"/>
      <c r="G99" s="59"/>
      <c r="H99" s="59"/>
      <c r="I99" s="60"/>
    </row>
    <row r="100" spans="1:9" x14ac:dyDescent="0.2">
      <c r="A100" s="52"/>
      <c r="B100" s="53"/>
      <c r="C100" s="53"/>
      <c r="D100" s="54"/>
      <c r="E100" s="55"/>
      <c r="F100" s="56"/>
      <c r="G100" s="56"/>
      <c r="H100" s="56"/>
      <c r="I100" s="67"/>
    </row>
    <row r="101" spans="1:9" x14ac:dyDescent="0.2">
      <c r="A101" s="52"/>
      <c r="B101" s="53"/>
      <c r="C101" s="53"/>
      <c r="D101" s="65"/>
      <c r="E101" s="55"/>
      <c r="F101" s="56"/>
      <c r="G101" s="56"/>
      <c r="H101" s="56"/>
      <c r="I101" s="61"/>
    </row>
    <row r="102" spans="1:9" x14ac:dyDescent="0.2">
      <c r="A102" s="52"/>
      <c r="B102" s="53"/>
      <c r="C102" s="53"/>
      <c r="D102" s="54"/>
      <c r="E102" s="55"/>
      <c r="F102" s="56"/>
      <c r="G102" s="56"/>
      <c r="H102" s="56"/>
      <c r="I102" s="61"/>
    </row>
    <row r="103" spans="1:9" x14ac:dyDescent="0.2">
      <c r="A103" s="52"/>
      <c r="B103" s="53"/>
      <c r="C103" s="53"/>
      <c r="D103" s="63"/>
      <c r="E103" s="55"/>
      <c r="F103" s="56"/>
      <c r="G103" s="56"/>
      <c r="H103" s="56"/>
      <c r="I103" s="61"/>
    </row>
    <row r="104" spans="1:9" ht="20.25" customHeight="1" x14ac:dyDescent="0.2">
      <c r="A104" s="52"/>
      <c r="B104" s="53"/>
      <c r="C104" s="53"/>
      <c r="D104" s="54"/>
      <c r="E104" s="55"/>
      <c r="F104" s="56"/>
      <c r="G104" s="56"/>
      <c r="H104" s="56"/>
      <c r="I104" s="61"/>
    </row>
    <row r="105" spans="1:9" ht="15.75" customHeight="1" x14ac:dyDescent="0.2">
      <c r="A105" s="52"/>
      <c r="B105" s="53"/>
      <c r="C105" s="53"/>
      <c r="D105" s="54"/>
      <c r="E105" s="55"/>
      <c r="F105" s="56"/>
      <c r="G105" s="56"/>
      <c r="H105" s="56"/>
      <c r="I105" s="61"/>
    </row>
    <row r="106" spans="1:9" x14ac:dyDescent="0.2">
      <c r="A106" s="52"/>
      <c r="B106" s="53"/>
      <c r="C106" s="53"/>
      <c r="D106" s="63"/>
      <c r="E106" s="55"/>
      <c r="F106" s="56"/>
      <c r="G106" s="56"/>
      <c r="H106" s="56"/>
      <c r="I106" s="61"/>
    </row>
    <row r="107" spans="1:9" x14ac:dyDescent="0.2">
      <c r="A107" s="52"/>
      <c r="B107" s="53"/>
      <c r="C107" s="53"/>
      <c r="D107" s="54"/>
      <c r="E107" s="55"/>
      <c r="F107" s="56"/>
      <c r="G107" s="56"/>
      <c r="H107" s="56"/>
      <c r="I107" s="61"/>
    </row>
    <row r="108" spans="1:9" x14ac:dyDescent="0.2">
      <c r="A108" s="52"/>
      <c r="B108" s="53"/>
      <c r="C108" s="53"/>
      <c r="D108" s="54"/>
      <c r="E108" s="55"/>
      <c r="F108" s="56"/>
      <c r="G108" s="56"/>
      <c r="H108" s="56"/>
      <c r="I108" s="61"/>
    </row>
    <row r="109" spans="1:9" x14ac:dyDescent="0.2">
      <c r="A109" s="52"/>
      <c r="B109" s="53"/>
      <c r="C109" s="53"/>
      <c r="D109" s="54"/>
      <c r="E109" s="55"/>
      <c r="F109" s="56"/>
      <c r="G109" s="56"/>
      <c r="H109" s="56"/>
      <c r="I109" s="61"/>
    </row>
    <row r="110" spans="1:9" x14ac:dyDescent="0.2">
      <c r="A110" s="52"/>
      <c r="B110" s="53"/>
      <c r="C110" s="53"/>
      <c r="D110" s="54"/>
      <c r="E110" s="55"/>
      <c r="F110" s="56"/>
      <c r="G110" s="56"/>
      <c r="H110" s="56"/>
      <c r="I110" s="61"/>
    </row>
    <row r="111" spans="1:9" x14ac:dyDescent="0.2">
      <c r="A111" s="52"/>
      <c r="B111" s="53"/>
      <c r="C111" s="53"/>
      <c r="D111" s="54"/>
      <c r="E111" s="55"/>
      <c r="F111" s="56"/>
      <c r="G111" s="56"/>
      <c r="H111" s="56"/>
      <c r="I111" s="61"/>
    </row>
    <row r="112" spans="1:9" x14ac:dyDescent="0.2">
      <c r="A112" s="52"/>
      <c r="B112" s="53"/>
      <c r="C112" s="53"/>
      <c r="D112" s="63"/>
      <c r="E112" s="55"/>
      <c r="F112" s="56"/>
      <c r="G112" s="56"/>
      <c r="H112" s="56"/>
      <c r="I112" s="61"/>
    </row>
    <row r="113" spans="1:9" x14ac:dyDescent="0.2">
      <c r="A113" s="52"/>
      <c r="B113" s="53"/>
      <c r="C113" s="53"/>
      <c r="D113" s="63"/>
      <c r="E113" s="55"/>
      <c r="F113" s="56"/>
      <c r="G113" s="56"/>
      <c r="H113" s="56"/>
      <c r="I113" s="61"/>
    </row>
    <row r="114" spans="1:9" x14ac:dyDescent="0.2">
      <c r="A114" s="52"/>
      <c r="B114" s="53"/>
      <c r="C114" s="53"/>
      <c r="D114" s="54"/>
      <c r="E114" s="57"/>
      <c r="F114" s="59"/>
      <c r="G114" s="59"/>
      <c r="H114" s="59"/>
      <c r="I114" s="60"/>
    </row>
    <row r="115" spans="1:9" x14ac:dyDescent="0.2">
      <c r="A115" s="52"/>
      <c r="B115" s="53"/>
      <c r="C115" s="53"/>
      <c r="D115" s="54"/>
      <c r="E115" s="57"/>
      <c r="F115" s="59"/>
      <c r="G115" s="59"/>
      <c r="H115" s="59"/>
      <c r="I115" s="60"/>
    </row>
    <row r="122" spans="1:9" ht="16" x14ac:dyDescent="0.2">
      <c r="A122" s="360" t="s">
        <v>91</v>
      </c>
      <c r="B122" s="361"/>
      <c r="C122" s="361"/>
      <c r="D122" s="362"/>
    </row>
    <row r="123" spans="1:9" x14ac:dyDescent="0.2">
      <c r="A123" s="4" t="s">
        <v>73</v>
      </c>
      <c r="B123" s="5" t="s">
        <v>74</v>
      </c>
      <c r="C123" s="5" t="s">
        <v>92</v>
      </c>
      <c r="D123" s="5" t="s">
        <v>93</v>
      </c>
    </row>
    <row r="124" spans="1:9" x14ac:dyDescent="0.2">
      <c r="A124" s="8"/>
      <c r="B124" s="8"/>
      <c r="C124" s="8"/>
      <c r="D124" s="8"/>
    </row>
    <row r="125" spans="1:9" x14ac:dyDescent="0.2">
      <c r="A125" s="12"/>
      <c r="B125" s="12" t="s">
        <v>94</v>
      </c>
      <c r="C125" s="12"/>
      <c r="D125" s="12"/>
    </row>
    <row r="126" spans="1:9" x14ac:dyDescent="0.2">
      <c r="A126" s="8"/>
      <c r="B126" s="8" t="s">
        <v>95</v>
      </c>
      <c r="C126" s="8"/>
      <c r="D126" s="8"/>
    </row>
    <row r="127" spans="1:9" x14ac:dyDescent="0.2">
      <c r="A127" s="12"/>
      <c r="B127" s="12" t="s">
        <v>94</v>
      </c>
      <c r="C127" s="12"/>
      <c r="D127" s="12"/>
    </row>
    <row r="128" spans="1:9" x14ac:dyDescent="0.2">
      <c r="A128" s="8"/>
      <c r="B128" s="8" t="s">
        <v>95</v>
      </c>
      <c r="C128" s="8"/>
      <c r="D128" s="8"/>
    </row>
    <row r="129" spans="1:4" x14ac:dyDescent="0.2">
      <c r="A129" s="12"/>
      <c r="B129" s="12" t="s">
        <v>96</v>
      </c>
      <c r="C129" s="12"/>
      <c r="D129" s="12"/>
    </row>
    <row r="130" spans="1:4" x14ac:dyDescent="0.2">
      <c r="A130" s="8"/>
      <c r="B130" s="8"/>
      <c r="C130" s="8"/>
      <c r="D130" s="8"/>
    </row>
    <row r="131" spans="1:4" x14ac:dyDescent="0.2">
      <c r="A131" s="12"/>
      <c r="B131" s="12"/>
      <c r="C131" s="12"/>
      <c r="D131" s="12"/>
    </row>
  </sheetData>
  <sortState xmlns:xlrd2="http://schemas.microsoft.com/office/spreadsheetml/2017/richdata2" ref="A38:I99">
    <sortCondition ref="A37:A99"/>
  </sortState>
  <mergeCells count="8">
    <mergeCell ref="D2:D7"/>
    <mergeCell ref="A122:D122"/>
    <mergeCell ref="H36:I36"/>
    <mergeCell ref="H9:I9"/>
    <mergeCell ref="A9:G9"/>
    <mergeCell ref="A36:G36"/>
    <mergeCell ref="A23:G23"/>
    <mergeCell ref="H23:I23"/>
  </mergeCells>
  <phoneticPr fontId="1" type="noConversion"/>
  <conditionalFormatting sqref="A38:A115 D57:H60">
    <cfRule type="expression" dxfId="322" priority="43">
      <formula>MOD(ROW(),2)=0</formula>
    </cfRule>
  </conditionalFormatting>
  <conditionalFormatting sqref="B11:C20">
    <cfRule type="cellIs" dxfId="321" priority="36" operator="between">
      <formula>$C$11</formula>
      <formula>$C$20</formula>
    </cfRule>
    <cfRule type="cellIs" dxfId="320" priority="38" operator="between">
      <formula>$B$11</formula>
      <formula>$B$20</formula>
    </cfRule>
  </conditionalFormatting>
  <conditionalFormatting sqref="D38:I56">
    <cfRule type="expression" dxfId="319" priority="33">
      <formula>MOD(ROW(),2)=0</formula>
    </cfRule>
  </conditionalFormatting>
  <conditionalFormatting sqref="D61:I115">
    <cfRule type="expression" dxfId="318" priority="1">
      <formula>MOD(ROW(),2)=0</formula>
    </cfRule>
  </conditionalFormatting>
  <conditionalFormatting sqref="I58:I60">
    <cfRule type="expression" dxfId="317" priority="30">
      <formula>MOD(ROW(),2)=0</formula>
    </cfRule>
  </conditionalFormatting>
  <dataValidations count="1">
    <dataValidation allowBlank="1" showInputMessage="1" showErrorMessage="1" sqref="A10 A9:G9 A2:A8 A21:A22 A35 A37 A24 A132:A1048576 B122:D131 A122:A123" xr:uid="{896B83D0-3442-4465-8126-7A18FAF43D1F}"/>
  </dataValidations>
  <pageMargins left="0.7" right="0.7" top="1.0483333333333333" bottom="0.75" header="0.3" footer="0.3"/>
  <pageSetup paperSize="8" scale="68" orientation="portrait" horizontalDpi="300" verticalDpi="300"/>
  <headerFooter>
    <oddHeader>&amp;L&amp;G</oddHeader>
    <oddFooter>&amp;CCopyright © 2014 Agenor Technology Limited</oddFooter>
  </headerFooter>
  <drawing r:id="rId1"/>
  <legacyDrawingHF r:id="rId2"/>
  <extLst>
    <ext xmlns:x14="http://schemas.microsoft.com/office/spreadsheetml/2009/9/main" uri="{CCE6A557-97BC-4b89-ADB6-D9C93CAAB3DF}">
      <x14:dataValidations xmlns:xm="http://schemas.microsoft.com/office/excel/2006/main" count="13">
        <x14:dataValidation type="list" allowBlank="1" showInputMessage="1" showErrorMessage="1" xr:uid="{1051D573-28FC-4759-9BEB-7FAE51A5A60C}">
          <x14:formula1>
            <xm:f>Inputs!$D$2:$D$23</xm:f>
          </x14:formula1>
          <xm:sqref>A11:A20</xm:sqref>
        </x14:dataValidation>
        <x14:dataValidation type="list" allowBlank="1" showInputMessage="1" showErrorMessage="1" xr:uid="{035C1026-C396-4F59-881B-8B37A8DF2052}">
          <x14:formula1>
            <xm:f>Inputs!$D$2:$D$16</xm:f>
          </x14:formula1>
          <xm:sqref>A38:A115</xm:sqref>
        </x14:dataValidation>
        <x14:dataValidation type="list" allowBlank="1" showInputMessage="1" showErrorMessage="1" xr:uid="{24D44C2F-DA31-4D27-866E-6155EB65C179}">
          <x14:formula1>
            <xm:f>Inputs!$E$2:$E$101</xm:f>
          </x14:formula1>
          <xm:sqref>D38:D115</xm:sqref>
        </x14:dataValidation>
        <x14:dataValidation type="list" allowBlank="1" showInputMessage="1" showErrorMessage="1" xr:uid="{97C1B181-7D34-4FEA-8033-41F947CE1544}">
          <x14:formula1>
            <xm:f>Inputs!$E$2:$E$113</xm:f>
          </x14:formula1>
          <xm:sqref>D25:D34</xm:sqref>
        </x14:dataValidation>
        <x14:dataValidation type="list" allowBlank="1" showInputMessage="1" showErrorMessage="1" xr:uid="{218942C5-29A9-4B03-A52D-DB9169473E8A}">
          <x14:formula1>
            <xm:f>Inputs!$D$2:$D$29</xm:f>
          </x14:formula1>
          <xm:sqref>A25:A34</xm:sqref>
        </x14:dataValidation>
        <x14:dataValidation type="list" allowBlank="1" showInputMessage="1" showErrorMessage="1" xr:uid="{9A669D94-AE80-4AFF-ADFF-2B4ABB0333C5}">
          <x14:formula1>
            <xm:f>Inputs!$E$2:$E$104</xm:f>
          </x14:formula1>
          <xm:sqref>D11:D20</xm:sqref>
        </x14:dataValidation>
        <x14:dataValidation type="list" allowBlank="1" showInputMessage="1" showErrorMessage="1" xr:uid="{62592074-045B-40CE-B440-8C0FEFBD9486}">
          <x14:formula1>
            <xm:f>Inputs!$D$2:$D$11</xm:f>
          </x14:formula1>
          <xm:sqref>A124:A131</xm:sqref>
        </x14:dataValidation>
        <x14:dataValidation type="list" allowBlank="1" showInputMessage="1" showErrorMessage="1" xr:uid="{182CF110-83FE-4841-A10A-29C1B8AA3134}">
          <x14:formula1>
            <xm:f>Inputs!$A$2:$A$50</xm:f>
          </x14:formula1>
          <xm:sqref>C25:C34</xm:sqref>
        </x14:dataValidation>
        <x14:dataValidation type="list" allowBlank="1" showInputMessage="1" showErrorMessage="1" xr:uid="{3554B6C4-05EC-4D30-A24F-F9A13E92B314}">
          <x14:formula1>
            <xm:f>Inputs!$A$2:$A$54</xm:f>
          </x14:formula1>
          <xm:sqref>C11:C20</xm:sqref>
        </x14:dataValidation>
        <x14:dataValidation type="list" allowBlank="1" showInputMessage="1" showErrorMessage="1" xr:uid="{3F0A8680-1FC4-4185-8541-CA9C6DABB073}">
          <x14:formula1>
            <xm:f>Inputs!$A$2:$A$101</xm:f>
          </x14:formula1>
          <xm:sqref>C38:C115</xm:sqref>
        </x14:dataValidation>
        <x14:dataValidation type="list" allowBlank="1" showInputMessage="1" showErrorMessage="1" xr:uid="{46B625B3-C289-40AA-9685-C03F34161DA9}">
          <x14:formula1>
            <xm:f>Inputs!$C$2:$C$51</xm:f>
          </x14:formula1>
          <xm:sqref>B25:B34</xm:sqref>
        </x14:dataValidation>
        <x14:dataValidation type="list" allowBlank="1" showInputMessage="1" showErrorMessage="1" xr:uid="{7F4DFE51-3985-4A24-9BF6-B71760C07B5B}">
          <x14:formula1>
            <xm:f>Inputs!$C$2:$C$50</xm:f>
          </x14:formula1>
          <xm:sqref>B11:B20</xm:sqref>
        </x14:dataValidation>
        <x14:dataValidation type="list" allowBlank="1" showInputMessage="1" showErrorMessage="1" xr:uid="{2AE8A28F-C879-498B-9301-3A3DDB29A0B9}">
          <x14:formula1>
            <xm:f>Inputs!$C$2:$C$65</xm:f>
          </x14:formula1>
          <xm:sqref>B38:B115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2:R86"/>
  <sheetViews>
    <sheetView zoomScaleNormal="100" workbookViewId="0">
      <selection activeCell="A13" sqref="A13"/>
    </sheetView>
  </sheetViews>
  <sheetFormatPr baseColWidth="10" defaultColWidth="8.6640625" defaultRowHeight="15" outlineLevelRow="2" outlineLevelCol="1" x14ac:dyDescent="0.2"/>
  <cols>
    <col min="1" max="1" width="37.33203125" bestFit="1" customWidth="1"/>
    <col min="2" max="2" width="24" customWidth="1"/>
    <col min="3" max="3" width="12.6640625" customWidth="1"/>
    <col min="4" max="6" width="11.33203125" bestFit="1" customWidth="1"/>
    <col min="7" max="7" width="11.1640625" bestFit="1" customWidth="1"/>
    <col min="8" max="8" width="11.33203125" bestFit="1" customWidth="1" outlineLevel="1"/>
    <col min="9" max="9" width="11" bestFit="1" customWidth="1"/>
    <col min="10" max="12" width="11.33203125" bestFit="1" customWidth="1"/>
    <col min="13" max="14" width="12.6640625" bestFit="1" customWidth="1"/>
    <col min="16" max="16" width="8.6640625" customWidth="1"/>
  </cols>
  <sheetData>
    <row r="2" spans="1:18" x14ac:dyDescent="0.2">
      <c r="D2" s="366" t="s">
        <v>69</v>
      </c>
      <c r="E2" s="366"/>
      <c r="F2" s="366"/>
      <c r="G2" s="29" t="s">
        <v>97</v>
      </c>
      <c r="H2" s="29"/>
      <c r="I2" s="29"/>
      <c r="J2" s="29"/>
      <c r="K2" s="29"/>
      <c r="L2" s="29"/>
      <c r="M2" s="29"/>
      <c r="N2" s="29"/>
      <c r="O2" s="29"/>
      <c r="P2" s="29"/>
      <c r="Q2" s="29"/>
      <c r="R2" s="30"/>
    </row>
    <row r="3" spans="1:18" x14ac:dyDescent="0.2">
      <c r="D3" s="366"/>
      <c r="E3" s="366"/>
      <c r="F3" s="366"/>
      <c r="G3" s="31" t="s">
        <v>98</v>
      </c>
      <c r="H3" s="31"/>
      <c r="I3" s="31"/>
      <c r="J3" s="31"/>
      <c r="K3" s="31"/>
      <c r="L3" s="31"/>
      <c r="M3" s="31"/>
      <c r="N3" s="31"/>
      <c r="O3" s="31"/>
      <c r="P3" s="31"/>
      <c r="Q3" s="31"/>
      <c r="R3" s="32"/>
    </row>
    <row r="4" spans="1:18" x14ac:dyDescent="0.2">
      <c r="D4" s="366"/>
      <c r="E4" s="366"/>
      <c r="F4" s="366"/>
      <c r="G4" s="31" t="s">
        <v>99</v>
      </c>
      <c r="H4" s="31"/>
      <c r="I4" s="31"/>
      <c r="J4" s="31"/>
      <c r="K4" s="31"/>
      <c r="L4" s="31"/>
      <c r="M4" s="31"/>
      <c r="N4" s="31"/>
      <c r="O4" s="31"/>
      <c r="P4" s="31"/>
      <c r="Q4" s="31"/>
      <c r="R4" s="32"/>
    </row>
    <row r="5" spans="1:18" x14ac:dyDescent="0.2">
      <c r="D5" s="366"/>
      <c r="E5" s="366"/>
      <c r="F5" s="366"/>
      <c r="G5" s="31" t="s">
        <v>100</v>
      </c>
      <c r="H5" s="31"/>
      <c r="I5" s="31"/>
      <c r="J5" s="31"/>
      <c r="K5" s="31"/>
      <c r="L5" s="31"/>
      <c r="M5" s="31"/>
      <c r="N5" s="31"/>
      <c r="O5" s="31"/>
      <c r="P5" s="31"/>
      <c r="Q5" s="31"/>
      <c r="R5" s="32"/>
    </row>
    <row r="6" spans="1:18" ht="21" customHeight="1" x14ac:dyDescent="0.2">
      <c r="A6" s="24" t="s">
        <v>101</v>
      </c>
      <c r="B6" s="25">
        <v>45778.5</v>
      </c>
      <c r="D6" s="366"/>
      <c r="E6" s="366"/>
      <c r="F6" s="366"/>
      <c r="G6" s="33"/>
      <c r="H6" s="33"/>
      <c r="I6" s="33"/>
      <c r="J6" s="33"/>
      <c r="K6" s="33"/>
      <c r="L6" s="33"/>
      <c r="M6" s="33"/>
      <c r="N6" s="33"/>
      <c r="O6" s="33"/>
      <c r="P6" s="33"/>
      <c r="Q6" s="33"/>
      <c r="R6" s="34"/>
    </row>
    <row r="8" spans="1:18" ht="16" x14ac:dyDescent="0.2">
      <c r="A8" s="26" t="s">
        <v>75</v>
      </c>
      <c r="B8" s="26" t="s">
        <v>76</v>
      </c>
      <c r="C8" s="27">
        <f>START</f>
        <v>45778.5</v>
      </c>
      <c r="D8" s="27">
        <f>START+TIME(1,0,0)</f>
        <v>45778.541666666664</v>
      </c>
      <c r="E8" s="27">
        <f>START+TIME(2,0,0)</f>
        <v>45778.583333333336</v>
      </c>
      <c r="F8" s="27">
        <f>START+TIME(3,0,0)</f>
        <v>45778.625</v>
      </c>
      <c r="G8" s="27">
        <f>START+TIME(4,0,0)</f>
        <v>45778.666666666664</v>
      </c>
      <c r="H8" s="27">
        <f>START+TIME(5,0,0)</f>
        <v>45778.708333333336</v>
      </c>
      <c r="I8" s="27">
        <f>START+TIME(6,0,0)</f>
        <v>45778.75</v>
      </c>
      <c r="J8" s="27">
        <f>START+TIME(7,0,0)</f>
        <v>45778.791666666664</v>
      </c>
      <c r="K8" s="27">
        <f>START+TIME(8,0,0)</f>
        <v>45778.833333333336</v>
      </c>
      <c r="L8" s="27">
        <f>START+TIME(9,0,0)</f>
        <v>45778.875</v>
      </c>
      <c r="M8" s="27">
        <f>START+TIME(10,0,0)</f>
        <v>45778.916666666664</v>
      </c>
      <c r="N8" s="27">
        <f>START+TIME(11,0,0)</f>
        <v>45778.958333333336</v>
      </c>
    </row>
    <row r="9" spans="1:18" ht="15" customHeight="1" x14ac:dyDescent="0.2">
      <c r="A9" s="71" t="str" cm="1">
        <f t="array" ref="A9:A86">Role</f>
        <v>Technical Coordinator</v>
      </c>
      <c r="B9" s="72" t="str" cm="1">
        <f t="array" ref="B9:B86">NAMES</f>
        <v>Test User</v>
      </c>
      <c r="C9" s="51"/>
      <c r="D9" s="51"/>
      <c r="E9" s="79"/>
      <c r="F9" s="79"/>
      <c r="G9" s="79"/>
      <c r="H9" s="79"/>
      <c r="I9" s="79"/>
      <c r="J9" s="79"/>
      <c r="K9" s="79"/>
      <c r="L9" s="79"/>
      <c r="M9" s="28"/>
      <c r="N9" s="28"/>
    </row>
    <row r="10" spans="1:18" x14ac:dyDescent="0.2">
      <c r="A10" s="71">
        <v>0</v>
      </c>
      <c r="B10" s="73">
        <v>0</v>
      </c>
      <c r="C10" s="28"/>
      <c r="D10" s="28"/>
      <c r="E10" s="28"/>
      <c r="F10" s="51"/>
      <c r="G10" s="51"/>
      <c r="H10" s="51"/>
      <c r="I10" s="51"/>
      <c r="J10" s="51"/>
      <c r="K10" s="28"/>
      <c r="L10" s="28"/>
      <c r="M10" s="28"/>
      <c r="N10" s="28"/>
    </row>
    <row r="11" spans="1:18" x14ac:dyDescent="0.2">
      <c r="A11" s="71">
        <v>0</v>
      </c>
      <c r="B11" s="74">
        <v>0</v>
      </c>
      <c r="C11" s="28"/>
      <c r="D11" s="28"/>
      <c r="E11" s="28"/>
      <c r="F11" s="28"/>
      <c r="G11" s="28"/>
      <c r="H11" s="28"/>
      <c r="I11" s="28"/>
      <c r="J11" s="28"/>
      <c r="K11" s="28"/>
      <c r="L11" s="28"/>
      <c r="M11" s="28"/>
      <c r="N11" s="28"/>
    </row>
    <row r="12" spans="1:18" x14ac:dyDescent="0.2">
      <c r="A12" s="71">
        <v>0</v>
      </c>
      <c r="B12" s="75">
        <v>0</v>
      </c>
      <c r="C12" s="28"/>
      <c r="D12" s="28"/>
      <c r="E12" s="28"/>
      <c r="F12" s="28"/>
      <c r="G12" s="28"/>
      <c r="H12" s="28"/>
      <c r="I12" s="28"/>
      <c r="J12" s="28"/>
      <c r="K12" s="28"/>
      <c r="L12" s="28"/>
      <c r="M12" s="28"/>
      <c r="N12" s="28"/>
    </row>
    <row r="13" spans="1:18" x14ac:dyDescent="0.2">
      <c r="A13" s="71">
        <v>0</v>
      </c>
      <c r="B13" s="74">
        <v>0</v>
      </c>
      <c r="C13" s="28"/>
      <c r="D13" s="28"/>
      <c r="E13" s="28"/>
      <c r="F13" s="28"/>
      <c r="G13" s="28"/>
      <c r="H13" s="28"/>
      <c r="I13" s="28"/>
      <c r="J13" s="28"/>
      <c r="K13" s="28"/>
      <c r="L13" s="28"/>
      <c r="M13" s="28"/>
      <c r="N13" s="28"/>
    </row>
    <row r="14" spans="1:18" x14ac:dyDescent="0.2">
      <c r="A14" s="71">
        <v>0</v>
      </c>
      <c r="B14" s="74">
        <v>0</v>
      </c>
      <c r="C14" s="28"/>
      <c r="D14" s="28"/>
      <c r="E14" s="28"/>
      <c r="F14" s="28"/>
      <c r="G14" s="28"/>
      <c r="H14" s="28"/>
      <c r="I14" s="28"/>
      <c r="J14" s="28"/>
      <c r="K14" s="28"/>
      <c r="L14" s="28"/>
      <c r="M14" s="28"/>
      <c r="N14" s="28"/>
    </row>
    <row r="15" spans="1:18" x14ac:dyDescent="0.2">
      <c r="A15" s="71">
        <v>0</v>
      </c>
      <c r="B15" s="75">
        <v>0</v>
      </c>
      <c r="C15" s="28"/>
      <c r="D15" s="28"/>
      <c r="E15" s="28"/>
      <c r="F15" s="28"/>
      <c r="G15" s="28"/>
      <c r="H15" s="28"/>
      <c r="I15" s="28"/>
      <c r="J15" s="28"/>
      <c r="K15" s="28"/>
      <c r="L15" s="28"/>
      <c r="M15" s="28"/>
      <c r="N15" s="28"/>
    </row>
    <row r="16" spans="1:18" x14ac:dyDescent="0.2">
      <c r="A16" s="71">
        <v>0</v>
      </c>
      <c r="B16" s="74">
        <v>0</v>
      </c>
      <c r="C16" s="28"/>
      <c r="D16" s="28"/>
      <c r="E16" s="28"/>
      <c r="F16" s="28"/>
      <c r="G16" s="28"/>
      <c r="H16" s="28"/>
      <c r="I16" s="28"/>
      <c r="J16" s="28"/>
      <c r="K16" s="28"/>
      <c r="L16" s="28"/>
      <c r="M16" s="28"/>
      <c r="N16" s="28"/>
    </row>
    <row r="17" spans="1:14" x14ac:dyDescent="0.2">
      <c r="A17" s="71">
        <v>0</v>
      </c>
      <c r="B17" s="74">
        <v>0</v>
      </c>
      <c r="C17" s="28"/>
      <c r="D17" s="28"/>
      <c r="E17" s="28"/>
      <c r="F17" s="28"/>
      <c r="G17" s="28"/>
      <c r="H17" s="28"/>
      <c r="I17" s="28"/>
      <c r="J17" s="28"/>
      <c r="K17" s="28"/>
      <c r="L17" s="28"/>
      <c r="M17" s="28"/>
      <c r="N17" s="28"/>
    </row>
    <row r="18" spans="1:14" x14ac:dyDescent="0.2">
      <c r="A18" s="71">
        <v>0</v>
      </c>
      <c r="B18" s="74">
        <v>0</v>
      </c>
      <c r="C18" s="28"/>
      <c r="D18" s="28"/>
      <c r="E18" s="28"/>
      <c r="F18" s="28"/>
      <c r="G18" s="28"/>
      <c r="H18" s="28"/>
      <c r="I18" s="28"/>
      <c r="J18" s="28"/>
      <c r="K18" s="28"/>
      <c r="L18" s="28"/>
      <c r="M18" s="28"/>
      <c r="N18" s="28"/>
    </row>
    <row r="19" spans="1:14" x14ac:dyDescent="0.2">
      <c r="A19" s="71">
        <v>0</v>
      </c>
      <c r="B19" s="74">
        <v>0</v>
      </c>
      <c r="C19" s="28"/>
      <c r="D19" s="28"/>
      <c r="E19" s="28"/>
      <c r="F19" s="28"/>
      <c r="G19" s="28"/>
      <c r="H19" s="28"/>
      <c r="I19" s="28"/>
      <c r="J19" s="28"/>
      <c r="K19" s="28"/>
      <c r="L19" s="28"/>
      <c r="M19" s="28"/>
      <c r="N19" s="28"/>
    </row>
    <row r="20" spans="1:14" x14ac:dyDescent="0.2">
      <c r="A20" s="71">
        <v>0</v>
      </c>
      <c r="B20" s="74">
        <v>0</v>
      </c>
      <c r="C20" s="28"/>
      <c r="D20" s="28"/>
      <c r="E20" s="28"/>
      <c r="F20" s="28"/>
      <c r="G20" s="28"/>
      <c r="H20" s="28"/>
      <c r="I20" s="28"/>
      <c r="J20" s="28"/>
      <c r="K20" s="28"/>
      <c r="L20" s="28"/>
      <c r="M20" s="28"/>
      <c r="N20" s="28"/>
    </row>
    <row r="21" spans="1:14" x14ac:dyDescent="0.2">
      <c r="A21" s="71">
        <v>0</v>
      </c>
      <c r="B21" s="75">
        <v>0</v>
      </c>
      <c r="C21" s="28"/>
      <c r="D21" s="28"/>
      <c r="E21" s="28"/>
      <c r="F21" s="28"/>
      <c r="G21" s="28"/>
      <c r="H21" s="28"/>
      <c r="I21" s="28"/>
      <c r="J21" s="28"/>
      <c r="K21" s="28"/>
      <c r="L21" s="28"/>
      <c r="M21" s="28"/>
      <c r="N21" s="28"/>
    </row>
    <row r="22" spans="1:14" x14ac:dyDescent="0.2">
      <c r="A22" s="71">
        <v>0</v>
      </c>
      <c r="B22" s="75">
        <v>0</v>
      </c>
      <c r="C22" s="28"/>
      <c r="D22" s="28"/>
      <c r="E22" s="28"/>
      <c r="F22" s="28"/>
      <c r="G22" s="28"/>
      <c r="H22" s="28"/>
      <c r="I22" s="28"/>
      <c r="J22" s="28"/>
      <c r="K22" s="28"/>
      <c r="L22" s="28"/>
      <c r="M22" s="28"/>
      <c r="N22" s="28"/>
    </row>
    <row r="23" spans="1:14" x14ac:dyDescent="0.2">
      <c r="A23" s="71">
        <v>0</v>
      </c>
      <c r="B23" s="74">
        <v>0</v>
      </c>
      <c r="C23" s="28"/>
      <c r="D23" s="28"/>
      <c r="E23" s="28"/>
      <c r="F23" s="28"/>
      <c r="G23" s="28"/>
      <c r="H23" s="28"/>
      <c r="I23" s="28"/>
      <c r="J23" s="28"/>
      <c r="K23" s="28"/>
      <c r="L23" s="28"/>
      <c r="M23" s="28"/>
      <c r="N23" s="28"/>
    </row>
    <row r="24" spans="1:14" x14ac:dyDescent="0.2">
      <c r="A24" s="71">
        <v>0</v>
      </c>
      <c r="B24" s="74">
        <v>0</v>
      </c>
      <c r="C24" s="51"/>
      <c r="D24" s="51"/>
      <c r="E24" s="51"/>
      <c r="F24" s="51"/>
      <c r="G24" s="51"/>
      <c r="H24" s="51"/>
      <c r="I24" s="51"/>
      <c r="J24" s="51"/>
      <c r="K24" s="51"/>
      <c r="L24" s="28"/>
      <c r="M24" s="28"/>
      <c r="N24" s="28"/>
    </row>
    <row r="25" spans="1:14" x14ac:dyDescent="0.2">
      <c r="A25" s="71">
        <v>0</v>
      </c>
      <c r="B25" s="74">
        <v>0</v>
      </c>
      <c r="C25" s="28"/>
      <c r="D25" s="51"/>
      <c r="E25" s="51"/>
      <c r="F25" s="51"/>
      <c r="G25" s="51"/>
      <c r="H25" s="51"/>
      <c r="I25" s="51"/>
      <c r="J25" s="51"/>
      <c r="K25" s="51"/>
      <c r="L25" s="28"/>
      <c r="M25" s="28"/>
      <c r="N25" s="28"/>
    </row>
    <row r="26" spans="1:14" x14ac:dyDescent="0.2">
      <c r="A26" s="71">
        <v>0</v>
      </c>
      <c r="B26" s="74">
        <v>0</v>
      </c>
      <c r="C26" s="28"/>
      <c r="D26" s="28"/>
      <c r="E26" s="28"/>
      <c r="F26" s="28"/>
      <c r="G26" s="28"/>
      <c r="H26" s="28"/>
      <c r="I26" s="28"/>
      <c r="J26" s="28"/>
      <c r="K26" s="28"/>
      <c r="L26" s="28"/>
      <c r="M26" s="28"/>
      <c r="N26" s="28"/>
    </row>
    <row r="27" spans="1:14" x14ac:dyDescent="0.2">
      <c r="A27" s="71">
        <v>0</v>
      </c>
      <c r="B27" s="74">
        <v>0</v>
      </c>
      <c r="C27" s="28"/>
      <c r="D27" s="28"/>
      <c r="E27" s="28"/>
      <c r="F27" s="28"/>
      <c r="G27" s="28"/>
      <c r="H27" s="28"/>
      <c r="I27" s="28"/>
      <c r="J27" s="28"/>
      <c r="K27" s="28"/>
      <c r="L27" s="28"/>
      <c r="M27" s="28"/>
      <c r="N27" s="28"/>
    </row>
    <row r="28" spans="1:14" x14ac:dyDescent="0.2">
      <c r="A28" s="71">
        <v>0</v>
      </c>
      <c r="B28" s="74">
        <v>0</v>
      </c>
      <c r="C28" s="28"/>
      <c r="D28" s="28"/>
      <c r="E28" s="28"/>
      <c r="F28" s="28"/>
      <c r="G28" s="28"/>
      <c r="H28" s="28"/>
      <c r="I28" s="28"/>
      <c r="J28" s="28"/>
      <c r="K28" s="28"/>
      <c r="L28" s="28"/>
      <c r="M28" s="28"/>
      <c r="N28" s="28"/>
    </row>
    <row r="29" spans="1:14" x14ac:dyDescent="0.2">
      <c r="A29" s="71">
        <v>0</v>
      </c>
      <c r="B29" s="74">
        <v>0</v>
      </c>
      <c r="C29" s="28"/>
      <c r="D29" s="28"/>
      <c r="E29" s="28"/>
      <c r="F29" s="28"/>
      <c r="G29" s="28"/>
      <c r="H29" s="28"/>
      <c r="I29" s="28"/>
      <c r="J29" s="28"/>
      <c r="K29" s="28"/>
      <c r="L29" s="28"/>
      <c r="M29" s="28"/>
      <c r="N29" s="28"/>
    </row>
    <row r="30" spans="1:14" x14ac:dyDescent="0.2">
      <c r="A30" s="71">
        <v>0</v>
      </c>
      <c r="B30" s="75">
        <v>0</v>
      </c>
      <c r="C30" s="28"/>
      <c r="D30" s="28"/>
      <c r="E30" s="28"/>
      <c r="F30" s="28"/>
      <c r="G30" s="28"/>
      <c r="H30" s="28"/>
      <c r="I30" s="28"/>
      <c r="J30" s="28"/>
      <c r="K30" s="28"/>
      <c r="L30" s="28"/>
      <c r="M30" s="28"/>
      <c r="N30" s="28"/>
    </row>
    <row r="31" spans="1:14" x14ac:dyDescent="0.2">
      <c r="A31" s="71">
        <v>0</v>
      </c>
      <c r="B31" s="74">
        <v>0</v>
      </c>
      <c r="C31" s="28"/>
      <c r="D31" s="28"/>
      <c r="E31" s="28"/>
      <c r="F31" s="28"/>
      <c r="G31" s="28"/>
      <c r="H31" s="28"/>
      <c r="I31" s="28"/>
      <c r="J31" s="28"/>
      <c r="K31" s="28"/>
      <c r="L31" s="28"/>
      <c r="M31" s="28"/>
      <c r="N31" s="28"/>
    </row>
    <row r="32" spans="1:14" x14ac:dyDescent="0.2">
      <c r="A32" s="71">
        <v>0</v>
      </c>
      <c r="B32" s="74">
        <v>0</v>
      </c>
      <c r="C32" s="28"/>
      <c r="D32" s="28"/>
      <c r="E32" s="28"/>
      <c r="F32" s="28"/>
      <c r="G32" s="28"/>
      <c r="H32" s="28"/>
      <c r="I32" s="28"/>
      <c r="J32" s="28"/>
      <c r="K32" s="28"/>
      <c r="L32" s="28"/>
      <c r="M32" s="28"/>
      <c r="N32" s="28"/>
    </row>
    <row r="33" spans="1:14" x14ac:dyDescent="0.2">
      <c r="A33" s="71">
        <v>0</v>
      </c>
      <c r="B33" s="74">
        <v>0</v>
      </c>
      <c r="C33" s="28"/>
      <c r="D33" s="28"/>
      <c r="E33" s="28"/>
      <c r="F33" s="28"/>
      <c r="G33" s="28"/>
      <c r="H33" s="28"/>
      <c r="I33" s="28"/>
      <c r="J33" s="28"/>
      <c r="K33" s="28"/>
      <c r="L33" s="28"/>
      <c r="M33" s="28"/>
      <c r="N33" s="28"/>
    </row>
    <row r="34" spans="1:14" x14ac:dyDescent="0.2">
      <c r="A34" s="71">
        <v>0</v>
      </c>
      <c r="B34" s="74">
        <v>0</v>
      </c>
      <c r="C34" s="28"/>
      <c r="D34" s="28"/>
      <c r="E34" s="28"/>
      <c r="F34" s="28"/>
      <c r="G34" s="28"/>
      <c r="H34" s="28"/>
      <c r="I34" s="28"/>
      <c r="J34" s="28"/>
      <c r="K34" s="28"/>
      <c r="L34" s="28"/>
      <c r="M34" s="28"/>
      <c r="N34" s="28"/>
    </row>
    <row r="35" spans="1:14" x14ac:dyDescent="0.2">
      <c r="A35" s="71">
        <v>0</v>
      </c>
      <c r="B35" s="74">
        <v>0</v>
      </c>
      <c r="C35" s="51"/>
      <c r="D35" s="51"/>
      <c r="E35" s="51"/>
      <c r="F35" s="51"/>
      <c r="G35" s="51"/>
      <c r="H35" s="51"/>
      <c r="I35" s="51"/>
      <c r="J35" s="51"/>
      <c r="K35" s="51"/>
      <c r="L35" s="28"/>
      <c r="M35" s="28"/>
      <c r="N35" s="28"/>
    </row>
    <row r="36" spans="1:14" x14ac:dyDescent="0.2">
      <c r="A36" s="71">
        <v>0</v>
      </c>
      <c r="B36" s="74">
        <v>0</v>
      </c>
      <c r="C36" s="28"/>
      <c r="D36" s="51"/>
      <c r="E36" s="51"/>
      <c r="F36" s="51"/>
      <c r="G36" s="51"/>
      <c r="H36" s="51"/>
      <c r="I36" s="51"/>
      <c r="J36" s="51"/>
      <c r="K36" s="51"/>
      <c r="L36" s="28"/>
      <c r="M36" s="28"/>
      <c r="N36" s="28"/>
    </row>
    <row r="37" spans="1:14" x14ac:dyDescent="0.2">
      <c r="A37" s="71">
        <v>0</v>
      </c>
      <c r="B37" s="75">
        <v>0</v>
      </c>
      <c r="C37" s="28"/>
      <c r="D37" s="28"/>
      <c r="E37" s="28"/>
      <c r="F37" s="28"/>
      <c r="G37" s="28"/>
      <c r="H37" s="28"/>
      <c r="I37" s="28"/>
      <c r="J37" s="28"/>
      <c r="K37" s="28"/>
      <c r="L37" s="28"/>
      <c r="M37" s="28"/>
      <c r="N37" s="28"/>
    </row>
    <row r="38" spans="1:14" x14ac:dyDescent="0.2">
      <c r="A38" s="71">
        <v>0</v>
      </c>
      <c r="B38" s="74">
        <v>0</v>
      </c>
      <c r="C38" s="28"/>
      <c r="D38" s="28"/>
      <c r="E38" s="28"/>
      <c r="F38" s="28"/>
      <c r="G38" s="28"/>
      <c r="H38" s="28"/>
      <c r="I38" s="28"/>
      <c r="J38" s="28"/>
      <c r="K38" s="28"/>
      <c r="L38" s="28"/>
      <c r="M38" s="28"/>
      <c r="N38" s="28"/>
    </row>
    <row r="39" spans="1:14" x14ac:dyDescent="0.2">
      <c r="A39" s="71">
        <v>0</v>
      </c>
      <c r="B39" s="74">
        <v>0</v>
      </c>
      <c r="C39" s="28"/>
      <c r="D39" s="28"/>
      <c r="E39" s="28"/>
      <c r="F39" s="28"/>
      <c r="G39" s="28"/>
      <c r="H39" s="28"/>
      <c r="I39" s="28"/>
      <c r="J39" s="28"/>
      <c r="K39" s="28"/>
      <c r="L39" s="28"/>
      <c r="M39" s="28"/>
      <c r="N39" s="28"/>
    </row>
    <row r="40" spans="1:14" x14ac:dyDescent="0.2">
      <c r="A40" s="71">
        <v>0</v>
      </c>
      <c r="B40" s="74">
        <v>0</v>
      </c>
      <c r="C40" s="28"/>
      <c r="D40" s="28"/>
      <c r="E40" s="28"/>
      <c r="F40" s="28"/>
      <c r="G40" s="28"/>
      <c r="H40" s="28"/>
      <c r="I40" s="28"/>
      <c r="J40" s="28"/>
      <c r="K40" s="28"/>
      <c r="L40" s="28"/>
      <c r="M40" s="28"/>
      <c r="N40" s="28"/>
    </row>
    <row r="41" spans="1:14" x14ac:dyDescent="0.2">
      <c r="A41" s="71">
        <v>0</v>
      </c>
      <c r="B41" s="74">
        <v>0</v>
      </c>
      <c r="C41" s="28"/>
      <c r="D41" s="28"/>
      <c r="E41" s="28"/>
      <c r="F41" s="28"/>
      <c r="G41" s="28"/>
      <c r="H41" s="28"/>
      <c r="I41" s="28"/>
      <c r="J41" s="28"/>
      <c r="K41" s="28"/>
      <c r="L41" s="28"/>
      <c r="M41" s="28"/>
      <c r="N41" s="28"/>
    </row>
    <row r="42" spans="1:14" x14ac:dyDescent="0.2">
      <c r="A42" s="71">
        <v>0</v>
      </c>
      <c r="B42" s="74">
        <v>0</v>
      </c>
      <c r="C42" s="28"/>
      <c r="D42" s="28"/>
      <c r="E42" s="28"/>
      <c r="F42" s="28"/>
      <c r="G42" s="28"/>
      <c r="H42" s="28"/>
      <c r="I42" s="28"/>
      <c r="J42" s="28"/>
      <c r="K42" s="28"/>
      <c r="L42" s="28"/>
      <c r="M42" s="28"/>
      <c r="N42" s="28"/>
    </row>
    <row r="43" spans="1:14" x14ac:dyDescent="0.2">
      <c r="A43" s="71">
        <v>0</v>
      </c>
      <c r="B43" s="75">
        <v>0</v>
      </c>
      <c r="C43" s="28"/>
      <c r="D43" s="28"/>
      <c r="E43" s="28"/>
      <c r="F43" s="28"/>
      <c r="G43" s="28"/>
      <c r="H43" s="28"/>
      <c r="I43" s="28"/>
      <c r="J43" s="28"/>
      <c r="K43" s="28"/>
      <c r="L43" s="28"/>
      <c r="M43" s="28"/>
      <c r="N43" s="28"/>
    </row>
    <row r="44" spans="1:14" x14ac:dyDescent="0.2">
      <c r="A44" s="71">
        <v>0</v>
      </c>
      <c r="B44" s="74">
        <v>0</v>
      </c>
      <c r="C44" s="28"/>
      <c r="D44" s="28"/>
      <c r="E44" s="28"/>
      <c r="F44" s="28"/>
      <c r="G44" s="28"/>
      <c r="H44" s="28"/>
      <c r="I44" s="28"/>
      <c r="J44" s="28"/>
      <c r="K44" s="28"/>
      <c r="L44" s="28"/>
      <c r="M44" s="28"/>
      <c r="N44" s="28"/>
    </row>
    <row r="45" spans="1:14" x14ac:dyDescent="0.2">
      <c r="A45" s="71">
        <v>0</v>
      </c>
      <c r="B45" s="74">
        <v>0</v>
      </c>
      <c r="C45" s="28"/>
      <c r="D45" s="28"/>
      <c r="E45" s="28"/>
      <c r="F45" s="28"/>
      <c r="G45" s="28"/>
      <c r="H45" s="28"/>
      <c r="I45" s="28"/>
      <c r="J45" s="28"/>
      <c r="K45" s="28"/>
      <c r="L45" s="28"/>
      <c r="M45" s="28"/>
      <c r="N45" s="28"/>
    </row>
    <row r="46" spans="1:14" x14ac:dyDescent="0.2">
      <c r="A46" s="71">
        <v>0</v>
      </c>
      <c r="B46" s="74">
        <v>0</v>
      </c>
      <c r="C46" s="28"/>
      <c r="D46" s="28"/>
      <c r="E46" s="28"/>
      <c r="F46" s="28"/>
      <c r="G46" s="28"/>
      <c r="H46" s="28"/>
      <c r="I46" s="28"/>
      <c r="J46" s="28"/>
      <c r="K46" s="28"/>
      <c r="L46" s="28"/>
      <c r="M46" s="28"/>
      <c r="N46" s="28"/>
    </row>
    <row r="47" spans="1:14" x14ac:dyDescent="0.2">
      <c r="A47" s="71">
        <v>0</v>
      </c>
      <c r="B47" s="74">
        <v>0</v>
      </c>
      <c r="C47" s="28"/>
      <c r="D47" s="28"/>
      <c r="E47" s="28"/>
      <c r="F47" s="28"/>
      <c r="G47" s="28"/>
      <c r="H47" s="28"/>
      <c r="I47" s="28"/>
      <c r="J47" s="28"/>
      <c r="K47" s="28"/>
      <c r="L47" s="28"/>
      <c r="M47" s="28"/>
      <c r="N47" s="28"/>
    </row>
    <row r="48" spans="1:14" x14ac:dyDescent="0.2">
      <c r="A48" s="71">
        <v>0</v>
      </c>
      <c r="B48" s="76">
        <v>0</v>
      </c>
      <c r="C48" s="28"/>
      <c r="D48" s="28"/>
      <c r="E48" s="28"/>
      <c r="F48" s="28"/>
      <c r="G48" s="28"/>
      <c r="H48" s="28"/>
      <c r="I48" s="28"/>
      <c r="J48" s="28"/>
      <c r="K48" s="28"/>
      <c r="L48" s="28"/>
      <c r="M48" s="28"/>
      <c r="N48" s="28"/>
    </row>
    <row r="49" spans="1:14" x14ac:dyDescent="0.2">
      <c r="A49" s="71">
        <v>0</v>
      </c>
      <c r="B49" s="74">
        <v>0</v>
      </c>
      <c r="C49" s="28"/>
      <c r="D49" s="28"/>
      <c r="E49" s="28"/>
      <c r="F49" s="28"/>
      <c r="G49" s="28"/>
      <c r="H49" s="28"/>
      <c r="I49" s="28"/>
      <c r="J49" s="28"/>
      <c r="K49" s="28"/>
      <c r="L49" s="28"/>
      <c r="M49" s="28"/>
      <c r="N49" s="28"/>
    </row>
    <row r="50" spans="1:14" x14ac:dyDescent="0.2">
      <c r="A50" s="71">
        <v>0</v>
      </c>
      <c r="B50" s="75">
        <v>0</v>
      </c>
      <c r="C50" s="51"/>
      <c r="D50" s="51"/>
      <c r="E50" s="51"/>
      <c r="F50" s="51"/>
      <c r="G50" s="51"/>
      <c r="H50" s="51"/>
      <c r="I50" s="51"/>
      <c r="J50" s="51"/>
      <c r="K50" s="51"/>
      <c r="L50" s="28"/>
      <c r="M50" s="28"/>
      <c r="N50" s="28"/>
    </row>
    <row r="51" spans="1:14" x14ac:dyDescent="0.2">
      <c r="A51" s="71">
        <v>0</v>
      </c>
      <c r="B51" s="74">
        <v>0</v>
      </c>
      <c r="C51" s="28"/>
      <c r="D51" s="51"/>
      <c r="E51" s="51"/>
      <c r="F51" s="51"/>
      <c r="G51" s="51"/>
      <c r="H51" s="51"/>
      <c r="I51" s="51"/>
      <c r="J51" s="51"/>
      <c r="K51" s="51"/>
      <c r="L51" s="28"/>
      <c r="M51" s="28"/>
      <c r="N51" s="28"/>
    </row>
    <row r="52" spans="1:14" x14ac:dyDescent="0.2">
      <c r="A52" s="71">
        <v>0</v>
      </c>
      <c r="B52" s="74">
        <v>0</v>
      </c>
      <c r="C52" s="28"/>
      <c r="D52" s="28"/>
      <c r="E52" s="28"/>
      <c r="F52" s="28"/>
      <c r="G52" s="28"/>
      <c r="H52" s="28"/>
      <c r="I52" s="28"/>
      <c r="J52" s="28"/>
      <c r="K52" s="28"/>
      <c r="L52" s="28"/>
      <c r="M52" s="28"/>
      <c r="N52" s="28"/>
    </row>
    <row r="53" spans="1:14" x14ac:dyDescent="0.2">
      <c r="A53" s="71">
        <v>0</v>
      </c>
      <c r="B53" s="74">
        <v>0</v>
      </c>
      <c r="C53" s="28"/>
      <c r="D53" s="28"/>
      <c r="E53" s="28"/>
      <c r="F53" s="28"/>
      <c r="G53" s="28"/>
      <c r="H53" s="28"/>
      <c r="I53" s="28"/>
      <c r="J53" s="28"/>
      <c r="K53" s="28"/>
      <c r="L53" s="28"/>
      <c r="M53" s="28"/>
      <c r="N53" s="28"/>
    </row>
    <row r="54" spans="1:14" x14ac:dyDescent="0.2">
      <c r="A54" s="71">
        <v>0</v>
      </c>
      <c r="B54" s="74">
        <v>0</v>
      </c>
      <c r="C54" s="28"/>
      <c r="D54" s="28"/>
      <c r="E54" s="28"/>
      <c r="F54" s="28"/>
      <c r="G54" s="28"/>
      <c r="H54" s="28"/>
      <c r="I54" s="28"/>
      <c r="J54" s="28"/>
      <c r="K54" s="28"/>
      <c r="L54" s="28"/>
      <c r="M54" s="28"/>
      <c r="N54" s="28"/>
    </row>
    <row r="55" spans="1:14" x14ac:dyDescent="0.2">
      <c r="A55" s="71">
        <v>0</v>
      </c>
      <c r="B55" s="74">
        <v>0</v>
      </c>
      <c r="C55" s="28"/>
      <c r="D55" s="28"/>
      <c r="E55" s="28"/>
      <c r="F55" s="28"/>
      <c r="G55" s="28"/>
      <c r="H55" s="28"/>
      <c r="I55" s="28"/>
      <c r="J55" s="28"/>
      <c r="K55" s="28"/>
      <c r="L55" s="28"/>
      <c r="M55" s="28"/>
      <c r="N55" s="28"/>
    </row>
    <row r="56" spans="1:14" x14ac:dyDescent="0.2">
      <c r="A56" s="71">
        <v>0</v>
      </c>
      <c r="B56" s="75">
        <v>0</v>
      </c>
      <c r="C56" s="28"/>
      <c r="D56" s="28"/>
      <c r="E56" s="28"/>
      <c r="F56" s="28"/>
      <c r="G56" s="28"/>
      <c r="H56" s="28"/>
      <c r="I56" s="28"/>
      <c r="J56" s="28"/>
      <c r="K56" s="28"/>
      <c r="L56" s="28"/>
      <c r="M56" s="28"/>
      <c r="N56" s="28"/>
    </row>
    <row r="57" spans="1:14" x14ac:dyDescent="0.2">
      <c r="A57" s="71">
        <v>0</v>
      </c>
      <c r="B57" s="74">
        <v>0</v>
      </c>
      <c r="C57" s="28"/>
      <c r="D57" s="28"/>
      <c r="E57" s="28"/>
      <c r="F57" s="28"/>
      <c r="G57" s="28"/>
      <c r="H57" s="28"/>
      <c r="I57" s="28"/>
      <c r="J57" s="28"/>
      <c r="K57" s="28"/>
      <c r="L57" s="28"/>
      <c r="M57" s="28"/>
      <c r="N57" s="28"/>
    </row>
    <row r="58" spans="1:14" x14ac:dyDescent="0.2">
      <c r="A58" s="71">
        <v>0</v>
      </c>
      <c r="B58" s="77">
        <v>0</v>
      </c>
      <c r="C58" s="28"/>
      <c r="D58" s="28"/>
      <c r="E58" s="28"/>
      <c r="F58" s="28"/>
      <c r="G58" s="28"/>
      <c r="H58" s="28"/>
      <c r="I58" s="28"/>
      <c r="J58" s="28"/>
      <c r="K58" s="28"/>
      <c r="L58" s="28"/>
      <c r="M58" s="28"/>
      <c r="N58" s="28"/>
    </row>
    <row r="59" spans="1:14" x14ac:dyDescent="0.2">
      <c r="A59" s="71">
        <v>0</v>
      </c>
      <c r="B59" s="74">
        <v>0</v>
      </c>
      <c r="C59" s="28"/>
      <c r="D59" s="28"/>
      <c r="E59" s="28"/>
      <c r="F59" s="28"/>
      <c r="G59" s="28"/>
      <c r="H59" s="28"/>
      <c r="I59" s="28"/>
      <c r="J59" s="28"/>
      <c r="K59" s="28"/>
      <c r="L59" s="28"/>
      <c r="M59" s="28"/>
      <c r="N59" s="28"/>
    </row>
    <row r="60" spans="1:14" x14ac:dyDescent="0.2">
      <c r="A60" s="71">
        <v>0</v>
      </c>
      <c r="B60" s="77">
        <v>0</v>
      </c>
      <c r="C60" s="28"/>
      <c r="D60" s="28"/>
      <c r="E60" s="28"/>
      <c r="F60" s="28"/>
      <c r="G60" s="28"/>
      <c r="H60" s="28"/>
      <c r="I60" s="28"/>
      <c r="J60" s="28"/>
      <c r="K60" s="28"/>
      <c r="L60" s="28"/>
      <c r="M60" s="28"/>
      <c r="N60" s="28"/>
    </row>
    <row r="61" spans="1:14" x14ac:dyDescent="0.2">
      <c r="A61" s="71">
        <v>0</v>
      </c>
      <c r="B61" s="74">
        <v>0</v>
      </c>
      <c r="C61" s="28"/>
      <c r="D61" s="28"/>
      <c r="E61" s="28"/>
      <c r="F61" s="28"/>
      <c r="G61" s="28"/>
      <c r="H61" s="28"/>
      <c r="I61" s="28"/>
      <c r="J61" s="28"/>
      <c r="K61" s="28"/>
      <c r="L61" s="28"/>
      <c r="M61" s="28"/>
      <c r="N61" s="28"/>
    </row>
    <row r="62" spans="1:14" x14ac:dyDescent="0.2">
      <c r="A62" s="71">
        <v>0</v>
      </c>
      <c r="B62" s="77">
        <v>0</v>
      </c>
      <c r="C62" s="28"/>
      <c r="D62" s="28"/>
      <c r="E62" s="28"/>
      <c r="F62" s="28"/>
      <c r="G62" s="28"/>
      <c r="H62" s="28"/>
      <c r="I62" s="28"/>
      <c r="J62" s="28"/>
      <c r="K62" s="28"/>
      <c r="L62" s="28"/>
      <c r="M62" s="28"/>
      <c r="N62" s="28"/>
    </row>
    <row r="63" spans="1:14" x14ac:dyDescent="0.2">
      <c r="A63" s="71">
        <v>0</v>
      </c>
      <c r="B63" s="74">
        <v>0</v>
      </c>
      <c r="C63" s="28"/>
      <c r="D63" s="28"/>
      <c r="E63" s="28"/>
      <c r="F63" s="28"/>
      <c r="G63" s="28"/>
      <c r="H63" s="28"/>
      <c r="I63" s="28"/>
      <c r="J63" s="28"/>
      <c r="K63" s="28"/>
      <c r="L63" s="28"/>
      <c r="M63" s="28"/>
      <c r="N63" s="28"/>
    </row>
    <row r="64" spans="1:14" x14ac:dyDescent="0.2">
      <c r="A64" s="71">
        <v>0</v>
      </c>
      <c r="B64" s="78">
        <v>0</v>
      </c>
      <c r="C64" s="28"/>
      <c r="D64" s="28"/>
      <c r="E64" s="28"/>
      <c r="F64" s="28"/>
      <c r="G64" s="28"/>
      <c r="H64" s="28"/>
      <c r="I64" s="28"/>
      <c r="J64" s="28"/>
      <c r="K64" s="28"/>
      <c r="L64" s="28"/>
      <c r="M64" s="28"/>
      <c r="N64" s="28"/>
    </row>
    <row r="65" spans="1:14" x14ac:dyDescent="0.2">
      <c r="A65" s="71">
        <v>0</v>
      </c>
      <c r="B65" s="75">
        <v>0</v>
      </c>
      <c r="C65" s="28"/>
      <c r="D65" s="28"/>
      <c r="E65" s="28"/>
      <c r="F65" s="28"/>
      <c r="G65" s="28"/>
      <c r="H65" s="28"/>
      <c r="I65" s="28"/>
      <c r="J65" s="28"/>
      <c r="K65" s="28"/>
      <c r="L65" s="28"/>
      <c r="M65" s="28"/>
      <c r="N65" s="28"/>
    </row>
    <row r="66" spans="1:14" x14ac:dyDescent="0.2">
      <c r="A66" s="71">
        <v>0</v>
      </c>
      <c r="B66" s="75">
        <v>0</v>
      </c>
      <c r="C66" s="28"/>
      <c r="D66" s="28"/>
      <c r="E66" s="28"/>
      <c r="F66" s="28"/>
      <c r="G66" s="28"/>
      <c r="H66" s="28"/>
      <c r="I66" s="28"/>
      <c r="J66" s="28"/>
      <c r="K66" s="28"/>
      <c r="L66" s="28"/>
      <c r="M66" s="28"/>
      <c r="N66" s="28"/>
    </row>
    <row r="67" spans="1:14" x14ac:dyDescent="0.2">
      <c r="A67" s="71">
        <v>0</v>
      </c>
      <c r="B67" s="75">
        <v>0</v>
      </c>
      <c r="C67" s="28"/>
      <c r="D67" s="28"/>
      <c r="E67" s="28"/>
      <c r="F67" s="28"/>
      <c r="G67" s="28"/>
      <c r="H67" s="28"/>
      <c r="I67" s="28"/>
      <c r="J67" s="28"/>
      <c r="K67" s="28"/>
      <c r="L67" s="28"/>
      <c r="M67" s="28"/>
      <c r="N67" s="28"/>
    </row>
    <row r="68" spans="1:14" x14ac:dyDescent="0.2">
      <c r="A68" s="71">
        <v>0</v>
      </c>
      <c r="B68" s="75">
        <v>0</v>
      </c>
      <c r="C68" s="28"/>
      <c r="D68" s="28"/>
      <c r="E68" s="28"/>
      <c r="F68" s="28"/>
      <c r="G68" s="28"/>
      <c r="H68" s="28"/>
      <c r="I68" s="28"/>
      <c r="J68" s="28"/>
      <c r="K68" s="28"/>
      <c r="L68" s="28"/>
      <c r="M68" s="28"/>
      <c r="N68" s="28"/>
    </row>
    <row r="69" spans="1:14" x14ac:dyDescent="0.2">
      <c r="A69" s="71">
        <v>0</v>
      </c>
      <c r="B69" s="75">
        <v>0</v>
      </c>
      <c r="C69" s="28"/>
      <c r="D69" s="28"/>
      <c r="E69" s="28"/>
      <c r="F69" s="28"/>
      <c r="G69" s="28"/>
      <c r="H69" s="28"/>
      <c r="I69" s="28"/>
      <c r="J69" s="28"/>
      <c r="K69" s="28"/>
      <c r="L69" s="28"/>
      <c r="M69" s="28"/>
      <c r="N69" s="28"/>
    </row>
    <row r="70" spans="1:14" x14ac:dyDescent="0.2">
      <c r="A70" s="71">
        <v>0</v>
      </c>
      <c r="B70" s="75">
        <v>0</v>
      </c>
      <c r="C70" s="28"/>
      <c r="D70" s="28"/>
      <c r="E70" s="28"/>
      <c r="F70" s="28"/>
      <c r="G70" s="28"/>
      <c r="H70" s="28"/>
      <c r="I70" s="28"/>
      <c r="J70" s="28"/>
      <c r="K70" s="28"/>
      <c r="L70" s="28"/>
      <c r="M70" s="28"/>
      <c r="N70" s="28"/>
    </row>
    <row r="71" spans="1:14" x14ac:dyDescent="0.2">
      <c r="A71" s="71">
        <v>0</v>
      </c>
      <c r="B71" s="75">
        <v>0</v>
      </c>
      <c r="C71" s="28"/>
      <c r="D71" s="28"/>
      <c r="E71" s="28"/>
      <c r="F71" s="28"/>
      <c r="G71" s="28"/>
      <c r="H71" s="28"/>
      <c r="I71" s="28"/>
      <c r="J71" s="28"/>
      <c r="K71" s="28"/>
      <c r="L71" s="28"/>
      <c r="M71" s="28"/>
      <c r="N71" s="28"/>
    </row>
    <row r="72" spans="1:14" x14ac:dyDescent="0.2">
      <c r="A72" s="71">
        <v>0</v>
      </c>
      <c r="B72" s="75">
        <v>0</v>
      </c>
      <c r="C72" s="28"/>
      <c r="D72" s="28"/>
      <c r="E72" s="28"/>
      <c r="F72" s="28"/>
      <c r="G72" s="28"/>
      <c r="H72" s="28"/>
      <c r="I72" s="28"/>
      <c r="J72" s="28"/>
      <c r="K72" s="28"/>
      <c r="L72" s="28"/>
      <c r="M72" s="28"/>
      <c r="N72" s="28"/>
    </row>
    <row r="73" spans="1:14" x14ac:dyDescent="0.2">
      <c r="A73" s="71">
        <v>0</v>
      </c>
      <c r="B73" s="75">
        <v>0</v>
      </c>
      <c r="C73" s="28"/>
      <c r="D73" s="28"/>
      <c r="E73" s="28"/>
      <c r="F73" s="28"/>
      <c r="G73" s="28"/>
      <c r="H73" s="28"/>
      <c r="I73" s="28"/>
      <c r="J73" s="28"/>
      <c r="K73" s="28"/>
      <c r="L73" s="28"/>
      <c r="M73" s="28"/>
      <c r="N73" s="28"/>
    </row>
    <row r="74" spans="1:14" x14ac:dyDescent="0.2">
      <c r="A74" s="71">
        <v>0</v>
      </c>
      <c r="B74" s="75">
        <v>0</v>
      </c>
      <c r="C74" s="28"/>
      <c r="D74" s="28"/>
      <c r="E74" s="28"/>
      <c r="F74" s="28"/>
      <c r="G74" s="28"/>
      <c r="H74" s="28"/>
      <c r="I74" s="28"/>
      <c r="J74" s="28"/>
      <c r="K74" s="28"/>
      <c r="L74" s="28"/>
      <c r="M74" s="28"/>
      <c r="N74" s="28"/>
    </row>
    <row r="75" spans="1:14" x14ac:dyDescent="0.2">
      <c r="A75" s="71">
        <v>0</v>
      </c>
      <c r="B75" s="75">
        <v>0</v>
      </c>
      <c r="C75" s="28"/>
      <c r="D75" s="28"/>
      <c r="E75" s="28"/>
      <c r="F75" s="28"/>
      <c r="G75" s="28"/>
      <c r="H75" s="28"/>
      <c r="I75" s="28"/>
      <c r="J75" s="28"/>
      <c r="K75" s="28"/>
      <c r="L75" s="28"/>
      <c r="M75" s="28"/>
      <c r="N75" s="28"/>
    </row>
    <row r="76" spans="1:14" x14ac:dyDescent="0.2">
      <c r="A76" s="71">
        <v>0</v>
      </c>
      <c r="B76" s="75">
        <v>0</v>
      </c>
      <c r="C76" s="28"/>
      <c r="D76" s="28"/>
      <c r="E76" s="28"/>
      <c r="F76" s="28"/>
      <c r="G76" s="28"/>
      <c r="H76" s="28"/>
      <c r="I76" s="28"/>
      <c r="J76" s="28"/>
      <c r="K76" s="28"/>
      <c r="L76" s="28"/>
      <c r="M76" s="28"/>
      <c r="N76" s="28"/>
    </row>
    <row r="77" spans="1:14" x14ac:dyDescent="0.2">
      <c r="A77" s="71">
        <v>0</v>
      </c>
      <c r="B77" s="75">
        <v>0</v>
      </c>
      <c r="C77" s="28"/>
      <c r="D77" s="28"/>
      <c r="E77" s="28"/>
      <c r="F77" s="28"/>
      <c r="G77" s="28"/>
      <c r="H77" s="28"/>
      <c r="I77" s="28"/>
      <c r="J77" s="28"/>
      <c r="K77" s="28"/>
      <c r="L77" s="28"/>
      <c r="M77" s="28"/>
      <c r="N77" s="28"/>
    </row>
    <row r="78" spans="1:14" x14ac:dyDescent="0.2">
      <c r="A78" s="71">
        <v>0</v>
      </c>
      <c r="B78" s="75">
        <v>0</v>
      </c>
      <c r="C78" s="28"/>
      <c r="D78" s="28"/>
      <c r="E78" s="28"/>
      <c r="F78" s="28"/>
      <c r="G78" s="28"/>
      <c r="H78" s="28"/>
      <c r="I78" s="28"/>
      <c r="J78" s="28"/>
      <c r="K78" s="28"/>
      <c r="L78" s="28"/>
      <c r="M78" s="28"/>
      <c r="N78" s="28"/>
    </row>
    <row r="79" spans="1:14" outlineLevel="2" x14ac:dyDescent="0.2">
      <c r="A79" s="71">
        <v>0</v>
      </c>
      <c r="B79" s="75">
        <v>0</v>
      </c>
      <c r="C79" s="28"/>
      <c r="D79" s="28"/>
      <c r="E79" s="28"/>
      <c r="F79" s="28"/>
      <c r="G79" s="28"/>
      <c r="H79" s="28"/>
      <c r="I79" s="28"/>
      <c r="J79" s="28"/>
      <c r="K79" s="28"/>
      <c r="L79" s="28"/>
      <c r="M79" s="28"/>
      <c r="N79" s="28"/>
    </row>
    <row r="80" spans="1:14" outlineLevel="2" x14ac:dyDescent="0.2">
      <c r="A80" s="71">
        <v>0</v>
      </c>
      <c r="B80" s="75">
        <v>0</v>
      </c>
      <c r="C80" s="28"/>
      <c r="D80" s="28"/>
      <c r="E80" s="28"/>
      <c r="F80" s="28"/>
      <c r="G80" s="28"/>
      <c r="H80" s="28"/>
      <c r="I80" s="28"/>
      <c r="J80" s="28"/>
      <c r="K80" s="28"/>
      <c r="L80" s="28"/>
      <c r="M80" s="28"/>
      <c r="N80" s="28"/>
    </row>
    <row r="81" spans="1:14" outlineLevel="2" x14ac:dyDescent="0.2">
      <c r="A81" s="71">
        <v>0</v>
      </c>
      <c r="B81" s="75">
        <v>0</v>
      </c>
      <c r="C81" s="28"/>
      <c r="D81" s="28"/>
      <c r="E81" s="28"/>
      <c r="F81" s="28"/>
      <c r="G81" s="28"/>
      <c r="H81" s="28"/>
      <c r="I81" s="28"/>
      <c r="J81" s="28"/>
      <c r="K81" s="28"/>
      <c r="L81" s="28"/>
      <c r="M81" s="28"/>
      <c r="N81" s="28"/>
    </row>
    <row r="82" spans="1:14" outlineLevel="2" x14ac:dyDescent="0.2">
      <c r="A82" s="71">
        <v>0</v>
      </c>
      <c r="B82" s="75">
        <v>0</v>
      </c>
      <c r="C82" s="28"/>
      <c r="D82" s="28"/>
      <c r="E82" s="28"/>
      <c r="F82" s="28"/>
      <c r="G82" s="28"/>
      <c r="H82" s="28"/>
      <c r="I82" s="28"/>
      <c r="J82" s="28"/>
      <c r="K82" s="28"/>
      <c r="L82" s="28"/>
      <c r="M82" s="28"/>
      <c r="N82" s="28"/>
    </row>
    <row r="83" spans="1:14" outlineLevel="2" x14ac:dyDescent="0.2">
      <c r="A83" s="71">
        <v>0</v>
      </c>
      <c r="B83" s="75">
        <v>0</v>
      </c>
      <c r="C83" s="28"/>
      <c r="D83" s="28"/>
      <c r="E83" s="28"/>
      <c r="F83" s="28"/>
      <c r="G83" s="28"/>
      <c r="H83" s="28"/>
      <c r="I83" s="28"/>
      <c r="J83" s="28"/>
      <c r="K83" s="28"/>
      <c r="L83" s="28"/>
      <c r="M83" s="28"/>
      <c r="N83" s="28"/>
    </row>
    <row r="84" spans="1:14" x14ac:dyDescent="0.2">
      <c r="A84" s="71">
        <v>0</v>
      </c>
      <c r="B84" s="75">
        <v>0</v>
      </c>
      <c r="C84" s="28"/>
      <c r="D84" s="28"/>
      <c r="E84" s="28"/>
      <c r="F84" s="28"/>
      <c r="G84" s="28"/>
      <c r="H84" s="28"/>
      <c r="I84" s="28"/>
      <c r="J84" s="28"/>
      <c r="K84" s="28"/>
      <c r="L84" s="28"/>
      <c r="M84" s="28"/>
      <c r="N84" s="28"/>
    </row>
    <row r="85" spans="1:14" x14ac:dyDescent="0.2">
      <c r="A85" s="71">
        <v>0</v>
      </c>
      <c r="B85" s="75">
        <v>0</v>
      </c>
      <c r="C85" s="28"/>
      <c r="D85" s="28"/>
      <c r="E85" s="28"/>
      <c r="F85" s="28"/>
      <c r="G85" s="28"/>
      <c r="H85" s="28"/>
      <c r="I85" s="28"/>
      <c r="J85" s="28"/>
      <c r="K85" s="28"/>
      <c r="L85" s="28"/>
      <c r="M85" s="28"/>
      <c r="N85" s="28"/>
    </row>
    <row r="86" spans="1:14" x14ac:dyDescent="0.2">
      <c r="A86" s="71">
        <v>0</v>
      </c>
      <c r="B86" s="75">
        <v>0</v>
      </c>
      <c r="C86" s="28"/>
      <c r="D86" s="28"/>
      <c r="E86" s="28"/>
      <c r="F86" s="28"/>
      <c r="G86" s="28"/>
      <c r="H86" s="28"/>
      <c r="I86" s="28"/>
      <c r="J86" s="28"/>
      <c r="K86" s="28"/>
      <c r="L86" s="28"/>
      <c r="M86" s="28"/>
      <c r="N86" s="28"/>
    </row>
  </sheetData>
  <sortState xmlns:xlrd2="http://schemas.microsoft.com/office/spreadsheetml/2017/richdata2" ref="A9:B64">
    <sortCondition ref="B9:B64"/>
  </sortState>
  <dataConsolidate/>
  <mergeCells count="1">
    <mergeCell ref="D2:F6"/>
  </mergeCells>
  <phoneticPr fontId="1" type="noConversion"/>
  <conditionalFormatting sqref="A8">
    <cfRule type="duplicateValues" dxfId="316" priority="6"/>
  </conditionalFormatting>
  <conditionalFormatting sqref="A8:B8 C8:N86">
    <cfRule type="dataBar" priority="15">
      <dataBar>
        <cfvo type="min"/>
        <cfvo type="max"/>
        <color rgb="FF638EC6"/>
      </dataBar>
      <extLst>
        <ext xmlns:x14="http://schemas.microsoft.com/office/spreadsheetml/2009/9/main" uri="{B025F937-C7B1-47D3-B67F-A62EFF666E3E}">
          <x14:id>{44513844-762B-4A85-AA1C-DD96DDCCDC5C}</x14:id>
        </ext>
      </extLst>
    </cfRule>
  </conditionalFormatting>
  <conditionalFormatting sqref="B9:B86">
    <cfRule type="expression" dxfId="315" priority="7">
      <formula>MOD(ROW(),2)=0</formula>
    </cfRule>
  </conditionalFormatting>
  <dataValidations count="3">
    <dataValidation type="list" allowBlank="1" showInputMessage="1" showErrorMessage="1" sqref="A18" xr:uid="{3B2B83E2-F490-4E53-8B85-825DE8B98BEA}">
      <formula1>RROLES</formula1>
    </dataValidation>
    <dataValidation type="list" allowBlank="1" showInputMessage="1" showErrorMessage="1" sqref="A11:A70" xr:uid="{3A61F436-53C0-476E-8E6A-2DE7D7FF5E4D}">
      <formula1>ROLES</formula1>
    </dataValidation>
    <dataValidation type="list" allowBlank="1" showInputMessage="1" showErrorMessage="1" sqref="B11:B70" xr:uid="{28593973-2B39-4DD3-9AA6-59BCA77A0731}">
      <formula1>NAMES</formula1>
    </dataValidation>
  </dataValidations>
  <pageMargins left="0.75" right="0.75" top="1.3319444444444444" bottom="1" header="0.5" footer="0.5"/>
  <pageSetup paperSize="9" scale="70" orientation="landscape" r:id="rId1"/>
  <headerFooter alignWithMargins="0">
    <oddHeader>&amp;L&amp;G</oddHeader>
    <oddFooter>&amp;CCopyright © 2014 Agenor Technology Limited</oddFooter>
  </headerFooter>
  <drawing r:id="rId2"/>
  <legacyDrawingHF r:id="rId3"/>
  <extLst>
    <ext xmlns:x14="http://schemas.microsoft.com/office/spreadsheetml/2009/9/main" uri="{78C0D931-6437-407d-A8EE-F0AAD7539E65}">
      <x14:conditionalFormattings>
        <x14:conditionalFormatting xmlns:xm="http://schemas.microsoft.com/office/excel/2006/main">
          <x14:cfRule type="dataBar" id="{44513844-762B-4A85-AA1C-DD96DDCCDC5C}">
            <x14:dataBar minLength="0" maxLength="100" gradient="0">
              <x14:cfvo type="autoMin"/>
              <x14:cfvo type="autoMax"/>
              <x14:negativeFillColor rgb="FFFF0000"/>
              <x14:axisColor rgb="FF000000"/>
            </x14:dataBar>
          </x14:cfRule>
          <xm:sqref>A8:B8 C8:N86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filterMode="1">
    <pageSetUpPr fitToPage="1"/>
  </sheetPr>
  <dimension ref="A2:U108"/>
  <sheetViews>
    <sheetView topLeftCell="A27" zoomScale="118" zoomScaleNormal="118" workbookViewId="0">
      <selection activeCell="G46" sqref="A46:XFD46"/>
    </sheetView>
  </sheetViews>
  <sheetFormatPr baseColWidth="10" defaultColWidth="8.6640625" defaultRowHeight="12.75" customHeight="1" x14ac:dyDescent="0.2"/>
  <cols>
    <col min="1" max="1" width="6.5" style="37" customWidth="1"/>
    <col min="2" max="2" width="8.83203125" style="40" bestFit="1" customWidth="1"/>
    <col min="3" max="3" width="13.1640625" style="37" customWidth="1"/>
    <col min="4" max="4" width="13.6640625" style="37" bestFit="1" customWidth="1"/>
    <col min="5" max="5" width="12.5" style="37" customWidth="1"/>
    <col min="6" max="6" width="9.5" style="37" customWidth="1"/>
    <col min="7" max="7" width="20.1640625" style="126" customWidth="1"/>
    <col min="8" max="8" width="51.5" style="38" customWidth="1"/>
    <col min="9" max="9" width="18" style="38" customWidth="1"/>
    <col min="10" max="10" width="15.33203125" style="37" customWidth="1"/>
    <col min="11" max="11" width="25.5" style="40" customWidth="1"/>
    <col min="12" max="12" width="14.83203125" style="40" bestFit="1" customWidth="1"/>
    <col min="13" max="13" width="8.6640625" style="40" customWidth="1"/>
    <col min="14" max="14" width="10.6640625" style="37" customWidth="1"/>
    <col min="15" max="16" width="10.5" style="37" customWidth="1"/>
    <col min="17" max="17" width="8.6640625" style="40" customWidth="1"/>
    <col min="18" max="18" width="11.1640625" style="37" customWidth="1"/>
    <col min="19" max="19" width="13.5" style="40" customWidth="1"/>
    <col min="20" max="20" width="67.33203125" style="40" bestFit="1" customWidth="1"/>
    <col min="21" max="21" width="26.83203125" style="40" customWidth="1"/>
    <col min="22" max="22" width="59.1640625" style="40" customWidth="1"/>
    <col min="23" max="16383" width="8.6640625" style="40"/>
    <col min="16384" max="16384" width="8.6640625" style="40" bestFit="1"/>
  </cols>
  <sheetData>
    <row r="2" spans="1:21" ht="14" x14ac:dyDescent="0.2">
      <c r="A2" s="367" t="s">
        <v>10</v>
      </c>
      <c r="B2" s="367"/>
      <c r="C2" s="122"/>
      <c r="D2" s="122"/>
      <c r="E2" s="122"/>
      <c r="F2" s="122"/>
      <c r="G2" s="123"/>
    </row>
    <row r="3" spans="1:21" ht="14" x14ac:dyDescent="0.2">
      <c r="E3" s="176"/>
    </row>
    <row r="4" spans="1:21" s="126" customFormat="1" ht="15" x14ac:dyDescent="0.2">
      <c r="A4" s="284">
        <f>START</f>
        <v>45778.5</v>
      </c>
      <c r="B4" s="285"/>
      <c r="C4" s="285"/>
      <c r="D4" s="285"/>
      <c r="E4" s="285"/>
      <c r="F4" s="285"/>
      <c r="G4" s="285" t="s">
        <v>102</v>
      </c>
      <c r="H4" s="285"/>
      <c r="I4" s="124"/>
      <c r="J4" s="368" t="s">
        <v>103</v>
      </c>
      <c r="K4" s="368"/>
      <c r="L4" s="125"/>
      <c r="M4" s="125"/>
      <c r="N4" s="125"/>
      <c r="O4" s="125"/>
      <c r="P4" s="125"/>
      <c r="Q4" s="125"/>
      <c r="R4" s="125"/>
      <c r="S4" s="125"/>
      <c r="T4" s="125" t="s">
        <v>104</v>
      </c>
      <c r="U4" s="179"/>
    </row>
    <row r="5" spans="1:21" s="172" customFormat="1" ht="60" x14ac:dyDescent="0.2">
      <c r="A5" s="168" t="s">
        <v>105</v>
      </c>
      <c r="B5" s="169" t="s">
        <v>106</v>
      </c>
      <c r="C5" s="169" t="s">
        <v>107</v>
      </c>
      <c r="D5" s="170" t="s">
        <v>108</v>
      </c>
      <c r="E5" s="170" t="s">
        <v>109</v>
      </c>
      <c r="F5" s="170" t="s">
        <v>110</v>
      </c>
      <c r="G5" s="170" t="s">
        <v>111</v>
      </c>
      <c r="H5" s="170" t="s">
        <v>112</v>
      </c>
      <c r="I5" s="170" t="s">
        <v>113</v>
      </c>
      <c r="J5" s="170" t="s">
        <v>114</v>
      </c>
      <c r="K5" s="170" t="s">
        <v>74</v>
      </c>
      <c r="L5" s="171" t="s">
        <v>115</v>
      </c>
      <c r="M5" s="171" t="s">
        <v>116</v>
      </c>
      <c r="N5" s="171" t="s">
        <v>117</v>
      </c>
      <c r="O5" s="171" t="s">
        <v>118</v>
      </c>
      <c r="P5" s="171" t="s">
        <v>119</v>
      </c>
      <c r="Q5" s="171" t="s">
        <v>120</v>
      </c>
      <c r="R5" s="327" t="s">
        <v>28</v>
      </c>
      <c r="S5" s="193" t="s">
        <v>121</v>
      </c>
      <c r="T5" s="171" t="s">
        <v>122</v>
      </c>
      <c r="U5" s="201" t="s">
        <v>123</v>
      </c>
    </row>
    <row r="6" spans="1:21" ht="69.75" hidden="1" customHeight="1" x14ac:dyDescent="0.2">
      <c r="A6" s="130">
        <v>1.2</v>
      </c>
      <c r="B6" s="106"/>
      <c r="C6" s="128"/>
      <c r="D6" s="128"/>
      <c r="E6" s="106"/>
      <c r="F6" s="106"/>
      <c r="G6" s="106" t="s">
        <v>124</v>
      </c>
      <c r="H6" s="312"/>
      <c r="I6" s="106" t="s">
        <v>125</v>
      </c>
      <c r="J6" s="106" t="s">
        <v>126</v>
      </c>
      <c r="K6" s="106" t="s">
        <v>127</v>
      </c>
      <c r="L6" s="153"/>
      <c r="M6" s="135" t="s">
        <v>128</v>
      </c>
      <c r="N6" s="135" t="s">
        <v>129</v>
      </c>
      <c r="O6" s="135" t="s">
        <v>129</v>
      </c>
      <c r="P6" s="135" t="s">
        <v>129</v>
      </c>
      <c r="Q6" s="135" t="s">
        <v>38</v>
      </c>
      <c r="R6" s="326">
        <v>0</v>
      </c>
      <c r="S6" s="188" t="s">
        <v>128</v>
      </c>
      <c r="T6" s="197" t="s">
        <v>130</v>
      </c>
      <c r="U6" s="180" t="s">
        <v>131</v>
      </c>
    </row>
    <row r="7" spans="1:21" ht="96" hidden="1" x14ac:dyDescent="0.2">
      <c r="A7" s="134">
        <v>1.69</v>
      </c>
      <c r="B7" s="106"/>
      <c r="C7" s="128"/>
      <c r="D7" s="325"/>
      <c r="E7" s="106"/>
      <c r="F7" s="173"/>
      <c r="G7" s="106" t="s">
        <v>132</v>
      </c>
      <c r="H7" s="312" t="s">
        <v>133</v>
      </c>
      <c r="I7" s="106" t="s">
        <v>134</v>
      </c>
      <c r="J7" s="106" t="s">
        <v>135</v>
      </c>
      <c r="K7" s="106" t="s">
        <v>136</v>
      </c>
      <c r="L7" s="153" t="s">
        <v>137</v>
      </c>
      <c r="M7" s="135" t="s">
        <v>131</v>
      </c>
      <c r="N7" s="135" t="s">
        <v>38</v>
      </c>
      <c r="O7" s="135" t="s">
        <v>38</v>
      </c>
      <c r="P7" s="135" t="s">
        <v>38</v>
      </c>
      <c r="Q7" s="135" t="s">
        <v>47</v>
      </c>
      <c r="R7" s="326">
        <v>0</v>
      </c>
      <c r="S7" s="202" t="s">
        <v>128</v>
      </c>
      <c r="T7" s="346" t="s">
        <v>138</v>
      </c>
      <c r="U7" s="289" t="s">
        <v>128</v>
      </c>
    </row>
    <row r="8" spans="1:21" ht="42" hidden="1" customHeight="1" x14ac:dyDescent="0.2">
      <c r="A8" s="134">
        <v>1.7</v>
      </c>
      <c r="B8" s="294"/>
      <c r="C8" s="128"/>
      <c r="D8" s="128"/>
      <c r="E8" s="106"/>
      <c r="F8" s="173"/>
      <c r="G8" s="106" t="s">
        <v>139</v>
      </c>
      <c r="H8" s="312" t="s">
        <v>140</v>
      </c>
      <c r="I8" s="106" t="s">
        <v>134</v>
      </c>
      <c r="J8" s="106" t="s">
        <v>141</v>
      </c>
      <c r="K8" s="106" t="s">
        <v>142</v>
      </c>
      <c r="L8" s="153" t="s">
        <v>143</v>
      </c>
      <c r="M8" s="135" t="s">
        <v>131</v>
      </c>
      <c r="N8" s="135" t="s">
        <v>38</v>
      </c>
      <c r="O8" s="135" t="s">
        <v>38</v>
      </c>
      <c r="P8" s="135" t="s">
        <v>38</v>
      </c>
      <c r="Q8" s="135" t="s">
        <v>47</v>
      </c>
      <c r="R8" s="326">
        <v>0</v>
      </c>
      <c r="S8" s="216" t="s">
        <v>131</v>
      </c>
      <c r="T8" s="345" t="s">
        <v>138</v>
      </c>
      <c r="U8" s="209" t="s">
        <v>128</v>
      </c>
    </row>
    <row r="9" spans="1:21" ht="30" hidden="1" x14ac:dyDescent="0.2">
      <c r="A9" s="134">
        <v>1.17</v>
      </c>
      <c r="B9" s="222" t="s">
        <v>144</v>
      </c>
      <c r="C9" s="222" t="s">
        <v>144</v>
      </c>
      <c r="D9" s="222" t="s">
        <v>144</v>
      </c>
      <c r="E9" s="222" t="s">
        <v>144</v>
      </c>
      <c r="F9" s="173"/>
      <c r="G9" s="106" t="s">
        <v>145</v>
      </c>
      <c r="H9" s="312" t="s">
        <v>146</v>
      </c>
      <c r="I9" s="106" t="s">
        <v>147</v>
      </c>
      <c r="J9" s="287" t="s">
        <v>148</v>
      </c>
      <c r="K9" s="106" t="s">
        <v>149</v>
      </c>
      <c r="L9" s="153" t="s">
        <v>150</v>
      </c>
      <c r="M9" s="135" t="s">
        <v>131</v>
      </c>
      <c r="N9" s="135"/>
      <c r="O9" s="135" t="s">
        <v>38</v>
      </c>
      <c r="P9" s="135"/>
      <c r="Q9" s="135" t="s">
        <v>38</v>
      </c>
      <c r="R9" s="326">
        <v>1</v>
      </c>
      <c r="S9" s="188" t="s">
        <v>131</v>
      </c>
      <c r="T9" s="203" t="s">
        <v>151</v>
      </c>
      <c r="U9" s="180" t="s">
        <v>128</v>
      </c>
    </row>
    <row r="10" spans="1:21" ht="29.5" hidden="1" customHeight="1" x14ac:dyDescent="0.2">
      <c r="A10" s="134">
        <v>1.19</v>
      </c>
      <c r="B10" s="222" t="s">
        <v>144</v>
      </c>
      <c r="C10" s="222" t="s">
        <v>144</v>
      </c>
      <c r="D10" s="222" t="s">
        <v>144</v>
      </c>
      <c r="E10" s="222" t="s">
        <v>144</v>
      </c>
      <c r="F10" s="173"/>
      <c r="G10" s="106" t="s">
        <v>152</v>
      </c>
      <c r="H10" s="312" t="s">
        <v>153</v>
      </c>
      <c r="I10" s="106" t="s">
        <v>147</v>
      </c>
      <c r="J10" s="106" t="s">
        <v>148</v>
      </c>
      <c r="K10" s="106" t="s">
        <v>149</v>
      </c>
      <c r="L10" s="153" t="s">
        <v>150</v>
      </c>
      <c r="M10" s="137" t="s">
        <v>131</v>
      </c>
      <c r="N10" s="135"/>
      <c r="O10" s="135" t="s">
        <v>38</v>
      </c>
      <c r="P10" s="135"/>
      <c r="Q10" s="135" t="s">
        <v>38</v>
      </c>
      <c r="R10" s="326">
        <v>1</v>
      </c>
      <c r="S10" s="194" t="s">
        <v>131</v>
      </c>
      <c r="T10" s="320"/>
      <c r="U10" s="191" t="s">
        <v>128</v>
      </c>
    </row>
    <row r="11" spans="1:21" ht="45" hidden="1" x14ac:dyDescent="0.2">
      <c r="A11" s="134">
        <v>1.23</v>
      </c>
      <c r="B11" s="223" t="s">
        <v>144</v>
      </c>
      <c r="C11" s="223" t="s">
        <v>144</v>
      </c>
      <c r="D11" s="223" t="s">
        <v>144</v>
      </c>
      <c r="E11" s="223" t="s">
        <v>144</v>
      </c>
      <c r="F11" s="173"/>
      <c r="G11" s="106" t="s">
        <v>154</v>
      </c>
      <c r="H11" s="312" t="s">
        <v>155</v>
      </c>
      <c r="I11" s="106" t="s">
        <v>156</v>
      </c>
      <c r="J11" s="106" t="s">
        <v>157</v>
      </c>
      <c r="K11" s="106" t="s">
        <v>158</v>
      </c>
      <c r="L11" s="153" t="s">
        <v>150</v>
      </c>
      <c r="M11" s="153" t="s">
        <v>131</v>
      </c>
      <c r="N11" s="135" t="s">
        <v>38</v>
      </c>
      <c r="O11" s="153"/>
      <c r="P11" s="135"/>
      <c r="Q11" s="135" t="s">
        <v>38</v>
      </c>
      <c r="R11" s="326">
        <v>1</v>
      </c>
      <c r="S11" s="180" t="s">
        <v>131</v>
      </c>
      <c r="T11" s="196" t="s">
        <v>159</v>
      </c>
      <c r="U11" s="97" t="s">
        <v>131</v>
      </c>
    </row>
    <row r="12" spans="1:21" ht="52.5" hidden="1" customHeight="1" x14ac:dyDescent="0.2">
      <c r="A12" s="134">
        <v>1.24</v>
      </c>
      <c r="B12" s="224" t="s">
        <v>160</v>
      </c>
      <c r="C12" s="224" t="s">
        <v>160</v>
      </c>
      <c r="D12" s="224" t="s">
        <v>160</v>
      </c>
      <c r="E12" s="224" t="s">
        <v>160</v>
      </c>
      <c r="F12" s="173"/>
      <c r="G12" s="106" t="s">
        <v>161</v>
      </c>
      <c r="H12" s="312" t="s">
        <v>162</v>
      </c>
      <c r="I12" s="106" t="s">
        <v>163</v>
      </c>
      <c r="J12" s="320" t="s">
        <v>164</v>
      </c>
      <c r="K12" s="106" t="s">
        <v>165</v>
      </c>
      <c r="L12" s="153" t="s">
        <v>143</v>
      </c>
      <c r="M12" s="153" t="s">
        <v>131</v>
      </c>
      <c r="N12" s="187" t="s">
        <v>38</v>
      </c>
      <c r="O12" s="135" t="s">
        <v>38</v>
      </c>
      <c r="P12" s="135" t="s">
        <v>38</v>
      </c>
      <c r="Q12" s="135" t="s">
        <v>47</v>
      </c>
      <c r="R12" s="326">
        <v>1</v>
      </c>
      <c r="S12" s="180" t="s">
        <v>131</v>
      </c>
      <c r="T12" s="196" t="s">
        <v>166</v>
      </c>
      <c r="U12" s="97" t="s">
        <v>128</v>
      </c>
    </row>
    <row r="13" spans="1:21" ht="73" hidden="1" x14ac:dyDescent="0.2">
      <c r="A13" s="134">
        <v>1.29</v>
      </c>
      <c r="B13" s="106"/>
      <c r="C13" s="128"/>
      <c r="D13" s="128"/>
      <c r="E13" s="106"/>
      <c r="F13" s="173"/>
      <c r="G13" s="106" t="s">
        <v>167</v>
      </c>
      <c r="H13" s="312" t="s">
        <v>168</v>
      </c>
      <c r="I13" s="106" t="s">
        <v>169</v>
      </c>
      <c r="J13" s="106" t="s">
        <v>170</v>
      </c>
      <c r="K13" s="106" t="s">
        <v>171</v>
      </c>
      <c r="L13" s="153" t="s">
        <v>150</v>
      </c>
      <c r="M13" s="137" t="s">
        <v>131</v>
      </c>
      <c r="N13" s="135" t="s">
        <v>38</v>
      </c>
      <c r="O13" s="135"/>
      <c r="P13" s="135" t="s">
        <v>40</v>
      </c>
      <c r="Q13" s="135" t="s">
        <v>47</v>
      </c>
      <c r="R13" s="326">
        <v>1</v>
      </c>
      <c r="S13" s="188" t="s">
        <v>131</v>
      </c>
      <c r="T13" s="192" t="s">
        <v>172</v>
      </c>
      <c r="U13" s="180" t="s">
        <v>128</v>
      </c>
    </row>
    <row r="14" spans="1:21" ht="30" hidden="1" x14ac:dyDescent="0.2">
      <c r="A14" s="134">
        <v>1.38</v>
      </c>
      <c r="B14" s="224"/>
      <c r="C14" s="224"/>
      <c r="D14" s="224"/>
      <c r="E14" s="224"/>
      <c r="F14" s="106"/>
      <c r="G14" s="106" t="s">
        <v>173</v>
      </c>
      <c r="H14" s="312" t="s">
        <v>174</v>
      </c>
      <c r="I14" s="106" t="s">
        <v>175</v>
      </c>
      <c r="J14" s="106"/>
      <c r="K14" s="106"/>
      <c r="L14" s="153"/>
      <c r="M14" s="135"/>
      <c r="N14" s="135" t="s">
        <v>30</v>
      </c>
      <c r="O14" s="135" t="s">
        <v>30</v>
      </c>
      <c r="P14" s="135" t="s">
        <v>30</v>
      </c>
      <c r="Q14" s="135" t="s">
        <v>30</v>
      </c>
      <c r="R14" s="326">
        <v>1</v>
      </c>
      <c r="S14" s="188"/>
      <c r="T14" s="302"/>
      <c r="U14" s="189"/>
    </row>
    <row r="15" spans="1:21" ht="45" hidden="1" x14ac:dyDescent="0.2">
      <c r="A15" s="134">
        <v>1.22</v>
      </c>
      <c r="B15" s="106"/>
      <c r="C15" s="128"/>
      <c r="D15" s="128"/>
      <c r="E15" s="106"/>
      <c r="F15" s="106"/>
      <c r="G15" s="106" t="s">
        <v>176</v>
      </c>
      <c r="H15" s="312" t="s">
        <v>177</v>
      </c>
      <c r="I15" s="106" t="s">
        <v>178</v>
      </c>
      <c r="J15" s="106" t="s">
        <v>179</v>
      </c>
      <c r="K15" s="106" t="s">
        <v>180</v>
      </c>
      <c r="L15" s="153" t="s">
        <v>150</v>
      </c>
      <c r="M15" s="137" t="s">
        <v>131</v>
      </c>
      <c r="N15" s="135" t="s">
        <v>38</v>
      </c>
      <c r="O15" s="135"/>
      <c r="P15" s="135" t="s">
        <v>38</v>
      </c>
      <c r="Q15" s="135" t="s">
        <v>38</v>
      </c>
      <c r="R15" s="326">
        <v>1</v>
      </c>
      <c r="S15" s="199" t="s">
        <v>131</v>
      </c>
      <c r="T15" s="180" t="s">
        <v>181</v>
      </c>
      <c r="U15" s="209" t="s">
        <v>128</v>
      </c>
    </row>
    <row r="16" spans="1:21" ht="102.75" hidden="1" customHeight="1" x14ac:dyDescent="0.2">
      <c r="A16" s="134">
        <v>1.4</v>
      </c>
      <c r="B16" s="224" t="s">
        <v>160</v>
      </c>
      <c r="C16" s="224" t="s">
        <v>160</v>
      </c>
      <c r="D16" s="224" t="s">
        <v>160</v>
      </c>
      <c r="E16" s="224" t="s">
        <v>160</v>
      </c>
      <c r="F16" s="173"/>
      <c r="G16" s="106" t="s">
        <v>182</v>
      </c>
      <c r="H16" s="312" t="s">
        <v>140</v>
      </c>
      <c r="I16" s="106" t="s">
        <v>169</v>
      </c>
      <c r="J16" s="106" t="s">
        <v>183</v>
      </c>
      <c r="K16" s="106" t="s">
        <v>184</v>
      </c>
      <c r="L16" s="153" t="s">
        <v>143</v>
      </c>
      <c r="M16" s="133" t="s">
        <v>131</v>
      </c>
      <c r="N16" s="135" t="s">
        <v>40</v>
      </c>
      <c r="O16" s="135" t="s">
        <v>38</v>
      </c>
      <c r="P16" s="135" t="s">
        <v>38</v>
      </c>
      <c r="Q16" s="135" t="s">
        <v>47</v>
      </c>
      <c r="R16" s="326">
        <v>1</v>
      </c>
      <c r="S16" s="188" t="s">
        <v>131</v>
      </c>
      <c r="T16" s="320" t="s">
        <v>185</v>
      </c>
      <c r="U16" s="180" t="s">
        <v>128</v>
      </c>
    </row>
    <row r="17" spans="1:21" ht="60" hidden="1" x14ac:dyDescent="0.2">
      <c r="A17" s="134">
        <v>1.45</v>
      </c>
      <c r="B17" s="106" t="s">
        <v>144</v>
      </c>
      <c r="C17" s="244">
        <v>100014</v>
      </c>
      <c r="D17" s="243" t="s">
        <v>144</v>
      </c>
      <c r="E17" s="244" t="s">
        <v>186</v>
      </c>
      <c r="F17" s="173"/>
      <c r="G17" s="106" t="s">
        <v>187</v>
      </c>
      <c r="H17" s="312" t="s">
        <v>188</v>
      </c>
      <c r="I17" s="106" t="s">
        <v>175</v>
      </c>
      <c r="J17" s="106" t="s">
        <v>189</v>
      </c>
      <c r="K17" s="106" t="s">
        <v>190</v>
      </c>
      <c r="L17" s="153" t="s">
        <v>150</v>
      </c>
      <c r="M17" s="135" t="s">
        <v>131</v>
      </c>
      <c r="N17" s="135" t="s">
        <v>38</v>
      </c>
      <c r="O17" s="135"/>
      <c r="P17" s="135" t="s">
        <v>38</v>
      </c>
      <c r="Q17" s="135" t="s">
        <v>47</v>
      </c>
      <c r="R17" s="326">
        <v>1</v>
      </c>
      <c r="S17" s="205" t="s">
        <v>131</v>
      </c>
      <c r="T17" s="180" t="s">
        <v>191</v>
      </c>
      <c r="U17" s="191" t="s">
        <v>128</v>
      </c>
    </row>
    <row r="18" spans="1:21" ht="90" hidden="1" x14ac:dyDescent="0.2">
      <c r="A18" s="134">
        <v>1.46</v>
      </c>
      <c r="B18" s="106" t="s">
        <v>144</v>
      </c>
      <c r="C18" s="243" t="s">
        <v>144</v>
      </c>
      <c r="D18" s="243" t="s">
        <v>144</v>
      </c>
      <c r="E18" s="244" t="s">
        <v>144</v>
      </c>
      <c r="F18" s="173"/>
      <c r="G18" s="106" t="s">
        <v>192</v>
      </c>
      <c r="H18" s="312" t="s">
        <v>193</v>
      </c>
      <c r="I18" s="106" t="s">
        <v>178</v>
      </c>
      <c r="J18" s="106" t="s">
        <v>194</v>
      </c>
      <c r="K18" s="106" t="s">
        <v>180</v>
      </c>
      <c r="L18" s="106" t="s">
        <v>143</v>
      </c>
      <c r="M18" s="288" t="s">
        <v>128</v>
      </c>
      <c r="N18" s="135" t="s">
        <v>47</v>
      </c>
      <c r="O18" s="288" t="s">
        <v>47</v>
      </c>
      <c r="P18" s="135" t="s">
        <v>47</v>
      </c>
      <c r="Q18" s="135" t="s">
        <v>47</v>
      </c>
      <c r="R18" s="326">
        <v>1</v>
      </c>
      <c r="S18" s="322" t="s">
        <v>131</v>
      </c>
      <c r="T18" s="191"/>
      <c r="U18" s="212" t="s">
        <v>128</v>
      </c>
    </row>
    <row r="19" spans="1:21" ht="30" hidden="1" x14ac:dyDescent="0.2">
      <c r="A19" s="134">
        <v>1.59</v>
      </c>
      <c r="B19" s="106"/>
      <c r="C19" s="128"/>
      <c r="D19" s="128"/>
      <c r="E19" s="106"/>
      <c r="F19" s="173"/>
      <c r="G19" s="106" t="s">
        <v>195</v>
      </c>
      <c r="H19" s="312" t="s">
        <v>196</v>
      </c>
      <c r="I19" s="106" t="s">
        <v>178</v>
      </c>
      <c r="J19" s="106" t="s">
        <v>197</v>
      </c>
      <c r="K19" s="106" t="s">
        <v>149</v>
      </c>
      <c r="L19" s="153" t="s">
        <v>150</v>
      </c>
      <c r="M19" s="135" t="s">
        <v>131</v>
      </c>
      <c r="N19" s="135" t="s">
        <v>129</v>
      </c>
      <c r="O19" s="135" t="s">
        <v>129</v>
      </c>
      <c r="P19" s="135" t="s">
        <v>129</v>
      </c>
      <c r="Q19" s="135" t="s">
        <v>30</v>
      </c>
      <c r="R19" s="326">
        <v>1</v>
      </c>
      <c r="S19" s="205" t="s">
        <v>128</v>
      </c>
      <c r="T19" s="180" t="s">
        <v>198</v>
      </c>
      <c r="U19" s="207" t="s">
        <v>128</v>
      </c>
    </row>
    <row r="20" spans="1:21" ht="87" hidden="1" customHeight="1" x14ac:dyDescent="0.2">
      <c r="A20" s="134">
        <v>1.75</v>
      </c>
      <c r="B20" s="128"/>
      <c r="C20" s="243"/>
      <c r="D20" s="243"/>
      <c r="E20" s="106"/>
      <c r="F20" s="173"/>
      <c r="G20" s="106" t="s">
        <v>199</v>
      </c>
      <c r="H20" s="312" t="s">
        <v>200</v>
      </c>
      <c r="I20" s="106" t="s">
        <v>178</v>
      </c>
      <c r="J20" s="106" t="s">
        <v>197</v>
      </c>
      <c r="K20" s="106" t="s">
        <v>149</v>
      </c>
      <c r="L20" s="153" t="s">
        <v>150</v>
      </c>
      <c r="M20" s="135" t="s">
        <v>131</v>
      </c>
      <c r="N20" s="135" t="s">
        <v>38</v>
      </c>
      <c r="O20" s="135"/>
      <c r="P20" s="135" t="s">
        <v>38</v>
      </c>
      <c r="Q20" s="135" t="s">
        <v>30</v>
      </c>
      <c r="R20" s="326">
        <v>1</v>
      </c>
      <c r="S20" s="211" t="s">
        <v>131</v>
      </c>
      <c r="T20" s="303" t="s">
        <v>201</v>
      </c>
      <c r="U20" s="310" t="s">
        <v>128</v>
      </c>
    </row>
    <row r="21" spans="1:21" ht="73" hidden="1" x14ac:dyDescent="0.2">
      <c r="A21" s="134">
        <v>1.28</v>
      </c>
      <c r="B21" s="222" t="s">
        <v>202</v>
      </c>
      <c r="C21" s="222" t="s">
        <v>144</v>
      </c>
      <c r="D21" s="225">
        <v>100074</v>
      </c>
      <c r="E21" s="222" t="s">
        <v>144</v>
      </c>
      <c r="F21" s="173"/>
      <c r="G21" s="106" t="s">
        <v>203</v>
      </c>
      <c r="H21" s="312" t="s">
        <v>204</v>
      </c>
      <c r="I21" s="106" t="s">
        <v>175</v>
      </c>
      <c r="J21" s="106" t="s">
        <v>189</v>
      </c>
      <c r="K21" s="106" t="s">
        <v>190</v>
      </c>
      <c r="L21" s="153" t="s">
        <v>143</v>
      </c>
      <c r="M21" s="137" t="s">
        <v>131</v>
      </c>
      <c r="N21" s="135" t="s">
        <v>40</v>
      </c>
      <c r="O21" s="135" t="s">
        <v>40</v>
      </c>
      <c r="P21" s="135" t="s">
        <v>38</v>
      </c>
      <c r="Q21" s="135" t="s">
        <v>38</v>
      </c>
      <c r="R21" s="326">
        <v>1</v>
      </c>
      <c r="S21" s="188" t="s">
        <v>131</v>
      </c>
      <c r="T21" s="192" t="s">
        <v>205</v>
      </c>
      <c r="U21" s="180" t="s">
        <v>128</v>
      </c>
    </row>
    <row r="22" spans="1:21" ht="88.5" hidden="1" customHeight="1" x14ac:dyDescent="0.2">
      <c r="A22" s="134">
        <v>1.87</v>
      </c>
      <c r="B22" s="128"/>
      <c r="C22" s="128"/>
      <c r="D22" s="128"/>
      <c r="E22" s="106"/>
      <c r="F22" s="173"/>
      <c r="G22" s="106" t="s">
        <v>206</v>
      </c>
      <c r="H22" s="312" t="s">
        <v>207</v>
      </c>
      <c r="I22" s="106" t="s">
        <v>178</v>
      </c>
      <c r="J22" s="106" t="s">
        <v>208</v>
      </c>
      <c r="K22" s="106" t="s">
        <v>209</v>
      </c>
      <c r="L22" s="153" t="s">
        <v>150</v>
      </c>
      <c r="M22" s="135" t="s">
        <v>131</v>
      </c>
      <c r="N22" s="135" t="s">
        <v>38</v>
      </c>
      <c r="O22" s="135"/>
      <c r="P22" s="135" t="s">
        <v>38</v>
      </c>
      <c r="Q22" s="135" t="s">
        <v>38</v>
      </c>
      <c r="R22" s="326">
        <v>1</v>
      </c>
      <c r="S22" s="188" t="s">
        <v>131</v>
      </c>
      <c r="T22" s="192" t="s">
        <v>210</v>
      </c>
      <c r="U22" s="180" t="s">
        <v>128</v>
      </c>
    </row>
    <row r="23" spans="1:21" ht="55.5" customHeight="1" x14ac:dyDescent="0.2">
      <c r="A23" s="134">
        <v>1.88</v>
      </c>
      <c r="B23" s="128"/>
      <c r="C23" s="128" t="s">
        <v>211</v>
      </c>
      <c r="D23" s="128"/>
      <c r="E23" s="106"/>
      <c r="F23" s="173"/>
      <c r="G23" s="106" t="s">
        <v>212</v>
      </c>
      <c r="H23" s="312" t="s">
        <v>213</v>
      </c>
      <c r="I23" s="106" t="s">
        <v>214</v>
      </c>
      <c r="J23" s="106" t="s">
        <v>215</v>
      </c>
      <c r="K23" s="106" t="s">
        <v>216</v>
      </c>
      <c r="L23" s="153" t="s">
        <v>137</v>
      </c>
      <c r="M23" s="135" t="s">
        <v>131</v>
      </c>
      <c r="N23" s="135" t="s">
        <v>38</v>
      </c>
      <c r="O23" s="135"/>
      <c r="P23" s="135" t="s">
        <v>38</v>
      </c>
      <c r="Q23" s="135" t="s">
        <v>40</v>
      </c>
      <c r="R23" s="326">
        <v>1</v>
      </c>
      <c r="S23" s="194" t="s">
        <v>128</v>
      </c>
      <c r="T23" s="192" t="s">
        <v>2111</v>
      </c>
      <c r="U23" s="191" t="s">
        <v>128</v>
      </c>
    </row>
    <row r="24" spans="1:21" ht="33" hidden="1" customHeight="1" x14ac:dyDescent="0.2">
      <c r="A24" s="134">
        <v>1.93</v>
      </c>
      <c r="B24" s="132"/>
      <c r="C24" s="132"/>
      <c r="D24" s="132"/>
      <c r="E24" s="131"/>
      <c r="F24" s="131"/>
      <c r="G24" s="131" t="s">
        <v>217</v>
      </c>
      <c r="H24" s="313" t="s">
        <v>218</v>
      </c>
      <c r="I24" s="131" t="s">
        <v>178</v>
      </c>
      <c r="J24" s="141" t="s">
        <v>219</v>
      </c>
      <c r="K24" s="131" t="s">
        <v>149</v>
      </c>
      <c r="L24" s="167"/>
      <c r="M24" s="142" t="s">
        <v>128</v>
      </c>
      <c r="N24" s="135" t="s">
        <v>30</v>
      </c>
      <c r="O24" s="135" t="s">
        <v>30</v>
      </c>
      <c r="P24" s="135" t="s">
        <v>30</v>
      </c>
      <c r="Q24" s="133" t="s">
        <v>47</v>
      </c>
      <c r="R24" s="326">
        <v>1</v>
      </c>
      <c r="S24" s="195" t="s">
        <v>131</v>
      </c>
      <c r="T24" s="196" t="s">
        <v>220</v>
      </c>
      <c r="U24" s="97" t="s">
        <v>128</v>
      </c>
    </row>
    <row r="25" spans="1:21" ht="15" hidden="1" x14ac:dyDescent="0.2">
      <c r="A25" s="134">
        <v>1.33</v>
      </c>
      <c r="B25" s="223" t="s">
        <v>144</v>
      </c>
      <c r="C25" s="223" t="s">
        <v>144</v>
      </c>
      <c r="D25" s="223" t="s">
        <v>144</v>
      </c>
      <c r="E25" s="223" t="s">
        <v>144</v>
      </c>
      <c r="F25" s="173"/>
      <c r="G25" s="106" t="s">
        <v>174</v>
      </c>
      <c r="H25" s="312" t="s">
        <v>221</v>
      </c>
      <c r="I25" s="106" t="s">
        <v>163</v>
      </c>
      <c r="J25" s="106" t="s">
        <v>222</v>
      </c>
      <c r="K25" s="106" t="s">
        <v>223</v>
      </c>
      <c r="L25" s="153" t="s">
        <v>150</v>
      </c>
      <c r="M25" s="135" t="s">
        <v>131</v>
      </c>
      <c r="N25" s="135" t="s">
        <v>38</v>
      </c>
      <c r="O25" s="135"/>
      <c r="P25" s="135" t="s">
        <v>38</v>
      </c>
      <c r="Q25" s="135" t="s">
        <v>38</v>
      </c>
      <c r="R25" s="326">
        <v>1</v>
      </c>
      <c r="S25" s="188" t="s">
        <v>131</v>
      </c>
      <c r="T25" s="192"/>
      <c r="U25" s="189" t="s">
        <v>128</v>
      </c>
    </row>
    <row r="26" spans="1:21" s="83" customFormat="1" ht="61" hidden="1" x14ac:dyDescent="0.2">
      <c r="A26" s="134">
        <v>1.94</v>
      </c>
      <c r="B26" s="243"/>
      <c r="C26" s="243"/>
      <c r="D26" s="243"/>
      <c r="E26" s="244"/>
      <c r="F26" s="173"/>
      <c r="G26" s="106" t="s">
        <v>224</v>
      </c>
      <c r="H26" s="312" t="s">
        <v>225</v>
      </c>
      <c r="I26" s="106" t="s">
        <v>169</v>
      </c>
      <c r="J26" s="106" t="s">
        <v>170</v>
      </c>
      <c r="K26" s="106" t="s">
        <v>226</v>
      </c>
      <c r="L26" s="153" t="s">
        <v>150</v>
      </c>
      <c r="M26" s="137" t="s">
        <v>131</v>
      </c>
      <c r="N26" s="135" t="s">
        <v>38</v>
      </c>
      <c r="O26" s="135" t="s">
        <v>38</v>
      </c>
      <c r="P26" s="135" t="s">
        <v>40</v>
      </c>
      <c r="Q26" s="135" t="s">
        <v>38</v>
      </c>
      <c r="R26" s="326">
        <v>1</v>
      </c>
      <c r="S26" s="188" t="s">
        <v>131</v>
      </c>
      <c r="T26" s="197" t="s">
        <v>227</v>
      </c>
      <c r="U26" s="189" t="s">
        <v>128</v>
      </c>
    </row>
    <row r="27" spans="1:21" ht="105" x14ac:dyDescent="0.2">
      <c r="A27" s="134">
        <v>1.36</v>
      </c>
      <c r="B27" s="225" t="s">
        <v>144</v>
      </c>
      <c r="C27" s="225">
        <v>100120</v>
      </c>
      <c r="D27" s="225" t="s">
        <v>144</v>
      </c>
      <c r="E27" s="225" t="s">
        <v>228</v>
      </c>
      <c r="F27" s="173"/>
      <c r="G27" s="106" t="s">
        <v>229</v>
      </c>
      <c r="H27" s="312" t="s">
        <v>230</v>
      </c>
      <c r="I27" s="106"/>
      <c r="J27" s="343" t="s">
        <v>2114</v>
      </c>
      <c r="K27" s="106" t="s">
        <v>232</v>
      </c>
      <c r="L27" s="153" t="s">
        <v>150</v>
      </c>
      <c r="M27" s="135" t="s">
        <v>131</v>
      </c>
      <c r="N27" s="135" t="s">
        <v>40</v>
      </c>
      <c r="O27" s="135"/>
      <c r="P27" s="135" t="s">
        <v>38</v>
      </c>
      <c r="Q27" s="135" t="s">
        <v>40</v>
      </c>
      <c r="R27" s="326">
        <v>1</v>
      </c>
      <c r="S27" s="205" t="s">
        <v>131</v>
      </c>
      <c r="T27" s="180" t="s">
        <v>2112</v>
      </c>
      <c r="U27" s="207" t="s">
        <v>128</v>
      </c>
    </row>
    <row r="28" spans="1:21" ht="15" hidden="1" x14ac:dyDescent="0.2">
      <c r="A28" s="134">
        <v>1.52</v>
      </c>
      <c r="B28" s="106"/>
      <c r="C28" s="243"/>
      <c r="D28" s="243"/>
      <c r="E28" s="244"/>
      <c r="F28" s="173"/>
      <c r="G28" s="106" t="s">
        <v>233</v>
      </c>
      <c r="H28" s="313" t="s">
        <v>234</v>
      </c>
      <c r="I28" s="106" t="s">
        <v>235</v>
      </c>
      <c r="J28" s="106" t="s">
        <v>236</v>
      </c>
      <c r="K28" s="106" t="s">
        <v>237</v>
      </c>
      <c r="L28" s="153" t="s">
        <v>150</v>
      </c>
      <c r="M28" s="135" t="s">
        <v>131</v>
      </c>
      <c r="N28" s="135"/>
      <c r="O28" s="135" t="s">
        <v>38</v>
      </c>
      <c r="P28" s="135"/>
      <c r="Q28" s="135" t="s">
        <v>38</v>
      </c>
      <c r="R28" s="326">
        <v>1</v>
      </c>
      <c r="S28" s="205" t="s">
        <v>131</v>
      </c>
      <c r="T28" s="180" t="s">
        <v>238</v>
      </c>
      <c r="U28" s="209" t="s">
        <v>128</v>
      </c>
    </row>
    <row r="29" spans="1:21" s="126" customFormat="1" ht="45" hidden="1" x14ac:dyDescent="0.2">
      <c r="A29" s="134">
        <v>1.64</v>
      </c>
      <c r="B29" s="106"/>
      <c r="C29" s="128"/>
      <c r="D29" s="128"/>
      <c r="E29" s="106"/>
      <c r="F29" s="173"/>
      <c r="G29" s="106" t="s">
        <v>239</v>
      </c>
      <c r="H29" s="312" t="s">
        <v>240</v>
      </c>
      <c r="I29" s="106" t="s">
        <v>241</v>
      </c>
      <c r="J29" s="106" t="s">
        <v>231</v>
      </c>
      <c r="K29" s="106" t="s">
        <v>242</v>
      </c>
      <c r="L29" s="153" t="s">
        <v>143</v>
      </c>
      <c r="M29" s="137" t="s">
        <v>131</v>
      </c>
      <c r="N29" s="135" t="s">
        <v>40</v>
      </c>
      <c r="O29" s="135" t="s">
        <v>38</v>
      </c>
      <c r="P29" s="135" t="s">
        <v>38</v>
      </c>
      <c r="Q29" s="135" t="s">
        <v>38</v>
      </c>
      <c r="R29" s="326">
        <v>1</v>
      </c>
      <c r="S29" s="200" t="s">
        <v>131</v>
      </c>
      <c r="T29" s="306" t="s">
        <v>243</v>
      </c>
      <c r="U29" s="97" t="s">
        <v>128</v>
      </c>
    </row>
    <row r="30" spans="1:21" ht="30" hidden="1" x14ac:dyDescent="0.2">
      <c r="A30" s="134">
        <v>1.67</v>
      </c>
      <c r="B30" s="106"/>
      <c r="C30" s="128"/>
      <c r="D30" s="128"/>
      <c r="E30" s="106"/>
      <c r="F30" s="173"/>
      <c r="G30" s="106" t="s">
        <v>244</v>
      </c>
      <c r="H30" s="312" t="s">
        <v>245</v>
      </c>
      <c r="I30" s="106" t="s">
        <v>169</v>
      </c>
      <c r="J30" s="106" t="s">
        <v>246</v>
      </c>
      <c r="K30" s="106" t="s">
        <v>247</v>
      </c>
      <c r="L30" s="153" t="s">
        <v>150</v>
      </c>
      <c r="M30" s="135" t="s">
        <v>131</v>
      </c>
      <c r="N30" s="135" t="s">
        <v>40</v>
      </c>
      <c r="O30" s="135" t="s">
        <v>40</v>
      </c>
      <c r="P30" s="135" t="s">
        <v>40</v>
      </c>
      <c r="Q30" s="135" t="s">
        <v>38</v>
      </c>
      <c r="R30" s="326">
        <v>1</v>
      </c>
      <c r="S30" s="185" t="s">
        <v>131</v>
      </c>
      <c r="T30" s="305" t="s">
        <v>248</v>
      </c>
      <c r="U30" s="190" t="s">
        <v>128</v>
      </c>
    </row>
    <row r="31" spans="1:21" ht="90" hidden="1" x14ac:dyDescent="0.2">
      <c r="A31" s="134">
        <v>1.71</v>
      </c>
      <c r="B31" s="128"/>
      <c r="C31" s="128"/>
      <c r="D31" s="128"/>
      <c r="E31" s="106"/>
      <c r="F31" s="173"/>
      <c r="G31" s="106" t="s">
        <v>249</v>
      </c>
      <c r="H31" s="312" t="s">
        <v>250</v>
      </c>
      <c r="I31" s="106" t="s">
        <v>178</v>
      </c>
      <c r="J31" s="343" t="s">
        <v>251</v>
      </c>
      <c r="K31" s="106" t="s">
        <v>180</v>
      </c>
      <c r="L31" s="153" t="s">
        <v>143</v>
      </c>
      <c r="M31" s="135" t="s">
        <v>131</v>
      </c>
      <c r="N31" s="135" t="s">
        <v>40</v>
      </c>
      <c r="O31" s="135" t="s">
        <v>38</v>
      </c>
      <c r="P31" s="135" t="s">
        <v>38</v>
      </c>
      <c r="Q31" s="135" t="s">
        <v>38</v>
      </c>
      <c r="R31" s="326">
        <v>1</v>
      </c>
      <c r="S31" s="205" t="s">
        <v>131</v>
      </c>
      <c r="T31" s="180" t="s">
        <v>252</v>
      </c>
      <c r="U31" s="207" t="s">
        <v>128</v>
      </c>
    </row>
    <row r="32" spans="1:21" ht="48.75" hidden="1" customHeight="1" x14ac:dyDescent="0.2">
      <c r="A32" s="134">
        <v>1.77</v>
      </c>
      <c r="B32" s="128"/>
      <c r="C32" s="128" t="s">
        <v>253</v>
      </c>
      <c r="D32" s="128"/>
      <c r="E32" s="106"/>
      <c r="F32" s="173"/>
      <c r="G32" s="106" t="s">
        <v>254</v>
      </c>
      <c r="H32" s="312" t="s">
        <v>255</v>
      </c>
      <c r="I32" s="106" t="s">
        <v>125</v>
      </c>
      <c r="J32" s="106" t="s">
        <v>85</v>
      </c>
      <c r="K32" s="106" t="s">
        <v>84</v>
      </c>
      <c r="L32" s="153" t="s">
        <v>137</v>
      </c>
      <c r="M32" s="135" t="s">
        <v>131</v>
      </c>
      <c r="N32" s="135" t="s">
        <v>38</v>
      </c>
      <c r="O32" s="135"/>
      <c r="P32" s="135" t="s">
        <v>38</v>
      </c>
      <c r="Q32" s="135" t="s">
        <v>38</v>
      </c>
      <c r="R32" s="326">
        <v>1</v>
      </c>
      <c r="S32" s="323" t="s">
        <v>131</v>
      </c>
      <c r="T32" s="320"/>
      <c r="U32" s="190" t="s">
        <v>131</v>
      </c>
    </row>
    <row r="33" spans="1:21" ht="37" hidden="1" x14ac:dyDescent="0.2">
      <c r="A33" s="134">
        <v>1.8</v>
      </c>
      <c r="B33" s="128"/>
      <c r="C33" s="128"/>
      <c r="D33" s="128"/>
      <c r="E33" s="106"/>
      <c r="F33" s="173"/>
      <c r="G33" s="106" t="s">
        <v>256</v>
      </c>
      <c r="H33" s="312" t="s">
        <v>257</v>
      </c>
      <c r="I33" s="106" t="s">
        <v>169</v>
      </c>
      <c r="J33" s="106" t="s">
        <v>246</v>
      </c>
      <c r="K33" s="106" t="s">
        <v>247</v>
      </c>
      <c r="L33" s="153" t="s">
        <v>143</v>
      </c>
      <c r="M33" s="135" t="s">
        <v>131</v>
      </c>
      <c r="N33" s="135" t="s">
        <v>40</v>
      </c>
      <c r="O33" s="135"/>
      <c r="P33" s="135" t="s">
        <v>38</v>
      </c>
      <c r="Q33" s="135" t="s">
        <v>38</v>
      </c>
      <c r="R33" s="326">
        <v>1</v>
      </c>
      <c r="S33" s="188" t="s">
        <v>131</v>
      </c>
      <c r="T33" s="197" t="s">
        <v>258</v>
      </c>
      <c r="U33" s="190" t="s">
        <v>128</v>
      </c>
    </row>
    <row r="34" spans="1:21" ht="75" hidden="1" x14ac:dyDescent="0.2">
      <c r="A34" s="134">
        <v>1.81</v>
      </c>
      <c r="B34" s="128"/>
      <c r="C34" s="128"/>
      <c r="D34" s="128"/>
      <c r="E34" s="106"/>
      <c r="F34" s="173"/>
      <c r="G34" s="106" t="s">
        <v>259</v>
      </c>
      <c r="H34" s="314" t="s">
        <v>260</v>
      </c>
      <c r="I34" s="106" t="s">
        <v>169</v>
      </c>
      <c r="J34" s="106" t="s">
        <v>246</v>
      </c>
      <c r="K34" s="106" t="s">
        <v>247</v>
      </c>
      <c r="L34" s="153" t="s">
        <v>137</v>
      </c>
      <c r="M34" s="135" t="s">
        <v>131</v>
      </c>
      <c r="N34" s="135" t="s">
        <v>40</v>
      </c>
      <c r="O34" s="135" t="s">
        <v>40</v>
      </c>
      <c r="P34" s="135" t="s">
        <v>38</v>
      </c>
      <c r="Q34" s="135" t="s">
        <v>38</v>
      </c>
      <c r="R34" s="326">
        <v>1</v>
      </c>
      <c r="S34" s="205" t="s">
        <v>128</v>
      </c>
      <c r="T34" s="180" t="s">
        <v>261</v>
      </c>
      <c r="U34" s="207" t="s">
        <v>128</v>
      </c>
    </row>
    <row r="35" spans="1:21" ht="27" hidden="1" customHeight="1" x14ac:dyDescent="0.2">
      <c r="A35" s="134">
        <v>2.0099999999999998</v>
      </c>
      <c r="B35" s="139"/>
      <c r="C35" s="166">
        <v>100046</v>
      </c>
      <c r="D35" s="139"/>
      <c r="E35" s="138"/>
      <c r="F35" s="175"/>
      <c r="G35" s="131" t="s">
        <v>262</v>
      </c>
      <c r="H35" s="313" t="s">
        <v>263</v>
      </c>
      <c r="I35" s="131" t="s">
        <v>264</v>
      </c>
      <c r="J35" s="131" t="s">
        <v>265</v>
      </c>
      <c r="K35" s="131" t="s">
        <v>266</v>
      </c>
      <c r="L35" s="167" t="s">
        <v>137</v>
      </c>
      <c r="M35" s="142" t="s">
        <v>131</v>
      </c>
      <c r="N35" s="140" t="s">
        <v>40</v>
      </c>
      <c r="O35" s="140" t="s">
        <v>38</v>
      </c>
      <c r="P35" s="140" t="s">
        <v>38</v>
      </c>
      <c r="Q35" s="135" t="s">
        <v>38</v>
      </c>
      <c r="R35" s="326">
        <v>1</v>
      </c>
      <c r="S35" s="200" t="s">
        <v>131</v>
      </c>
      <c r="T35" s="307" t="s">
        <v>267</v>
      </c>
      <c r="U35" s="83" t="s">
        <v>128</v>
      </c>
    </row>
    <row r="36" spans="1:21" ht="30" hidden="1" x14ac:dyDescent="0.2">
      <c r="A36" s="134">
        <v>2.02</v>
      </c>
      <c r="B36" s="128"/>
      <c r="C36" s="128" t="s">
        <v>268</v>
      </c>
      <c r="D36" s="128"/>
      <c r="E36" s="106"/>
      <c r="F36" s="173"/>
      <c r="G36" s="106" t="s">
        <v>269</v>
      </c>
      <c r="H36" s="312" t="s">
        <v>270</v>
      </c>
      <c r="I36" s="131" t="s">
        <v>271</v>
      </c>
      <c r="J36" s="106" t="s">
        <v>272</v>
      </c>
      <c r="K36" s="106" t="s">
        <v>273</v>
      </c>
      <c r="L36" s="153" t="s">
        <v>143</v>
      </c>
      <c r="M36" s="137" t="s">
        <v>131</v>
      </c>
      <c r="N36" s="135"/>
      <c r="O36" s="135" t="s">
        <v>38</v>
      </c>
      <c r="P36" s="135"/>
      <c r="Q36" s="135" t="s">
        <v>38</v>
      </c>
      <c r="R36" s="326">
        <v>1</v>
      </c>
      <c r="S36" s="185" t="s">
        <v>131</v>
      </c>
      <c r="T36" s="153" t="s">
        <v>274</v>
      </c>
      <c r="U36" s="189" t="s">
        <v>128</v>
      </c>
    </row>
    <row r="37" spans="1:21" s="83" customFormat="1" ht="30" hidden="1" x14ac:dyDescent="0.2">
      <c r="A37" s="134">
        <v>2.06</v>
      </c>
      <c r="B37" s="128"/>
      <c r="C37" s="128"/>
      <c r="D37" s="128"/>
      <c r="E37" s="106"/>
      <c r="F37" s="173"/>
      <c r="G37" s="106" t="s">
        <v>275</v>
      </c>
      <c r="H37" s="312" t="s">
        <v>276</v>
      </c>
      <c r="I37" s="106" t="s">
        <v>277</v>
      </c>
      <c r="J37" s="106" t="s">
        <v>278</v>
      </c>
      <c r="K37" s="106" t="s">
        <v>279</v>
      </c>
      <c r="L37" s="153" t="s">
        <v>137</v>
      </c>
      <c r="M37" s="137" t="s">
        <v>131</v>
      </c>
      <c r="N37" s="135" t="s">
        <v>38</v>
      </c>
      <c r="O37" s="135"/>
      <c r="P37" s="135" t="s">
        <v>38</v>
      </c>
      <c r="Q37" s="135" t="s">
        <v>38</v>
      </c>
      <c r="R37" s="326">
        <v>1</v>
      </c>
      <c r="S37" s="188" t="s">
        <v>128</v>
      </c>
      <c r="T37" s="192" t="s">
        <v>280</v>
      </c>
      <c r="U37" s="180"/>
    </row>
    <row r="38" spans="1:21" ht="49" hidden="1" x14ac:dyDescent="0.2">
      <c r="A38" s="134">
        <v>2.12</v>
      </c>
      <c r="B38" s="139"/>
      <c r="C38" s="139"/>
      <c r="D38" s="139"/>
      <c r="E38" s="138"/>
      <c r="F38" s="174"/>
      <c r="G38" s="143" t="s">
        <v>281</v>
      </c>
      <c r="H38" s="315" t="s">
        <v>282</v>
      </c>
      <c r="I38" s="143" t="s">
        <v>241</v>
      </c>
      <c r="J38" s="143" t="s">
        <v>283</v>
      </c>
      <c r="K38" s="143" t="s">
        <v>284</v>
      </c>
      <c r="L38" s="296" t="s">
        <v>150</v>
      </c>
      <c r="M38" s="296" t="s">
        <v>131</v>
      </c>
      <c r="N38" s="181" t="s">
        <v>38</v>
      </c>
      <c r="O38" s="181"/>
      <c r="P38" s="181" t="s">
        <v>38</v>
      </c>
      <c r="Q38" s="135" t="s">
        <v>38</v>
      </c>
      <c r="R38" s="326">
        <v>1</v>
      </c>
      <c r="S38" s="97" t="s">
        <v>131</v>
      </c>
      <c r="T38" s="196" t="s">
        <v>285</v>
      </c>
      <c r="U38" s="204" t="s">
        <v>128</v>
      </c>
    </row>
    <row r="39" spans="1:21" ht="78" hidden="1" customHeight="1" x14ac:dyDescent="0.2">
      <c r="A39" s="134">
        <v>2.15</v>
      </c>
      <c r="B39" s="128"/>
      <c r="C39" s="128"/>
      <c r="D39" s="128"/>
      <c r="E39" s="106"/>
      <c r="F39" s="173"/>
      <c r="G39" s="106" t="s">
        <v>286</v>
      </c>
      <c r="H39" s="312" t="s">
        <v>287</v>
      </c>
      <c r="I39" s="106" t="s">
        <v>241</v>
      </c>
      <c r="J39" s="106" t="s">
        <v>208</v>
      </c>
      <c r="K39" s="106" t="s">
        <v>209</v>
      </c>
      <c r="L39" s="153" t="s">
        <v>137</v>
      </c>
      <c r="M39" s="153" t="s">
        <v>131</v>
      </c>
      <c r="N39" s="135" t="s">
        <v>30</v>
      </c>
      <c r="O39" s="135" t="s">
        <v>30</v>
      </c>
      <c r="P39" s="135" t="s">
        <v>30</v>
      </c>
      <c r="Q39" s="181" t="s">
        <v>38</v>
      </c>
      <c r="R39" s="326">
        <v>1</v>
      </c>
      <c r="S39" s="180" t="s">
        <v>128</v>
      </c>
      <c r="T39" s="192" t="s">
        <v>288</v>
      </c>
      <c r="U39" s="180"/>
    </row>
    <row r="40" spans="1:21" ht="75" hidden="1" x14ac:dyDescent="0.2">
      <c r="A40" s="130">
        <v>1.1200000000000001</v>
      </c>
      <c r="B40" s="106"/>
      <c r="C40" s="128"/>
      <c r="D40" s="286"/>
      <c r="E40" s="106"/>
      <c r="F40" s="106"/>
      <c r="G40" s="106" t="s">
        <v>289</v>
      </c>
      <c r="H40" s="312"/>
      <c r="I40" s="106" t="s">
        <v>214</v>
      </c>
      <c r="J40" s="106" t="s">
        <v>290</v>
      </c>
      <c r="K40" s="106" t="s">
        <v>291</v>
      </c>
      <c r="L40" s="153" t="s">
        <v>137</v>
      </c>
      <c r="M40" s="135" t="s">
        <v>128</v>
      </c>
      <c r="N40" s="135" t="s">
        <v>40</v>
      </c>
      <c r="O40" s="135" t="s">
        <v>30</v>
      </c>
      <c r="P40" s="135"/>
      <c r="Q40" s="135" t="s">
        <v>30</v>
      </c>
      <c r="R40" s="326">
        <v>2</v>
      </c>
      <c r="S40" s="185" t="s">
        <v>131</v>
      </c>
      <c r="T40" s="291" t="s">
        <v>292</v>
      </c>
      <c r="U40" s="311" t="s">
        <v>128</v>
      </c>
    </row>
    <row r="41" spans="1:21" ht="73" hidden="1" x14ac:dyDescent="0.2">
      <c r="A41" s="134">
        <v>1.21</v>
      </c>
      <c r="B41" s="106"/>
      <c r="C41" s="128"/>
      <c r="D41" s="128"/>
      <c r="E41" s="106"/>
      <c r="F41" s="106"/>
      <c r="G41" s="106" t="s">
        <v>293</v>
      </c>
      <c r="H41" s="312" t="s">
        <v>294</v>
      </c>
      <c r="I41" s="106" t="s">
        <v>178</v>
      </c>
      <c r="J41" s="106" t="s">
        <v>197</v>
      </c>
      <c r="K41" s="106" t="s">
        <v>149</v>
      </c>
      <c r="L41" s="153" t="s">
        <v>150</v>
      </c>
      <c r="M41" s="137" t="s">
        <v>131</v>
      </c>
      <c r="N41" s="135" t="s">
        <v>40</v>
      </c>
      <c r="O41" s="135" t="s">
        <v>30</v>
      </c>
      <c r="P41" s="135" t="s">
        <v>30</v>
      </c>
      <c r="Q41" s="135" t="s">
        <v>30</v>
      </c>
      <c r="R41" s="326">
        <v>2</v>
      </c>
      <c r="S41" s="205" t="s">
        <v>128</v>
      </c>
      <c r="T41" s="180" t="s">
        <v>295</v>
      </c>
      <c r="U41" s="207" t="s">
        <v>128</v>
      </c>
    </row>
    <row r="42" spans="1:21" ht="75" hidden="1" x14ac:dyDescent="0.2">
      <c r="A42" s="134">
        <v>1.26</v>
      </c>
      <c r="B42" s="328" t="s">
        <v>144</v>
      </c>
      <c r="C42" s="222" t="s">
        <v>144</v>
      </c>
      <c r="D42" s="222" t="s">
        <v>144</v>
      </c>
      <c r="E42" s="222" t="s">
        <v>296</v>
      </c>
      <c r="F42" s="106"/>
      <c r="G42" s="106" t="s">
        <v>297</v>
      </c>
      <c r="H42" s="312" t="s">
        <v>298</v>
      </c>
      <c r="I42" s="106" t="s">
        <v>178</v>
      </c>
      <c r="J42" s="106" t="s">
        <v>208</v>
      </c>
      <c r="K42" s="106" t="s">
        <v>180</v>
      </c>
      <c r="L42" s="153" t="s">
        <v>143</v>
      </c>
      <c r="M42" s="135" t="s">
        <v>128</v>
      </c>
      <c r="N42" s="135" t="s">
        <v>30</v>
      </c>
      <c r="O42" s="135" t="s">
        <v>30</v>
      </c>
      <c r="P42" s="135" t="s">
        <v>30</v>
      </c>
      <c r="Q42" s="135" t="s">
        <v>30</v>
      </c>
      <c r="R42" s="326">
        <v>2</v>
      </c>
      <c r="S42" s="188" t="s">
        <v>131</v>
      </c>
      <c r="T42" s="203" t="s">
        <v>299</v>
      </c>
      <c r="U42" s="191" t="s">
        <v>128</v>
      </c>
    </row>
    <row r="43" spans="1:21" ht="38.25" hidden="1" customHeight="1" x14ac:dyDescent="0.2">
      <c r="A43" s="134">
        <v>1.35</v>
      </c>
      <c r="B43" s="224" t="s">
        <v>160</v>
      </c>
      <c r="C43" s="224" t="s">
        <v>160</v>
      </c>
      <c r="D43" s="224" t="s">
        <v>160</v>
      </c>
      <c r="E43" s="224" t="s">
        <v>160</v>
      </c>
      <c r="F43" s="106"/>
      <c r="G43" s="106" t="s">
        <v>300</v>
      </c>
      <c r="H43" s="312" t="s">
        <v>140</v>
      </c>
      <c r="I43" s="106" t="s">
        <v>178</v>
      </c>
      <c r="J43" s="106" t="s">
        <v>208</v>
      </c>
      <c r="K43" s="106" t="s">
        <v>301</v>
      </c>
      <c r="L43" s="153" t="s">
        <v>302</v>
      </c>
      <c r="M43" s="135" t="s">
        <v>128</v>
      </c>
      <c r="N43" s="135" t="s">
        <v>40</v>
      </c>
      <c r="O43" s="135" t="s">
        <v>30</v>
      </c>
      <c r="P43" s="135" t="s">
        <v>30</v>
      </c>
      <c r="Q43" s="135" t="s">
        <v>30</v>
      </c>
      <c r="R43" s="326">
        <v>2</v>
      </c>
      <c r="S43" s="186" t="s">
        <v>131</v>
      </c>
      <c r="T43" s="153" t="s">
        <v>303</v>
      </c>
      <c r="U43" s="190" t="s">
        <v>128</v>
      </c>
    </row>
    <row r="44" spans="1:21" ht="45" hidden="1" x14ac:dyDescent="0.2">
      <c r="A44" s="134">
        <v>1.42</v>
      </c>
      <c r="B44" s="224" t="s">
        <v>160</v>
      </c>
      <c r="C44" s="224" t="s">
        <v>160</v>
      </c>
      <c r="D44" s="224" t="s">
        <v>160</v>
      </c>
      <c r="E44" s="224" t="s">
        <v>160</v>
      </c>
      <c r="F44" s="173"/>
      <c r="G44" s="106" t="s">
        <v>304</v>
      </c>
      <c r="H44" s="312" t="s">
        <v>305</v>
      </c>
      <c r="I44" s="106" t="s">
        <v>175</v>
      </c>
      <c r="J44" s="106" t="s">
        <v>306</v>
      </c>
      <c r="K44" s="106" t="s">
        <v>190</v>
      </c>
      <c r="L44" s="153"/>
      <c r="M44" s="137" t="s">
        <v>128</v>
      </c>
      <c r="N44" s="135" t="s">
        <v>30</v>
      </c>
      <c r="O44" s="135" t="s">
        <v>30</v>
      </c>
      <c r="P44" s="135" t="s">
        <v>30</v>
      </c>
      <c r="Q44" s="135" t="s">
        <v>30</v>
      </c>
      <c r="R44" s="326">
        <v>2</v>
      </c>
      <c r="S44" s="135" t="s">
        <v>131</v>
      </c>
      <c r="T44" s="153" t="s">
        <v>307</v>
      </c>
      <c r="U44" s="180" t="s">
        <v>128</v>
      </c>
    </row>
    <row r="45" spans="1:21" ht="60" hidden="1" x14ac:dyDescent="0.2">
      <c r="A45" s="134">
        <v>1.44</v>
      </c>
      <c r="B45" s="106"/>
      <c r="C45" s="128" t="s">
        <v>308</v>
      </c>
      <c r="D45" s="128"/>
      <c r="E45" s="106" t="s">
        <v>309</v>
      </c>
      <c r="F45" s="173"/>
      <c r="G45" s="106" t="s">
        <v>310</v>
      </c>
      <c r="H45" s="312" t="s">
        <v>311</v>
      </c>
      <c r="I45" s="106" t="s">
        <v>241</v>
      </c>
      <c r="J45" s="106" t="s">
        <v>231</v>
      </c>
      <c r="K45" s="106" t="s">
        <v>312</v>
      </c>
      <c r="L45" s="153" t="s">
        <v>143</v>
      </c>
      <c r="M45" s="135" t="s">
        <v>131</v>
      </c>
      <c r="N45" s="135" t="s">
        <v>38</v>
      </c>
      <c r="O45" s="135"/>
      <c r="P45" s="135" t="s">
        <v>38</v>
      </c>
      <c r="Q45" s="135" t="s">
        <v>47</v>
      </c>
      <c r="R45" s="326">
        <v>2</v>
      </c>
      <c r="S45" s="185" t="s">
        <v>131</v>
      </c>
      <c r="T45" s="153" t="s">
        <v>313</v>
      </c>
      <c r="U45" s="180" t="s">
        <v>128</v>
      </c>
    </row>
    <row r="46" spans="1:21" ht="107.25" customHeight="1" x14ac:dyDescent="0.2">
      <c r="A46" s="134">
        <v>1.43</v>
      </c>
      <c r="B46" s="131" t="s">
        <v>314</v>
      </c>
      <c r="C46" s="132" t="s">
        <v>315</v>
      </c>
      <c r="D46" s="132" t="s">
        <v>316</v>
      </c>
      <c r="E46" s="131" t="s">
        <v>144</v>
      </c>
      <c r="F46" s="174"/>
      <c r="G46" s="131" t="s">
        <v>317</v>
      </c>
      <c r="H46" s="313" t="s">
        <v>318</v>
      </c>
      <c r="I46" s="131"/>
      <c r="J46" s="131" t="s">
        <v>2107</v>
      </c>
      <c r="K46" s="131" t="s">
        <v>319</v>
      </c>
      <c r="L46" s="167" t="s">
        <v>143</v>
      </c>
      <c r="M46" s="133" t="s">
        <v>131</v>
      </c>
      <c r="N46" s="133" t="s">
        <v>40</v>
      </c>
      <c r="O46" s="133" t="s">
        <v>38</v>
      </c>
      <c r="P46" s="133" t="s">
        <v>40</v>
      </c>
      <c r="Q46" s="135" t="s">
        <v>40</v>
      </c>
      <c r="R46" s="326">
        <v>2</v>
      </c>
      <c r="S46" s="195" t="s">
        <v>131</v>
      </c>
      <c r="T46" s="196" t="s">
        <v>2108</v>
      </c>
      <c r="U46" s="97" t="s">
        <v>128</v>
      </c>
    </row>
    <row r="47" spans="1:21" s="83" customFormat="1" ht="27.25" hidden="1" customHeight="1" x14ac:dyDescent="0.2">
      <c r="A47" s="134">
        <v>1.5</v>
      </c>
      <c r="B47" s="106"/>
      <c r="C47" s="128"/>
      <c r="D47" s="128"/>
      <c r="E47" s="106"/>
      <c r="F47" s="106"/>
      <c r="G47" s="106" t="s">
        <v>320</v>
      </c>
      <c r="H47" s="316" t="s">
        <v>321</v>
      </c>
      <c r="I47" s="106" t="s">
        <v>175</v>
      </c>
      <c r="J47" s="106" t="s">
        <v>322</v>
      </c>
      <c r="K47" s="106" t="s">
        <v>323</v>
      </c>
      <c r="L47" s="153"/>
      <c r="M47" s="135" t="s">
        <v>128</v>
      </c>
      <c r="N47" s="135" t="s">
        <v>40</v>
      </c>
      <c r="O47" s="135" t="s">
        <v>30</v>
      </c>
      <c r="P47" s="135" t="s">
        <v>30</v>
      </c>
      <c r="Q47" s="135" t="s">
        <v>30</v>
      </c>
      <c r="R47" s="326">
        <v>2</v>
      </c>
      <c r="S47" s="199"/>
      <c r="T47" s="153" t="s">
        <v>324</v>
      </c>
      <c r="U47" s="180" t="s">
        <v>128</v>
      </c>
    </row>
    <row r="48" spans="1:21" s="83" customFormat="1" ht="144" hidden="1" customHeight="1" x14ac:dyDescent="0.2">
      <c r="A48" s="134">
        <v>1.51</v>
      </c>
      <c r="B48" s="106"/>
      <c r="C48" s="128"/>
      <c r="D48" s="128"/>
      <c r="E48" s="106"/>
      <c r="F48" s="106"/>
      <c r="G48" s="106" t="s">
        <v>325</v>
      </c>
      <c r="H48" s="313" t="s">
        <v>174</v>
      </c>
      <c r="I48" s="106" t="s">
        <v>175</v>
      </c>
      <c r="J48" s="320" t="s">
        <v>322</v>
      </c>
      <c r="K48" s="106" t="s">
        <v>323</v>
      </c>
      <c r="L48" s="153"/>
      <c r="M48" s="135" t="s">
        <v>128</v>
      </c>
      <c r="N48" s="135" t="s">
        <v>30</v>
      </c>
      <c r="O48" s="135" t="s">
        <v>30</v>
      </c>
      <c r="P48" s="135" t="s">
        <v>30</v>
      </c>
      <c r="Q48" s="135" t="s">
        <v>30</v>
      </c>
      <c r="R48" s="326">
        <v>2</v>
      </c>
      <c r="S48" s="188"/>
      <c r="T48" s="192" t="s">
        <v>299</v>
      </c>
      <c r="U48" s="180" t="s">
        <v>128</v>
      </c>
    </row>
    <row r="49" spans="1:21" ht="30" hidden="1" x14ac:dyDescent="0.2">
      <c r="A49" s="134">
        <v>1.53</v>
      </c>
      <c r="B49" s="131"/>
      <c r="C49" s="132"/>
      <c r="D49" s="132"/>
      <c r="E49" s="131"/>
      <c r="F49" s="131"/>
      <c r="G49" s="131" t="s">
        <v>326</v>
      </c>
      <c r="H49" s="313" t="s">
        <v>327</v>
      </c>
      <c r="I49" s="131" t="s">
        <v>147</v>
      </c>
      <c r="J49" s="141" t="s">
        <v>328</v>
      </c>
      <c r="K49" s="131" t="s">
        <v>329</v>
      </c>
      <c r="L49" s="167" t="s">
        <v>137</v>
      </c>
      <c r="M49" s="133"/>
      <c r="N49" s="135" t="s">
        <v>30</v>
      </c>
      <c r="O49" s="135" t="s">
        <v>30</v>
      </c>
      <c r="P49" s="135" t="s">
        <v>30</v>
      </c>
      <c r="Q49" s="133" t="s">
        <v>30</v>
      </c>
      <c r="R49" s="326">
        <v>2</v>
      </c>
      <c r="S49" s="300" t="s">
        <v>131</v>
      </c>
      <c r="T49" s="196" t="s">
        <v>330</v>
      </c>
      <c r="U49" s="210" t="s">
        <v>128</v>
      </c>
    </row>
    <row r="50" spans="1:21" ht="30" hidden="1" x14ac:dyDescent="0.2">
      <c r="A50" s="134">
        <v>1.48</v>
      </c>
      <c r="B50" s="293"/>
      <c r="C50" s="128"/>
      <c r="D50" s="128"/>
      <c r="E50" s="106"/>
      <c r="F50" s="173"/>
      <c r="G50" s="106" t="s">
        <v>331</v>
      </c>
      <c r="H50" s="312" t="s">
        <v>332</v>
      </c>
      <c r="I50" s="106" t="s">
        <v>169</v>
      </c>
      <c r="J50" s="106" t="s">
        <v>246</v>
      </c>
      <c r="K50" s="106" t="s">
        <v>333</v>
      </c>
      <c r="L50" s="153" t="s">
        <v>137</v>
      </c>
      <c r="M50" s="135" t="s">
        <v>131</v>
      </c>
      <c r="N50" s="135" t="s">
        <v>40</v>
      </c>
      <c r="O50" s="135" t="s">
        <v>38</v>
      </c>
      <c r="P50" s="135"/>
      <c r="Q50" s="135" t="s">
        <v>38</v>
      </c>
      <c r="R50" s="326">
        <v>2</v>
      </c>
      <c r="S50" s="188" t="s">
        <v>128</v>
      </c>
      <c r="T50" s="192" t="s">
        <v>334</v>
      </c>
      <c r="U50" s="180" t="s">
        <v>128</v>
      </c>
    </row>
    <row r="51" spans="1:21" s="83" customFormat="1" ht="90" hidden="1" x14ac:dyDescent="0.2">
      <c r="A51" s="134">
        <v>1.54</v>
      </c>
      <c r="B51" s="131"/>
      <c r="C51" s="132"/>
      <c r="D51" s="132"/>
      <c r="E51" s="131"/>
      <c r="F51" s="131"/>
      <c r="G51" s="131" t="s">
        <v>335</v>
      </c>
      <c r="H51" s="313"/>
      <c r="I51" s="131" t="s">
        <v>214</v>
      </c>
      <c r="J51" s="141" t="s">
        <v>336</v>
      </c>
      <c r="K51" s="131" t="s">
        <v>337</v>
      </c>
      <c r="L51" s="167" t="s">
        <v>150</v>
      </c>
      <c r="M51" s="133" t="s">
        <v>131</v>
      </c>
      <c r="N51" s="133" t="s">
        <v>40</v>
      </c>
      <c r="O51" s="135" t="s">
        <v>129</v>
      </c>
      <c r="P51" s="135"/>
      <c r="Q51" s="135" t="s">
        <v>47</v>
      </c>
      <c r="R51" s="326">
        <v>2</v>
      </c>
      <c r="S51" s="299" t="s">
        <v>131</v>
      </c>
      <c r="T51" s="196" t="s">
        <v>338</v>
      </c>
      <c r="U51" s="204" t="s">
        <v>128</v>
      </c>
    </row>
    <row r="52" spans="1:21" ht="92.25" hidden="1" customHeight="1" x14ac:dyDescent="0.2">
      <c r="A52" s="134">
        <v>1.57</v>
      </c>
      <c r="B52" s="131"/>
      <c r="C52" s="132"/>
      <c r="D52" s="132"/>
      <c r="E52" s="131"/>
      <c r="F52" s="174"/>
      <c r="G52" s="131" t="s">
        <v>339</v>
      </c>
      <c r="H52" s="313" t="s">
        <v>302</v>
      </c>
      <c r="I52" s="131" t="s">
        <v>163</v>
      </c>
      <c r="J52" s="131" t="s">
        <v>340</v>
      </c>
      <c r="K52" s="131" t="s">
        <v>223</v>
      </c>
      <c r="L52" s="167" t="s">
        <v>150</v>
      </c>
      <c r="M52" s="133" t="s">
        <v>131</v>
      </c>
      <c r="N52" s="133"/>
      <c r="O52" s="133" t="s">
        <v>38</v>
      </c>
      <c r="P52" s="133"/>
      <c r="Q52" s="135" t="s">
        <v>38</v>
      </c>
      <c r="R52" s="326">
        <v>2</v>
      </c>
      <c r="S52" s="195" t="s">
        <v>131</v>
      </c>
      <c r="T52" s="196" t="s">
        <v>341</v>
      </c>
      <c r="U52" s="97" t="s">
        <v>128</v>
      </c>
    </row>
    <row r="53" spans="1:21" ht="75" hidden="1" x14ac:dyDescent="0.2">
      <c r="A53" s="134">
        <v>1.58</v>
      </c>
      <c r="B53" s="106"/>
      <c r="C53" s="128"/>
      <c r="D53" s="128"/>
      <c r="E53" s="106"/>
      <c r="F53" s="173"/>
      <c r="G53" s="106" t="s">
        <v>342</v>
      </c>
      <c r="H53" s="312" t="s">
        <v>343</v>
      </c>
      <c r="I53" s="106" t="s">
        <v>178</v>
      </c>
      <c r="J53" s="149" t="s">
        <v>219</v>
      </c>
      <c r="K53" s="106" t="s">
        <v>149</v>
      </c>
      <c r="L53" s="153" t="s">
        <v>143</v>
      </c>
      <c r="M53" s="135" t="s">
        <v>128</v>
      </c>
      <c r="N53" s="135" t="s">
        <v>129</v>
      </c>
      <c r="O53" s="135" t="s">
        <v>129</v>
      </c>
      <c r="P53" s="135" t="s">
        <v>129</v>
      </c>
      <c r="Q53" s="135" t="s">
        <v>30</v>
      </c>
      <c r="R53" s="326">
        <v>2</v>
      </c>
      <c r="S53" s="194" t="s">
        <v>131</v>
      </c>
      <c r="T53" s="192" t="s">
        <v>344</v>
      </c>
      <c r="U53" s="190"/>
    </row>
    <row r="54" spans="1:21" ht="40.5" hidden="1" customHeight="1" x14ac:dyDescent="0.2">
      <c r="A54" s="134">
        <v>1.73</v>
      </c>
      <c r="B54" s="128"/>
      <c r="C54" s="165">
        <v>100066</v>
      </c>
      <c r="D54" s="165" t="s">
        <v>345</v>
      </c>
      <c r="E54" s="106"/>
      <c r="F54" s="173"/>
      <c r="G54" s="106" t="s">
        <v>346</v>
      </c>
      <c r="H54" s="312" t="s">
        <v>347</v>
      </c>
      <c r="I54" s="106" t="s">
        <v>175</v>
      </c>
      <c r="J54" s="106" t="s">
        <v>348</v>
      </c>
      <c r="K54" s="106" t="s">
        <v>190</v>
      </c>
      <c r="L54" s="153" t="s">
        <v>143</v>
      </c>
      <c r="M54" s="135" t="s">
        <v>131</v>
      </c>
      <c r="N54" s="135" t="s">
        <v>38</v>
      </c>
      <c r="O54" s="135" t="s">
        <v>38</v>
      </c>
      <c r="P54" s="135" t="s">
        <v>38</v>
      </c>
      <c r="Q54" s="135" t="s">
        <v>38</v>
      </c>
      <c r="R54" s="326">
        <v>2</v>
      </c>
      <c r="S54" s="188" t="s">
        <v>131</v>
      </c>
      <c r="T54" s="301" t="s">
        <v>349</v>
      </c>
      <c r="U54" s="292" t="s">
        <v>128</v>
      </c>
    </row>
    <row r="55" spans="1:21" ht="30" hidden="1" x14ac:dyDescent="0.2">
      <c r="A55" s="134">
        <v>1.74</v>
      </c>
      <c r="B55" s="128"/>
      <c r="C55" s="128"/>
      <c r="D55" s="128"/>
      <c r="E55" s="106"/>
      <c r="F55" s="106"/>
      <c r="G55" s="106" t="s">
        <v>350</v>
      </c>
      <c r="H55" s="312"/>
      <c r="I55" s="106" t="s">
        <v>156</v>
      </c>
      <c r="J55" s="106" t="s">
        <v>157</v>
      </c>
      <c r="K55" s="106" t="s">
        <v>149</v>
      </c>
      <c r="L55" s="153"/>
      <c r="M55" s="135" t="s">
        <v>128</v>
      </c>
      <c r="N55" s="135" t="s">
        <v>129</v>
      </c>
      <c r="O55" s="135" t="s">
        <v>129</v>
      </c>
      <c r="P55" s="135"/>
      <c r="Q55" s="135" t="s">
        <v>30</v>
      </c>
      <c r="R55" s="326">
        <v>2</v>
      </c>
      <c r="S55" s="205"/>
      <c r="T55" s="180" t="s">
        <v>299</v>
      </c>
      <c r="U55" s="212"/>
    </row>
    <row r="56" spans="1:21" ht="30" hidden="1" x14ac:dyDescent="0.2">
      <c r="A56" s="134">
        <v>1.55</v>
      </c>
      <c r="B56" s="106"/>
      <c r="C56" s="128"/>
      <c r="D56" s="128"/>
      <c r="E56" s="106"/>
      <c r="F56" s="173"/>
      <c r="G56" s="106" t="s">
        <v>351</v>
      </c>
      <c r="H56" s="312" t="s">
        <v>352</v>
      </c>
      <c r="I56" s="106" t="s">
        <v>178</v>
      </c>
      <c r="J56" s="106" t="s">
        <v>208</v>
      </c>
      <c r="K56" s="106" t="s">
        <v>180</v>
      </c>
      <c r="L56" s="153" t="s">
        <v>150</v>
      </c>
      <c r="M56" s="135" t="s">
        <v>131</v>
      </c>
      <c r="N56" s="135" t="s">
        <v>38</v>
      </c>
      <c r="O56" s="135"/>
      <c r="P56" s="135" t="s">
        <v>38</v>
      </c>
      <c r="Q56" s="135" t="s">
        <v>38</v>
      </c>
      <c r="R56" s="326">
        <v>2</v>
      </c>
      <c r="S56" s="211" t="s">
        <v>128</v>
      </c>
      <c r="T56" s="320"/>
      <c r="U56" s="190" t="s">
        <v>128</v>
      </c>
    </row>
    <row r="57" spans="1:21" ht="60" hidden="1" x14ac:dyDescent="0.2">
      <c r="A57" s="134">
        <v>1.82</v>
      </c>
      <c r="B57" s="128"/>
      <c r="C57" s="128"/>
      <c r="D57" s="128"/>
      <c r="E57" s="106"/>
      <c r="F57" s="173"/>
      <c r="G57" s="106" t="s">
        <v>353</v>
      </c>
      <c r="H57" s="312" t="s">
        <v>354</v>
      </c>
      <c r="I57" s="106" t="s">
        <v>163</v>
      </c>
      <c r="J57" s="106" t="s">
        <v>355</v>
      </c>
      <c r="K57" s="106" t="s">
        <v>356</v>
      </c>
      <c r="L57" s="153" t="s">
        <v>150</v>
      </c>
      <c r="M57" s="135" t="s">
        <v>131</v>
      </c>
      <c r="N57" s="135" t="s">
        <v>38</v>
      </c>
      <c r="O57" s="135" t="s">
        <v>38</v>
      </c>
      <c r="P57" s="135"/>
      <c r="Q57" s="135" t="s">
        <v>47</v>
      </c>
      <c r="R57" s="326">
        <v>2</v>
      </c>
      <c r="S57" s="188" t="s">
        <v>128</v>
      </c>
      <c r="T57" s="180" t="s">
        <v>357</v>
      </c>
      <c r="U57" s="207"/>
    </row>
    <row r="58" spans="1:21" ht="61" hidden="1" x14ac:dyDescent="0.2">
      <c r="A58" s="134">
        <v>1.83</v>
      </c>
      <c r="B58" s="132"/>
      <c r="C58" s="132"/>
      <c r="D58" s="132"/>
      <c r="E58" s="131"/>
      <c r="F58" s="131"/>
      <c r="G58" s="131" t="s">
        <v>358</v>
      </c>
      <c r="H58" s="313" t="s">
        <v>359</v>
      </c>
      <c r="I58" s="131" t="s">
        <v>241</v>
      </c>
      <c r="J58" s="131" t="s">
        <v>360</v>
      </c>
      <c r="K58" s="131" t="s">
        <v>361</v>
      </c>
      <c r="L58" s="167" t="s">
        <v>143</v>
      </c>
      <c r="M58" s="133"/>
      <c r="N58" s="129" t="s">
        <v>129</v>
      </c>
      <c r="O58" s="135" t="s">
        <v>129</v>
      </c>
      <c r="P58" s="135" t="s">
        <v>129</v>
      </c>
      <c r="Q58" s="133" t="s">
        <v>30</v>
      </c>
      <c r="R58" s="326">
        <v>2</v>
      </c>
      <c r="S58" s="215" t="s">
        <v>131</v>
      </c>
      <c r="T58" s="210" t="s">
        <v>362</v>
      </c>
      <c r="U58" s="213" t="s">
        <v>128</v>
      </c>
    </row>
    <row r="59" spans="1:21" ht="45" hidden="1" x14ac:dyDescent="0.2">
      <c r="A59" s="134">
        <v>1.89</v>
      </c>
      <c r="B59" s="128"/>
      <c r="C59" s="128"/>
      <c r="D59" s="128"/>
      <c r="E59" s="106"/>
      <c r="F59" s="173"/>
      <c r="G59" s="106" t="s">
        <v>363</v>
      </c>
      <c r="H59" s="312" t="s">
        <v>364</v>
      </c>
      <c r="I59" s="106" t="s">
        <v>214</v>
      </c>
      <c r="J59" s="106" t="s">
        <v>365</v>
      </c>
      <c r="K59" s="106" t="s">
        <v>216</v>
      </c>
      <c r="L59" s="153" t="s">
        <v>150</v>
      </c>
      <c r="M59" s="135" t="s">
        <v>131</v>
      </c>
      <c r="N59" s="135" t="s">
        <v>40</v>
      </c>
      <c r="O59" s="135" t="s">
        <v>38</v>
      </c>
      <c r="P59" s="135" t="s">
        <v>38</v>
      </c>
      <c r="Q59" s="135" t="s">
        <v>47</v>
      </c>
      <c r="R59" s="326">
        <v>2</v>
      </c>
      <c r="S59" s="188" t="s">
        <v>131</v>
      </c>
      <c r="T59" s="203" t="s">
        <v>366</v>
      </c>
      <c r="U59" s="191" t="s">
        <v>128</v>
      </c>
    </row>
    <row r="60" spans="1:21" ht="45" hidden="1" x14ac:dyDescent="0.2">
      <c r="A60" s="134">
        <v>1.9</v>
      </c>
      <c r="B60" s="128"/>
      <c r="C60" s="128" t="s">
        <v>367</v>
      </c>
      <c r="D60" s="128"/>
      <c r="E60" s="106"/>
      <c r="F60" s="173"/>
      <c r="G60" s="106" t="s">
        <v>368</v>
      </c>
      <c r="H60" s="317" t="s">
        <v>369</v>
      </c>
      <c r="I60" s="106" t="s">
        <v>370</v>
      </c>
      <c r="J60" s="106" t="s">
        <v>371</v>
      </c>
      <c r="K60" s="106" t="s">
        <v>372</v>
      </c>
      <c r="L60" s="153" t="s">
        <v>143</v>
      </c>
      <c r="M60" s="135" t="s">
        <v>131</v>
      </c>
      <c r="N60" s="135" t="s">
        <v>30</v>
      </c>
      <c r="O60" s="135"/>
      <c r="P60" s="135" t="s">
        <v>30</v>
      </c>
      <c r="Q60" s="135" t="s">
        <v>30</v>
      </c>
      <c r="R60" s="326">
        <v>2</v>
      </c>
      <c r="S60" s="199" t="s">
        <v>131</v>
      </c>
      <c r="T60" s="136"/>
      <c r="U60" s="320" t="s">
        <v>128</v>
      </c>
    </row>
    <row r="61" spans="1:21" ht="90" hidden="1" x14ac:dyDescent="0.2">
      <c r="A61" s="134">
        <v>2</v>
      </c>
      <c r="B61" s="128"/>
      <c r="C61" s="128"/>
      <c r="D61" s="128"/>
      <c r="E61" s="106"/>
      <c r="F61" s="173"/>
      <c r="G61" s="106" t="s">
        <v>373</v>
      </c>
      <c r="H61" s="312" t="s">
        <v>140</v>
      </c>
      <c r="I61" s="106" t="s">
        <v>178</v>
      </c>
      <c r="J61" s="106" t="s">
        <v>194</v>
      </c>
      <c r="K61" s="106" t="s">
        <v>180</v>
      </c>
      <c r="L61" s="153" t="s">
        <v>143</v>
      </c>
      <c r="M61" s="137" t="s">
        <v>128</v>
      </c>
      <c r="N61" s="135"/>
      <c r="O61" s="135" t="s">
        <v>40</v>
      </c>
      <c r="P61" s="135"/>
      <c r="Q61" s="135" t="s">
        <v>47</v>
      </c>
      <c r="R61" s="326">
        <v>2</v>
      </c>
      <c r="S61" s="188" t="s">
        <v>131</v>
      </c>
      <c r="T61" s="192" t="s">
        <v>374</v>
      </c>
      <c r="U61" s="180" t="s">
        <v>128</v>
      </c>
    </row>
    <row r="62" spans="1:21" ht="120" hidden="1" x14ac:dyDescent="0.2">
      <c r="A62" s="134">
        <v>1.62</v>
      </c>
      <c r="B62" s="106"/>
      <c r="C62" s="128"/>
      <c r="D62" s="128" t="s">
        <v>375</v>
      </c>
      <c r="E62" s="106"/>
      <c r="F62" s="173"/>
      <c r="G62" s="106" t="s">
        <v>376</v>
      </c>
      <c r="H62" s="312" t="s">
        <v>377</v>
      </c>
      <c r="I62" s="106" t="s">
        <v>178</v>
      </c>
      <c r="J62" s="106" t="s">
        <v>378</v>
      </c>
      <c r="K62" s="106" t="s">
        <v>149</v>
      </c>
      <c r="L62" s="153" t="s">
        <v>143</v>
      </c>
      <c r="M62" s="135" t="s">
        <v>131</v>
      </c>
      <c r="N62" s="135" t="s">
        <v>40</v>
      </c>
      <c r="O62" s="135" t="s">
        <v>38</v>
      </c>
      <c r="P62" s="135" t="s">
        <v>38</v>
      </c>
      <c r="Q62" s="135" t="s">
        <v>38</v>
      </c>
      <c r="R62" s="326">
        <v>2</v>
      </c>
      <c r="S62" s="199" t="s">
        <v>131</v>
      </c>
      <c r="T62" s="153" t="s">
        <v>379</v>
      </c>
      <c r="U62" s="190" t="s">
        <v>128</v>
      </c>
    </row>
    <row r="63" spans="1:21" ht="45" hidden="1" x14ac:dyDescent="0.2">
      <c r="A63" s="134">
        <v>2.04</v>
      </c>
      <c r="B63" s="128"/>
      <c r="C63" s="128"/>
      <c r="D63" s="128"/>
      <c r="E63" s="106" t="s">
        <v>380</v>
      </c>
      <c r="F63" s="173"/>
      <c r="G63" s="106" t="s">
        <v>381</v>
      </c>
      <c r="H63" s="312" t="s">
        <v>382</v>
      </c>
      <c r="I63" s="106" t="s">
        <v>163</v>
      </c>
      <c r="J63" s="106" t="s">
        <v>340</v>
      </c>
      <c r="K63" s="106" t="s">
        <v>223</v>
      </c>
      <c r="L63" s="153" t="s">
        <v>150</v>
      </c>
      <c r="M63" s="137" t="s">
        <v>131</v>
      </c>
      <c r="N63" s="135"/>
      <c r="O63" s="135" t="s">
        <v>38</v>
      </c>
      <c r="P63" s="135"/>
      <c r="Q63" s="135" t="s">
        <v>38</v>
      </c>
      <c r="R63" s="326">
        <v>2</v>
      </c>
      <c r="S63" s="188" t="s">
        <v>131</v>
      </c>
      <c r="T63" s="197" t="s">
        <v>383</v>
      </c>
      <c r="U63" s="189" t="s">
        <v>128</v>
      </c>
    </row>
    <row r="64" spans="1:21" ht="45" hidden="1" x14ac:dyDescent="0.2">
      <c r="A64" s="134">
        <v>2.09</v>
      </c>
      <c r="B64" s="128"/>
      <c r="C64" s="128"/>
      <c r="D64" s="128"/>
      <c r="E64" s="106"/>
      <c r="F64" s="173"/>
      <c r="G64" s="106" t="s">
        <v>384</v>
      </c>
      <c r="H64" s="312" t="s">
        <v>385</v>
      </c>
      <c r="I64" s="106" t="s">
        <v>178</v>
      </c>
      <c r="J64" s="106" t="s">
        <v>208</v>
      </c>
      <c r="K64" s="106" t="s">
        <v>386</v>
      </c>
      <c r="L64" s="153" t="s">
        <v>143</v>
      </c>
      <c r="M64" s="137" t="s">
        <v>131</v>
      </c>
      <c r="N64" s="135" t="s">
        <v>40</v>
      </c>
      <c r="O64" s="135" t="s">
        <v>40</v>
      </c>
      <c r="P64" s="135" t="s">
        <v>38</v>
      </c>
      <c r="Q64" s="135" t="s">
        <v>47</v>
      </c>
      <c r="R64" s="326">
        <v>2</v>
      </c>
      <c r="S64" s="205" t="s">
        <v>131</v>
      </c>
      <c r="T64" s="180" t="s">
        <v>387</v>
      </c>
      <c r="U64" s="207" t="s">
        <v>128</v>
      </c>
    </row>
    <row r="65" spans="1:21" ht="75" x14ac:dyDescent="0.2">
      <c r="A65" s="134">
        <v>1.85</v>
      </c>
      <c r="B65" s="128"/>
      <c r="C65" s="128"/>
      <c r="D65" s="128"/>
      <c r="E65" s="106"/>
      <c r="F65" s="106"/>
      <c r="G65" s="106" t="s">
        <v>388</v>
      </c>
      <c r="H65" s="312" t="s">
        <v>389</v>
      </c>
      <c r="I65" s="106" t="s">
        <v>241</v>
      </c>
      <c r="J65" s="106" t="s">
        <v>390</v>
      </c>
      <c r="K65" s="106" t="s">
        <v>391</v>
      </c>
      <c r="L65" s="153" t="s">
        <v>143</v>
      </c>
      <c r="M65" s="137" t="s">
        <v>131</v>
      </c>
      <c r="N65" s="135" t="s">
        <v>129</v>
      </c>
      <c r="O65" s="135" t="s">
        <v>129</v>
      </c>
      <c r="P65" s="135" t="s">
        <v>129</v>
      </c>
      <c r="Q65" s="135" t="s">
        <v>40</v>
      </c>
      <c r="R65" s="326">
        <v>2</v>
      </c>
      <c r="S65" s="188" t="s">
        <v>131</v>
      </c>
      <c r="T65" s="203" t="s">
        <v>2099</v>
      </c>
      <c r="U65" s="191"/>
    </row>
    <row r="66" spans="1:21" ht="88.5" hidden="1" customHeight="1" x14ac:dyDescent="0.2">
      <c r="A66" s="134">
        <v>1.91</v>
      </c>
      <c r="B66" s="128"/>
      <c r="C66" s="128" t="s">
        <v>392</v>
      </c>
      <c r="D66" s="128"/>
      <c r="E66" s="106"/>
      <c r="F66" s="173"/>
      <c r="G66" s="106" t="s">
        <v>393</v>
      </c>
      <c r="H66" s="312" t="s">
        <v>394</v>
      </c>
      <c r="I66" s="106" t="s">
        <v>178</v>
      </c>
      <c r="J66" s="106" t="s">
        <v>395</v>
      </c>
      <c r="K66" s="106" t="s">
        <v>396</v>
      </c>
      <c r="L66" s="153" t="s">
        <v>143</v>
      </c>
      <c r="M66" s="135" t="s">
        <v>131</v>
      </c>
      <c r="N66" s="135" t="s">
        <v>38</v>
      </c>
      <c r="O66" s="135" t="s">
        <v>38</v>
      </c>
      <c r="P66" s="135" t="s">
        <v>38</v>
      </c>
      <c r="Q66" s="135" t="s">
        <v>38</v>
      </c>
      <c r="R66" s="326">
        <v>2</v>
      </c>
      <c r="S66" s="188" t="s">
        <v>131</v>
      </c>
      <c r="T66" s="197" t="s">
        <v>397</v>
      </c>
      <c r="U66" s="180" t="s">
        <v>128</v>
      </c>
    </row>
    <row r="67" spans="1:21" ht="97" hidden="1" x14ac:dyDescent="0.2">
      <c r="A67" s="134">
        <v>1.1100000000000001</v>
      </c>
      <c r="B67" s="106"/>
      <c r="C67" s="128" t="s">
        <v>398</v>
      </c>
      <c r="D67" s="106">
        <v>100112</v>
      </c>
      <c r="E67" s="106" t="s">
        <v>399</v>
      </c>
      <c r="F67" s="173" t="s">
        <v>128</v>
      </c>
      <c r="G67" s="106" t="s">
        <v>400</v>
      </c>
      <c r="H67" s="312" t="s">
        <v>401</v>
      </c>
      <c r="I67" s="106" t="s">
        <v>214</v>
      </c>
      <c r="J67" s="106" t="s">
        <v>290</v>
      </c>
      <c r="K67" s="106" t="s">
        <v>291</v>
      </c>
      <c r="L67" s="153" t="s">
        <v>137</v>
      </c>
      <c r="M67" s="135" t="s">
        <v>131</v>
      </c>
      <c r="N67" s="135" t="s">
        <v>38</v>
      </c>
      <c r="O67" s="135"/>
      <c r="P67" s="135" t="s">
        <v>38</v>
      </c>
      <c r="Q67" s="135" t="s">
        <v>38</v>
      </c>
      <c r="R67" s="326">
        <v>3</v>
      </c>
      <c r="S67" s="188" t="s">
        <v>131</v>
      </c>
      <c r="T67" s="180" t="s">
        <v>402</v>
      </c>
      <c r="U67" s="207" t="s">
        <v>128</v>
      </c>
    </row>
    <row r="68" spans="1:21" ht="180" hidden="1" x14ac:dyDescent="0.2">
      <c r="A68" s="134">
        <v>1.1299999999999999</v>
      </c>
      <c r="B68" s="128" t="s">
        <v>144</v>
      </c>
      <c r="C68" s="106" t="s">
        <v>403</v>
      </c>
      <c r="D68" s="165">
        <v>100001</v>
      </c>
      <c r="E68" s="106" t="s">
        <v>144</v>
      </c>
      <c r="F68" s="173"/>
      <c r="G68" s="106" t="s">
        <v>404</v>
      </c>
      <c r="H68" s="312" t="s">
        <v>405</v>
      </c>
      <c r="I68" s="106" t="s">
        <v>169</v>
      </c>
      <c r="J68" s="106" t="s">
        <v>406</v>
      </c>
      <c r="K68" s="106" t="s">
        <v>171</v>
      </c>
      <c r="L68" s="153" t="s">
        <v>150</v>
      </c>
      <c r="M68" s="135" t="s">
        <v>131</v>
      </c>
      <c r="N68" s="135" t="s">
        <v>38</v>
      </c>
      <c r="O68" s="135"/>
      <c r="P68" s="135" t="s">
        <v>38</v>
      </c>
      <c r="Q68" s="135" t="s">
        <v>38</v>
      </c>
      <c r="R68" s="326">
        <v>3</v>
      </c>
      <c r="S68" s="194" t="s">
        <v>131</v>
      </c>
      <c r="T68" s="320" t="s">
        <v>407</v>
      </c>
      <c r="U68" s="191" t="s">
        <v>128</v>
      </c>
    </row>
    <row r="69" spans="1:21" ht="40.5" hidden="1" customHeight="1" x14ac:dyDescent="0.2">
      <c r="A69" s="134">
        <v>1.1499999999999999</v>
      </c>
      <c r="B69" s="106" t="s">
        <v>408</v>
      </c>
      <c r="C69" s="128" t="s">
        <v>409</v>
      </c>
      <c r="D69" s="128" t="s">
        <v>410</v>
      </c>
      <c r="E69" s="106" t="s">
        <v>144</v>
      </c>
      <c r="F69" s="173"/>
      <c r="G69" s="106" t="s">
        <v>411</v>
      </c>
      <c r="H69" s="312" t="s">
        <v>412</v>
      </c>
      <c r="I69" s="106" t="s">
        <v>178</v>
      </c>
      <c r="J69" s="106" t="s">
        <v>413</v>
      </c>
      <c r="K69" s="106" t="s">
        <v>149</v>
      </c>
      <c r="L69" s="153" t="s">
        <v>143</v>
      </c>
      <c r="M69" s="135" t="s">
        <v>131</v>
      </c>
      <c r="N69" s="135" t="s">
        <v>40</v>
      </c>
      <c r="O69" s="135" t="s">
        <v>38</v>
      </c>
      <c r="P69" s="135" t="s">
        <v>38</v>
      </c>
      <c r="Q69" s="135" t="s">
        <v>38</v>
      </c>
      <c r="R69" s="326">
        <v>3</v>
      </c>
      <c r="S69" s="188" t="s">
        <v>131</v>
      </c>
      <c r="T69" s="301" t="s">
        <v>414</v>
      </c>
      <c r="U69" s="309" t="s">
        <v>128</v>
      </c>
    </row>
    <row r="70" spans="1:21" ht="30" hidden="1" x14ac:dyDescent="0.2">
      <c r="A70" s="130">
        <v>1.18</v>
      </c>
      <c r="B70" s="106">
        <v>103081</v>
      </c>
      <c r="C70" s="222" t="s">
        <v>144</v>
      </c>
      <c r="D70" s="222" t="s">
        <v>144</v>
      </c>
      <c r="E70" s="222" t="s">
        <v>144</v>
      </c>
      <c r="F70" s="173"/>
      <c r="G70" s="106" t="s">
        <v>415</v>
      </c>
      <c r="H70" s="312" t="s">
        <v>416</v>
      </c>
      <c r="I70" s="106" t="s">
        <v>178</v>
      </c>
      <c r="J70" s="106" t="s">
        <v>197</v>
      </c>
      <c r="K70" s="106" t="s">
        <v>149</v>
      </c>
      <c r="L70" s="153" t="s">
        <v>143</v>
      </c>
      <c r="M70" s="137" t="s">
        <v>131</v>
      </c>
      <c r="N70" s="135" t="s">
        <v>38</v>
      </c>
      <c r="O70" s="135"/>
      <c r="P70" s="135" t="s">
        <v>38</v>
      </c>
      <c r="Q70" s="135" t="s">
        <v>38</v>
      </c>
      <c r="R70" s="326">
        <v>3</v>
      </c>
      <c r="S70" s="205" t="s">
        <v>131</v>
      </c>
      <c r="T70" s="206" t="s">
        <v>417</v>
      </c>
      <c r="U70" s="180" t="s">
        <v>128</v>
      </c>
    </row>
    <row r="71" spans="1:21" ht="136.5" customHeight="1" x14ac:dyDescent="0.2">
      <c r="A71" s="134">
        <v>1.31</v>
      </c>
      <c r="B71" s="295" t="s">
        <v>418</v>
      </c>
      <c r="C71" s="295" t="s">
        <v>419</v>
      </c>
      <c r="D71" s="295" t="s">
        <v>420</v>
      </c>
      <c r="E71" s="295" t="s">
        <v>144</v>
      </c>
      <c r="F71" s="174"/>
      <c r="G71" s="131" t="s">
        <v>421</v>
      </c>
      <c r="H71" s="313" t="s">
        <v>422</v>
      </c>
      <c r="I71" s="131" t="s">
        <v>423</v>
      </c>
      <c r="J71" s="131" t="s">
        <v>424</v>
      </c>
      <c r="K71" s="131" t="s">
        <v>425</v>
      </c>
      <c r="L71" s="167" t="s">
        <v>143</v>
      </c>
      <c r="M71" s="133" t="s">
        <v>131</v>
      </c>
      <c r="N71" s="133" t="s">
        <v>38</v>
      </c>
      <c r="O71" s="133" t="s">
        <v>40</v>
      </c>
      <c r="P71" s="135" t="s">
        <v>129</v>
      </c>
      <c r="Q71" s="135" t="s">
        <v>40</v>
      </c>
      <c r="R71" s="326">
        <v>3</v>
      </c>
      <c r="S71" s="195" t="s">
        <v>131</v>
      </c>
      <c r="T71" s="324" t="s">
        <v>2098</v>
      </c>
      <c r="U71" s="214" t="s">
        <v>128</v>
      </c>
    </row>
    <row r="72" spans="1:21" ht="30" hidden="1" x14ac:dyDescent="0.2">
      <c r="A72" s="134">
        <v>1.39</v>
      </c>
      <c r="B72" s="222" t="s">
        <v>144</v>
      </c>
      <c r="C72" s="222" t="s">
        <v>144</v>
      </c>
      <c r="D72" s="222" t="s">
        <v>144</v>
      </c>
      <c r="E72" s="222" t="s">
        <v>144</v>
      </c>
      <c r="F72" s="173"/>
      <c r="G72" s="106" t="s">
        <v>426</v>
      </c>
      <c r="H72" s="312" t="s">
        <v>427</v>
      </c>
      <c r="I72" s="106" t="s">
        <v>428</v>
      </c>
      <c r="J72" s="106" t="s">
        <v>429</v>
      </c>
      <c r="K72" s="106" t="s">
        <v>273</v>
      </c>
      <c r="L72" s="153" t="s">
        <v>302</v>
      </c>
      <c r="M72" s="135" t="s">
        <v>131</v>
      </c>
      <c r="N72" s="135"/>
      <c r="O72" s="135" t="s">
        <v>38</v>
      </c>
      <c r="P72" s="135"/>
      <c r="Q72" s="135" t="s">
        <v>38</v>
      </c>
      <c r="R72" s="326">
        <v>3</v>
      </c>
      <c r="S72" s="205" t="s">
        <v>131</v>
      </c>
      <c r="T72" s="206"/>
      <c r="U72" s="180" t="s">
        <v>128</v>
      </c>
    </row>
    <row r="73" spans="1:21" ht="120" x14ac:dyDescent="0.2">
      <c r="A73" s="134">
        <v>1.47</v>
      </c>
      <c r="B73" s="106" t="s">
        <v>430</v>
      </c>
      <c r="C73" s="128" t="s">
        <v>431</v>
      </c>
      <c r="D73" s="128"/>
      <c r="E73" s="106"/>
      <c r="F73" s="173"/>
      <c r="G73" s="106" t="s">
        <v>432</v>
      </c>
      <c r="H73" s="312" t="s">
        <v>433</v>
      </c>
      <c r="I73" s="106" t="s">
        <v>241</v>
      </c>
      <c r="J73" s="106"/>
      <c r="K73" s="106" t="s">
        <v>434</v>
      </c>
      <c r="L73" s="153" t="s">
        <v>143</v>
      </c>
      <c r="M73" s="135" t="s">
        <v>131</v>
      </c>
      <c r="N73" s="135"/>
      <c r="O73" s="135"/>
      <c r="P73" s="135"/>
      <c r="Q73" s="135" t="s">
        <v>40</v>
      </c>
      <c r="R73" s="326">
        <v>3</v>
      </c>
      <c r="S73" s="188" t="s">
        <v>131</v>
      </c>
      <c r="T73" s="203" t="s">
        <v>2106</v>
      </c>
      <c r="U73" s="191" t="s">
        <v>128</v>
      </c>
    </row>
    <row r="74" spans="1:21" ht="98.25" customHeight="1" x14ac:dyDescent="0.2">
      <c r="A74" s="134">
        <v>1.56</v>
      </c>
      <c r="B74" s="106"/>
      <c r="C74" s="128"/>
      <c r="D74" s="128"/>
      <c r="E74" s="106"/>
      <c r="F74" s="173"/>
      <c r="G74" s="106" t="s">
        <v>435</v>
      </c>
      <c r="H74" s="321" t="s">
        <v>436</v>
      </c>
      <c r="I74" s="106"/>
      <c r="J74" s="106" t="s">
        <v>231</v>
      </c>
      <c r="K74" s="106" t="s">
        <v>242</v>
      </c>
      <c r="L74" s="153" t="s">
        <v>302</v>
      </c>
      <c r="M74" s="135" t="s">
        <v>131</v>
      </c>
      <c r="N74" s="135" t="s">
        <v>38</v>
      </c>
      <c r="O74" s="135"/>
      <c r="P74" s="135" t="s">
        <v>38</v>
      </c>
      <c r="Q74" s="135" t="s">
        <v>40</v>
      </c>
      <c r="R74" s="326">
        <v>3</v>
      </c>
      <c r="S74" s="188" t="s">
        <v>131</v>
      </c>
      <c r="T74" s="192" t="s">
        <v>437</v>
      </c>
      <c r="U74" s="189" t="s">
        <v>128</v>
      </c>
    </row>
    <row r="75" spans="1:21" ht="30" hidden="1" x14ac:dyDescent="0.2">
      <c r="A75" s="130">
        <v>1.1399999999999999</v>
      </c>
      <c r="B75" s="106" t="s">
        <v>160</v>
      </c>
      <c r="C75" s="128" t="s">
        <v>160</v>
      </c>
      <c r="D75" s="128" t="s">
        <v>160</v>
      </c>
      <c r="E75" s="106" t="s">
        <v>160</v>
      </c>
      <c r="F75" s="106"/>
      <c r="G75" s="106" t="s">
        <v>438</v>
      </c>
      <c r="H75" s="312"/>
      <c r="I75" s="106"/>
      <c r="J75" s="106"/>
      <c r="K75" s="106"/>
      <c r="L75" s="153" t="s">
        <v>150</v>
      </c>
      <c r="M75" s="135" t="s">
        <v>128</v>
      </c>
      <c r="N75" s="135" t="s">
        <v>30</v>
      </c>
      <c r="O75" s="135" t="s">
        <v>30</v>
      </c>
      <c r="P75" s="135" t="s">
        <v>30</v>
      </c>
      <c r="Q75" s="135" t="s">
        <v>30</v>
      </c>
      <c r="R75" s="326">
        <v>3</v>
      </c>
      <c r="S75" s="188" t="s">
        <v>131</v>
      </c>
      <c r="T75" s="192" t="s">
        <v>439</v>
      </c>
      <c r="U75" s="180"/>
    </row>
    <row r="76" spans="1:21" s="83" customFormat="1" ht="30" hidden="1" x14ac:dyDescent="0.2">
      <c r="A76" s="130">
        <v>1.1599999999999999</v>
      </c>
      <c r="B76" s="106" t="s">
        <v>144</v>
      </c>
      <c r="C76" s="128" t="s">
        <v>144</v>
      </c>
      <c r="D76" s="128" t="s">
        <v>144</v>
      </c>
      <c r="E76" s="106" t="s">
        <v>440</v>
      </c>
      <c r="F76" s="173"/>
      <c r="G76" s="106" t="s">
        <v>441</v>
      </c>
      <c r="H76" s="312" t="s">
        <v>442</v>
      </c>
      <c r="I76" s="106" t="s">
        <v>428</v>
      </c>
      <c r="J76" s="106" t="s">
        <v>272</v>
      </c>
      <c r="K76" s="106" t="s">
        <v>273</v>
      </c>
      <c r="L76" s="153" t="s">
        <v>302</v>
      </c>
      <c r="M76" s="135" t="s">
        <v>131</v>
      </c>
      <c r="N76" s="135" t="s">
        <v>38</v>
      </c>
      <c r="O76" s="135"/>
      <c r="P76" s="135" t="s">
        <v>38</v>
      </c>
      <c r="Q76" s="135" t="s">
        <v>38</v>
      </c>
      <c r="R76" s="326">
        <v>3</v>
      </c>
      <c r="S76" s="186" t="s">
        <v>131</v>
      </c>
      <c r="T76" s="153" t="s">
        <v>443</v>
      </c>
      <c r="U76" s="190" t="s">
        <v>128</v>
      </c>
    </row>
    <row r="77" spans="1:21" ht="30" hidden="1" x14ac:dyDescent="0.2">
      <c r="A77" s="134">
        <v>1.25</v>
      </c>
      <c r="B77" s="223" t="s">
        <v>144</v>
      </c>
      <c r="C77" s="223" t="s">
        <v>144</v>
      </c>
      <c r="D77" s="223" t="s">
        <v>144</v>
      </c>
      <c r="E77" s="106">
        <v>640121</v>
      </c>
      <c r="F77" s="173"/>
      <c r="G77" s="106" t="s">
        <v>444</v>
      </c>
      <c r="H77" s="312" t="s">
        <v>445</v>
      </c>
      <c r="I77" s="106" t="s">
        <v>163</v>
      </c>
      <c r="J77" s="106" t="s">
        <v>340</v>
      </c>
      <c r="K77" s="106" t="s">
        <v>165</v>
      </c>
      <c r="L77" s="153" t="s">
        <v>150</v>
      </c>
      <c r="M77" s="135" t="s">
        <v>131</v>
      </c>
      <c r="N77" s="135"/>
      <c r="O77" s="135" t="s">
        <v>38</v>
      </c>
      <c r="P77" s="135"/>
      <c r="Q77" s="135" t="s">
        <v>38</v>
      </c>
      <c r="R77" s="326">
        <v>3</v>
      </c>
      <c r="S77" s="135" t="s">
        <v>131</v>
      </c>
      <c r="T77" s="153" t="s">
        <v>446</v>
      </c>
      <c r="U77" s="180" t="s">
        <v>128</v>
      </c>
    </row>
    <row r="78" spans="1:21" ht="30" hidden="1" x14ac:dyDescent="0.2">
      <c r="A78" s="134">
        <v>1.27</v>
      </c>
      <c r="B78" s="224" t="s">
        <v>160</v>
      </c>
      <c r="C78" s="224" t="s">
        <v>160</v>
      </c>
      <c r="D78" s="224" t="s">
        <v>160</v>
      </c>
      <c r="E78" s="224" t="s">
        <v>160</v>
      </c>
      <c r="F78" s="106"/>
      <c r="G78" s="106" t="s">
        <v>447</v>
      </c>
      <c r="H78" s="312" t="s">
        <v>448</v>
      </c>
      <c r="I78" s="106" t="s">
        <v>449</v>
      </c>
      <c r="J78" s="106" t="s">
        <v>449</v>
      </c>
      <c r="K78" s="106" t="s">
        <v>356</v>
      </c>
      <c r="L78" s="153" t="s">
        <v>143</v>
      </c>
      <c r="M78" s="135" t="s">
        <v>131</v>
      </c>
      <c r="N78" s="135" t="s">
        <v>30</v>
      </c>
      <c r="O78" s="135" t="s">
        <v>30</v>
      </c>
      <c r="P78" s="135" t="s">
        <v>30</v>
      </c>
      <c r="Q78" s="135" t="s">
        <v>30</v>
      </c>
      <c r="R78" s="326">
        <v>3</v>
      </c>
      <c r="S78" s="185" t="s">
        <v>131</v>
      </c>
      <c r="T78" s="153" t="s">
        <v>450</v>
      </c>
      <c r="U78" s="180"/>
    </row>
    <row r="79" spans="1:21" ht="30" hidden="1" x14ac:dyDescent="0.2">
      <c r="A79" s="134">
        <v>1.3</v>
      </c>
      <c r="B79" s="225">
        <v>101080</v>
      </c>
      <c r="C79" s="222" t="s">
        <v>144</v>
      </c>
      <c r="D79" s="222" t="s">
        <v>144</v>
      </c>
      <c r="E79" s="226" t="s">
        <v>451</v>
      </c>
      <c r="F79" s="174"/>
      <c r="G79" s="106" t="s">
        <v>452</v>
      </c>
      <c r="H79" s="312" t="s">
        <v>453</v>
      </c>
      <c r="I79" s="106" t="s">
        <v>214</v>
      </c>
      <c r="J79" s="106" t="s">
        <v>454</v>
      </c>
      <c r="K79" s="106" t="s">
        <v>455</v>
      </c>
      <c r="L79" s="153" t="s">
        <v>143</v>
      </c>
      <c r="M79" s="135" t="s">
        <v>131</v>
      </c>
      <c r="N79" s="135" t="s">
        <v>30</v>
      </c>
      <c r="O79" s="135"/>
      <c r="P79" s="135" t="s">
        <v>30</v>
      </c>
      <c r="Q79" s="135" t="s">
        <v>30</v>
      </c>
      <c r="R79" s="326">
        <v>3</v>
      </c>
      <c r="S79" s="188" t="s">
        <v>131</v>
      </c>
      <c r="T79" s="192" t="s">
        <v>456</v>
      </c>
      <c r="U79" s="191" t="s">
        <v>128</v>
      </c>
    </row>
    <row r="80" spans="1:21" ht="45" hidden="1" x14ac:dyDescent="0.2">
      <c r="A80" s="134">
        <v>1.32</v>
      </c>
      <c r="B80" s="106"/>
      <c r="C80" s="128"/>
      <c r="D80" s="128"/>
      <c r="E80" s="106"/>
      <c r="F80" s="173"/>
      <c r="G80" s="106" t="s">
        <v>457</v>
      </c>
      <c r="H80" s="318" t="s">
        <v>458</v>
      </c>
      <c r="I80" s="106" t="s">
        <v>449</v>
      </c>
      <c r="J80" s="106" t="s">
        <v>449</v>
      </c>
      <c r="K80" s="106" t="s">
        <v>459</v>
      </c>
      <c r="L80" s="153" t="s">
        <v>150</v>
      </c>
      <c r="M80" s="135" t="s">
        <v>131</v>
      </c>
      <c r="N80" s="135" t="s">
        <v>47</v>
      </c>
      <c r="O80" s="135" t="s">
        <v>47</v>
      </c>
      <c r="P80" s="135" t="s">
        <v>47</v>
      </c>
      <c r="Q80" s="135" t="s">
        <v>47</v>
      </c>
      <c r="R80" s="326">
        <v>3</v>
      </c>
      <c r="S80" s="188" t="s">
        <v>128</v>
      </c>
      <c r="T80" s="192" t="s">
        <v>460</v>
      </c>
      <c r="U80" s="180" t="s">
        <v>128</v>
      </c>
    </row>
    <row r="81" spans="1:21" ht="60" hidden="1" x14ac:dyDescent="0.2">
      <c r="A81" s="134">
        <v>1.34</v>
      </c>
      <c r="B81" s="224" t="s">
        <v>160</v>
      </c>
      <c r="C81" s="224" t="s">
        <v>160</v>
      </c>
      <c r="D81" s="224" t="s">
        <v>160</v>
      </c>
      <c r="E81" s="224" t="s">
        <v>160</v>
      </c>
      <c r="F81" s="106"/>
      <c r="G81" s="106" t="s">
        <v>461</v>
      </c>
      <c r="H81" s="318" t="s">
        <v>462</v>
      </c>
      <c r="I81" s="106" t="s">
        <v>449</v>
      </c>
      <c r="J81" s="106" t="s">
        <v>463</v>
      </c>
      <c r="K81" s="106" t="s">
        <v>356</v>
      </c>
      <c r="L81" s="153" t="s">
        <v>150</v>
      </c>
      <c r="M81" s="135" t="s">
        <v>128</v>
      </c>
      <c r="N81" s="135" t="s">
        <v>40</v>
      </c>
      <c r="O81" s="135" t="s">
        <v>47</v>
      </c>
      <c r="P81" s="135" t="s">
        <v>47</v>
      </c>
      <c r="Q81" s="135" t="s">
        <v>47</v>
      </c>
      <c r="R81" s="326">
        <v>3</v>
      </c>
      <c r="S81" s="188" t="s">
        <v>131</v>
      </c>
      <c r="T81" s="192" t="s">
        <v>464</v>
      </c>
      <c r="U81" s="180" t="s">
        <v>128</v>
      </c>
    </row>
    <row r="82" spans="1:21" ht="60" hidden="1" x14ac:dyDescent="0.2">
      <c r="A82" s="134">
        <v>1.37</v>
      </c>
      <c r="B82" s="224" t="s">
        <v>160</v>
      </c>
      <c r="C82" s="224" t="s">
        <v>160</v>
      </c>
      <c r="D82" s="224" t="s">
        <v>160</v>
      </c>
      <c r="E82" s="224" t="s">
        <v>160</v>
      </c>
      <c r="F82" s="106"/>
      <c r="G82" s="106" t="s">
        <v>465</v>
      </c>
      <c r="H82" s="312" t="s">
        <v>466</v>
      </c>
      <c r="I82" s="106" t="s">
        <v>175</v>
      </c>
      <c r="J82" s="106" t="s">
        <v>306</v>
      </c>
      <c r="K82" s="106" t="s">
        <v>323</v>
      </c>
      <c r="L82" s="153" t="s">
        <v>143</v>
      </c>
      <c r="M82" s="135" t="s">
        <v>128</v>
      </c>
      <c r="N82" s="135" t="s">
        <v>40</v>
      </c>
      <c r="O82" s="135" t="s">
        <v>30</v>
      </c>
      <c r="P82" s="135" t="s">
        <v>30</v>
      </c>
      <c r="Q82" s="135" t="s">
        <v>30</v>
      </c>
      <c r="R82" s="326">
        <v>3</v>
      </c>
      <c r="S82" s="188" t="s">
        <v>131</v>
      </c>
      <c r="T82" s="304" t="s">
        <v>467</v>
      </c>
      <c r="U82" s="180" t="s">
        <v>128</v>
      </c>
    </row>
    <row r="83" spans="1:21" ht="30" hidden="1" x14ac:dyDescent="0.2">
      <c r="A83" s="134">
        <v>1.41</v>
      </c>
      <c r="B83" s="225">
        <v>102520</v>
      </c>
      <c r="C83" s="222" t="s">
        <v>144</v>
      </c>
      <c r="D83" s="222" t="s">
        <v>144</v>
      </c>
      <c r="E83" s="222" t="s">
        <v>144</v>
      </c>
      <c r="F83" s="106"/>
      <c r="G83" s="106" t="s">
        <v>468</v>
      </c>
      <c r="H83" s="321" t="s">
        <v>469</v>
      </c>
      <c r="I83" s="106" t="s">
        <v>163</v>
      </c>
      <c r="J83" s="106" t="s">
        <v>340</v>
      </c>
      <c r="K83" s="106" t="s">
        <v>165</v>
      </c>
      <c r="L83" s="153" t="s">
        <v>143</v>
      </c>
      <c r="M83" s="135" t="s">
        <v>128</v>
      </c>
      <c r="N83" s="135" t="s">
        <v>30</v>
      </c>
      <c r="O83" s="135" t="s">
        <v>30</v>
      </c>
      <c r="P83" s="135" t="s">
        <v>30</v>
      </c>
      <c r="Q83" s="135" t="s">
        <v>30</v>
      </c>
      <c r="R83" s="326">
        <v>3</v>
      </c>
      <c r="S83" s="188" t="s">
        <v>131</v>
      </c>
      <c r="T83" s="192" t="s">
        <v>470</v>
      </c>
      <c r="U83" s="180" t="s">
        <v>128</v>
      </c>
    </row>
    <row r="84" spans="1:21" ht="90.75" hidden="1" customHeight="1" x14ac:dyDescent="0.2">
      <c r="A84" s="134">
        <v>1.49</v>
      </c>
      <c r="B84" s="106"/>
      <c r="C84" s="128"/>
      <c r="D84" s="128"/>
      <c r="E84" s="106"/>
      <c r="F84" s="173"/>
      <c r="G84" s="106" t="s">
        <v>471</v>
      </c>
      <c r="H84" s="312" t="s">
        <v>472</v>
      </c>
      <c r="I84" s="106" t="s">
        <v>178</v>
      </c>
      <c r="J84" s="106" t="s">
        <v>194</v>
      </c>
      <c r="K84" s="106" t="s">
        <v>180</v>
      </c>
      <c r="L84" s="153" t="s">
        <v>137</v>
      </c>
      <c r="M84" s="135" t="s">
        <v>128</v>
      </c>
      <c r="N84" s="135" t="s">
        <v>47</v>
      </c>
      <c r="O84" s="135" t="s">
        <v>47</v>
      </c>
      <c r="P84" s="135" t="s">
        <v>47</v>
      </c>
      <c r="Q84" s="135" t="s">
        <v>47</v>
      </c>
      <c r="R84" s="326">
        <v>3</v>
      </c>
      <c r="S84" s="188" t="s">
        <v>128</v>
      </c>
      <c r="T84" s="192" t="s">
        <v>473</v>
      </c>
      <c r="U84" s="180" t="s">
        <v>128</v>
      </c>
    </row>
    <row r="85" spans="1:21" ht="30" hidden="1" x14ac:dyDescent="0.2">
      <c r="A85" s="134">
        <v>1.6</v>
      </c>
      <c r="B85" s="106"/>
      <c r="C85" s="128"/>
      <c r="D85" s="128"/>
      <c r="E85" s="106"/>
      <c r="F85" s="173"/>
      <c r="G85" s="106" t="s">
        <v>474</v>
      </c>
      <c r="H85" s="312" t="s">
        <v>475</v>
      </c>
      <c r="I85" s="106" t="s">
        <v>175</v>
      </c>
      <c r="J85" s="106" t="s">
        <v>476</v>
      </c>
      <c r="K85" s="106" t="s">
        <v>190</v>
      </c>
      <c r="L85" s="153" t="s">
        <v>302</v>
      </c>
      <c r="M85" s="135" t="s">
        <v>131</v>
      </c>
      <c r="N85" s="135"/>
      <c r="O85" s="135" t="s">
        <v>38</v>
      </c>
      <c r="P85" s="135"/>
      <c r="Q85" s="135" t="s">
        <v>30</v>
      </c>
      <c r="R85" s="326">
        <v>3</v>
      </c>
      <c r="S85" s="199" t="s">
        <v>128</v>
      </c>
      <c r="T85" s="153" t="s">
        <v>477</v>
      </c>
      <c r="U85" s="190"/>
    </row>
    <row r="86" spans="1:21" s="83" customFormat="1" ht="85" hidden="1" x14ac:dyDescent="0.2">
      <c r="A86" s="134">
        <v>1.61</v>
      </c>
      <c r="B86" s="106"/>
      <c r="C86" s="128"/>
      <c r="D86" s="128"/>
      <c r="E86" s="106" t="s">
        <v>478</v>
      </c>
      <c r="F86" s="173"/>
      <c r="G86" s="106" t="s">
        <v>479</v>
      </c>
      <c r="H86" s="312" t="s">
        <v>480</v>
      </c>
      <c r="I86" s="106" t="s">
        <v>241</v>
      </c>
      <c r="J86" s="106" t="s">
        <v>283</v>
      </c>
      <c r="K86" s="106" t="s">
        <v>242</v>
      </c>
      <c r="L86" s="153" t="s">
        <v>143</v>
      </c>
      <c r="M86" s="135" t="s">
        <v>131</v>
      </c>
      <c r="N86" s="135" t="s">
        <v>40</v>
      </c>
      <c r="O86" s="135" t="s">
        <v>38</v>
      </c>
      <c r="P86" s="135" t="s">
        <v>38</v>
      </c>
      <c r="Q86" s="135" t="s">
        <v>30</v>
      </c>
      <c r="R86" s="326">
        <v>3</v>
      </c>
      <c r="S86" s="188" t="s">
        <v>131</v>
      </c>
      <c r="T86" s="192" t="s">
        <v>481</v>
      </c>
      <c r="U86" s="180" t="s">
        <v>128</v>
      </c>
    </row>
    <row r="87" spans="1:21" ht="45" hidden="1" x14ac:dyDescent="0.2">
      <c r="A87" s="134">
        <v>1.63</v>
      </c>
      <c r="B87" s="106"/>
      <c r="C87" s="128"/>
      <c r="D87" s="128"/>
      <c r="E87" s="106"/>
      <c r="F87" s="106"/>
      <c r="G87" s="106" t="s">
        <v>482</v>
      </c>
      <c r="H87" s="312" t="s">
        <v>483</v>
      </c>
      <c r="I87" s="106" t="s">
        <v>449</v>
      </c>
      <c r="J87" s="106" t="s">
        <v>463</v>
      </c>
      <c r="K87" s="106" t="s">
        <v>484</v>
      </c>
      <c r="L87" s="153"/>
      <c r="M87" s="135" t="s">
        <v>128</v>
      </c>
      <c r="N87" s="135" t="s">
        <v>30</v>
      </c>
      <c r="O87" s="135" t="s">
        <v>30</v>
      </c>
      <c r="P87" s="135" t="s">
        <v>30</v>
      </c>
      <c r="Q87" s="135" t="s">
        <v>30</v>
      </c>
      <c r="R87" s="326">
        <v>3</v>
      </c>
      <c r="S87" s="194"/>
      <c r="T87" s="192" t="s">
        <v>299</v>
      </c>
      <c r="U87" s="190"/>
    </row>
    <row r="88" spans="1:21" ht="49" hidden="1" x14ac:dyDescent="0.2">
      <c r="A88" s="134">
        <v>1.65</v>
      </c>
      <c r="B88" s="106"/>
      <c r="C88" s="128"/>
      <c r="D88" s="128"/>
      <c r="E88" s="106"/>
      <c r="F88" s="173"/>
      <c r="G88" s="106" t="s">
        <v>485</v>
      </c>
      <c r="H88" s="312" t="s">
        <v>486</v>
      </c>
      <c r="I88" s="106" t="s">
        <v>241</v>
      </c>
      <c r="J88" s="106" t="s">
        <v>231</v>
      </c>
      <c r="K88" s="106" t="s">
        <v>242</v>
      </c>
      <c r="L88" s="153" t="s">
        <v>143</v>
      </c>
      <c r="M88" s="135" t="s">
        <v>131</v>
      </c>
      <c r="N88" s="135" t="s">
        <v>40</v>
      </c>
      <c r="O88" s="135" t="s">
        <v>38</v>
      </c>
      <c r="P88" s="135" t="s">
        <v>38</v>
      </c>
      <c r="Q88" s="135" t="s">
        <v>47</v>
      </c>
      <c r="R88" s="326">
        <v>3</v>
      </c>
      <c r="S88" s="186" t="s">
        <v>131</v>
      </c>
      <c r="T88" s="153" t="s">
        <v>487</v>
      </c>
      <c r="U88" s="180" t="s">
        <v>128</v>
      </c>
    </row>
    <row r="89" spans="1:21" ht="90" hidden="1" x14ac:dyDescent="0.2">
      <c r="A89" s="134">
        <v>1.66</v>
      </c>
      <c r="B89" s="106"/>
      <c r="C89" s="128"/>
      <c r="D89" s="128"/>
      <c r="E89" s="106"/>
      <c r="F89" s="106"/>
      <c r="G89" s="106" t="s">
        <v>488</v>
      </c>
      <c r="H89" s="312" t="s">
        <v>489</v>
      </c>
      <c r="I89" s="106" t="s">
        <v>178</v>
      </c>
      <c r="J89" s="106" t="s">
        <v>194</v>
      </c>
      <c r="K89" s="106" t="s">
        <v>180</v>
      </c>
      <c r="L89" s="153" t="s">
        <v>150</v>
      </c>
      <c r="M89" s="135" t="s">
        <v>128</v>
      </c>
      <c r="N89" s="135" t="s">
        <v>30</v>
      </c>
      <c r="O89" s="135" t="s">
        <v>30</v>
      </c>
      <c r="P89" s="135" t="s">
        <v>30</v>
      </c>
      <c r="Q89" s="135" t="s">
        <v>30</v>
      </c>
      <c r="R89" s="326">
        <v>3</v>
      </c>
      <c r="S89" s="185" t="s">
        <v>128</v>
      </c>
      <c r="T89" s="153" t="s">
        <v>490</v>
      </c>
      <c r="U89" s="190" t="s">
        <v>128</v>
      </c>
    </row>
    <row r="90" spans="1:21" ht="30" hidden="1" x14ac:dyDescent="0.2">
      <c r="A90" s="134">
        <v>1.68</v>
      </c>
      <c r="B90" s="106"/>
      <c r="C90" s="128"/>
      <c r="D90" s="128"/>
      <c r="E90" s="106"/>
      <c r="F90" s="173"/>
      <c r="G90" s="106" t="s">
        <v>491</v>
      </c>
      <c r="H90" s="312" t="s">
        <v>489</v>
      </c>
      <c r="I90" s="106" t="s">
        <v>169</v>
      </c>
      <c r="J90" s="106" t="s">
        <v>246</v>
      </c>
      <c r="K90" s="106" t="s">
        <v>247</v>
      </c>
      <c r="L90" s="153" t="s">
        <v>143</v>
      </c>
      <c r="M90" s="135" t="s">
        <v>131</v>
      </c>
      <c r="N90" s="135" t="s">
        <v>30</v>
      </c>
      <c r="O90" s="135" t="s">
        <v>30</v>
      </c>
      <c r="P90" s="135" t="s">
        <v>30</v>
      </c>
      <c r="Q90" s="135" t="s">
        <v>30</v>
      </c>
      <c r="R90" s="326">
        <v>3</v>
      </c>
      <c r="S90" s="188" t="s">
        <v>131</v>
      </c>
      <c r="T90" s="192"/>
      <c r="U90" s="180" t="s">
        <v>128</v>
      </c>
    </row>
    <row r="91" spans="1:21" ht="73" hidden="1" x14ac:dyDescent="0.2">
      <c r="A91" s="134">
        <v>1.76</v>
      </c>
      <c r="B91" s="128"/>
      <c r="C91" s="128"/>
      <c r="D91" s="128"/>
      <c r="E91" s="106"/>
      <c r="F91" s="173"/>
      <c r="G91" s="106" t="s">
        <v>492</v>
      </c>
      <c r="H91" s="312" t="s">
        <v>493</v>
      </c>
      <c r="I91" s="106" t="s">
        <v>175</v>
      </c>
      <c r="J91" s="106" t="s">
        <v>322</v>
      </c>
      <c r="K91" s="106" t="s">
        <v>323</v>
      </c>
      <c r="L91" s="153" t="s">
        <v>150</v>
      </c>
      <c r="M91" s="135" t="s">
        <v>131</v>
      </c>
      <c r="N91" s="135" t="s">
        <v>38</v>
      </c>
      <c r="O91" s="135"/>
      <c r="P91" s="135" t="s">
        <v>38</v>
      </c>
      <c r="Q91" s="135" t="s">
        <v>47</v>
      </c>
      <c r="R91" s="326">
        <v>3</v>
      </c>
      <c r="S91" s="188" t="s">
        <v>131</v>
      </c>
      <c r="T91" s="192" t="s">
        <v>494</v>
      </c>
      <c r="U91" s="180" t="s">
        <v>128</v>
      </c>
    </row>
    <row r="92" spans="1:21" ht="133" hidden="1" x14ac:dyDescent="0.2">
      <c r="A92" s="134">
        <v>1.78</v>
      </c>
      <c r="B92" s="128"/>
      <c r="C92" s="128"/>
      <c r="D92" s="128"/>
      <c r="E92" s="106"/>
      <c r="F92" s="173"/>
      <c r="G92" s="106" t="s">
        <v>495</v>
      </c>
      <c r="H92" s="312" t="s">
        <v>496</v>
      </c>
      <c r="I92" s="106" t="s">
        <v>178</v>
      </c>
      <c r="J92" s="106" t="s">
        <v>497</v>
      </c>
      <c r="K92" s="106" t="s">
        <v>498</v>
      </c>
      <c r="L92" s="153"/>
      <c r="M92" s="135" t="s">
        <v>131</v>
      </c>
      <c r="N92" s="135" t="s">
        <v>47</v>
      </c>
      <c r="O92" s="135" t="s">
        <v>47</v>
      </c>
      <c r="P92" s="135" t="s">
        <v>47</v>
      </c>
      <c r="Q92" s="135" t="s">
        <v>47</v>
      </c>
      <c r="R92" s="326">
        <v>3</v>
      </c>
      <c r="S92" s="188" t="s">
        <v>128</v>
      </c>
      <c r="T92" s="192"/>
      <c r="U92" s="180"/>
    </row>
    <row r="93" spans="1:21" ht="60" hidden="1" x14ac:dyDescent="0.2">
      <c r="A93" s="134">
        <v>1.79</v>
      </c>
      <c r="B93" s="128"/>
      <c r="C93" s="128"/>
      <c r="D93" s="128"/>
      <c r="E93" s="106"/>
      <c r="F93" s="173"/>
      <c r="G93" s="106" t="s">
        <v>499</v>
      </c>
      <c r="H93" s="312" t="s">
        <v>500</v>
      </c>
      <c r="I93" s="106" t="s">
        <v>241</v>
      </c>
      <c r="J93" s="106" t="s">
        <v>501</v>
      </c>
      <c r="K93" s="106" t="s">
        <v>502</v>
      </c>
      <c r="L93" s="153" t="s">
        <v>143</v>
      </c>
      <c r="M93" s="135" t="s">
        <v>131</v>
      </c>
      <c r="N93" s="135" t="s">
        <v>38</v>
      </c>
      <c r="O93" s="135" t="s">
        <v>38</v>
      </c>
      <c r="P93" s="135" t="s">
        <v>38</v>
      </c>
      <c r="Q93" s="135" t="s">
        <v>38</v>
      </c>
      <c r="R93" s="326">
        <v>3</v>
      </c>
      <c r="S93" s="188" t="s">
        <v>131</v>
      </c>
      <c r="T93" s="192" t="s">
        <v>503</v>
      </c>
      <c r="U93" s="180" t="s">
        <v>128</v>
      </c>
    </row>
    <row r="94" spans="1:21" s="127" customFormat="1" ht="57.75" hidden="1" customHeight="1" x14ac:dyDescent="0.2">
      <c r="A94" s="134">
        <v>1.84</v>
      </c>
      <c r="B94" s="128"/>
      <c r="C94" s="128" t="s">
        <v>504</v>
      </c>
      <c r="D94" s="128"/>
      <c r="E94" s="106"/>
      <c r="F94" s="106"/>
      <c r="G94" s="106" t="s">
        <v>505</v>
      </c>
      <c r="H94" s="312"/>
      <c r="I94" s="106" t="s">
        <v>178</v>
      </c>
      <c r="J94" s="106" t="s">
        <v>208</v>
      </c>
      <c r="K94" s="106" t="s">
        <v>506</v>
      </c>
      <c r="L94" s="153" t="s">
        <v>143</v>
      </c>
      <c r="M94" s="135" t="s">
        <v>128</v>
      </c>
      <c r="N94" s="135" t="s">
        <v>30</v>
      </c>
      <c r="O94" s="135" t="s">
        <v>30</v>
      </c>
      <c r="P94" s="135" t="s">
        <v>30</v>
      </c>
      <c r="Q94" s="135" t="s">
        <v>30</v>
      </c>
      <c r="R94" s="326">
        <v>3</v>
      </c>
      <c r="S94" s="188" t="s">
        <v>131</v>
      </c>
      <c r="T94" s="320" t="s">
        <v>299</v>
      </c>
      <c r="U94" s="180"/>
    </row>
    <row r="95" spans="1:21" ht="30" hidden="1" x14ac:dyDescent="0.2">
      <c r="A95" s="134">
        <v>1.86</v>
      </c>
      <c r="B95" s="128"/>
      <c r="C95" s="128" t="s">
        <v>507</v>
      </c>
      <c r="D95" s="128"/>
      <c r="E95" s="106">
        <v>640337</v>
      </c>
      <c r="F95" s="173"/>
      <c r="G95" s="106" t="s">
        <v>508</v>
      </c>
      <c r="H95" s="312"/>
      <c r="I95" s="106" t="s">
        <v>509</v>
      </c>
      <c r="J95" s="106" t="s">
        <v>157</v>
      </c>
      <c r="K95" s="106" t="s">
        <v>149</v>
      </c>
      <c r="L95" s="153" t="s">
        <v>150</v>
      </c>
      <c r="M95" s="135" t="s">
        <v>131</v>
      </c>
      <c r="N95" s="135" t="s">
        <v>38</v>
      </c>
      <c r="O95" s="135"/>
      <c r="P95" s="135" t="s">
        <v>38</v>
      </c>
      <c r="Q95" s="135" t="s">
        <v>38</v>
      </c>
      <c r="R95" s="326">
        <v>3</v>
      </c>
      <c r="S95" s="188" t="s">
        <v>131</v>
      </c>
      <c r="T95" s="192" t="s">
        <v>510</v>
      </c>
      <c r="U95" s="189" t="s">
        <v>128</v>
      </c>
    </row>
    <row r="96" spans="1:21" ht="54.75" hidden="1" customHeight="1" x14ac:dyDescent="0.2">
      <c r="A96" s="134">
        <v>1.97</v>
      </c>
      <c r="B96" s="128"/>
      <c r="C96" s="128"/>
      <c r="D96" s="128"/>
      <c r="E96" s="106"/>
      <c r="F96" s="173"/>
      <c r="G96" s="161" t="s">
        <v>511</v>
      </c>
      <c r="H96" s="312" t="s">
        <v>512</v>
      </c>
      <c r="I96" s="106" t="s">
        <v>147</v>
      </c>
      <c r="J96" s="106" t="s">
        <v>513</v>
      </c>
      <c r="K96" s="106" t="s">
        <v>149</v>
      </c>
      <c r="L96" s="153" t="s">
        <v>150</v>
      </c>
      <c r="M96" s="137" t="s">
        <v>131</v>
      </c>
      <c r="N96" s="135" t="s">
        <v>38</v>
      </c>
      <c r="O96" s="135"/>
      <c r="P96" s="135" t="s">
        <v>38</v>
      </c>
      <c r="Q96" s="135" t="s">
        <v>38</v>
      </c>
      <c r="R96" s="326">
        <v>3</v>
      </c>
      <c r="S96" s="199" t="s">
        <v>131</v>
      </c>
      <c r="T96" s="153"/>
      <c r="U96" s="180" t="s">
        <v>128</v>
      </c>
    </row>
    <row r="97" spans="1:21" ht="37" hidden="1" x14ac:dyDescent="0.2">
      <c r="A97" s="134">
        <v>1.92</v>
      </c>
      <c r="B97" s="128"/>
      <c r="C97" s="128"/>
      <c r="D97" s="128"/>
      <c r="E97" s="106"/>
      <c r="F97" s="173"/>
      <c r="G97" s="106" t="s">
        <v>514</v>
      </c>
      <c r="H97" s="312" t="s">
        <v>515</v>
      </c>
      <c r="I97" s="106" t="s">
        <v>241</v>
      </c>
      <c r="J97" s="106" t="s">
        <v>231</v>
      </c>
      <c r="K97" s="106" t="s">
        <v>242</v>
      </c>
      <c r="L97" s="153" t="s">
        <v>150</v>
      </c>
      <c r="M97" s="135" t="s">
        <v>128</v>
      </c>
      <c r="N97" s="135" t="s">
        <v>30</v>
      </c>
      <c r="O97" s="135" t="s">
        <v>30</v>
      </c>
      <c r="P97" s="135" t="s">
        <v>30</v>
      </c>
      <c r="Q97" s="135" t="s">
        <v>30</v>
      </c>
      <c r="R97" s="326">
        <v>3</v>
      </c>
      <c r="S97" s="188" t="s">
        <v>128</v>
      </c>
      <c r="T97" s="192" t="s">
        <v>516</v>
      </c>
      <c r="U97" s="191" t="s">
        <v>128</v>
      </c>
    </row>
    <row r="98" spans="1:21" s="83" customFormat="1" ht="63" hidden="1" customHeight="1" x14ac:dyDescent="0.2">
      <c r="A98" s="134">
        <v>1.95</v>
      </c>
      <c r="B98" s="128"/>
      <c r="C98" s="128"/>
      <c r="D98" s="128"/>
      <c r="E98" s="106"/>
      <c r="F98" s="106"/>
      <c r="G98" s="106" t="s">
        <v>517</v>
      </c>
      <c r="H98" s="312" t="s">
        <v>518</v>
      </c>
      <c r="I98" s="106" t="s">
        <v>519</v>
      </c>
      <c r="J98" s="106" t="s">
        <v>520</v>
      </c>
      <c r="K98" s="106" t="s">
        <v>521</v>
      </c>
      <c r="L98" s="153"/>
      <c r="M98" s="135" t="s">
        <v>128</v>
      </c>
      <c r="N98" s="135" t="s">
        <v>30</v>
      </c>
      <c r="O98" s="135" t="s">
        <v>30</v>
      </c>
      <c r="P98" s="135" t="s">
        <v>30</v>
      </c>
      <c r="Q98" s="135" t="s">
        <v>30</v>
      </c>
      <c r="R98" s="326">
        <v>3</v>
      </c>
      <c r="S98" s="199" t="s">
        <v>131</v>
      </c>
      <c r="T98" s="136" t="s">
        <v>522</v>
      </c>
      <c r="U98" s="320" t="s">
        <v>128</v>
      </c>
    </row>
    <row r="99" spans="1:21" ht="30" hidden="1" x14ac:dyDescent="0.2">
      <c r="A99" s="134">
        <v>1.96</v>
      </c>
      <c r="B99" s="128"/>
      <c r="C99" s="128"/>
      <c r="D99" s="128"/>
      <c r="E99" s="106"/>
      <c r="F99" s="173"/>
      <c r="G99" s="106" t="s">
        <v>523</v>
      </c>
      <c r="H99" s="312" t="s">
        <v>524</v>
      </c>
      <c r="I99" s="106" t="s">
        <v>241</v>
      </c>
      <c r="J99" s="106" t="s">
        <v>283</v>
      </c>
      <c r="K99" s="106" t="s">
        <v>242</v>
      </c>
      <c r="L99" s="153" t="s">
        <v>150</v>
      </c>
      <c r="M99" s="137" t="s">
        <v>128</v>
      </c>
      <c r="N99" s="135" t="s">
        <v>30</v>
      </c>
      <c r="O99" s="135" t="s">
        <v>30</v>
      </c>
      <c r="P99" s="135" t="s">
        <v>30</v>
      </c>
      <c r="Q99" s="135" t="s">
        <v>30</v>
      </c>
      <c r="R99" s="326">
        <v>3</v>
      </c>
      <c r="S99" s="211" t="s">
        <v>128</v>
      </c>
      <c r="T99" s="192" t="s">
        <v>525</v>
      </c>
      <c r="U99" s="180" t="s">
        <v>128</v>
      </c>
    </row>
    <row r="100" spans="1:21" ht="62.25" hidden="1" customHeight="1" x14ac:dyDescent="0.2">
      <c r="A100" s="134">
        <v>1.98</v>
      </c>
      <c r="B100" s="128"/>
      <c r="C100" s="128"/>
      <c r="D100" s="128"/>
      <c r="E100" s="106"/>
      <c r="F100" s="173"/>
      <c r="G100" s="106" t="s">
        <v>526</v>
      </c>
      <c r="H100" s="312" t="s">
        <v>527</v>
      </c>
      <c r="I100" s="106" t="s">
        <v>528</v>
      </c>
      <c r="J100" s="106" t="s">
        <v>529</v>
      </c>
      <c r="K100" s="106" t="s">
        <v>530</v>
      </c>
      <c r="L100" s="153" t="s">
        <v>143</v>
      </c>
      <c r="M100" s="137" t="s">
        <v>131</v>
      </c>
      <c r="N100" s="135"/>
      <c r="O100" s="135" t="s">
        <v>38</v>
      </c>
      <c r="P100" s="135"/>
      <c r="Q100" s="135" t="s">
        <v>38</v>
      </c>
      <c r="R100" s="326">
        <v>3</v>
      </c>
      <c r="S100" s="188" t="s">
        <v>131</v>
      </c>
      <c r="T100" s="192"/>
      <c r="U100" s="180" t="s">
        <v>128</v>
      </c>
    </row>
    <row r="101" spans="1:21" ht="30" hidden="1" x14ac:dyDescent="0.2">
      <c r="A101" s="134">
        <v>1.99</v>
      </c>
      <c r="B101" s="128"/>
      <c r="C101" s="128"/>
      <c r="D101" s="128"/>
      <c r="E101" s="106"/>
      <c r="F101" s="173"/>
      <c r="G101" s="106" t="s">
        <v>531</v>
      </c>
      <c r="H101" s="312"/>
      <c r="I101" s="106" t="s">
        <v>271</v>
      </c>
      <c r="J101" s="106" t="s">
        <v>272</v>
      </c>
      <c r="K101" s="106" t="s">
        <v>273</v>
      </c>
      <c r="L101" s="153" t="s">
        <v>150</v>
      </c>
      <c r="M101" s="137" t="s">
        <v>131</v>
      </c>
      <c r="N101" s="135" t="s">
        <v>40</v>
      </c>
      <c r="O101" s="135" t="s">
        <v>38</v>
      </c>
      <c r="P101" s="135" t="s">
        <v>38</v>
      </c>
      <c r="Q101" s="135" t="s">
        <v>38</v>
      </c>
      <c r="R101" s="326">
        <v>3</v>
      </c>
      <c r="S101" s="188" t="s">
        <v>131</v>
      </c>
      <c r="T101" s="192" t="s">
        <v>532</v>
      </c>
      <c r="U101" s="180" t="s">
        <v>128</v>
      </c>
    </row>
    <row r="102" spans="1:21" ht="72" hidden="1" customHeight="1" x14ac:dyDescent="0.2">
      <c r="A102" s="134">
        <v>2.0299999999999998</v>
      </c>
      <c r="B102" s="128"/>
      <c r="C102" s="128" t="s">
        <v>533</v>
      </c>
      <c r="D102" s="128"/>
      <c r="E102" s="106"/>
      <c r="F102" s="106"/>
      <c r="G102" s="106" t="s">
        <v>534</v>
      </c>
      <c r="H102" s="312" t="s">
        <v>535</v>
      </c>
      <c r="I102" s="106" t="s">
        <v>536</v>
      </c>
      <c r="J102" s="106" t="s">
        <v>537</v>
      </c>
      <c r="K102" s="106" t="s">
        <v>180</v>
      </c>
      <c r="L102" s="153" t="s">
        <v>143</v>
      </c>
      <c r="M102" s="137" t="s">
        <v>128</v>
      </c>
      <c r="N102" s="135" t="s">
        <v>30</v>
      </c>
      <c r="O102" s="135" t="s">
        <v>30</v>
      </c>
      <c r="P102" s="135" t="s">
        <v>30</v>
      </c>
      <c r="Q102" s="135" t="s">
        <v>30</v>
      </c>
      <c r="R102" s="326">
        <v>3</v>
      </c>
      <c r="S102" s="198" t="s">
        <v>131</v>
      </c>
      <c r="T102" s="192" t="s">
        <v>538</v>
      </c>
      <c r="U102" s="190" t="s">
        <v>128</v>
      </c>
    </row>
    <row r="103" spans="1:21" ht="15" x14ac:dyDescent="0.2">
      <c r="A103" s="134">
        <v>2.0699999999999998</v>
      </c>
      <c r="B103" s="128"/>
      <c r="C103" s="128"/>
      <c r="D103" s="128"/>
      <c r="E103" s="106"/>
      <c r="F103" s="173"/>
      <c r="G103" s="106" t="s">
        <v>539</v>
      </c>
      <c r="H103" s="312" t="s">
        <v>540</v>
      </c>
      <c r="I103" s="106" t="s">
        <v>147</v>
      </c>
      <c r="J103" s="106" t="s">
        <v>513</v>
      </c>
      <c r="K103" s="106" t="s">
        <v>149</v>
      </c>
      <c r="L103" s="153" t="s">
        <v>150</v>
      </c>
      <c r="M103" s="137" t="s">
        <v>131</v>
      </c>
      <c r="N103" s="135"/>
      <c r="O103" s="135" t="s">
        <v>38</v>
      </c>
      <c r="P103" s="135"/>
      <c r="Q103" s="135" t="s">
        <v>40</v>
      </c>
      <c r="R103" s="326">
        <v>3</v>
      </c>
      <c r="S103" s="188" t="s">
        <v>131</v>
      </c>
      <c r="T103" s="192" t="s">
        <v>2113</v>
      </c>
      <c r="U103" s="180" t="s">
        <v>128</v>
      </c>
    </row>
    <row r="104" spans="1:21" s="83" customFormat="1" ht="91.5" hidden="1" customHeight="1" x14ac:dyDescent="0.2">
      <c r="A104" s="134">
        <v>2.0499999999999998</v>
      </c>
      <c r="B104" s="132"/>
      <c r="C104" s="132"/>
      <c r="D104" s="132"/>
      <c r="E104" s="131"/>
      <c r="F104" s="131"/>
      <c r="G104" s="131" t="s">
        <v>541</v>
      </c>
      <c r="H104" s="313" t="s">
        <v>542</v>
      </c>
      <c r="I104" s="131" t="s">
        <v>241</v>
      </c>
      <c r="J104" s="131" t="s">
        <v>283</v>
      </c>
      <c r="K104" s="131" t="s">
        <v>242</v>
      </c>
      <c r="L104" s="131" t="s">
        <v>143</v>
      </c>
      <c r="M104" s="298" t="s">
        <v>128</v>
      </c>
      <c r="N104" s="290" t="s">
        <v>30</v>
      </c>
      <c r="O104" s="288" t="s">
        <v>30</v>
      </c>
      <c r="P104" s="288" t="s">
        <v>30</v>
      </c>
      <c r="Q104" s="133" t="s">
        <v>47</v>
      </c>
      <c r="R104" s="326">
        <v>3</v>
      </c>
      <c r="S104" s="300" t="s">
        <v>131</v>
      </c>
      <c r="T104" s="208" t="s">
        <v>543</v>
      </c>
      <c r="U104" s="210" t="s">
        <v>128</v>
      </c>
    </row>
    <row r="105" spans="1:21" s="127" customFormat="1" ht="50.25" hidden="1" customHeight="1" x14ac:dyDescent="0.2">
      <c r="A105" s="134">
        <v>2.08</v>
      </c>
      <c r="B105" s="128"/>
      <c r="C105" s="128"/>
      <c r="D105" s="128"/>
      <c r="E105" s="106"/>
      <c r="F105" s="106"/>
      <c r="G105" s="106" t="s">
        <v>544</v>
      </c>
      <c r="H105" s="312" t="s">
        <v>545</v>
      </c>
      <c r="I105" s="106" t="s">
        <v>156</v>
      </c>
      <c r="J105" s="106" t="s">
        <v>157</v>
      </c>
      <c r="K105" s="106" t="s">
        <v>149</v>
      </c>
      <c r="L105" s="106"/>
      <c r="M105" s="297" t="s">
        <v>128</v>
      </c>
      <c r="N105" s="288" t="s">
        <v>129</v>
      </c>
      <c r="O105" s="288" t="s">
        <v>30</v>
      </c>
      <c r="P105" s="288"/>
      <c r="Q105" s="135" t="s">
        <v>30</v>
      </c>
      <c r="R105" s="326">
        <v>3</v>
      </c>
      <c r="S105" s="205"/>
      <c r="T105" s="180" t="s">
        <v>299</v>
      </c>
      <c r="U105" s="209" t="s">
        <v>128</v>
      </c>
    </row>
    <row r="106" spans="1:21" ht="45" hidden="1" x14ac:dyDescent="0.2">
      <c r="A106" s="134">
        <v>2.1</v>
      </c>
      <c r="B106" s="128"/>
      <c r="C106" s="128"/>
      <c r="D106" s="128"/>
      <c r="E106" s="106"/>
      <c r="F106" s="106"/>
      <c r="G106" s="106" t="s">
        <v>546</v>
      </c>
      <c r="H106" s="312"/>
      <c r="I106" s="106" t="s">
        <v>175</v>
      </c>
      <c r="J106" s="106" t="s">
        <v>547</v>
      </c>
      <c r="K106" s="106" t="s">
        <v>190</v>
      </c>
      <c r="L106" s="106"/>
      <c r="M106" s="297" t="s">
        <v>131</v>
      </c>
      <c r="N106" s="135" t="s">
        <v>129</v>
      </c>
      <c r="O106" s="135" t="s">
        <v>30</v>
      </c>
      <c r="P106" s="135" t="s">
        <v>129</v>
      </c>
      <c r="Q106" s="288" t="s">
        <v>30</v>
      </c>
      <c r="R106" s="326">
        <v>3</v>
      </c>
      <c r="S106" s="199"/>
      <c r="T106" s="191" t="s">
        <v>548</v>
      </c>
      <c r="U106" s="209"/>
    </row>
    <row r="107" spans="1:21" ht="73" hidden="1" x14ac:dyDescent="0.2">
      <c r="A107" s="134">
        <v>2.11</v>
      </c>
      <c r="B107" s="132"/>
      <c r="C107" s="132"/>
      <c r="D107" s="132" t="s">
        <v>549</v>
      </c>
      <c r="E107" s="131"/>
      <c r="F107" s="174"/>
      <c r="G107" s="131" t="s">
        <v>550</v>
      </c>
      <c r="H107" s="319" t="s">
        <v>551</v>
      </c>
      <c r="I107" s="131" t="s">
        <v>528</v>
      </c>
      <c r="J107" s="131" t="s">
        <v>529</v>
      </c>
      <c r="K107" s="131" t="s">
        <v>552</v>
      </c>
      <c r="L107" s="131" t="s">
        <v>143</v>
      </c>
      <c r="M107" s="131" t="s">
        <v>131</v>
      </c>
      <c r="N107" s="131"/>
      <c r="O107" s="131" t="s">
        <v>38</v>
      </c>
      <c r="P107" s="131"/>
      <c r="Q107" s="135" t="s">
        <v>38</v>
      </c>
      <c r="R107" s="326">
        <v>3</v>
      </c>
      <c r="S107" s="227" t="s">
        <v>131</v>
      </c>
      <c r="T107" s="308" t="s">
        <v>553</v>
      </c>
      <c r="U107" s="97" t="s">
        <v>128</v>
      </c>
    </row>
    <row r="108" spans="1:21" ht="60" hidden="1" x14ac:dyDescent="0.2">
      <c r="A108" s="134">
        <v>2.13</v>
      </c>
      <c r="B108" s="128"/>
      <c r="C108" s="128"/>
      <c r="D108" s="128"/>
      <c r="E108" s="106"/>
      <c r="F108" s="106"/>
      <c r="G108" s="106" t="s">
        <v>554</v>
      </c>
      <c r="H108" s="312"/>
      <c r="I108" s="106" t="s">
        <v>175</v>
      </c>
      <c r="J108" s="106" t="s">
        <v>322</v>
      </c>
      <c r="K108" s="106" t="s">
        <v>323</v>
      </c>
      <c r="L108" s="106"/>
      <c r="M108" s="106" t="s">
        <v>128</v>
      </c>
      <c r="N108" s="288" t="s">
        <v>129</v>
      </c>
      <c r="O108" s="288" t="s">
        <v>129</v>
      </c>
      <c r="P108" s="288" t="s">
        <v>129</v>
      </c>
      <c r="Q108" s="106" t="s">
        <v>30</v>
      </c>
      <c r="R108" s="326">
        <v>3</v>
      </c>
      <c r="S108" s="180"/>
      <c r="T108" s="203" t="s">
        <v>299</v>
      </c>
      <c r="U108" s="191" t="s">
        <v>128</v>
      </c>
    </row>
  </sheetData>
  <autoFilter ref="A5:U108" xr:uid="{00000000-0001-0000-0400-000000000000}">
    <filterColumn colId="16">
      <filters>
        <filter val="Fail"/>
      </filters>
    </filterColumn>
  </autoFilter>
  <mergeCells count="2">
    <mergeCell ref="A2:B2"/>
    <mergeCell ref="J4:K4"/>
  </mergeCells>
  <phoneticPr fontId="1" type="noConversion"/>
  <conditionalFormatting sqref="A6:Q6 S6:U6 Q6:Q54 R6:R108 E7:Q7 S7 B8:Q11 S8:U57 M12:Q108 S58 S59:U108 B7:C7 A7:A108 F12:I12 K12:L12 B13 F13:F14 G13:L39 B15:F17 F18:F19 E20:F20 F21:F23 B24:F24 F25:F26 B27:F27 F28:F36 B37:F41 G40:I41 K40:L41 C42:L42 G43:I43 K43:L43 B43:F108 G44:G46 I44:L46 G47:L48 G49:I50 K49:L50 G51:L59 G60:I60 K60:L60 G61:L64 G65:I65 K65:L65 G66:L70 G71:I71 K71:L71 G72:L73 G74 I74:L74 G75:L82 G83 I83:L83 G84:L92 G93:I93 K93:L93 G94:L95 G96:I96 K96:L96 G97:L108">
    <cfRule type="expression" dxfId="314" priority="639">
      <formula>MOD(ROW(),2)=0</formula>
    </cfRule>
  </conditionalFormatting>
  <conditionalFormatting sqref="F6:F108">
    <cfRule type="expression" dxfId="313" priority="102">
      <formula>COUNTIF(F:F,"no")&gt;0</formula>
    </cfRule>
  </conditionalFormatting>
  <conditionalFormatting sqref="F13:F14 A15:F17 F18:F19 E20:F20 F21:F23 B24:F24 F25:F26 B27:F27 A12 A13:B13 A14 G49:I50 Q61:Q66 Q69:Q75 G74 Q80:Q85 G83 Q90:Q95 G91:G108">
    <cfRule type="cellIs" dxfId="312" priority="587" operator="equal">
      <formula>"N/A"</formula>
    </cfRule>
  </conditionalFormatting>
  <conditionalFormatting sqref="G13:Q41 B45:Q108 A6:Q6 E7:Q7 A8:Q11 F12:I12 F28:F36 B37:F41 C42:Q42 B43:F108 Q4:S5 Q6:Q54 S6:S103 A7:C7 K12:Q12 A18:A108 S45:U108">
    <cfRule type="cellIs" dxfId="311" priority="361" operator="equal">
      <formula>"N/A"</formula>
    </cfRule>
  </conditionalFormatting>
  <conditionalFormatting sqref="G43:Q46">
    <cfRule type="cellIs" dxfId="310" priority="360" operator="equal">
      <formula>"N/A"</formula>
    </cfRule>
  </conditionalFormatting>
  <conditionalFormatting sqref="H18:Q19 S18:S19 H44:H46">
    <cfRule type="cellIs" dxfId="309" priority="380" operator="equal">
      <formula>"Ready for Cutover"</formula>
    </cfRule>
  </conditionalFormatting>
  <conditionalFormatting sqref="J40:J41">
    <cfRule type="cellIs" dxfId="308" priority="351" operator="equal">
      <formula>"Ready for Cutover"</formula>
    </cfRule>
    <cfRule type="cellIs" dxfId="307" priority="352" operator="equal">
      <formula>"Complete"</formula>
    </cfRule>
    <cfRule type="cellIs" dxfId="306" priority="353" operator="equal">
      <formula>"Failed"</formula>
    </cfRule>
    <cfRule type="expression" dxfId="305" priority="354">
      <formula>MOD(ROW(),2)=0</formula>
    </cfRule>
  </conditionalFormatting>
  <conditionalFormatting sqref="J43">
    <cfRule type="cellIs" dxfId="304" priority="356" operator="equal">
      <formula>"Ready for Cutover"</formula>
    </cfRule>
    <cfRule type="cellIs" dxfId="303" priority="357" operator="equal">
      <formula>"Complete"</formula>
    </cfRule>
    <cfRule type="cellIs" dxfId="302" priority="358" operator="equal">
      <formula>"Failed"</formula>
    </cfRule>
    <cfRule type="expression" dxfId="301" priority="359">
      <formula>MOD(ROW(),2)=0</formula>
    </cfRule>
  </conditionalFormatting>
  <conditionalFormatting sqref="J49">
    <cfRule type="cellIs" dxfId="300" priority="370" operator="equal">
      <formula>"Ready for Cutover"</formula>
    </cfRule>
    <cfRule type="cellIs" dxfId="299" priority="372" operator="equal">
      <formula>"Complete"</formula>
    </cfRule>
    <cfRule type="cellIs" dxfId="298" priority="373" operator="equal">
      <formula>"Failed"</formula>
    </cfRule>
    <cfRule type="expression" dxfId="297" priority="374">
      <formula>MOD(ROW(),2)=0</formula>
    </cfRule>
  </conditionalFormatting>
  <conditionalFormatting sqref="J50">
    <cfRule type="cellIs" dxfId="296" priority="362" operator="equal">
      <formula>"Pass"</formula>
    </cfRule>
    <cfRule type="cellIs" dxfId="295" priority="363" operator="equal">
      <formula>"Fail"</formula>
    </cfRule>
    <cfRule type="expression" dxfId="294" priority="364">
      <formula>MOD(ROW(),2)=0</formula>
    </cfRule>
  </conditionalFormatting>
  <conditionalFormatting sqref="J60">
    <cfRule type="cellIs" dxfId="293" priority="346" operator="equal">
      <formula>"Ready for Cutover"</formula>
    </cfRule>
    <cfRule type="cellIs" dxfId="292" priority="347" operator="equal">
      <formula>"Complete"</formula>
    </cfRule>
    <cfRule type="cellIs" dxfId="291" priority="348" operator="equal">
      <formula>"Failed"</formula>
    </cfRule>
    <cfRule type="expression" dxfId="290" priority="349">
      <formula>MOD(ROW(),2)=0</formula>
    </cfRule>
  </conditionalFormatting>
  <conditionalFormatting sqref="J65">
    <cfRule type="cellIs" dxfId="289" priority="341" operator="equal">
      <formula>"Ready for Cutover"</formula>
    </cfRule>
    <cfRule type="cellIs" dxfId="288" priority="342" operator="equal">
      <formula>"Complete"</formula>
    </cfRule>
    <cfRule type="cellIs" dxfId="287" priority="343" operator="equal">
      <formula>"Failed"</formula>
    </cfRule>
    <cfRule type="expression" dxfId="286" priority="344">
      <formula>MOD(ROW(),2)=0</formula>
    </cfRule>
  </conditionalFormatting>
  <conditionalFormatting sqref="J71">
    <cfRule type="cellIs" dxfId="285" priority="336" operator="equal">
      <formula>"Ready for Cutover"</formula>
    </cfRule>
    <cfRule type="cellIs" dxfId="284" priority="337" operator="equal">
      <formula>"Complete"</formula>
    </cfRule>
    <cfRule type="cellIs" dxfId="283" priority="338" operator="equal">
      <formula>"Failed"</formula>
    </cfRule>
    <cfRule type="expression" dxfId="282" priority="339">
      <formula>MOD(ROW(),2)=0</formula>
    </cfRule>
  </conditionalFormatting>
  <conditionalFormatting sqref="J93">
    <cfRule type="cellIs" dxfId="281" priority="331" operator="equal">
      <formula>"Ready for Cutover"</formula>
    </cfRule>
    <cfRule type="cellIs" dxfId="280" priority="332" operator="equal">
      <formula>"Complete"</formula>
    </cfRule>
    <cfRule type="cellIs" dxfId="279" priority="333" operator="equal">
      <formula>"Failed"</formula>
    </cfRule>
    <cfRule type="expression" dxfId="278" priority="334">
      <formula>MOD(ROW(),2)=0</formula>
    </cfRule>
  </conditionalFormatting>
  <conditionalFormatting sqref="J96">
    <cfRule type="cellIs" dxfId="277" priority="326" operator="equal">
      <formula>"Ready for Cutover"</formula>
    </cfRule>
    <cfRule type="cellIs" dxfId="276" priority="327" operator="equal">
      <formula>"Complete"</formula>
    </cfRule>
    <cfRule type="cellIs" dxfId="275" priority="328" operator="equal">
      <formula>"Failed"</formula>
    </cfRule>
    <cfRule type="expression" dxfId="274" priority="329">
      <formula>MOD(ROW(),2)=0</formula>
    </cfRule>
  </conditionalFormatting>
  <conditionalFormatting sqref="N4:N103">
    <cfRule type="cellIs" dxfId="273" priority="160" operator="equal">
      <formula>"Ready for Cutover"</formula>
    </cfRule>
    <cfRule type="cellIs" dxfId="272" priority="161" operator="equal">
      <formula>"Not Testable"</formula>
    </cfRule>
    <cfRule type="cellIs" dxfId="271" priority="162" operator="equal">
      <formula>"Complete"</formula>
    </cfRule>
    <cfRule type="cellIs" dxfId="270" priority="163" operator="equal">
      <formula>"Failed"</formula>
    </cfRule>
    <cfRule type="cellIs" dxfId="269" priority="164" operator="equal">
      <formula>"Post Cutover Test Only"</formula>
    </cfRule>
  </conditionalFormatting>
  <conditionalFormatting sqref="N18">
    <cfRule type="cellIs" dxfId="268" priority="165" operator="equal">
      <formula>"Pending"</formula>
    </cfRule>
    <cfRule type="cellIs" dxfId="267" priority="167" operator="equal">
      <formula>"N/A"</formula>
    </cfRule>
  </conditionalFormatting>
  <conditionalFormatting sqref="N48:O49">
    <cfRule type="cellIs" dxfId="266" priority="53" operator="equal">
      <formula>"Complete"</formula>
    </cfRule>
    <cfRule type="cellIs" dxfId="265" priority="54" operator="equal">
      <formula>"Pending"</formula>
    </cfRule>
    <cfRule type="cellIs" dxfId="264" priority="55" operator="equal">
      <formula>"Ready for Cutover"</formula>
    </cfRule>
    <cfRule type="cellIs" dxfId="263" priority="57" operator="equal">
      <formula>"Complete"</formula>
    </cfRule>
    <cfRule type="cellIs" dxfId="262" priority="58" operator="equal">
      <formula>"Failed"</formula>
    </cfRule>
    <cfRule type="cellIs" dxfId="261" priority="59" operator="equal">
      <formula>"Post Cutover Test Only"</formula>
    </cfRule>
    <cfRule type="cellIs" dxfId="260" priority="60" operator="equal">
      <formula>"N/A"</formula>
    </cfRule>
  </conditionalFormatting>
  <conditionalFormatting sqref="N24:P24">
    <cfRule type="cellIs" dxfId="259" priority="8" operator="equal">
      <formula>"N/A"</formula>
    </cfRule>
    <cfRule type="cellIs" dxfId="258" priority="9" operator="equal">
      <formula>"Complete"</formula>
    </cfRule>
    <cfRule type="cellIs" dxfId="257" priority="10" operator="equal">
      <formula>"Pending"</formula>
    </cfRule>
    <cfRule type="cellIs" dxfId="256" priority="11" operator="equal">
      <formula>"Ready for Cutover"</formula>
    </cfRule>
    <cfRule type="cellIs" dxfId="255" priority="13" operator="equal">
      <formula>"Complete"</formula>
    </cfRule>
    <cfRule type="cellIs" dxfId="254" priority="14" operator="equal">
      <formula>"Failed"</formula>
    </cfRule>
    <cfRule type="cellIs" dxfId="253" priority="15" operator="equal">
      <formula>"Post Cutover Test Only"</formula>
    </cfRule>
    <cfRule type="cellIs" dxfId="252" priority="16" operator="equal">
      <formula>"N/A"</formula>
    </cfRule>
  </conditionalFormatting>
  <conditionalFormatting sqref="N39:P39">
    <cfRule type="cellIs" dxfId="251" priority="17" operator="equal">
      <formula>"N/A"</formula>
    </cfRule>
    <cfRule type="cellIs" dxfId="250" priority="18" operator="equal">
      <formula>"Complete"</formula>
    </cfRule>
    <cfRule type="cellIs" dxfId="249" priority="19" operator="equal">
      <formula>"Pending"</formula>
    </cfRule>
    <cfRule type="cellIs" dxfId="248" priority="20" operator="equal">
      <formula>"Ready for Cutover"</formula>
    </cfRule>
    <cfRule type="cellIs" dxfId="247" priority="22" operator="equal">
      <formula>"Complete"</formula>
    </cfRule>
    <cfRule type="cellIs" dxfId="246" priority="23" operator="equal">
      <formula>"Failed"</formula>
    </cfRule>
    <cfRule type="cellIs" dxfId="245" priority="24" operator="equal">
      <formula>"Post Cutover Test Only"</formula>
    </cfRule>
    <cfRule type="cellIs" dxfId="244" priority="25" operator="equal">
      <formula>"N/A"</formula>
    </cfRule>
  </conditionalFormatting>
  <conditionalFormatting sqref="N44:P44">
    <cfRule type="cellIs" dxfId="243" priority="44" operator="equal">
      <formula>"N/A"</formula>
    </cfRule>
    <cfRule type="cellIs" dxfId="242" priority="45" operator="equal">
      <formula>"Complete"</formula>
    </cfRule>
    <cfRule type="cellIs" dxfId="241" priority="46" operator="equal">
      <formula>"Pending"</formula>
    </cfRule>
    <cfRule type="cellIs" dxfId="240" priority="47" operator="equal">
      <formula>"Ready for Cutover"</formula>
    </cfRule>
    <cfRule type="cellIs" dxfId="239" priority="49" operator="equal">
      <formula>"Complete"</formula>
    </cfRule>
    <cfRule type="cellIs" dxfId="238" priority="50" operator="equal">
      <formula>"Failed"</formula>
    </cfRule>
    <cfRule type="cellIs" dxfId="237" priority="51" operator="equal">
      <formula>"Post Cutover Test Only"</formula>
    </cfRule>
    <cfRule type="cellIs" dxfId="236" priority="52" operator="equal">
      <formula>"N/A"</formula>
    </cfRule>
  </conditionalFormatting>
  <conditionalFormatting sqref="N106:P106">
    <cfRule type="cellIs" dxfId="235" priority="268" operator="equal">
      <formula>"Ready for Cutover"</formula>
    </cfRule>
    <cfRule type="cellIs" dxfId="234" priority="269" operator="equal">
      <formula>"Not Testable"</formula>
    </cfRule>
    <cfRule type="cellIs" dxfId="233" priority="270" operator="equal">
      <formula>"Complete"</formula>
    </cfRule>
    <cfRule type="cellIs" dxfId="232" priority="271" operator="equal">
      <formula>"Failed"</formula>
    </cfRule>
    <cfRule type="cellIs" dxfId="231" priority="272" operator="equal">
      <formula>"Post Cutover Test Only"</formula>
    </cfRule>
    <cfRule type="cellIs" dxfId="230" priority="273" operator="equal">
      <formula>"Pending"</formula>
    </cfRule>
    <cfRule type="cellIs" dxfId="229" priority="275" operator="equal">
      <formula>"Pending"</formula>
    </cfRule>
  </conditionalFormatting>
  <conditionalFormatting sqref="N108:P108">
    <cfRule type="cellIs" dxfId="228" priority="134" operator="equal">
      <formula>"Not Testable"</formula>
    </cfRule>
  </conditionalFormatting>
  <conditionalFormatting sqref="N6:Q103 R6:R108 S6:S103">
    <cfRule type="cellIs" dxfId="227" priority="549" operator="equal">
      <formula>"Pending"</formula>
    </cfRule>
  </conditionalFormatting>
  <conditionalFormatting sqref="N6:Q107">
    <cfRule type="cellIs" dxfId="226" priority="104" operator="equal">
      <formula>"Not Testable"</formula>
    </cfRule>
    <cfRule type="cellIs" dxfId="225" priority="589" operator="equal">
      <formula>"Pass"</formula>
    </cfRule>
  </conditionalFormatting>
  <conditionalFormatting sqref="N6:Q108">
    <cfRule type="cellIs" dxfId="224" priority="80" operator="equal">
      <formula>"No Test System"</formula>
    </cfRule>
  </conditionalFormatting>
  <conditionalFormatting sqref="O40">
    <cfRule type="cellIs" dxfId="223" priority="26" operator="equal">
      <formula>"N/A"</formula>
    </cfRule>
    <cfRule type="cellIs" dxfId="222" priority="27" operator="equal">
      <formula>"Complete"</formula>
    </cfRule>
    <cfRule type="cellIs" dxfId="221" priority="28" operator="equal">
      <formula>"Pending"</formula>
    </cfRule>
    <cfRule type="cellIs" dxfId="220" priority="29" operator="equal">
      <formula>"Ready for Cutover"</formula>
    </cfRule>
    <cfRule type="cellIs" dxfId="219" priority="31" operator="equal">
      <formula>"Complete"</formula>
    </cfRule>
    <cfRule type="cellIs" dxfId="218" priority="32" operator="equal">
      <formula>"Failed"</formula>
    </cfRule>
    <cfRule type="cellIs" dxfId="217" priority="33" operator="equal">
      <formula>"Post Cutover Test Only"</formula>
    </cfRule>
    <cfRule type="cellIs" dxfId="216" priority="34" operator="equal">
      <formula>"N/A"</formula>
    </cfRule>
  </conditionalFormatting>
  <conditionalFormatting sqref="O43">
    <cfRule type="cellIs" dxfId="215" priority="103" operator="equal">
      <formula>"Ready for Cutover"</formula>
    </cfRule>
    <cfRule type="cellIs" dxfId="214" priority="105" operator="equal">
      <formula>"Complete"</formula>
    </cfRule>
    <cfRule type="cellIs" dxfId="213" priority="106" operator="equal">
      <formula>"Failed"</formula>
    </cfRule>
    <cfRule type="cellIs" dxfId="212" priority="107" operator="equal">
      <formula>"Post Cutover Test Only"</formula>
    </cfRule>
    <cfRule type="cellIs" dxfId="211" priority="108" operator="equal">
      <formula>"Pending"</formula>
    </cfRule>
  </conditionalFormatting>
  <conditionalFormatting sqref="O47">
    <cfRule type="cellIs" dxfId="210" priority="69" operator="equal">
      <formula>"Complete"</formula>
    </cfRule>
    <cfRule type="cellIs" dxfId="209" priority="70" operator="equal">
      <formula>"Pending"</formula>
    </cfRule>
    <cfRule type="cellIs" dxfId="208" priority="71" operator="equal">
      <formula>"Ready for Cutover"</formula>
    </cfRule>
    <cfRule type="cellIs" dxfId="207" priority="73" operator="equal">
      <formula>"Complete"</formula>
    </cfRule>
    <cfRule type="cellIs" dxfId="206" priority="74" operator="equal">
      <formula>"Failed"</formula>
    </cfRule>
    <cfRule type="cellIs" dxfId="205" priority="75" operator="equal">
      <formula>"Post Cutover Test Only"</formula>
    </cfRule>
    <cfRule type="cellIs" dxfId="204" priority="76" operator="equal">
      <formula>"N/A"</formula>
    </cfRule>
  </conditionalFormatting>
  <conditionalFormatting sqref="O4:P4">
    <cfRule type="cellIs" dxfId="203" priority="599" operator="equal">
      <formula>"Ready for Cutover"</formula>
    </cfRule>
    <cfRule type="cellIs" dxfId="202" priority="600" operator="equal">
      <formula>"N/A"</formula>
    </cfRule>
    <cfRule type="cellIs" dxfId="201" priority="601" operator="equal">
      <formula>"Pending"</formula>
    </cfRule>
    <cfRule type="cellIs" dxfId="200" priority="602" operator="equal">
      <formula>"Complete"</formula>
    </cfRule>
    <cfRule type="cellIs" dxfId="199" priority="603" operator="equal">
      <formula>"Failed"</formula>
    </cfRule>
    <cfRule type="cellIs" dxfId="198" priority="604" operator="equal">
      <formula>"Post Cutover Test Only"</formula>
    </cfRule>
  </conditionalFormatting>
  <conditionalFormatting sqref="O4:P103">
    <cfRule type="cellIs" dxfId="197" priority="666" operator="equal">
      <formula>"Ready for Cutover"</formula>
    </cfRule>
    <cfRule type="cellIs" dxfId="196" priority="667" operator="equal">
      <formula>"N/A"</formula>
    </cfRule>
    <cfRule type="cellIs" dxfId="195" priority="669" operator="equal">
      <formula>"Complete"</formula>
    </cfRule>
    <cfRule type="cellIs" dxfId="194" priority="670" operator="equal">
      <formula>"Failed"</formula>
    </cfRule>
    <cfRule type="cellIs" dxfId="193" priority="671" operator="equal">
      <formula>"Post Cutover Test Only"</formula>
    </cfRule>
  </conditionalFormatting>
  <conditionalFormatting sqref="O7:P7 O32:P32">
    <cfRule type="cellIs" dxfId="192" priority="199" operator="equal">
      <formula>"Ready for Cutover"</formula>
    </cfRule>
    <cfRule type="cellIs" dxfId="191" priority="200" operator="equal">
      <formula>"Not Testable"</formula>
    </cfRule>
    <cfRule type="cellIs" dxfId="190" priority="201" operator="equal">
      <formula>"Complete"</formula>
    </cfRule>
    <cfRule type="cellIs" dxfId="189" priority="202" operator="equal">
      <formula>"Failed"</formula>
    </cfRule>
    <cfRule type="cellIs" dxfId="188" priority="203" operator="equal">
      <formula>"Post Cutover Test Only"</formula>
    </cfRule>
    <cfRule type="cellIs" dxfId="187" priority="204" operator="equal">
      <formula>"Pending"</formula>
    </cfRule>
  </conditionalFormatting>
  <conditionalFormatting sqref="O9:P9">
    <cfRule type="cellIs" dxfId="186" priority="205" operator="equal">
      <formula>"Ready for Cutover"</formula>
    </cfRule>
    <cfRule type="cellIs" dxfId="185" priority="206" operator="equal">
      <formula>"Not Testable"</formula>
    </cfRule>
    <cfRule type="cellIs" dxfId="184" priority="207" operator="equal">
      <formula>"Complete"</formula>
    </cfRule>
    <cfRule type="cellIs" dxfId="183" priority="208" operator="equal">
      <formula>"Failed"</formula>
    </cfRule>
    <cfRule type="cellIs" dxfId="182" priority="209" operator="equal">
      <formula>"Post Cutover Test Only"</formula>
    </cfRule>
    <cfRule type="cellIs" dxfId="181" priority="210" operator="equal">
      <formula>"Pending"</formula>
    </cfRule>
  </conditionalFormatting>
  <conditionalFormatting sqref="O15:P17">
    <cfRule type="cellIs" dxfId="180" priority="244" operator="equal">
      <formula>"Ready for Cutover"</formula>
    </cfRule>
    <cfRule type="cellIs" dxfId="179" priority="245" operator="equal">
      <formula>"Not Testable"</formula>
    </cfRule>
    <cfRule type="cellIs" dxfId="178" priority="246" operator="equal">
      <formula>"Complete"</formula>
    </cfRule>
    <cfRule type="cellIs" dxfId="177" priority="247" operator="equal">
      <formula>"Failed"</formula>
    </cfRule>
    <cfRule type="cellIs" dxfId="176" priority="248" operator="equal">
      <formula>"Post Cutover Test Only"</formula>
    </cfRule>
    <cfRule type="cellIs" dxfId="175" priority="249" operator="equal">
      <formula>"Pending"</formula>
    </cfRule>
  </conditionalFormatting>
  <conditionalFormatting sqref="O19:P19">
    <cfRule type="cellIs" dxfId="174" priority="171" operator="equal">
      <formula>"Ready for Cutover"</formula>
    </cfRule>
    <cfRule type="cellIs" dxfId="173" priority="172" operator="equal">
      <formula>"Not Testable"</formula>
    </cfRule>
    <cfRule type="cellIs" dxfId="172" priority="173" operator="equal">
      <formula>"Complete"</formula>
    </cfRule>
    <cfRule type="cellIs" dxfId="171" priority="174" operator="equal">
      <formula>"Failed"</formula>
    </cfRule>
    <cfRule type="cellIs" dxfId="170" priority="175" operator="equal">
      <formula>"Post Cutover Test Only"</formula>
    </cfRule>
    <cfRule type="cellIs" dxfId="169" priority="176" operator="equal">
      <formula>"Pending"</formula>
    </cfRule>
  </conditionalFormatting>
  <conditionalFormatting sqref="O21:P22">
    <cfRule type="cellIs" dxfId="168" priority="250" operator="equal">
      <formula>"Ready for Cutover"</formula>
    </cfRule>
    <cfRule type="cellIs" dxfId="167" priority="251" operator="equal">
      <formula>"Not Testable"</formula>
    </cfRule>
    <cfRule type="cellIs" dxfId="166" priority="252" operator="equal">
      <formula>"Complete"</formula>
    </cfRule>
    <cfRule type="cellIs" dxfId="165" priority="253" operator="equal">
      <formula>"Failed"</formula>
    </cfRule>
    <cfRule type="cellIs" dxfId="164" priority="254" operator="equal">
      <formula>"Post Cutover Test Only"</formula>
    </cfRule>
    <cfRule type="cellIs" dxfId="163" priority="255" operator="equal">
      <formula>"Pending"</formula>
    </cfRule>
  </conditionalFormatting>
  <conditionalFormatting sqref="O22:P22">
    <cfRule type="cellIs" dxfId="162" priority="261" operator="equal">
      <formula>"N/A"</formula>
    </cfRule>
  </conditionalFormatting>
  <conditionalFormatting sqref="O29:P30">
    <cfRule type="cellIs" dxfId="161" priority="177" operator="equal">
      <formula>"Ready for Cutover"</formula>
    </cfRule>
    <cfRule type="cellIs" dxfId="160" priority="178" operator="equal">
      <formula>"Not Testable"</formula>
    </cfRule>
    <cfRule type="cellIs" dxfId="159" priority="179" operator="equal">
      <formula>"Complete"</formula>
    </cfRule>
    <cfRule type="cellIs" dxfId="158" priority="180" operator="equal">
      <formula>"Failed"</formula>
    </cfRule>
    <cfRule type="cellIs" dxfId="157" priority="181" operator="equal">
      <formula>"Post Cutover Test Only"</formula>
    </cfRule>
    <cfRule type="cellIs" dxfId="156" priority="182" operator="equal">
      <formula>"Pending"</formula>
    </cfRule>
  </conditionalFormatting>
  <conditionalFormatting sqref="O35:P35">
    <cfRule type="cellIs" dxfId="155" priority="312" operator="equal">
      <formula>"Ready for Cutover"</formula>
    </cfRule>
    <cfRule type="cellIs" dxfId="154" priority="313" operator="equal">
      <formula>"Not Testable"</formula>
    </cfRule>
    <cfRule type="cellIs" dxfId="153" priority="314" operator="equal">
      <formula>"Complete"</formula>
    </cfRule>
    <cfRule type="cellIs" dxfId="152" priority="315" operator="equal">
      <formula>"Failed"</formula>
    </cfRule>
    <cfRule type="cellIs" dxfId="151" priority="316" operator="equal">
      <formula>"Post Cutover Test Only"</formula>
    </cfRule>
    <cfRule type="cellIs" dxfId="150" priority="317" operator="equal">
      <formula>"Pending"</formula>
    </cfRule>
  </conditionalFormatting>
  <conditionalFormatting sqref="O43:P43">
    <cfRule type="cellIs" dxfId="149" priority="36" operator="equal">
      <formula>"Complete"</formula>
    </cfRule>
    <cfRule type="cellIs" dxfId="148" priority="40" operator="equal">
      <formula>"Complete"</formula>
    </cfRule>
    <cfRule type="cellIs" dxfId="147" priority="43" operator="equal">
      <formula>"N/A"</formula>
    </cfRule>
  </conditionalFormatting>
  <conditionalFormatting sqref="O43:P44">
    <cfRule type="cellIs" dxfId="146" priority="35" operator="equal">
      <formula>"N/A"</formula>
    </cfRule>
  </conditionalFormatting>
  <conditionalFormatting sqref="O43:P45">
    <cfRule type="cellIs" dxfId="145" priority="37" operator="equal">
      <formula>"Pending"</formula>
    </cfRule>
    <cfRule type="cellIs" dxfId="144" priority="38" operator="equal">
      <formula>"Ready for Cutover"</formula>
    </cfRule>
    <cfRule type="cellIs" dxfId="143" priority="41" operator="equal">
      <formula>"Failed"</formula>
    </cfRule>
    <cfRule type="cellIs" dxfId="142" priority="42" operator="equal">
      <formula>"Post Cutover Test Only"</formula>
    </cfRule>
  </conditionalFormatting>
  <conditionalFormatting sqref="O44:P45">
    <cfRule type="cellIs" dxfId="141" priority="142" operator="equal">
      <formula>"Not Testable"</formula>
    </cfRule>
    <cfRule type="cellIs" dxfId="140" priority="143" operator="equal">
      <formula>"Complete"</formula>
    </cfRule>
  </conditionalFormatting>
  <conditionalFormatting sqref="O47:P48">
    <cfRule type="cellIs" dxfId="139" priority="232" operator="equal">
      <formula>"Ready for Cutover"</formula>
    </cfRule>
    <cfRule type="cellIs" dxfId="138" priority="233" operator="equal">
      <formula>"Not Testable"</formula>
    </cfRule>
    <cfRule type="cellIs" dxfId="137" priority="234" operator="equal">
      <formula>"Complete"</formula>
    </cfRule>
    <cfRule type="cellIs" dxfId="136" priority="235" operator="equal">
      <formula>"Failed"</formula>
    </cfRule>
    <cfRule type="cellIs" dxfId="135" priority="236" operator="equal">
      <formula>"Post Cutover Test Only"</formula>
    </cfRule>
    <cfRule type="cellIs" dxfId="134" priority="237" operator="equal">
      <formula>"Pending"</formula>
    </cfRule>
  </conditionalFormatting>
  <conditionalFormatting sqref="O57:P57">
    <cfRule type="cellIs" dxfId="133" priority="226" operator="equal">
      <formula>"Ready for Cutover"</formula>
    </cfRule>
    <cfRule type="cellIs" dxfId="132" priority="227" operator="equal">
      <formula>"Not Testable"</formula>
    </cfRule>
    <cfRule type="cellIs" dxfId="131" priority="228" operator="equal">
      <formula>"Complete"</formula>
    </cfRule>
    <cfRule type="cellIs" dxfId="130" priority="229" operator="equal">
      <formula>"Failed"</formula>
    </cfRule>
    <cfRule type="cellIs" dxfId="129" priority="230" operator="equal">
      <formula>"Post Cutover Test Only"</formula>
    </cfRule>
    <cfRule type="cellIs" dxfId="128" priority="231" operator="equal">
      <formula>"Pending"</formula>
    </cfRule>
  </conditionalFormatting>
  <conditionalFormatting sqref="O60:P60">
    <cfRule type="cellIs" dxfId="127" priority="238" operator="equal">
      <formula>"Ready for Cutover"</formula>
    </cfRule>
    <cfRule type="cellIs" dxfId="126" priority="239" operator="equal">
      <formula>"Not Testable"</formula>
    </cfRule>
    <cfRule type="cellIs" dxfId="125" priority="240" operator="equal">
      <formula>"Complete"</formula>
    </cfRule>
    <cfRule type="cellIs" dxfId="124" priority="241" operator="equal">
      <formula>"Failed"</formula>
    </cfRule>
    <cfRule type="cellIs" dxfId="123" priority="242" operator="equal">
      <formula>"Post Cutover Test Only"</formula>
    </cfRule>
    <cfRule type="cellIs" dxfId="122" priority="243" operator="equal">
      <formula>"Pending"</formula>
    </cfRule>
  </conditionalFormatting>
  <conditionalFormatting sqref="O67:P67">
    <cfRule type="cellIs" dxfId="121" priority="306" operator="equal">
      <formula>"Ready for Cutover"</formula>
    </cfRule>
    <cfRule type="cellIs" dxfId="120" priority="307" operator="equal">
      <formula>"Not Testable"</formula>
    </cfRule>
    <cfRule type="cellIs" dxfId="119" priority="308" operator="equal">
      <formula>"Complete"</formula>
    </cfRule>
    <cfRule type="cellIs" dxfId="118" priority="309" operator="equal">
      <formula>"Failed"</formula>
    </cfRule>
    <cfRule type="cellIs" dxfId="117" priority="310" operator="equal">
      <formula>"Post Cutover Test Only"</formula>
    </cfRule>
    <cfRule type="cellIs" dxfId="116" priority="311" operator="equal">
      <formula>"Pending"</formula>
    </cfRule>
  </conditionalFormatting>
  <conditionalFormatting sqref="O76:P78">
    <cfRule type="cellIs" dxfId="115" priority="294" operator="equal">
      <formula>"Ready for Cutover"</formula>
    </cfRule>
    <cfRule type="cellIs" dxfId="114" priority="295" operator="equal">
      <formula>"Not Testable"</formula>
    </cfRule>
    <cfRule type="cellIs" dxfId="113" priority="296" operator="equal">
      <formula>"Complete"</formula>
    </cfRule>
    <cfRule type="cellIs" dxfId="112" priority="297" operator="equal">
      <formula>"Failed"</formula>
    </cfRule>
    <cfRule type="cellIs" dxfId="111" priority="298" operator="equal">
      <formula>"Post Cutover Test Only"</formula>
    </cfRule>
    <cfRule type="cellIs" dxfId="110" priority="299" operator="equal">
      <formula>"Pending"</formula>
    </cfRule>
  </conditionalFormatting>
  <conditionalFormatting sqref="O86:P86">
    <cfRule type="cellIs" dxfId="109" priority="288" operator="equal">
      <formula>"Ready for Cutover"</formula>
    </cfRule>
    <cfRule type="cellIs" dxfId="108" priority="289" operator="equal">
      <formula>"Not Testable"</formula>
    </cfRule>
    <cfRule type="cellIs" dxfId="107" priority="290" operator="equal">
      <formula>"Complete"</formula>
    </cfRule>
    <cfRule type="cellIs" dxfId="106" priority="291" operator="equal">
      <formula>"Failed"</formula>
    </cfRule>
    <cfRule type="cellIs" dxfId="105" priority="292" operator="equal">
      <formula>"Post Cutover Test Only"</formula>
    </cfRule>
    <cfRule type="cellIs" dxfId="104" priority="293" operator="equal">
      <formula>"Pending"</formula>
    </cfRule>
  </conditionalFormatting>
  <conditionalFormatting sqref="O88:P88">
    <cfRule type="cellIs" dxfId="103" priority="282" operator="equal">
      <formula>"Ready for Cutover"</formula>
    </cfRule>
    <cfRule type="cellIs" dxfId="102" priority="283" operator="equal">
      <formula>"Not Testable"</formula>
    </cfRule>
    <cfRule type="cellIs" dxfId="101" priority="284" operator="equal">
      <formula>"Complete"</formula>
    </cfRule>
    <cfRule type="cellIs" dxfId="100" priority="285" operator="equal">
      <formula>"Failed"</formula>
    </cfRule>
    <cfRule type="cellIs" dxfId="99" priority="286" operator="equal">
      <formula>"Post Cutover Test Only"</formula>
    </cfRule>
    <cfRule type="cellIs" dxfId="98" priority="287" operator="equal">
      <formula>"Pending"</formula>
    </cfRule>
  </conditionalFormatting>
  <conditionalFormatting sqref="O96:P96">
    <cfRule type="cellIs" dxfId="97" priority="276" operator="equal">
      <formula>"Ready for Cutover"</formula>
    </cfRule>
    <cfRule type="cellIs" dxfId="96" priority="277" operator="equal">
      <formula>"Not Testable"</formula>
    </cfRule>
    <cfRule type="cellIs" dxfId="95" priority="278" operator="equal">
      <formula>"Complete"</formula>
    </cfRule>
    <cfRule type="cellIs" dxfId="94" priority="279" operator="equal">
      <formula>"Failed"</formula>
    </cfRule>
    <cfRule type="cellIs" dxfId="93" priority="280" operator="equal">
      <formula>"Post Cutover Test Only"</formula>
    </cfRule>
    <cfRule type="cellIs" dxfId="92" priority="281" operator="equal">
      <formula>"Pending"</formula>
    </cfRule>
  </conditionalFormatting>
  <conditionalFormatting sqref="O98:P98">
    <cfRule type="cellIs" dxfId="91" priority="211" operator="equal">
      <formula>"Ready for Cutover"</formula>
    </cfRule>
    <cfRule type="cellIs" dxfId="90" priority="212" operator="equal">
      <formula>"Not Testable"</formula>
    </cfRule>
    <cfRule type="cellIs" dxfId="89" priority="213" operator="equal">
      <formula>"Complete"</formula>
    </cfRule>
    <cfRule type="cellIs" dxfId="88" priority="214" operator="equal">
      <formula>"Failed"</formula>
    </cfRule>
    <cfRule type="cellIs" dxfId="87" priority="215" operator="equal">
      <formula>"Post Cutover Test Only"</formula>
    </cfRule>
    <cfRule type="cellIs" dxfId="86" priority="217" operator="equal">
      <formula>"Pending"</formula>
    </cfRule>
  </conditionalFormatting>
  <conditionalFormatting sqref="O101:P101">
    <cfRule type="cellIs" dxfId="85" priority="263" operator="equal">
      <formula>"Ready for Cutover"</formula>
    </cfRule>
    <cfRule type="cellIs" dxfId="84" priority="264" operator="equal">
      <formula>"Not Testable"</formula>
    </cfRule>
    <cfRule type="cellIs" dxfId="83" priority="265" operator="equal">
      <formula>"Complete"</formula>
    </cfRule>
    <cfRule type="cellIs" dxfId="82" priority="266" operator="equal">
      <formula>"Failed"</formula>
    </cfRule>
    <cfRule type="cellIs" dxfId="81" priority="267" operator="equal">
      <formula>"Post Cutover Test Only"</formula>
    </cfRule>
  </conditionalFormatting>
  <conditionalFormatting sqref="O103:P103">
    <cfRule type="cellIs" dxfId="80" priority="133" operator="equal">
      <formula>"Ready for Cutover"</formula>
    </cfRule>
    <cfRule type="cellIs" dxfId="79" priority="135" operator="equal">
      <formula>"Complete"</formula>
    </cfRule>
    <cfRule type="cellIs" dxfId="78" priority="136" operator="equal">
      <formula>"Failed"</formula>
    </cfRule>
    <cfRule type="cellIs" dxfId="77" priority="137" operator="equal">
      <formula>"Post Cutover Test Only"</formula>
    </cfRule>
    <cfRule type="cellIs" dxfId="76" priority="138" operator="equal">
      <formula>"Pending"</formula>
    </cfRule>
    <cfRule type="cellIs" dxfId="75" priority="140" operator="equal">
      <formula>"Pending"</formula>
    </cfRule>
  </conditionalFormatting>
  <conditionalFormatting sqref="O41:Q41 N42:Q42 N75:Q75 N78:Q78 N83:Q83 N87:Q87 N89:Q90 N94:Q94 N97:Q99">
    <cfRule type="cellIs" dxfId="74" priority="560" operator="equal">
      <formula>"Pending"</formula>
    </cfRule>
    <cfRule type="cellIs" dxfId="73" priority="575" operator="equal">
      <formula>"Complete"</formula>
    </cfRule>
  </conditionalFormatting>
  <conditionalFormatting sqref="P18">
    <cfRule type="cellIs" dxfId="72" priority="127" operator="equal">
      <formula>"Ready for Cutover"</formula>
    </cfRule>
    <cfRule type="cellIs" dxfId="71" priority="128" operator="equal">
      <formula>"Not Testable"</formula>
    </cfRule>
    <cfRule type="cellIs" dxfId="70" priority="129" operator="equal">
      <formula>"Complete"</formula>
    </cfRule>
    <cfRule type="cellIs" dxfId="69" priority="130" operator="equal">
      <formula>"Failed"</formula>
    </cfRule>
    <cfRule type="cellIs" dxfId="68" priority="131" operator="equal">
      <formula>"Post Cutover Test Only"</formula>
    </cfRule>
    <cfRule type="cellIs" dxfId="67" priority="132" operator="equal">
      <formula>"Pending"</formula>
    </cfRule>
  </conditionalFormatting>
  <conditionalFormatting sqref="P26">
    <cfRule type="cellIs" dxfId="66" priority="121" operator="equal">
      <formula>"Ready for Cutover"</formula>
    </cfRule>
    <cfRule type="cellIs" dxfId="65" priority="122" operator="equal">
      <formula>"Not Testable"</formula>
    </cfRule>
    <cfRule type="cellIs" dxfId="64" priority="123" operator="equal">
      <formula>"Complete"</formula>
    </cfRule>
    <cfRule type="cellIs" dxfId="63" priority="124" operator="equal">
      <formula>"Failed"</formula>
    </cfRule>
    <cfRule type="cellIs" dxfId="62" priority="125" operator="equal">
      <formula>"Post Cutover Test Only"</formula>
    </cfRule>
    <cfRule type="cellIs" dxfId="61" priority="126" operator="equal">
      <formula>"Pending"</formula>
    </cfRule>
  </conditionalFormatting>
  <conditionalFormatting sqref="P36">
    <cfRule type="cellIs" dxfId="60" priority="109" operator="equal">
      <formula>"Ready for Cutover"</formula>
    </cfRule>
    <cfRule type="cellIs" dxfId="59" priority="110" operator="equal">
      <formula>"Not Testable"</formula>
    </cfRule>
    <cfRule type="cellIs" dxfId="58" priority="111" operator="equal">
      <formula>"Complete"</formula>
    </cfRule>
    <cfRule type="cellIs" dxfId="57" priority="112" operator="equal">
      <formula>"Failed"</formula>
    </cfRule>
    <cfRule type="cellIs" dxfId="56" priority="113" operator="equal">
      <formula>"Post Cutover Test Only"</formula>
    </cfRule>
    <cfRule type="cellIs" dxfId="55" priority="114" operator="equal">
      <formula>"Pending"</formula>
    </cfRule>
  </conditionalFormatting>
  <conditionalFormatting sqref="P53">
    <cfRule type="cellIs" dxfId="54" priority="115" operator="equal">
      <formula>"Ready for Cutover"</formula>
    </cfRule>
    <cfRule type="cellIs" dxfId="53" priority="116" operator="equal">
      <formula>"Not Testable"</formula>
    </cfRule>
    <cfRule type="cellIs" dxfId="52" priority="117" operator="equal">
      <formula>"Complete"</formula>
    </cfRule>
    <cfRule type="cellIs" dxfId="51" priority="118" operator="equal">
      <formula>"Failed"</formula>
    </cfRule>
    <cfRule type="cellIs" dxfId="50" priority="119" operator="equal">
      <formula>"Post Cutover Test Only"</formula>
    </cfRule>
    <cfRule type="cellIs" dxfId="49" priority="120" operator="equal">
      <formula>"Pending"</formula>
    </cfRule>
  </conditionalFormatting>
  <conditionalFormatting sqref="Q6:Q105 O41:Q41 N42:Q42 N75:Q75 N78:Q78 N83:Q83 N87:Q87 N89:Q90 N94:Q94 N97:Q99">
    <cfRule type="cellIs" dxfId="48" priority="580" operator="equal">
      <formula>"N/A"</formula>
    </cfRule>
  </conditionalFormatting>
  <conditionalFormatting sqref="Q6:Q105">
    <cfRule type="cellIs" dxfId="47" priority="79" operator="equal">
      <formula>"Ready for Cutover"</formula>
    </cfRule>
    <cfRule type="cellIs" dxfId="46" priority="81" operator="equal">
      <formula>"Complete"</formula>
    </cfRule>
    <cfRule type="cellIs" dxfId="45" priority="82" operator="equal">
      <formula>"Failed"</formula>
    </cfRule>
  </conditionalFormatting>
  <conditionalFormatting sqref="Q48">
    <cfRule type="cellIs" dxfId="44" priority="83" operator="equal">
      <formula>"Post Cutover Test Only"</formula>
    </cfRule>
    <cfRule type="cellIs" dxfId="43" priority="84" operator="equal">
      <formula>"Pending"</formula>
    </cfRule>
  </conditionalFormatting>
  <conditionalFormatting sqref="Q104:Q105 Q107:Q108">
    <cfRule type="cellIs" dxfId="42" priority="94" operator="equal">
      <formula>"Pending"</formula>
    </cfRule>
    <cfRule type="cellIs" dxfId="41" priority="95" operator="equal">
      <formula>"Pending"</formula>
    </cfRule>
    <cfRule type="cellIs" dxfId="40" priority="100" operator="equal">
      <formula>"Post Cutover Test Only"</formula>
    </cfRule>
  </conditionalFormatting>
  <conditionalFormatting sqref="Q107:Q108 Q6:Q105 R6:R108 S6:S103">
    <cfRule type="cellIs" dxfId="39" priority="98" operator="equal">
      <formula>"Complete"</formula>
    </cfRule>
  </conditionalFormatting>
  <conditionalFormatting sqref="Q107:Q108">
    <cfRule type="cellIs" dxfId="38" priority="92" operator="equal">
      <formula>"N/A"</formula>
    </cfRule>
    <cfRule type="cellIs" dxfId="37" priority="93" operator="equal">
      <formula>"Complete"</formula>
    </cfRule>
    <cfRule type="cellIs" dxfId="36" priority="96" operator="equal">
      <formula>"Ready for Cutover"</formula>
    </cfRule>
    <cfRule type="cellIs" dxfId="35" priority="99" operator="equal">
      <formula>"Failed"</formula>
    </cfRule>
  </conditionalFormatting>
  <conditionalFormatting sqref="Q108">
    <cfRule type="cellIs" dxfId="34" priority="78" operator="equal">
      <formula>"Pass"</formula>
    </cfRule>
  </conditionalFormatting>
  <conditionalFormatting sqref="Q4:S5">
    <cfRule type="cellIs" dxfId="33" priority="574" operator="equal">
      <formula>"Pending"</formula>
    </cfRule>
  </conditionalFormatting>
  <conditionalFormatting sqref="R6:R108">
    <cfRule type="cellIs" dxfId="32" priority="1" operator="equal">
      <formula>"N/A"</formula>
    </cfRule>
    <cfRule type="cellIs" dxfId="31" priority="2" operator="equal">
      <formula>"Complete"</formula>
    </cfRule>
    <cfRule type="cellIs" dxfId="30" priority="3" operator="equal">
      <formula>"Failed"</formula>
    </cfRule>
    <cfRule type="cellIs" dxfId="29" priority="4" operator="equal">
      <formula>"Post Cutover Test Only"</formula>
    </cfRule>
    <cfRule type="cellIs" dxfId="28" priority="5" operator="equal">
      <formula>"Ready for Cutover"</formula>
    </cfRule>
    <cfRule type="expression" dxfId="27" priority="6">
      <formula>MOD(ROW(),2)=0</formula>
    </cfRule>
    <cfRule type="cellIs" dxfId="26" priority="7" operator="equal">
      <formula>"N/A"</formula>
    </cfRule>
  </conditionalFormatting>
  <conditionalFormatting sqref="S6:S103 A6:Q6 E7:Q7 A8:Q11 F12:I12 F13:F14 A15:F17 F18:F19 E20:F20 F21:F23 B24:F24 F25:F26 B27:F27 F28:F36 B37:F41 C42:Q42 B43:F108 R6:R108 A7:C7 Q10:Q14 A12 K12:Q12 A13:B13 G13:Q39 A14 A18:A108 Q39:Q43 G40:I41 K40:Q41 G43:I43 K43:Q43 G44:G46 I44:Q46 G47:Q48 G49:I50 K49:Q50 G51:Q59 G60:I60 K60:Q60 G61:Q64 Q61:Q66 G65:I65 K65:Q65 G66:Q70 Q69:Q75 G71:I71 K71:Q71 G72:Q73 G74 I74:Q74 G75:Q82 Q80:Q85 G83 I83:Q83 G84:Q90 Q90:Q95 H91:Q92 G91:G108 H93:I93 K93:Q93 H94:Q95 H96:I96 K96:Q96 H97:Q108 S104:U108">
    <cfRule type="cellIs" dxfId="25" priority="590" operator="equal">
      <formula>"Fail"</formula>
    </cfRule>
  </conditionalFormatting>
  <conditionalFormatting sqref="S6:S103 H18:Q19 H44:H46">
    <cfRule type="cellIs" dxfId="24" priority="383" operator="equal">
      <formula>"Failed"</formula>
    </cfRule>
  </conditionalFormatting>
  <conditionalFormatting sqref="S6:S103 N4:N103 Q6:Q103 R6:R108 O101:P101">
    <cfRule type="cellIs" dxfId="23" priority="607" operator="equal">
      <formula>"Pending"</formula>
    </cfRule>
  </conditionalFormatting>
  <conditionalFormatting sqref="S6:S103 R6:R108 O41:Q41 N42:Q42 N75:Q75 N78:Q78 N83:Q83 N87:Q87 N89:Q90 N94:Q94 N97:Q99 Q4:S5">
    <cfRule type="cellIs" dxfId="22" priority="367" operator="equal">
      <formula>"Complete"</formula>
    </cfRule>
  </conditionalFormatting>
  <conditionalFormatting sqref="S6:S103 R6:R108 Q4:S5 N6:Q103">
    <cfRule type="cellIs" dxfId="21" priority="577" operator="equal">
      <formula>"Post Cutover Test Only"</formula>
    </cfRule>
  </conditionalFormatting>
  <conditionalFormatting sqref="S6:S103 R6:R108 Q4:S5 O41:Q41 N42:Q42 N75:Q75 N78:Q78 N83:Q83 N87:Q87 N89:Q90 N94:Q94 N97:Q99">
    <cfRule type="cellIs" dxfId="20" priority="572" operator="equal">
      <formula>"Ready for Cutover"</formula>
    </cfRule>
    <cfRule type="cellIs" dxfId="19" priority="576" operator="equal">
      <formula>"Failed"</formula>
    </cfRule>
  </conditionalFormatting>
  <conditionalFormatting sqref="S6:S103">
    <cfRule type="cellIs" dxfId="18" priority="561" operator="equal">
      <formula>"Complete"</formula>
    </cfRule>
    <cfRule type="cellIs" dxfId="17" priority="563" operator="equal">
      <formula>"Post Cutover Test Only"</formula>
    </cfRule>
    <cfRule type="cellIs" dxfId="16" priority="565" operator="equal">
      <formula>"Ready for Cutover"</formula>
    </cfRule>
    <cfRule type="expression" dxfId="15" priority="571">
      <formula>MOD(ROW(),2)=0</formula>
    </cfRule>
    <cfRule type="cellIs" dxfId="14" priority="573" operator="equal">
      <formula>"N/A"</formula>
    </cfRule>
  </conditionalFormatting>
  <conditionalFormatting sqref="S18:S19 H18:Q19 H44:H46">
    <cfRule type="cellIs" dxfId="13" priority="382" operator="equal">
      <formula>"Complete"</formula>
    </cfRule>
  </conditionalFormatting>
  <dataValidations count="6">
    <dataValidation allowBlank="1" showInputMessage="1" showErrorMessage="1" sqref="G5 E6:E7 C15:E17 E20 C24:E24 C27:E27 D6 C1:E5 C8:E11 C6:C7 F1:F1048576 C37:E1048576" xr:uid="{DEF32C74-D2C1-4F79-B2DC-77EBDAFA5329}"/>
    <dataValidation showInputMessage="1" showErrorMessage="1" sqref="J10:J11 J13:K22 J42 J44:J48 J50:J59 J72:J92 J94:J95 J1:K9 J97:J108 K10:K12 J109:K1048576 J61:J64 J23:J39 K23:K108 J66:J70" xr:uid="{0C45CB62-8066-4E81-806C-89F97FAB1CDC}"/>
    <dataValidation allowBlank="1" showInputMessage="1" showErrorMessage="1" prompt="Choose one of the following:_x000a_Complete_x000a_Failed_x000a_N/A_x000a_Post Cutover Only" sqref="N5" xr:uid="{DB2B68E8-9C06-40BC-BBA2-0BA768D9801B}"/>
    <dataValidation type="list" allowBlank="1" showInputMessage="1" showErrorMessage="1" sqref="S1:S1048576 M1:M1048576 U1:U1048576" xr:uid="{73CCC7AC-2917-4F13-86D4-F913ED42D5F3}">
      <formula1>"Yes, No"</formula1>
    </dataValidation>
    <dataValidation type="list" showInputMessage="1" showErrorMessage="1" sqref="L1:L1048576" xr:uid="{E6551E22-016D-4436-AE39-AE51F8A5A6E8}">
      <formula1>"None, External via Internet, External via VPN, On-Prem Only Communication, Other"</formula1>
    </dataValidation>
    <dataValidation type="list" allowBlank="1" showInputMessage="1" showErrorMessage="1" sqref="S1:S1048576" xr:uid="{01F7EBFC-EE79-46F1-A0DE-B2996349B2F1}">
      <formula1>"Yes,No"</formula1>
    </dataValidation>
  </dataValidations>
  <hyperlinks>
    <hyperlink ref="H80" r:id="rId1" xr:uid="{39461FB6-1761-40CC-95B2-44E954F4D241}"/>
    <hyperlink ref="H81" r:id="rId2" xr:uid="{2A2F2E24-7D71-4F20-837D-74B3669E3153}"/>
    <hyperlink ref="H107" r:id="rId3" display="https://uniteus.com/press/unite-us-launches-patent-pending-integration-between-ehrs-and-its-social-care-coordination-platform/" xr:uid="{789225F4-990D-41B1-8041-3C92B3497DE9}"/>
  </hyperlinks>
  <pageMargins left="0.7" right="0.7" top="1.085" bottom="0.75" header="0.3" footer="0.3"/>
  <pageSetup paperSize="8" scale="63" fitToHeight="8" orientation="landscape" horizontalDpi="300" verticalDpi="300" r:id="rId4"/>
  <headerFooter>
    <oddHeader>&amp;L&amp;G</oddHeader>
    <oddFooter>&amp;CCopyright © 2014 Agenor Technology Limited</oddFooter>
  </headerFooter>
  <drawing r:id="rId5"/>
  <legacyDrawing r:id="rId6"/>
  <legacyDrawingHF r:id="rId7"/>
  <extLst>
    <ext xmlns:x14="http://schemas.microsoft.com/office/spreadsheetml/2009/9/main" uri="{CCE6A557-97BC-4b89-ADB6-D9C93CAAB3DF}">
      <x14:dataValidations xmlns:xm="http://schemas.microsoft.com/office/excel/2006/main" count="3">
        <x14:dataValidation type="list" allowBlank="1" showInputMessage="1" showErrorMessage="1" xr:uid="{EE3F1171-2220-429F-9899-6A5B2DABFD51}">
          <x14:formula1>
            <xm:f>Inputs!$B$2:$B$6</xm:f>
          </x14:formula1>
          <xm:sqref>N97:P99 N94:P94 N89:P90 N87:P87 N83:P83 N78:P78 O43:P43 N75:P75 O47:O49 N48:N49 N44:P44 N42:P42 O39:O40 O41:P41 N24:P24 N39 P39 Q1:R1048576</xm:sqref>
        </x14:dataValidation>
        <x14:dataValidation type="list" allowBlank="1" showInputMessage="1" showErrorMessage="1" xr:uid="{473EBBA4-6437-4141-BBE7-617591B98014}">
          <x14:formula1>
            <xm:f>Inputs!$B$2:$B$5</xm:f>
          </x14:formula1>
          <xm:sqref>N18 O1:P4 O100:P1048576 O95:P96 O91:P93 O88:P88 O84:P86 O79:P82 O76:P77 O45:O46 P40 O6:P23 O25:P38 P45:P74 O50:O74</xm:sqref>
        </x14:dataValidation>
        <x14:dataValidation type="list" allowBlank="1" showInputMessage="1" showErrorMessage="1" prompt="Choose one of the following:_x000a_Complete_x000a_Failed_x000a_N/A_x000a_Post Cutover Only" xr:uid="{364C294A-AA9E-4181-8695-34EDA7AC54CE}">
          <x14:formula1>
            <xm:f>Inputs!$B$2:$B$5</xm:f>
          </x14:formula1>
          <xm:sqref>N6:N17 N1:N4 N100:N1048576 N95:N96 N91:N93 N88 N84:N86 N79:N82 N76:N77 N45:N47 N43 N40:N41 N19:N23 N25:N38 N50:N74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1885-FA69-44DB-9FCA-9BE99880FB33}">
  <dimension ref="A1:I58"/>
  <sheetViews>
    <sheetView workbookViewId="0">
      <pane ySplit="1" topLeftCell="A2" activePane="bottomLeft" state="frozen"/>
      <selection pane="bottomLeft" activeCell="I25" sqref="I25"/>
    </sheetView>
  </sheetViews>
  <sheetFormatPr baseColWidth="10" defaultColWidth="8.83203125" defaultRowHeight="15" customHeight="1" x14ac:dyDescent="0.2"/>
  <cols>
    <col min="1" max="1" width="20.5" style="15" customWidth="1"/>
    <col min="2" max="2" width="31.5" customWidth="1"/>
    <col min="3" max="3" width="13.5" style="16" customWidth="1"/>
    <col min="4" max="4" width="11.83203125" customWidth="1"/>
    <col min="5" max="6" width="18.1640625" customWidth="1"/>
    <col min="7" max="7" width="18.1640625" style="16" customWidth="1"/>
    <col min="8" max="8" width="18.1640625" customWidth="1"/>
    <col min="9" max="9" width="51.1640625" customWidth="1"/>
  </cols>
  <sheetData>
    <row r="1" spans="1:9" s="17" customFormat="1" ht="48" customHeight="1" x14ac:dyDescent="0.2">
      <c r="A1" s="114" t="s">
        <v>102</v>
      </c>
      <c r="B1" s="114" t="s">
        <v>555</v>
      </c>
      <c r="C1" s="114" t="s">
        <v>556</v>
      </c>
      <c r="D1" s="114" t="s">
        <v>557</v>
      </c>
      <c r="E1" s="114" t="s">
        <v>558</v>
      </c>
      <c r="F1" s="114" t="s">
        <v>559</v>
      </c>
      <c r="G1" s="267" t="s">
        <v>558</v>
      </c>
      <c r="H1" s="114" t="s">
        <v>560</v>
      </c>
      <c r="I1" s="114" t="s">
        <v>561</v>
      </c>
    </row>
    <row r="2" spans="1:9" ht="16" x14ac:dyDescent="0.2">
      <c r="A2" s="374" t="s">
        <v>562</v>
      </c>
      <c r="B2" s="98" t="s">
        <v>563</v>
      </c>
      <c r="C2" s="376" t="s">
        <v>564</v>
      </c>
      <c r="D2" s="103" t="s">
        <v>131</v>
      </c>
      <c r="E2" s="98"/>
      <c r="F2" s="110" t="s">
        <v>40</v>
      </c>
      <c r="G2" s="110"/>
      <c r="H2" s="110" t="s">
        <v>40</v>
      </c>
      <c r="I2" s="98"/>
    </row>
    <row r="3" spans="1:9" ht="16" x14ac:dyDescent="0.2">
      <c r="A3" s="374"/>
      <c r="B3" s="98" t="s">
        <v>565</v>
      </c>
      <c r="C3" s="376"/>
      <c r="D3" s="103"/>
      <c r="E3" s="98"/>
      <c r="F3" s="110" t="s">
        <v>40</v>
      </c>
      <c r="G3" s="110"/>
      <c r="H3" s="110" t="s">
        <v>38</v>
      </c>
      <c r="I3" s="177" t="s">
        <v>575</v>
      </c>
    </row>
    <row r="4" spans="1:9" ht="16" x14ac:dyDescent="0.2">
      <c r="A4" s="374"/>
      <c r="B4" s="98" t="s">
        <v>566</v>
      </c>
      <c r="C4" s="376"/>
      <c r="D4" s="103" t="s">
        <v>131</v>
      </c>
      <c r="E4" s="98"/>
      <c r="F4" s="110" t="s">
        <v>40</v>
      </c>
      <c r="G4" s="110"/>
      <c r="H4" s="110" t="s">
        <v>38</v>
      </c>
      <c r="I4" s="98"/>
    </row>
    <row r="5" spans="1:9" ht="16" x14ac:dyDescent="0.2">
      <c r="A5" s="374"/>
      <c r="B5" s="98" t="s">
        <v>567</v>
      </c>
      <c r="C5" s="376"/>
      <c r="D5" s="103"/>
      <c r="E5" s="98"/>
      <c r="F5" s="110" t="s">
        <v>40</v>
      </c>
      <c r="G5" s="110"/>
      <c r="H5" s="110" t="s">
        <v>38</v>
      </c>
      <c r="I5" s="98"/>
    </row>
    <row r="6" spans="1:9" ht="16" x14ac:dyDescent="0.2">
      <c r="A6" s="374"/>
      <c r="B6" s="98" t="s">
        <v>568</v>
      </c>
      <c r="C6" s="376"/>
      <c r="D6" s="103" t="s">
        <v>128</v>
      </c>
      <c r="E6" s="98"/>
      <c r="F6" s="110" t="s">
        <v>40</v>
      </c>
      <c r="G6" s="110"/>
      <c r="H6" s="110" t="s">
        <v>569</v>
      </c>
      <c r="I6" s="98" t="s">
        <v>570</v>
      </c>
    </row>
    <row r="7" spans="1:9" ht="16" x14ac:dyDescent="0.2">
      <c r="A7" s="375"/>
      <c r="B7" s="98" t="s">
        <v>571</v>
      </c>
      <c r="C7" s="377"/>
      <c r="D7" s="98"/>
      <c r="E7" s="98"/>
      <c r="F7" s="110" t="s">
        <v>40</v>
      </c>
      <c r="G7" s="110"/>
      <c r="H7" s="110" t="s">
        <v>40</v>
      </c>
      <c r="I7" s="177" t="s">
        <v>576</v>
      </c>
    </row>
    <row r="8" spans="1:9" ht="16" x14ac:dyDescent="0.2">
      <c r="A8" s="381" t="s">
        <v>572</v>
      </c>
      <c r="B8" s="99" t="s">
        <v>563</v>
      </c>
      <c r="C8" s="376" t="s">
        <v>564</v>
      </c>
      <c r="D8" s="103" t="s">
        <v>131</v>
      </c>
      <c r="E8" s="98"/>
      <c r="F8" s="110" t="s">
        <v>40</v>
      </c>
      <c r="G8" s="110" t="s">
        <v>573</v>
      </c>
      <c r="H8" s="110" t="s">
        <v>40</v>
      </c>
      <c r="I8" s="177" t="s">
        <v>574</v>
      </c>
    </row>
    <row r="9" spans="1:9" ht="16" x14ac:dyDescent="0.2">
      <c r="A9" s="381"/>
      <c r="B9" s="99" t="s">
        <v>565</v>
      </c>
      <c r="C9" s="376"/>
      <c r="D9" s="103"/>
      <c r="E9" s="98"/>
      <c r="F9" s="110" t="s">
        <v>40</v>
      </c>
      <c r="G9" s="110" t="s">
        <v>573</v>
      </c>
      <c r="H9" s="110" t="s">
        <v>38</v>
      </c>
      <c r="I9" s="177" t="s">
        <v>575</v>
      </c>
    </row>
    <row r="10" spans="1:9" ht="16" x14ac:dyDescent="0.2">
      <c r="A10" s="381"/>
      <c r="B10" s="99" t="s">
        <v>566</v>
      </c>
      <c r="C10" s="376"/>
      <c r="D10" s="103" t="s">
        <v>131</v>
      </c>
      <c r="E10" s="98"/>
      <c r="F10" s="110" t="s">
        <v>40</v>
      </c>
      <c r="G10" s="110" t="s">
        <v>573</v>
      </c>
      <c r="H10" s="110" t="s">
        <v>38</v>
      </c>
      <c r="I10" s="99"/>
    </row>
    <row r="11" spans="1:9" ht="16" x14ac:dyDescent="0.2">
      <c r="A11" s="381"/>
      <c r="B11" s="99" t="s">
        <v>567</v>
      </c>
      <c r="C11" s="376"/>
      <c r="D11" s="103" t="s">
        <v>131</v>
      </c>
      <c r="E11" s="98"/>
      <c r="F11" s="110" t="s">
        <v>40</v>
      </c>
      <c r="G11" s="110" t="s">
        <v>573</v>
      </c>
      <c r="H11" s="110" t="s">
        <v>38</v>
      </c>
      <c r="I11" s="98"/>
    </row>
    <row r="12" spans="1:9" ht="16" x14ac:dyDescent="0.2">
      <c r="A12" s="381"/>
      <c r="B12" s="99" t="s">
        <v>568</v>
      </c>
      <c r="C12" s="376"/>
      <c r="D12" s="103" t="s">
        <v>128</v>
      </c>
      <c r="E12" s="98"/>
      <c r="F12" s="110" t="s">
        <v>40</v>
      </c>
      <c r="G12" s="110"/>
      <c r="H12" s="110" t="s">
        <v>569</v>
      </c>
      <c r="I12" s="98" t="s">
        <v>570</v>
      </c>
    </row>
    <row r="13" spans="1:9" ht="16" x14ac:dyDescent="0.2">
      <c r="A13" s="382"/>
      <c r="B13" s="99" t="s">
        <v>571</v>
      </c>
      <c r="C13" s="377"/>
      <c r="D13" s="98"/>
      <c r="E13" s="98"/>
      <c r="F13" s="118" t="s">
        <v>40</v>
      </c>
      <c r="G13" s="347" t="s">
        <v>573</v>
      </c>
      <c r="H13" s="118" t="s">
        <v>40</v>
      </c>
      <c r="I13" s="177" t="s">
        <v>576</v>
      </c>
    </row>
    <row r="14" spans="1:9" ht="16" x14ac:dyDescent="0.2">
      <c r="A14" s="374" t="s">
        <v>226</v>
      </c>
      <c r="B14" s="98" t="s">
        <v>577</v>
      </c>
      <c r="C14" s="376" t="s">
        <v>564</v>
      </c>
      <c r="D14" s="103" t="s">
        <v>131</v>
      </c>
      <c r="E14" s="115">
        <v>45814</v>
      </c>
      <c r="F14" s="119" t="s">
        <v>38</v>
      </c>
      <c r="G14" s="120" t="s">
        <v>578</v>
      </c>
      <c r="H14" s="119" t="s">
        <v>38</v>
      </c>
      <c r="I14" s="103"/>
    </row>
    <row r="15" spans="1:9" ht="16" x14ac:dyDescent="0.2">
      <c r="A15" s="374"/>
      <c r="B15" s="98" t="s">
        <v>579</v>
      </c>
      <c r="C15" s="376"/>
      <c r="D15" s="103"/>
      <c r="E15" s="115"/>
      <c r="F15" s="119"/>
      <c r="G15" s="120" t="s">
        <v>580</v>
      </c>
      <c r="H15" s="119" t="s">
        <v>38</v>
      </c>
      <c r="I15" s="103" t="s">
        <v>581</v>
      </c>
    </row>
    <row r="16" spans="1:9" ht="16" x14ac:dyDescent="0.2">
      <c r="A16" s="374"/>
      <c r="B16" s="98" t="s">
        <v>582</v>
      </c>
      <c r="C16" s="376"/>
      <c r="D16" s="103"/>
      <c r="E16" s="115"/>
      <c r="F16" s="119"/>
      <c r="G16" s="120" t="s">
        <v>583</v>
      </c>
      <c r="H16" s="119" t="s">
        <v>40</v>
      </c>
      <c r="I16" s="103" t="s">
        <v>584</v>
      </c>
    </row>
    <row r="17" spans="1:9" ht="32" x14ac:dyDescent="0.2">
      <c r="A17" s="374"/>
      <c r="B17" s="98" t="s">
        <v>585</v>
      </c>
      <c r="C17" s="376"/>
      <c r="D17" s="103"/>
      <c r="E17" s="115"/>
      <c r="F17" s="119" t="s">
        <v>38</v>
      </c>
      <c r="G17" s="120" t="s">
        <v>578</v>
      </c>
      <c r="H17" s="119" t="s">
        <v>38</v>
      </c>
      <c r="I17" s="103" t="s">
        <v>586</v>
      </c>
    </row>
    <row r="18" spans="1:9" ht="32" x14ac:dyDescent="0.2">
      <c r="A18" s="374"/>
      <c r="B18" s="98" t="s">
        <v>566</v>
      </c>
      <c r="C18" s="376"/>
      <c r="D18" s="103" t="s">
        <v>131</v>
      </c>
      <c r="E18" s="115">
        <v>45814</v>
      </c>
      <c r="F18" s="119" t="s">
        <v>38</v>
      </c>
      <c r="G18" s="120" t="s">
        <v>578</v>
      </c>
      <c r="H18" s="119" t="s">
        <v>38</v>
      </c>
      <c r="I18" s="117" t="s">
        <v>587</v>
      </c>
    </row>
    <row r="19" spans="1:9" ht="32" x14ac:dyDescent="0.2">
      <c r="A19" s="375"/>
      <c r="B19" s="98" t="s">
        <v>588</v>
      </c>
      <c r="C19" s="377"/>
      <c r="D19" s="98" t="s">
        <v>131</v>
      </c>
      <c r="E19" s="115">
        <v>45814</v>
      </c>
      <c r="F19" s="120" t="s">
        <v>38</v>
      </c>
      <c r="G19" s="120" t="s">
        <v>578</v>
      </c>
      <c r="H19" s="120" t="s">
        <v>40</v>
      </c>
      <c r="I19" s="113" t="s">
        <v>589</v>
      </c>
    </row>
    <row r="20" spans="1:9" ht="16" x14ac:dyDescent="0.2">
      <c r="A20" s="101" t="s">
        <v>590</v>
      </c>
      <c r="B20" s="98" t="s">
        <v>591</v>
      </c>
      <c r="C20" s="110" t="s">
        <v>564</v>
      </c>
      <c r="D20" s="98" t="s">
        <v>131</v>
      </c>
      <c r="E20" s="116"/>
      <c r="F20" s="121" t="s">
        <v>40</v>
      </c>
      <c r="G20" s="121"/>
      <c r="H20" s="121" t="s">
        <v>40</v>
      </c>
      <c r="I20" s="99"/>
    </row>
    <row r="21" spans="1:9" ht="32" x14ac:dyDescent="0.2">
      <c r="A21" s="374" t="s">
        <v>592</v>
      </c>
      <c r="B21" s="98" t="s">
        <v>591</v>
      </c>
      <c r="C21" s="376" t="s">
        <v>564</v>
      </c>
      <c r="D21" s="103" t="s">
        <v>131</v>
      </c>
      <c r="E21" s="98"/>
      <c r="F21" s="110" t="s">
        <v>40</v>
      </c>
      <c r="G21" s="110"/>
      <c r="H21" s="110" t="s">
        <v>40</v>
      </c>
      <c r="I21" s="99" t="s">
        <v>2096</v>
      </c>
    </row>
    <row r="22" spans="1:9" ht="16" x14ac:dyDescent="0.2">
      <c r="A22" s="374"/>
      <c r="B22" s="98" t="s">
        <v>585</v>
      </c>
      <c r="C22" s="376"/>
      <c r="D22" s="103" t="s">
        <v>131</v>
      </c>
      <c r="E22" s="98"/>
      <c r="F22" s="110" t="s">
        <v>38</v>
      </c>
      <c r="G22" s="110"/>
      <c r="H22" s="110" t="s">
        <v>38</v>
      </c>
      <c r="I22" s="98"/>
    </row>
    <row r="23" spans="1:9" ht="16" x14ac:dyDescent="0.2">
      <c r="A23" s="374"/>
      <c r="B23" s="98" t="s">
        <v>563</v>
      </c>
      <c r="C23" s="376"/>
      <c r="D23" s="103" t="s">
        <v>131</v>
      </c>
      <c r="E23" s="98"/>
      <c r="F23" s="110" t="s">
        <v>38</v>
      </c>
      <c r="G23" s="110"/>
      <c r="H23" s="110" t="s">
        <v>40</v>
      </c>
      <c r="I23" s="98" t="s">
        <v>2110</v>
      </c>
    </row>
    <row r="24" spans="1:9" ht="16" x14ac:dyDescent="0.2">
      <c r="A24" s="375"/>
      <c r="B24" s="98" t="s">
        <v>593</v>
      </c>
      <c r="C24" s="377"/>
      <c r="D24" s="98" t="s">
        <v>131</v>
      </c>
      <c r="E24" s="98"/>
      <c r="F24" s="110" t="s">
        <v>38</v>
      </c>
      <c r="G24" s="110"/>
      <c r="H24" s="110" t="s">
        <v>38</v>
      </c>
      <c r="I24" s="98"/>
    </row>
    <row r="25" spans="1:9" ht="16" x14ac:dyDescent="0.2">
      <c r="A25" s="374" t="s">
        <v>594</v>
      </c>
      <c r="B25" s="107" t="s">
        <v>585</v>
      </c>
      <c r="C25" s="385" t="s">
        <v>564</v>
      </c>
      <c r="D25" s="98" t="s">
        <v>131</v>
      </c>
      <c r="E25" s="151">
        <v>45827</v>
      </c>
      <c r="F25" s="110" t="s">
        <v>38</v>
      </c>
      <c r="G25" s="110"/>
      <c r="H25" s="110" t="s">
        <v>38</v>
      </c>
      <c r="I25" s="98"/>
    </row>
    <row r="26" spans="1:9" ht="16" x14ac:dyDescent="0.2">
      <c r="A26" s="374"/>
      <c r="B26" s="107" t="s">
        <v>591</v>
      </c>
      <c r="C26" s="386"/>
      <c r="D26" s="98" t="s">
        <v>131</v>
      </c>
      <c r="E26" s="98"/>
      <c r="F26" s="110" t="s">
        <v>40</v>
      </c>
      <c r="G26" s="110"/>
      <c r="H26" s="110" t="s">
        <v>40</v>
      </c>
      <c r="I26" s="99"/>
    </row>
    <row r="27" spans="1:9" ht="16" x14ac:dyDescent="0.2">
      <c r="A27" s="374"/>
      <c r="B27" s="108" t="s">
        <v>595</v>
      </c>
      <c r="C27" s="386"/>
      <c r="D27" s="98" t="s">
        <v>131</v>
      </c>
      <c r="E27" s="151">
        <v>45827</v>
      </c>
      <c r="F27" s="110" t="s">
        <v>38</v>
      </c>
      <c r="G27" s="110"/>
      <c r="H27" s="110" t="s">
        <v>38</v>
      </c>
      <c r="I27" s="98"/>
    </row>
    <row r="28" spans="1:9" ht="16" x14ac:dyDescent="0.2">
      <c r="A28" s="380"/>
      <c r="B28" s="109" t="s">
        <v>596</v>
      </c>
      <c r="C28" s="387"/>
      <c r="D28" s="98" t="s">
        <v>131</v>
      </c>
      <c r="E28" s="151">
        <v>45827</v>
      </c>
      <c r="F28" s="110" t="s">
        <v>38</v>
      </c>
      <c r="G28" s="110"/>
      <c r="H28" s="110" t="s">
        <v>38</v>
      </c>
      <c r="I28" s="98"/>
    </row>
    <row r="29" spans="1:9" ht="16" x14ac:dyDescent="0.2">
      <c r="A29" s="388" t="s">
        <v>597</v>
      </c>
      <c r="B29" s="100" t="s">
        <v>585</v>
      </c>
      <c r="C29" s="110" t="s">
        <v>564</v>
      </c>
      <c r="D29" s="98"/>
      <c r="E29" s="98" t="s">
        <v>598</v>
      </c>
      <c r="F29" s="110" t="s">
        <v>38</v>
      </c>
      <c r="G29" s="110" t="s">
        <v>599</v>
      </c>
      <c r="H29" s="110" t="s">
        <v>38</v>
      </c>
      <c r="I29" s="98" t="s">
        <v>600</v>
      </c>
    </row>
    <row r="30" spans="1:9" ht="16" x14ac:dyDescent="0.2">
      <c r="A30" s="372"/>
      <c r="B30" s="98" t="s">
        <v>601</v>
      </c>
      <c r="C30" s="118"/>
      <c r="D30" s="103"/>
      <c r="E30" s="98"/>
      <c r="F30" s="110" t="s">
        <v>38</v>
      </c>
      <c r="G30" s="110" t="s">
        <v>2109</v>
      </c>
      <c r="H30" s="110" t="s">
        <v>38</v>
      </c>
      <c r="I30" s="98"/>
    </row>
    <row r="31" spans="1:9" ht="16" x14ac:dyDescent="0.2">
      <c r="A31" s="372"/>
      <c r="B31" s="98" t="s">
        <v>602</v>
      </c>
      <c r="C31" s="118"/>
      <c r="D31" s="103"/>
      <c r="E31" s="98"/>
      <c r="F31" s="110" t="s">
        <v>38</v>
      </c>
      <c r="G31" s="110" t="s">
        <v>2109</v>
      </c>
      <c r="H31" s="110" t="s">
        <v>38</v>
      </c>
      <c r="I31" s="98"/>
    </row>
    <row r="32" spans="1:9" ht="16" x14ac:dyDescent="0.2">
      <c r="A32" s="372"/>
      <c r="B32" s="98" t="s">
        <v>603</v>
      </c>
      <c r="C32" s="118"/>
      <c r="D32" s="103"/>
      <c r="E32" s="98"/>
      <c r="F32" s="110" t="s">
        <v>38</v>
      </c>
      <c r="G32" s="110" t="s">
        <v>2109</v>
      </c>
      <c r="H32" s="110" t="s">
        <v>38</v>
      </c>
      <c r="I32" s="98"/>
    </row>
    <row r="33" spans="1:9" ht="16" x14ac:dyDescent="0.2">
      <c r="A33" s="373"/>
      <c r="B33" s="98" t="s">
        <v>604</v>
      </c>
      <c r="C33" s="118"/>
      <c r="D33" s="103"/>
      <c r="E33" s="98"/>
      <c r="F33" s="110" t="s">
        <v>38</v>
      </c>
      <c r="G33" s="110" t="s">
        <v>2109</v>
      </c>
      <c r="H33" s="110" t="s">
        <v>38</v>
      </c>
      <c r="I33" s="98"/>
    </row>
    <row r="34" spans="1:9" ht="16" x14ac:dyDescent="0.2">
      <c r="A34" s="381" t="s">
        <v>605</v>
      </c>
      <c r="B34" s="99" t="s">
        <v>585</v>
      </c>
      <c r="C34" s="383" t="s">
        <v>564</v>
      </c>
      <c r="D34" s="104" t="s">
        <v>131</v>
      </c>
      <c r="E34" s="99"/>
      <c r="F34" s="111" t="s">
        <v>38</v>
      </c>
      <c r="G34" s="111" t="s">
        <v>606</v>
      </c>
      <c r="H34" s="111" t="s">
        <v>38</v>
      </c>
      <c r="I34" s="99"/>
    </row>
    <row r="35" spans="1:9" ht="16" x14ac:dyDescent="0.2">
      <c r="A35" s="381"/>
      <c r="B35" s="99" t="s">
        <v>563</v>
      </c>
      <c r="C35" s="383"/>
      <c r="D35" s="104" t="s">
        <v>131</v>
      </c>
      <c r="E35" s="99"/>
      <c r="F35" s="111" t="s">
        <v>38</v>
      </c>
      <c r="G35" s="111" t="s">
        <v>606</v>
      </c>
      <c r="H35" s="111" t="s">
        <v>40</v>
      </c>
      <c r="I35" s="99"/>
    </row>
    <row r="36" spans="1:9" ht="16" x14ac:dyDescent="0.2">
      <c r="A36" s="382"/>
      <c r="B36" s="99" t="s">
        <v>591</v>
      </c>
      <c r="C36" s="384"/>
      <c r="D36" s="99" t="s">
        <v>131</v>
      </c>
      <c r="E36" s="99"/>
      <c r="F36" s="111" t="s">
        <v>40</v>
      </c>
      <c r="G36" s="111" t="s">
        <v>606</v>
      </c>
      <c r="H36" s="111" t="s">
        <v>38</v>
      </c>
      <c r="I36" s="99"/>
    </row>
    <row r="37" spans="1:9" ht="16" x14ac:dyDescent="0.2">
      <c r="A37" s="374" t="s">
        <v>607</v>
      </c>
      <c r="B37" s="98" t="s">
        <v>585</v>
      </c>
      <c r="C37" s="376" t="s">
        <v>564</v>
      </c>
      <c r="D37" s="103" t="s">
        <v>131</v>
      </c>
      <c r="E37" s="98" t="s">
        <v>608</v>
      </c>
      <c r="F37" s="110" t="s">
        <v>38</v>
      </c>
      <c r="G37" s="110" t="s">
        <v>609</v>
      </c>
      <c r="H37" s="110" t="s">
        <v>38</v>
      </c>
      <c r="I37" s="99"/>
    </row>
    <row r="38" spans="1:9" ht="16" x14ac:dyDescent="0.2">
      <c r="A38" s="375"/>
      <c r="B38" s="98" t="s">
        <v>588</v>
      </c>
      <c r="C38" s="377"/>
      <c r="D38" s="98" t="s">
        <v>131</v>
      </c>
      <c r="E38" s="177" t="s">
        <v>608</v>
      </c>
      <c r="F38" s="110" t="s">
        <v>38</v>
      </c>
      <c r="G38" s="344" t="s">
        <v>609</v>
      </c>
      <c r="H38" s="110" t="s">
        <v>40</v>
      </c>
      <c r="I38" s="99"/>
    </row>
    <row r="39" spans="1:9" ht="16" x14ac:dyDescent="0.2">
      <c r="A39" s="374" t="s">
        <v>610</v>
      </c>
      <c r="B39" s="98" t="s">
        <v>585</v>
      </c>
      <c r="C39" s="376" t="s">
        <v>564</v>
      </c>
      <c r="D39" s="105" t="s">
        <v>131</v>
      </c>
      <c r="E39" s="177" t="s">
        <v>608</v>
      </c>
      <c r="F39" s="112" t="s">
        <v>38</v>
      </c>
      <c r="G39" s="344" t="s">
        <v>609</v>
      </c>
      <c r="H39" s="112" t="s">
        <v>38</v>
      </c>
      <c r="I39" s="99"/>
    </row>
    <row r="40" spans="1:9" ht="16" x14ac:dyDescent="0.2">
      <c r="A40" s="375"/>
      <c r="B40" s="98" t="s">
        <v>588</v>
      </c>
      <c r="C40" s="377"/>
      <c r="D40" s="98" t="s">
        <v>131</v>
      </c>
      <c r="E40" s="177" t="s">
        <v>608</v>
      </c>
      <c r="F40" s="110" t="s">
        <v>38</v>
      </c>
      <c r="G40" s="344" t="s">
        <v>609</v>
      </c>
      <c r="H40" s="110" t="s">
        <v>40</v>
      </c>
      <c r="I40" s="99"/>
    </row>
    <row r="41" spans="1:9" ht="16" x14ac:dyDescent="0.2">
      <c r="A41" s="102" t="s">
        <v>611</v>
      </c>
      <c r="B41" s="98" t="s">
        <v>612</v>
      </c>
      <c r="C41" s="110" t="s">
        <v>564</v>
      </c>
      <c r="D41" s="98" t="s">
        <v>131</v>
      </c>
      <c r="E41" s="177" t="s">
        <v>608</v>
      </c>
      <c r="F41" s="110" t="s">
        <v>38</v>
      </c>
      <c r="G41" s="344" t="s">
        <v>609</v>
      </c>
      <c r="H41" s="110" t="s">
        <v>40</v>
      </c>
      <c r="I41" s="99"/>
    </row>
    <row r="42" spans="1:9" ht="32" x14ac:dyDescent="0.2">
      <c r="A42" s="374" t="s">
        <v>613</v>
      </c>
      <c r="B42" s="98" t="s">
        <v>591</v>
      </c>
      <c r="C42" s="376" t="s">
        <v>564</v>
      </c>
      <c r="D42" s="103" t="s">
        <v>131</v>
      </c>
      <c r="E42" s="98" t="s">
        <v>614</v>
      </c>
      <c r="F42" s="110" t="s">
        <v>38</v>
      </c>
      <c r="G42" s="110" t="s">
        <v>606</v>
      </c>
      <c r="H42" s="110" t="s">
        <v>38</v>
      </c>
      <c r="I42" s="99" t="s">
        <v>615</v>
      </c>
    </row>
    <row r="43" spans="1:9" ht="32" x14ac:dyDescent="0.2">
      <c r="A43" s="374"/>
      <c r="B43" s="98" t="s">
        <v>616</v>
      </c>
      <c r="C43" s="376"/>
      <c r="D43" s="103"/>
      <c r="E43" s="98"/>
      <c r="F43" s="110" t="s">
        <v>38</v>
      </c>
      <c r="G43" s="110" t="s">
        <v>606</v>
      </c>
      <c r="H43" s="110" t="s">
        <v>38</v>
      </c>
      <c r="I43" s="99" t="s">
        <v>617</v>
      </c>
    </row>
    <row r="44" spans="1:9" ht="16" x14ac:dyDescent="0.2">
      <c r="A44" s="374"/>
      <c r="B44" s="98" t="s">
        <v>618</v>
      </c>
      <c r="C44" s="376"/>
      <c r="D44" s="103"/>
      <c r="E44" s="98"/>
      <c r="F44" s="110"/>
      <c r="G44" s="110" t="s">
        <v>606</v>
      </c>
      <c r="H44" s="110" t="s">
        <v>40</v>
      </c>
      <c r="I44" s="99" t="s">
        <v>619</v>
      </c>
    </row>
    <row r="45" spans="1:9" ht="16" x14ac:dyDescent="0.2">
      <c r="A45" s="374"/>
      <c r="B45" s="98" t="s">
        <v>620</v>
      </c>
      <c r="C45" s="376"/>
      <c r="D45" s="103"/>
      <c r="E45" s="98"/>
      <c r="F45" s="110"/>
      <c r="G45" s="110" t="s">
        <v>606</v>
      </c>
      <c r="H45" s="110" t="s">
        <v>38</v>
      </c>
      <c r="I45" s="99"/>
    </row>
    <row r="46" spans="1:9" ht="16" x14ac:dyDescent="0.2">
      <c r="A46" s="375"/>
      <c r="B46" s="98" t="s">
        <v>563</v>
      </c>
      <c r="C46" s="377"/>
      <c r="D46" s="98" t="s">
        <v>131</v>
      </c>
      <c r="E46" s="98" t="s">
        <v>614</v>
      </c>
      <c r="F46" s="110" t="s">
        <v>38</v>
      </c>
      <c r="G46" s="110" t="s">
        <v>606</v>
      </c>
      <c r="H46" s="110" t="s">
        <v>40</v>
      </c>
      <c r="I46" s="99" t="s">
        <v>619</v>
      </c>
    </row>
    <row r="47" spans="1:9" ht="32" x14ac:dyDescent="0.2">
      <c r="A47" s="102" t="s">
        <v>621</v>
      </c>
      <c r="B47" s="98" t="s">
        <v>622</v>
      </c>
      <c r="C47" s="110" t="s">
        <v>564</v>
      </c>
      <c r="D47" s="98" t="s">
        <v>131</v>
      </c>
      <c r="E47" s="98" t="s">
        <v>623</v>
      </c>
      <c r="F47" s="110" t="s">
        <v>38</v>
      </c>
      <c r="G47" s="110"/>
      <c r="H47" s="110" t="s">
        <v>38</v>
      </c>
      <c r="I47" s="99" t="s">
        <v>2105</v>
      </c>
    </row>
    <row r="48" spans="1:9" ht="16" x14ac:dyDescent="0.2">
      <c r="A48" s="374" t="s">
        <v>624</v>
      </c>
      <c r="B48" s="98" t="s">
        <v>625</v>
      </c>
      <c r="C48" s="376" t="s">
        <v>564</v>
      </c>
      <c r="D48" s="103" t="s">
        <v>131</v>
      </c>
      <c r="E48" s="155" t="s">
        <v>626</v>
      </c>
      <c r="F48" s="118" t="s">
        <v>38</v>
      </c>
      <c r="G48" s="118" t="s">
        <v>627</v>
      </c>
      <c r="H48" s="118" t="s">
        <v>38</v>
      </c>
      <c r="I48" s="265" t="s">
        <v>628</v>
      </c>
    </row>
    <row r="49" spans="1:9" ht="16" x14ac:dyDescent="0.2">
      <c r="A49" s="380"/>
      <c r="B49" s="98" t="s">
        <v>629</v>
      </c>
      <c r="C49" s="377"/>
      <c r="D49" s="98" t="s">
        <v>131</v>
      </c>
      <c r="E49" s="156" t="s">
        <v>626</v>
      </c>
      <c r="F49" s="118" t="s">
        <v>38</v>
      </c>
      <c r="G49" s="268" t="s">
        <v>630</v>
      </c>
      <c r="H49" s="118" t="s">
        <v>38</v>
      </c>
      <c r="I49" s="266"/>
    </row>
    <row r="50" spans="1:9" ht="16" x14ac:dyDescent="0.2">
      <c r="A50" s="374" t="s">
        <v>631</v>
      </c>
      <c r="B50" s="98" t="s">
        <v>625</v>
      </c>
      <c r="C50" s="376" t="s">
        <v>564</v>
      </c>
      <c r="D50" s="103"/>
      <c r="E50" s="98"/>
      <c r="F50" s="110" t="s">
        <v>38</v>
      </c>
      <c r="G50" s="110"/>
      <c r="H50" s="110" t="s">
        <v>38</v>
      </c>
      <c r="I50" s="98"/>
    </row>
    <row r="51" spans="1:9" ht="16" x14ac:dyDescent="0.2">
      <c r="A51" s="375"/>
      <c r="B51" s="98" t="s">
        <v>632</v>
      </c>
      <c r="C51" s="377"/>
      <c r="D51" s="98"/>
      <c r="E51" s="98"/>
      <c r="F51" s="110"/>
      <c r="G51" s="110"/>
      <c r="H51" s="110" t="s">
        <v>38</v>
      </c>
      <c r="I51" s="98"/>
    </row>
    <row r="52" spans="1:9" ht="16" x14ac:dyDescent="0.2">
      <c r="A52" s="371" t="s">
        <v>633</v>
      </c>
      <c r="B52" s="98" t="s">
        <v>588</v>
      </c>
      <c r="C52" s="376" t="s">
        <v>564</v>
      </c>
      <c r="D52" s="103" t="s">
        <v>131</v>
      </c>
      <c r="E52" s="98"/>
      <c r="F52" s="118" t="s">
        <v>38</v>
      </c>
      <c r="G52" s="118"/>
      <c r="H52" s="118" t="s">
        <v>38</v>
      </c>
      <c r="I52" s="369"/>
    </row>
    <row r="53" spans="1:9" ht="16" x14ac:dyDescent="0.2">
      <c r="A53" s="372"/>
      <c r="B53" s="98" t="s">
        <v>585</v>
      </c>
      <c r="C53" s="377"/>
      <c r="D53" s="98" t="s">
        <v>131</v>
      </c>
      <c r="E53" s="98"/>
      <c r="F53" s="110" t="s">
        <v>38</v>
      </c>
      <c r="G53" s="110"/>
      <c r="H53" s="110" t="s">
        <v>38</v>
      </c>
      <c r="I53" s="370"/>
    </row>
    <row r="54" spans="1:9" ht="16" x14ac:dyDescent="0.2">
      <c r="A54" s="373"/>
      <c r="B54" s="98" t="s">
        <v>634</v>
      </c>
      <c r="C54" s="111" t="s">
        <v>635</v>
      </c>
      <c r="D54" s="99" t="s">
        <v>131</v>
      </c>
      <c r="E54" s="99"/>
      <c r="F54" s="111" t="s">
        <v>38</v>
      </c>
      <c r="G54" s="111"/>
      <c r="H54" s="111" t="s">
        <v>38</v>
      </c>
      <c r="I54" s="99"/>
    </row>
    <row r="55" spans="1:9" ht="30.75" customHeight="1" x14ac:dyDescent="0.2">
      <c r="A55" s="378" t="s">
        <v>636</v>
      </c>
      <c r="B55" s="98" t="s">
        <v>637</v>
      </c>
      <c r="C55" s="111" t="s">
        <v>638</v>
      </c>
      <c r="D55" s="99" t="s">
        <v>131</v>
      </c>
      <c r="E55" s="151">
        <v>45827</v>
      </c>
      <c r="F55" s="110" t="s">
        <v>38</v>
      </c>
      <c r="G55" s="110" t="s">
        <v>606</v>
      </c>
      <c r="H55" s="110" t="s">
        <v>38</v>
      </c>
      <c r="I55" s="99"/>
    </row>
    <row r="56" spans="1:9" ht="30.75" customHeight="1" x14ac:dyDescent="0.2">
      <c r="A56" s="379"/>
      <c r="B56" s="98" t="s">
        <v>639</v>
      </c>
      <c r="C56" s="111" t="s">
        <v>638</v>
      </c>
      <c r="D56" s="99" t="s">
        <v>131</v>
      </c>
      <c r="E56" s="151">
        <v>45827</v>
      </c>
      <c r="F56" s="110" t="s">
        <v>38</v>
      </c>
      <c r="G56" s="110" t="s">
        <v>606</v>
      </c>
      <c r="H56" s="110" t="s">
        <v>38</v>
      </c>
      <c r="I56" s="99"/>
    </row>
    <row r="57" spans="1:9" ht="16" x14ac:dyDescent="0.2">
      <c r="A57" s="101" t="s">
        <v>607</v>
      </c>
      <c r="B57" s="98" t="s">
        <v>640</v>
      </c>
      <c r="C57" s="111" t="s">
        <v>635</v>
      </c>
      <c r="D57" s="99"/>
      <c r="E57" s="99"/>
      <c r="F57" s="111"/>
      <c r="G57" s="111"/>
      <c r="H57" s="111" t="s">
        <v>38</v>
      </c>
      <c r="I57" s="99"/>
    </row>
    <row r="58" spans="1:9" ht="16" x14ac:dyDescent="0.2">
      <c r="A58" s="102" t="s">
        <v>642</v>
      </c>
      <c r="B58" s="98" t="s">
        <v>643</v>
      </c>
      <c r="C58" s="110" t="s">
        <v>635</v>
      </c>
      <c r="D58" s="98" t="s">
        <v>131</v>
      </c>
      <c r="E58" s="151" t="s">
        <v>644</v>
      </c>
      <c r="F58" s="110" t="s">
        <v>38</v>
      </c>
      <c r="G58" s="110" t="s">
        <v>645</v>
      </c>
      <c r="H58" s="110" t="s">
        <v>40</v>
      </c>
      <c r="I58" s="98" t="s">
        <v>646</v>
      </c>
    </row>
  </sheetData>
  <mergeCells count="27">
    <mergeCell ref="A2:A7"/>
    <mergeCell ref="C2:C7"/>
    <mergeCell ref="A8:A13"/>
    <mergeCell ref="C8:C13"/>
    <mergeCell ref="A37:A38"/>
    <mergeCell ref="C37:C38"/>
    <mergeCell ref="A14:A19"/>
    <mergeCell ref="C14:C19"/>
    <mergeCell ref="A21:A24"/>
    <mergeCell ref="C21:C24"/>
    <mergeCell ref="A25:A28"/>
    <mergeCell ref="A34:A36"/>
    <mergeCell ref="C34:C36"/>
    <mergeCell ref="C25:C28"/>
    <mergeCell ref="A29:A33"/>
    <mergeCell ref="A39:A40"/>
    <mergeCell ref="C39:C40"/>
    <mergeCell ref="A42:A46"/>
    <mergeCell ref="C42:C46"/>
    <mergeCell ref="C52:C53"/>
    <mergeCell ref="A48:A49"/>
    <mergeCell ref="C48:C49"/>
    <mergeCell ref="I52:I53"/>
    <mergeCell ref="A52:A54"/>
    <mergeCell ref="A50:A51"/>
    <mergeCell ref="C50:C51"/>
    <mergeCell ref="A55:A56"/>
  </mergeCells>
  <conditionalFormatting sqref="F38:F41 H38:H41 F42:H58 F2:H37">
    <cfRule type="cellIs" dxfId="2" priority="2" operator="equal">
      <formula>"Fail"</formula>
    </cfRule>
    <cfRule type="cellIs" dxfId="1" priority="3" operator="equal">
      <formula>"Pass"</formula>
    </cfRule>
  </conditionalFormatting>
  <conditionalFormatting sqref="H1:H1048576">
    <cfRule type="containsText" dxfId="0" priority="1" operator="containsText" text="Post-Cutover">
      <formula>NOT(ISERROR(SEARCH("Post-Cutover",H1)))</formula>
    </cfRule>
  </conditionalFormatting>
  <dataValidations count="4">
    <dataValidation allowBlank="1" showInputMessage="1" showErrorMessage="1" sqref="G42:G1048576 G1:G37" xr:uid="{45B472C9-3706-4BA5-9870-43E14CEDBB2A}"/>
    <dataValidation type="list" allowBlank="1" showInputMessage="1" showErrorMessage="1" sqref="F2:F58" xr:uid="{C7B88E99-AC08-4646-976A-D2A6BD721B30}">
      <formula1>"Pass,Fail"</formula1>
    </dataValidation>
    <dataValidation type="list" allowBlank="1" showInputMessage="1" showErrorMessage="1" sqref="D2:D58" xr:uid="{0BE8B060-F5D6-458A-B796-A6E3635C7712}">
      <formula1>"Yes,No"</formula1>
    </dataValidation>
    <dataValidation type="list" allowBlank="1" showInputMessage="1" showErrorMessage="1" sqref="H2:H58" xr:uid="{0E454C27-AB61-406E-8C67-8CE02D960823}">
      <formula1>"Pass,Fail,Post-Cutover"</formula1>
    </dataValidation>
  </dataValidations>
  <hyperlinks>
    <hyperlink ref="B27" r:id="rId1" display="nghs.sharepoint.com/teams/PMO-CloudStrategy/Shared Documents/Forms/AllItems.aspx?id=%2Fteams%2FPMO-CloudStrategy%2FShared Documents%2FGeneral%2FAWS Cloud Kickoff%2C Discovery%2C and Planning%2FDesign Phase Diagrams and PPT%2FNGHS-Working-Diagrams-1stDFT-2-5-25%2Epdf&amp;parent=%2Fteams%2FPMO-CloudStrategy%2FShared Documents%2FGeneral%2FAWS Cloud Kickoff%2C Discovery%2C and Planning%2FDesign Phase Diagrams and PPT" xr:uid="{22A365DC-EBDA-4BD0-8224-91C9B105FB7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38079-C14C-49A2-BC69-F9D31DD9C9CE}">
  <dimension ref="A1:C39"/>
  <sheetViews>
    <sheetView workbookViewId="0">
      <pane ySplit="1" topLeftCell="A2" activePane="bottomLeft" state="frozen"/>
      <selection pane="bottomLeft"/>
    </sheetView>
  </sheetViews>
  <sheetFormatPr baseColWidth="10" defaultColWidth="8.83203125" defaultRowHeight="15" customHeight="1" x14ac:dyDescent="0.2"/>
  <cols>
    <col min="1" max="1" width="20.1640625" customWidth="1"/>
    <col min="3" max="3" width="75.33203125" customWidth="1"/>
  </cols>
  <sheetData>
    <row r="1" spans="1:3" s="17" customFormat="1" ht="48" customHeight="1" x14ac:dyDescent="0.2">
      <c r="A1" s="242" t="s">
        <v>74</v>
      </c>
      <c r="B1" s="242" t="s">
        <v>647</v>
      </c>
      <c r="C1" s="245" t="s">
        <v>648</v>
      </c>
    </row>
    <row r="2" spans="1:3" ht="16" x14ac:dyDescent="0.2">
      <c r="A2" s="145" t="s">
        <v>562</v>
      </c>
      <c r="B2" s="16" t="s">
        <v>38</v>
      </c>
      <c r="C2" s="35" t="s">
        <v>649</v>
      </c>
    </row>
    <row r="3" spans="1:3" ht="16" x14ac:dyDescent="0.2">
      <c r="A3" s="145" t="s">
        <v>572</v>
      </c>
      <c r="B3" s="16" t="s">
        <v>38</v>
      </c>
      <c r="C3" s="35" t="s">
        <v>650</v>
      </c>
    </row>
    <row r="4" spans="1:3" ht="16" x14ac:dyDescent="0.2">
      <c r="A4" s="145" t="s">
        <v>226</v>
      </c>
      <c r="B4" s="16" t="s">
        <v>38</v>
      </c>
      <c r="C4" s="35" t="s">
        <v>651</v>
      </c>
    </row>
    <row r="5" spans="1:3" ht="16" x14ac:dyDescent="0.2">
      <c r="A5" s="145" t="s">
        <v>590</v>
      </c>
      <c r="B5" s="16" t="s">
        <v>38</v>
      </c>
      <c r="C5" s="35" t="s">
        <v>652</v>
      </c>
    </row>
    <row r="6" spans="1:3" ht="16" x14ac:dyDescent="0.2">
      <c r="A6" s="145" t="s">
        <v>592</v>
      </c>
      <c r="B6" s="16" t="s">
        <v>38</v>
      </c>
      <c r="C6" s="35" t="s">
        <v>653</v>
      </c>
    </row>
    <row r="7" spans="1:3" ht="16" x14ac:dyDescent="0.2">
      <c r="A7" s="145" t="s">
        <v>594</v>
      </c>
      <c r="B7" s="16" t="s">
        <v>38</v>
      </c>
      <c r="C7" s="35" t="s">
        <v>654</v>
      </c>
    </row>
    <row r="8" spans="1:3" ht="16" x14ac:dyDescent="0.2">
      <c r="A8" s="145" t="s">
        <v>597</v>
      </c>
      <c r="B8" s="16" t="s">
        <v>38</v>
      </c>
      <c r="C8" s="35" t="s">
        <v>655</v>
      </c>
    </row>
    <row r="9" spans="1:3" ht="15" customHeight="1" x14ac:dyDescent="0.2">
      <c r="A9" s="145" t="s">
        <v>605</v>
      </c>
      <c r="B9" s="16" t="s">
        <v>38</v>
      </c>
      <c r="C9" s="35" t="s">
        <v>656</v>
      </c>
    </row>
    <row r="10" spans="1:3" ht="16" x14ac:dyDescent="0.2">
      <c r="A10" s="145" t="s">
        <v>607</v>
      </c>
      <c r="B10" s="16"/>
      <c r="C10" s="35" t="s">
        <v>2104</v>
      </c>
    </row>
    <row r="11" spans="1:3" x14ac:dyDescent="0.2">
      <c r="A11" s="145" t="s">
        <v>610</v>
      </c>
      <c r="B11" s="16" t="s">
        <v>38</v>
      </c>
      <c r="C11" s="35"/>
    </row>
    <row r="12" spans="1:3" ht="16" x14ac:dyDescent="0.2">
      <c r="A12" s="145" t="s">
        <v>613</v>
      </c>
      <c r="B12" s="16" t="s">
        <v>38</v>
      </c>
      <c r="C12" s="35" t="s">
        <v>657</v>
      </c>
    </row>
    <row r="13" spans="1:3" ht="16" x14ac:dyDescent="0.2">
      <c r="A13" s="145" t="s">
        <v>621</v>
      </c>
      <c r="B13" s="16" t="s">
        <v>38</v>
      </c>
      <c r="C13" s="35" t="s">
        <v>2092</v>
      </c>
    </row>
    <row r="14" spans="1:3" ht="16" x14ac:dyDescent="0.2">
      <c r="A14" s="145" t="s">
        <v>624</v>
      </c>
      <c r="B14" s="16" t="s">
        <v>38</v>
      </c>
      <c r="C14" s="35" t="s">
        <v>658</v>
      </c>
    </row>
    <row r="15" spans="1:3" ht="16" x14ac:dyDescent="0.2">
      <c r="A15" s="145" t="s">
        <v>631</v>
      </c>
      <c r="B15" s="16" t="s">
        <v>38</v>
      </c>
      <c r="C15" s="35" t="s">
        <v>659</v>
      </c>
    </row>
    <row r="16" spans="1:3" ht="16" x14ac:dyDescent="0.2">
      <c r="A16" s="145" t="s">
        <v>633</v>
      </c>
      <c r="B16" s="16" t="s">
        <v>38</v>
      </c>
      <c r="C16" s="35" t="s">
        <v>660</v>
      </c>
    </row>
    <row r="17" spans="1:3" ht="14.25" customHeight="1" x14ac:dyDescent="0.2">
      <c r="A17" s="145" t="s">
        <v>636</v>
      </c>
      <c r="B17" s="16" t="s">
        <v>38</v>
      </c>
      <c r="C17" s="35" t="s">
        <v>656</v>
      </c>
    </row>
    <row r="18" spans="1:3" ht="16" x14ac:dyDescent="0.2">
      <c r="A18" s="145" t="s">
        <v>641</v>
      </c>
      <c r="B18" s="16" t="s">
        <v>38</v>
      </c>
      <c r="C18" s="35" t="s">
        <v>661</v>
      </c>
    </row>
    <row r="19" spans="1:3" ht="64" x14ac:dyDescent="0.2">
      <c r="A19" s="145" t="s">
        <v>642</v>
      </c>
      <c r="B19" s="16" t="s">
        <v>40</v>
      </c>
      <c r="C19" s="35" t="s">
        <v>662</v>
      </c>
    </row>
    <row r="20" spans="1:3" ht="16" x14ac:dyDescent="0.2">
      <c r="A20" s="145" t="s">
        <v>2100</v>
      </c>
      <c r="B20" s="16" t="s">
        <v>38</v>
      </c>
      <c r="C20" s="35" t="s">
        <v>2102</v>
      </c>
    </row>
    <row r="21" spans="1:3" ht="16" x14ac:dyDescent="0.2">
      <c r="A21" s="145" t="s">
        <v>2101</v>
      </c>
      <c r="B21" s="16"/>
      <c r="C21" s="35" t="s">
        <v>2103</v>
      </c>
    </row>
    <row r="22" spans="1:3" ht="32" x14ac:dyDescent="0.2">
      <c r="A22" s="145" t="s">
        <v>663</v>
      </c>
      <c r="B22" s="16" t="s">
        <v>40</v>
      </c>
      <c r="C22" s="35" t="s">
        <v>664</v>
      </c>
    </row>
    <row r="23" spans="1:3" x14ac:dyDescent="0.2"/>
    <row r="24" spans="1:3" x14ac:dyDescent="0.2"/>
    <row r="25" spans="1:3" x14ac:dyDescent="0.2"/>
    <row r="26" spans="1:3" x14ac:dyDescent="0.2"/>
    <row r="27" spans="1:3" x14ac:dyDescent="0.2"/>
    <row r="28" spans="1:3" x14ac:dyDescent="0.2"/>
    <row r="29" spans="1:3" x14ac:dyDescent="0.2"/>
    <row r="30" spans="1:3" x14ac:dyDescent="0.2"/>
    <row r="31" spans="1:3" x14ac:dyDescent="0.2">
      <c r="A31" t="s">
        <v>633</v>
      </c>
    </row>
    <row r="32" spans="1:3" x14ac:dyDescent="0.2"/>
    <row r="33" spans="1:1" x14ac:dyDescent="0.2"/>
    <row r="34" spans="1:1" x14ac:dyDescent="0.2"/>
    <row r="35" spans="1:1" x14ac:dyDescent="0.2"/>
    <row r="36" spans="1:1" x14ac:dyDescent="0.2">
      <c r="A36" t="s">
        <v>226</v>
      </c>
    </row>
    <row r="37" spans="1:1" x14ac:dyDescent="0.2"/>
    <row r="38" spans="1:1" x14ac:dyDescent="0.2"/>
    <row r="39" spans="1:1" x14ac:dyDescent="0.2"/>
  </sheetData>
  <conditionalFormatting sqref="B2:B22">
    <cfRule type="containsText" dxfId="12" priority="1" operator="containsText" text="Fail">
      <formula>NOT(ISERROR(SEARCH("Fail",B2)))</formula>
    </cfRule>
    <cfRule type="containsText" dxfId="11" priority="2" operator="containsText" text="Pass">
      <formula>NOT(ISERROR(SEARCH("Pass",B2)))</formula>
    </cfRule>
  </conditionalFormatting>
  <dataValidations count="1">
    <dataValidation type="list" allowBlank="1" showInputMessage="1" showErrorMessage="1" sqref="B2:B22" xr:uid="{54385135-FD6F-4408-BF1B-48FD800B7578}">
      <formula1>"Pass,Fail"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DC93B-2C2C-4D1A-8728-D663517BA6A9}">
  <dimension ref="A1:AC335"/>
  <sheetViews>
    <sheetView workbookViewId="0">
      <pane xSplit="1" topLeftCell="B1" activePane="topRight" state="frozen"/>
      <selection pane="topRight"/>
    </sheetView>
  </sheetViews>
  <sheetFormatPr baseColWidth="10" defaultColWidth="8.83203125" defaultRowHeight="15" x14ac:dyDescent="0.2"/>
  <cols>
    <col min="1" max="1" width="21.6640625" customWidth="1"/>
    <col min="2" max="2" width="16.5" customWidth="1"/>
    <col min="3" max="3" width="18" customWidth="1"/>
    <col min="10" max="10" width="15.33203125" customWidth="1"/>
  </cols>
  <sheetData>
    <row r="1" spans="1:29" x14ac:dyDescent="0.2">
      <c r="A1" s="146" t="s">
        <v>665</v>
      </c>
      <c r="B1" s="246" t="s">
        <v>666</v>
      </c>
      <c r="C1" s="246" t="s">
        <v>667</v>
      </c>
      <c r="D1" s="246" t="s">
        <v>668</v>
      </c>
      <c r="E1" s="246" t="s">
        <v>669</v>
      </c>
      <c r="F1" s="246" t="s">
        <v>670</v>
      </c>
      <c r="G1" s="246" t="s">
        <v>671</v>
      </c>
      <c r="H1" s="246" t="s">
        <v>672</v>
      </c>
      <c r="I1" s="246" t="s">
        <v>673</v>
      </c>
      <c r="J1" s="246" t="s">
        <v>674</v>
      </c>
      <c r="K1" s="246" t="s">
        <v>675</v>
      </c>
      <c r="L1" s="246" t="s">
        <v>676</v>
      </c>
      <c r="M1" s="246" t="s">
        <v>677</v>
      </c>
      <c r="N1" s="246" t="s">
        <v>678</v>
      </c>
      <c r="O1" s="246" t="s">
        <v>679</v>
      </c>
      <c r="P1" s="246" t="s">
        <v>680</v>
      </c>
      <c r="Q1" s="246" t="s">
        <v>681</v>
      </c>
      <c r="R1" s="246" t="s">
        <v>682</v>
      </c>
      <c r="S1" s="246" t="s">
        <v>683</v>
      </c>
      <c r="T1" s="246" t="s">
        <v>684</v>
      </c>
      <c r="U1" s="246" t="s">
        <v>685</v>
      </c>
      <c r="V1" s="246" t="s">
        <v>686</v>
      </c>
      <c r="W1" s="246" t="s">
        <v>687</v>
      </c>
      <c r="X1" s="246" t="s">
        <v>688</v>
      </c>
      <c r="Y1" s="246" t="s">
        <v>689</v>
      </c>
      <c r="Z1" s="246" t="s">
        <v>690</v>
      </c>
      <c r="AA1" s="246" t="s">
        <v>691</v>
      </c>
      <c r="AB1" s="246" t="s">
        <v>692</v>
      </c>
      <c r="AC1" s="246" t="s">
        <v>693</v>
      </c>
    </row>
    <row r="2" spans="1:29" x14ac:dyDescent="0.2">
      <c r="B2" s="246" t="s">
        <v>694</v>
      </c>
      <c r="C2" s="246" t="s">
        <v>695</v>
      </c>
      <c r="D2" s="246" t="s">
        <v>696</v>
      </c>
      <c r="E2" s="246" t="s">
        <v>697</v>
      </c>
      <c r="F2" s="246" t="s">
        <v>698</v>
      </c>
      <c r="G2" s="246"/>
      <c r="H2" s="246"/>
      <c r="I2" s="246"/>
      <c r="J2" s="246" t="s">
        <v>699</v>
      </c>
      <c r="K2" s="246" t="s">
        <v>700</v>
      </c>
      <c r="L2" s="246" t="s">
        <v>701</v>
      </c>
      <c r="M2" s="246" t="s">
        <v>702</v>
      </c>
      <c r="N2" s="246" t="s">
        <v>703</v>
      </c>
      <c r="O2" s="246" t="s">
        <v>704</v>
      </c>
      <c r="P2" s="246">
        <v>30501</v>
      </c>
      <c r="Q2" s="246" t="s">
        <v>705</v>
      </c>
      <c r="R2" s="246" t="s">
        <v>706</v>
      </c>
      <c r="S2" s="246"/>
      <c r="T2" s="246"/>
      <c r="U2" s="247">
        <v>6080000000</v>
      </c>
      <c r="V2" s="247">
        <v>6080000000</v>
      </c>
      <c r="W2" s="247">
        <v>6080000000</v>
      </c>
      <c r="X2" s="246" t="s">
        <v>707</v>
      </c>
      <c r="Y2" s="246" t="s">
        <v>708</v>
      </c>
      <c r="Z2" s="246" t="s">
        <v>150</v>
      </c>
      <c r="AA2" s="246" t="s">
        <v>709</v>
      </c>
      <c r="AB2" s="246" t="s">
        <v>710</v>
      </c>
      <c r="AC2" s="246" t="s">
        <v>711</v>
      </c>
    </row>
    <row r="3" spans="1:29" x14ac:dyDescent="0.2">
      <c r="B3" s="246" t="s">
        <v>712</v>
      </c>
      <c r="C3" s="246" t="s">
        <v>713</v>
      </c>
      <c r="D3" s="246"/>
      <c r="E3" s="246"/>
      <c r="F3" s="246" t="s">
        <v>714</v>
      </c>
      <c r="G3" s="246"/>
      <c r="H3" s="246"/>
      <c r="I3" s="246"/>
      <c r="J3" s="246" t="s">
        <v>699</v>
      </c>
      <c r="K3" s="246" t="s">
        <v>715</v>
      </c>
      <c r="L3" s="246" t="s">
        <v>716</v>
      </c>
      <c r="M3" s="246"/>
      <c r="N3" s="246" t="s">
        <v>703</v>
      </c>
      <c r="O3" s="246" t="s">
        <v>704</v>
      </c>
      <c r="P3" s="246">
        <v>30501</v>
      </c>
      <c r="Q3" s="246" t="s">
        <v>705</v>
      </c>
      <c r="R3" s="246" t="s">
        <v>706</v>
      </c>
      <c r="S3" s="246"/>
      <c r="T3" s="246"/>
      <c r="U3" s="247">
        <v>6080000000</v>
      </c>
      <c r="V3" s="247">
        <v>6080000000</v>
      </c>
      <c r="W3" s="247">
        <v>6090000000</v>
      </c>
      <c r="X3" s="246"/>
      <c r="Y3" s="246" t="s">
        <v>708</v>
      </c>
      <c r="Z3" s="246"/>
      <c r="AA3" s="246"/>
      <c r="AB3" s="246" t="s">
        <v>710</v>
      </c>
      <c r="AC3" s="246" t="s">
        <v>717</v>
      </c>
    </row>
    <row r="4" spans="1:29" x14ac:dyDescent="0.2">
      <c r="B4" s="246" t="s">
        <v>712</v>
      </c>
      <c r="C4" s="246" t="s">
        <v>718</v>
      </c>
      <c r="D4" s="246"/>
      <c r="E4" s="246"/>
      <c r="F4" s="246" t="s">
        <v>698</v>
      </c>
      <c r="G4" s="246"/>
      <c r="H4" s="246"/>
      <c r="I4" s="246"/>
      <c r="J4" s="246" t="s">
        <v>699</v>
      </c>
      <c r="K4" s="246" t="s">
        <v>719</v>
      </c>
      <c r="L4" s="246" t="s">
        <v>720</v>
      </c>
      <c r="M4" s="246"/>
      <c r="N4" s="246" t="s">
        <v>703</v>
      </c>
      <c r="O4" s="246" t="s">
        <v>704</v>
      </c>
      <c r="P4" s="246">
        <v>30501</v>
      </c>
      <c r="Q4" s="246" t="s">
        <v>705</v>
      </c>
      <c r="R4" s="246" t="s">
        <v>706</v>
      </c>
      <c r="S4" s="246"/>
      <c r="T4" s="246"/>
      <c r="U4" s="247">
        <v>6080000000</v>
      </c>
      <c r="V4" s="247">
        <v>6080000000</v>
      </c>
      <c r="W4" s="247">
        <v>6090000000</v>
      </c>
      <c r="X4" s="246"/>
      <c r="Y4" s="246" t="s">
        <v>708</v>
      </c>
      <c r="Z4" s="246"/>
      <c r="AA4" s="246"/>
      <c r="AB4" s="246" t="s">
        <v>721</v>
      </c>
      <c r="AC4" s="246" t="s">
        <v>717</v>
      </c>
    </row>
    <row r="5" spans="1:29" x14ac:dyDescent="0.2">
      <c r="B5" s="246" t="s">
        <v>712</v>
      </c>
      <c r="C5" s="246" t="s">
        <v>722</v>
      </c>
      <c r="D5" s="246"/>
      <c r="E5" s="246"/>
      <c r="F5" s="246" t="s">
        <v>714</v>
      </c>
      <c r="G5" s="246"/>
      <c r="H5" s="246"/>
      <c r="I5" s="246"/>
      <c r="J5" s="246" t="s">
        <v>699</v>
      </c>
      <c r="K5" s="246" t="s">
        <v>723</v>
      </c>
      <c r="L5" s="246" t="s">
        <v>724</v>
      </c>
      <c r="M5" s="246"/>
      <c r="N5" s="246" t="s">
        <v>703</v>
      </c>
      <c r="O5" s="246" t="s">
        <v>704</v>
      </c>
      <c r="P5" s="246">
        <v>30501</v>
      </c>
      <c r="Q5" s="246" t="s">
        <v>705</v>
      </c>
      <c r="R5" s="246" t="s">
        <v>706</v>
      </c>
      <c r="S5" s="246"/>
      <c r="T5" s="246"/>
      <c r="U5" s="247">
        <v>6080000000</v>
      </c>
      <c r="V5" s="247">
        <v>6080000000</v>
      </c>
      <c r="W5" s="247">
        <v>6090000000</v>
      </c>
      <c r="X5" s="246"/>
      <c r="Y5" s="246" t="s">
        <v>708</v>
      </c>
      <c r="Z5" s="246"/>
      <c r="AA5" s="246"/>
      <c r="AB5" s="246" t="s">
        <v>710</v>
      </c>
      <c r="AC5" s="246" t="s">
        <v>717</v>
      </c>
    </row>
    <row r="6" spans="1:29" x14ac:dyDescent="0.2">
      <c r="B6" s="246" t="s">
        <v>712</v>
      </c>
      <c r="C6" s="246" t="s">
        <v>725</v>
      </c>
      <c r="D6" s="246"/>
      <c r="E6" s="246"/>
      <c r="F6" s="246" t="s">
        <v>698</v>
      </c>
      <c r="G6" s="246"/>
      <c r="H6" s="246"/>
      <c r="I6" s="246"/>
      <c r="J6" s="246" t="s">
        <v>699</v>
      </c>
      <c r="K6" s="246" t="s">
        <v>726</v>
      </c>
      <c r="L6" s="246" t="s">
        <v>727</v>
      </c>
      <c r="M6" s="246"/>
      <c r="N6" s="246" t="s">
        <v>703</v>
      </c>
      <c r="O6" s="246" t="s">
        <v>704</v>
      </c>
      <c r="P6" s="246">
        <v>30501</v>
      </c>
      <c r="Q6" s="246" t="s">
        <v>705</v>
      </c>
      <c r="R6" s="246" t="s">
        <v>706</v>
      </c>
      <c r="S6" s="246"/>
      <c r="T6" s="246"/>
      <c r="U6" s="247">
        <v>6080000000</v>
      </c>
      <c r="V6" s="247">
        <v>6080000000</v>
      </c>
      <c r="W6" s="247">
        <v>6090000000</v>
      </c>
      <c r="X6" s="246"/>
      <c r="Y6" s="246" t="s">
        <v>708</v>
      </c>
      <c r="Z6" s="246"/>
      <c r="AA6" s="246"/>
      <c r="AB6" s="246" t="s">
        <v>721</v>
      </c>
      <c r="AC6" s="246" t="s">
        <v>717</v>
      </c>
    </row>
    <row r="7" spans="1:29" x14ac:dyDescent="0.2">
      <c r="A7" t="s">
        <v>179</v>
      </c>
      <c r="B7" s="246" t="s">
        <v>712</v>
      </c>
      <c r="C7" s="246" t="s">
        <v>728</v>
      </c>
      <c r="D7" s="246"/>
      <c r="E7" s="246"/>
      <c r="F7" s="246" t="s">
        <v>714</v>
      </c>
      <c r="G7" s="246"/>
      <c r="H7" s="246"/>
      <c r="I7" s="246"/>
      <c r="J7" s="246" t="s">
        <v>699</v>
      </c>
      <c r="K7" s="246" t="s">
        <v>729</v>
      </c>
      <c r="L7" s="246" t="s">
        <v>730</v>
      </c>
      <c r="M7" s="246"/>
      <c r="N7" s="246" t="s">
        <v>703</v>
      </c>
      <c r="O7" s="246" t="s">
        <v>704</v>
      </c>
      <c r="P7" s="246">
        <v>30501</v>
      </c>
      <c r="Q7" s="246" t="s">
        <v>705</v>
      </c>
      <c r="R7" s="246" t="s">
        <v>706</v>
      </c>
      <c r="S7" s="246"/>
      <c r="T7" s="246"/>
      <c r="U7" s="247">
        <v>6080000000</v>
      </c>
      <c r="V7" s="247">
        <v>6080000000</v>
      </c>
      <c r="W7" s="247">
        <v>6090000000</v>
      </c>
      <c r="X7" s="246"/>
      <c r="Y7" s="246" t="s">
        <v>708</v>
      </c>
      <c r="Z7" s="246"/>
      <c r="AA7" s="246"/>
      <c r="AB7" s="246" t="s">
        <v>710</v>
      </c>
      <c r="AC7" s="246" t="s">
        <v>717</v>
      </c>
    </row>
    <row r="8" spans="1:29" x14ac:dyDescent="0.2">
      <c r="B8" s="246" t="s">
        <v>712</v>
      </c>
      <c r="C8" s="246" t="s">
        <v>731</v>
      </c>
      <c r="D8" s="246"/>
      <c r="E8" s="246"/>
      <c r="F8" s="246" t="s">
        <v>698</v>
      </c>
      <c r="G8" s="246"/>
      <c r="H8" s="246"/>
      <c r="I8" s="246"/>
      <c r="J8" s="248">
        <v>23962</v>
      </c>
      <c r="K8" s="246" t="s">
        <v>732</v>
      </c>
      <c r="L8" s="246" t="s">
        <v>733</v>
      </c>
      <c r="M8" s="246"/>
      <c r="N8" s="246" t="s">
        <v>703</v>
      </c>
      <c r="O8" s="246" t="s">
        <v>704</v>
      </c>
      <c r="P8" s="246">
        <v>30501</v>
      </c>
      <c r="Q8" s="246" t="s">
        <v>705</v>
      </c>
      <c r="R8" s="246" t="s">
        <v>706</v>
      </c>
      <c r="S8" s="246"/>
      <c r="T8" s="246"/>
      <c r="U8" s="247">
        <v>6080000000</v>
      </c>
      <c r="V8" s="247">
        <v>6080000000</v>
      </c>
      <c r="W8" s="247">
        <v>6090000000</v>
      </c>
      <c r="X8" s="246"/>
      <c r="Y8" s="246" t="s">
        <v>708</v>
      </c>
      <c r="Z8" s="246"/>
      <c r="AA8" s="246"/>
      <c r="AB8" s="246" t="s">
        <v>721</v>
      </c>
      <c r="AC8" s="246" t="s">
        <v>717</v>
      </c>
    </row>
    <row r="9" spans="1:29" x14ac:dyDescent="0.2">
      <c r="B9" s="246" t="s">
        <v>712</v>
      </c>
      <c r="C9" s="246" t="s">
        <v>734</v>
      </c>
      <c r="D9" s="246"/>
      <c r="E9" s="246"/>
      <c r="F9" s="246" t="s">
        <v>714</v>
      </c>
      <c r="G9" s="246"/>
      <c r="H9" s="246"/>
      <c r="I9" s="246"/>
      <c r="J9" s="246" t="s">
        <v>699</v>
      </c>
      <c r="K9" s="246" t="s">
        <v>735</v>
      </c>
      <c r="L9" s="246" t="s">
        <v>736</v>
      </c>
      <c r="M9" s="246"/>
      <c r="N9" s="246" t="s">
        <v>703</v>
      </c>
      <c r="O9" s="246" t="s">
        <v>704</v>
      </c>
      <c r="P9" s="246">
        <v>30501</v>
      </c>
      <c r="Q9" s="246" t="s">
        <v>705</v>
      </c>
      <c r="R9" s="246" t="s">
        <v>706</v>
      </c>
      <c r="S9" s="246"/>
      <c r="T9" s="246"/>
      <c r="U9" s="247">
        <v>6080000000</v>
      </c>
      <c r="V9" s="247">
        <v>6080000000</v>
      </c>
      <c r="W9" s="247">
        <v>6090000000</v>
      </c>
      <c r="X9" s="246"/>
      <c r="Y9" s="246" t="s">
        <v>708</v>
      </c>
      <c r="Z9" s="246"/>
      <c r="AA9" s="246"/>
      <c r="AB9" s="246" t="s">
        <v>710</v>
      </c>
      <c r="AC9" s="246" t="s">
        <v>717</v>
      </c>
    </row>
    <row r="10" spans="1:29" x14ac:dyDescent="0.2">
      <c r="A10" t="s">
        <v>197</v>
      </c>
      <c r="B10" s="246" t="s">
        <v>712</v>
      </c>
      <c r="C10" s="246" t="s">
        <v>737</v>
      </c>
      <c r="D10" s="246"/>
      <c r="E10" s="246"/>
      <c r="F10" s="246" t="s">
        <v>698</v>
      </c>
      <c r="G10" s="246"/>
      <c r="H10" s="246"/>
      <c r="I10" s="246"/>
      <c r="J10" s="246" t="s">
        <v>699</v>
      </c>
      <c r="K10" s="246" t="s">
        <v>738</v>
      </c>
      <c r="L10" s="246" t="s">
        <v>739</v>
      </c>
      <c r="M10" s="246"/>
      <c r="N10" s="246" t="s">
        <v>703</v>
      </c>
      <c r="O10" s="246" t="s">
        <v>704</v>
      </c>
      <c r="P10" s="246">
        <v>30501</v>
      </c>
      <c r="Q10" s="246" t="s">
        <v>705</v>
      </c>
      <c r="R10" s="246" t="s">
        <v>706</v>
      </c>
      <c r="S10" s="246"/>
      <c r="T10" s="246"/>
      <c r="U10" s="247">
        <v>6080000000</v>
      </c>
      <c r="V10" s="247">
        <v>6080000000</v>
      </c>
      <c r="W10" s="247">
        <v>6090000000</v>
      </c>
      <c r="X10" s="246"/>
      <c r="Y10" s="246" t="s">
        <v>708</v>
      </c>
      <c r="Z10" s="246"/>
      <c r="AA10" s="246"/>
      <c r="AB10" s="246" t="s">
        <v>721</v>
      </c>
      <c r="AC10" s="246" t="s">
        <v>717</v>
      </c>
    </row>
    <row r="11" spans="1:29" x14ac:dyDescent="0.2">
      <c r="B11" s="246" t="s">
        <v>712</v>
      </c>
      <c r="C11" s="246" t="s">
        <v>740</v>
      </c>
      <c r="D11" s="246"/>
      <c r="E11" s="246"/>
      <c r="F11" s="246" t="s">
        <v>714</v>
      </c>
      <c r="G11" s="246"/>
      <c r="H11" s="246"/>
      <c r="I11" s="246"/>
      <c r="J11" s="246" t="s">
        <v>699</v>
      </c>
      <c r="K11" s="246" t="s">
        <v>741</v>
      </c>
      <c r="L11" s="246" t="s">
        <v>742</v>
      </c>
      <c r="M11" s="246"/>
      <c r="N11" s="246" t="s">
        <v>703</v>
      </c>
      <c r="O11" s="246" t="s">
        <v>704</v>
      </c>
      <c r="P11" s="246">
        <v>30501</v>
      </c>
      <c r="Q11" s="246" t="s">
        <v>705</v>
      </c>
      <c r="R11" s="246" t="s">
        <v>706</v>
      </c>
      <c r="S11" s="246"/>
      <c r="T11" s="246"/>
      <c r="U11" s="247">
        <v>6080000000</v>
      </c>
      <c r="V11" s="247">
        <v>6080000000</v>
      </c>
      <c r="W11" s="247">
        <v>6090000000</v>
      </c>
      <c r="X11" s="246"/>
      <c r="Y11" s="246" t="s">
        <v>708</v>
      </c>
      <c r="Z11" s="246"/>
      <c r="AA11" s="246"/>
      <c r="AB11" s="246" t="s">
        <v>710</v>
      </c>
      <c r="AC11" s="246" t="s">
        <v>717</v>
      </c>
    </row>
    <row r="12" spans="1:29" x14ac:dyDescent="0.2">
      <c r="B12" s="246" t="s">
        <v>712</v>
      </c>
      <c r="C12" s="246" t="s">
        <v>743</v>
      </c>
      <c r="D12" s="246"/>
      <c r="E12" s="246"/>
      <c r="F12" s="246" t="s">
        <v>698</v>
      </c>
      <c r="G12" s="246"/>
      <c r="H12" s="246"/>
      <c r="I12" s="246"/>
      <c r="J12" s="248">
        <v>25204</v>
      </c>
      <c r="K12" s="246" t="s">
        <v>744</v>
      </c>
      <c r="L12" s="246" t="s">
        <v>745</v>
      </c>
      <c r="M12" s="246"/>
      <c r="N12" s="246" t="s">
        <v>703</v>
      </c>
      <c r="O12" s="246" t="s">
        <v>704</v>
      </c>
      <c r="P12" s="246">
        <v>30501</v>
      </c>
      <c r="Q12" s="246" t="s">
        <v>705</v>
      </c>
      <c r="R12" s="246" t="s">
        <v>706</v>
      </c>
      <c r="S12" s="246"/>
      <c r="T12" s="246"/>
      <c r="U12" s="247">
        <v>6080000000</v>
      </c>
      <c r="V12" s="247">
        <v>6080000000</v>
      </c>
      <c r="W12" s="247">
        <v>6090000000</v>
      </c>
      <c r="X12" s="246"/>
      <c r="Y12" s="246" t="s">
        <v>708</v>
      </c>
      <c r="Z12" s="246"/>
      <c r="AA12" s="246"/>
      <c r="AB12" s="246" t="s">
        <v>721</v>
      </c>
      <c r="AC12" s="246" t="s">
        <v>717</v>
      </c>
    </row>
    <row r="13" spans="1:29" x14ac:dyDescent="0.2">
      <c r="A13" t="s">
        <v>746</v>
      </c>
      <c r="B13" s="246" t="s">
        <v>712</v>
      </c>
      <c r="C13" s="246" t="s">
        <v>747</v>
      </c>
      <c r="D13" s="246"/>
      <c r="E13" s="246"/>
      <c r="F13" s="246" t="s">
        <v>714</v>
      </c>
      <c r="G13" s="246"/>
      <c r="H13" s="246"/>
      <c r="I13" s="246"/>
      <c r="J13" s="248">
        <v>25422</v>
      </c>
      <c r="K13" s="246" t="s">
        <v>748</v>
      </c>
      <c r="L13" s="246" t="s">
        <v>749</v>
      </c>
      <c r="M13" s="246"/>
      <c r="N13" s="246" t="s">
        <v>703</v>
      </c>
      <c r="O13" s="246" t="s">
        <v>704</v>
      </c>
      <c r="P13" s="246">
        <v>30501</v>
      </c>
      <c r="Q13" s="246" t="s">
        <v>705</v>
      </c>
      <c r="R13" s="246" t="s">
        <v>706</v>
      </c>
      <c r="S13" s="246"/>
      <c r="T13" s="246"/>
      <c r="U13" s="247">
        <v>6080000000</v>
      </c>
      <c r="V13" s="247">
        <v>6080000000</v>
      </c>
      <c r="W13" s="247">
        <v>6090000000</v>
      </c>
      <c r="X13" s="246"/>
      <c r="Y13" s="246" t="s">
        <v>708</v>
      </c>
      <c r="Z13" s="246"/>
      <c r="AA13" s="246"/>
      <c r="AB13" s="246" t="s">
        <v>710</v>
      </c>
      <c r="AC13" s="246" t="s">
        <v>717</v>
      </c>
    </row>
    <row r="14" spans="1:29" x14ac:dyDescent="0.2">
      <c r="B14" s="246" t="s">
        <v>712</v>
      </c>
      <c r="C14" s="246" t="s">
        <v>750</v>
      </c>
      <c r="D14" s="246"/>
      <c r="E14" s="246"/>
      <c r="F14" s="246" t="s">
        <v>698</v>
      </c>
      <c r="G14" s="246"/>
      <c r="H14" s="246"/>
      <c r="I14" s="246"/>
      <c r="J14" s="246" t="s">
        <v>699</v>
      </c>
      <c r="K14" s="246" t="s">
        <v>751</v>
      </c>
      <c r="L14" s="246" t="s">
        <v>752</v>
      </c>
      <c r="M14" s="246"/>
      <c r="N14" s="246" t="s">
        <v>703</v>
      </c>
      <c r="O14" s="246" t="s">
        <v>704</v>
      </c>
      <c r="P14" s="246">
        <v>30501</v>
      </c>
      <c r="Q14" s="246" t="s">
        <v>705</v>
      </c>
      <c r="R14" s="246" t="s">
        <v>706</v>
      </c>
      <c r="S14" s="246"/>
      <c r="T14" s="246"/>
      <c r="U14" s="247">
        <v>6080000000</v>
      </c>
      <c r="V14" s="247">
        <v>6080000000</v>
      </c>
      <c r="W14" s="247">
        <v>6090000000</v>
      </c>
      <c r="X14" s="246"/>
      <c r="Y14" s="246" t="s">
        <v>708</v>
      </c>
      <c r="Z14" s="246"/>
      <c r="AA14" s="246"/>
      <c r="AB14" s="246" t="s">
        <v>721</v>
      </c>
      <c r="AC14" s="246" t="s">
        <v>717</v>
      </c>
    </row>
    <row r="15" spans="1:29" x14ac:dyDescent="0.2">
      <c r="B15" s="246" t="s">
        <v>712</v>
      </c>
      <c r="C15" s="246" t="s">
        <v>753</v>
      </c>
      <c r="D15" s="246"/>
      <c r="E15" s="246"/>
      <c r="F15" s="246" t="s">
        <v>714</v>
      </c>
      <c r="G15" s="246"/>
      <c r="H15" s="246"/>
      <c r="I15" s="246"/>
      <c r="J15" s="246" t="s">
        <v>699</v>
      </c>
      <c r="K15" s="246" t="s">
        <v>754</v>
      </c>
      <c r="L15" s="246" t="s">
        <v>755</v>
      </c>
      <c r="M15" s="246"/>
      <c r="N15" s="246" t="s">
        <v>703</v>
      </c>
      <c r="O15" s="246" t="s">
        <v>704</v>
      </c>
      <c r="P15" s="246">
        <v>30501</v>
      </c>
      <c r="Q15" s="246" t="s">
        <v>705</v>
      </c>
      <c r="R15" s="246" t="s">
        <v>706</v>
      </c>
      <c r="S15" s="246"/>
      <c r="T15" s="246"/>
      <c r="U15" s="247">
        <v>6080000000</v>
      </c>
      <c r="V15" s="247">
        <v>6080000000</v>
      </c>
      <c r="W15" s="247">
        <v>6090000000</v>
      </c>
      <c r="X15" s="246"/>
      <c r="Y15" s="246" t="s">
        <v>708</v>
      </c>
      <c r="Z15" s="246"/>
      <c r="AA15" s="246"/>
      <c r="AB15" s="246" t="s">
        <v>710</v>
      </c>
      <c r="AC15" s="246" t="s">
        <v>717</v>
      </c>
    </row>
    <row r="16" spans="1:29" x14ac:dyDescent="0.2">
      <c r="A16" t="s">
        <v>756</v>
      </c>
      <c r="B16" s="246" t="s">
        <v>712</v>
      </c>
      <c r="C16" s="246" t="s">
        <v>757</v>
      </c>
      <c r="D16" s="246"/>
      <c r="E16" s="246"/>
      <c r="F16" s="246" t="s">
        <v>698</v>
      </c>
      <c r="G16" s="246"/>
      <c r="H16" s="246"/>
      <c r="I16" s="246"/>
      <c r="J16" s="246" t="s">
        <v>699</v>
      </c>
      <c r="K16" s="246" t="s">
        <v>758</v>
      </c>
      <c r="L16" s="246" t="s">
        <v>759</v>
      </c>
      <c r="M16" s="246"/>
      <c r="N16" s="246" t="s">
        <v>703</v>
      </c>
      <c r="O16" s="246" t="s">
        <v>704</v>
      </c>
      <c r="P16" s="246">
        <v>30501</v>
      </c>
      <c r="Q16" s="246" t="s">
        <v>705</v>
      </c>
      <c r="R16" s="246" t="s">
        <v>706</v>
      </c>
      <c r="S16" s="246"/>
      <c r="T16" s="246"/>
      <c r="U16" s="247">
        <v>6080000000</v>
      </c>
      <c r="V16" s="247">
        <v>6080000000</v>
      </c>
      <c r="W16" s="247">
        <v>6090000000</v>
      </c>
      <c r="X16" s="246"/>
      <c r="Y16" s="246" t="s">
        <v>708</v>
      </c>
      <c r="Z16" s="246"/>
      <c r="AA16" s="246"/>
      <c r="AB16" s="246" t="s">
        <v>721</v>
      </c>
      <c r="AC16" s="246" t="s">
        <v>717</v>
      </c>
    </row>
    <row r="17" spans="2:29" x14ac:dyDescent="0.2">
      <c r="B17" s="246" t="s">
        <v>712</v>
      </c>
      <c r="C17" s="246" t="s">
        <v>760</v>
      </c>
      <c r="D17" s="246"/>
      <c r="E17" s="246"/>
      <c r="F17" s="246" t="s">
        <v>714</v>
      </c>
      <c r="G17" s="246"/>
      <c r="H17" s="246"/>
      <c r="I17" s="246"/>
      <c r="J17" s="246" t="s">
        <v>699</v>
      </c>
      <c r="K17" s="246" t="s">
        <v>761</v>
      </c>
      <c r="L17" s="246" t="s">
        <v>762</v>
      </c>
      <c r="M17" s="246"/>
      <c r="N17" s="246" t="s">
        <v>703</v>
      </c>
      <c r="O17" s="246" t="s">
        <v>704</v>
      </c>
      <c r="P17" s="246">
        <v>30501</v>
      </c>
      <c r="Q17" s="246" t="s">
        <v>705</v>
      </c>
      <c r="R17" s="246" t="s">
        <v>706</v>
      </c>
      <c r="S17" s="246"/>
      <c r="T17" s="246"/>
      <c r="U17" s="247">
        <v>6080000000</v>
      </c>
      <c r="V17" s="247">
        <v>6080000000</v>
      </c>
      <c r="W17" s="247">
        <v>6090000000</v>
      </c>
      <c r="X17" s="246"/>
      <c r="Y17" s="246" t="s">
        <v>708</v>
      </c>
      <c r="Z17" s="246"/>
      <c r="AA17" s="246"/>
      <c r="AB17" s="246" t="s">
        <v>710</v>
      </c>
      <c r="AC17" s="246" t="s">
        <v>717</v>
      </c>
    </row>
    <row r="18" spans="2:29" x14ac:dyDescent="0.2">
      <c r="B18" s="246" t="s">
        <v>712</v>
      </c>
      <c r="C18" s="246" t="s">
        <v>763</v>
      </c>
      <c r="D18" s="246"/>
      <c r="E18" s="246"/>
      <c r="F18" s="246" t="s">
        <v>698</v>
      </c>
      <c r="G18" s="246"/>
      <c r="H18" s="246"/>
      <c r="I18" s="246"/>
      <c r="J18" s="246" t="s">
        <v>699</v>
      </c>
      <c r="K18" s="246" t="s">
        <v>764</v>
      </c>
      <c r="L18" s="246" t="s">
        <v>765</v>
      </c>
      <c r="M18" s="246"/>
      <c r="N18" s="246" t="s">
        <v>703</v>
      </c>
      <c r="O18" s="246" t="s">
        <v>704</v>
      </c>
      <c r="P18" s="246">
        <v>30501</v>
      </c>
      <c r="Q18" s="246" t="s">
        <v>705</v>
      </c>
      <c r="R18" s="246" t="s">
        <v>706</v>
      </c>
      <c r="S18" s="246"/>
      <c r="T18" s="246"/>
      <c r="U18" s="247">
        <v>6080000000</v>
      </c>
      <c r="V18" s="247">
        <v>6080000000</v>
      </c>
      <c r="W18" s="247">
        <v>6090000000</v>
      </c>
      <c r="X18" s="246"/>
      <c r="Y18" s="246" t="s">
        <v>708</v>
      </c>
      <c r="Z18" s="246"/>
      <c r="AA18" s="246"/>
      <c r="AB18" s="246" t="s">
        <v>721</v>
      </c>
      <c r="AC18" s="246" t="s">
        <v>717</v>
      </c>
    </row>
    <row r="19" spans="2:29" x14ac:dyDescent="0.2">
      <c r="B19" s="246" t="s">
        <v>712</v>
      </c>
      <c r="C19" s="246" t="s">
        <v>766</v>
      </c>
      <c r="D19" s="246"/>
      <c r="E19" s="246"/>
      <c r="F19" s="246" t="s">
        <v>714</v>
      </c>
      <c r="G19" s="246"/>
      <c r="H19" s="246"/>
      <c r="I19" s="246"/>
      <c r="J19" s="246" t="s">
        <v>699</v>
      </c>
      <c r="K19" s="246" t="s">
        <v>767</v>
      </c>
      <c r="L19" s="246" t="s">
        <v>768</v>
      </c>
      <c r="M19" s="246"/>
      <c r="N19" s="246" t="s">
        <v>703</v>
      </c>
      <c r="O19" s="246" t="s">
        <v>704</v>
      </c>
      <c r="P19" s="246">
        <v>30501</v>
      </c>
      <c r="Q19" s="246" t="s">
        <v>705</v>
      </c>
      <c r="R19" s="246" t="s">
        <v>706</v>
      </c>
      <c r="S19" s="246"/>
      <c r="T19" s="246"/>
      <c r="U19" s="247">
        <v>6080000000</v>
      </c>
      <c r="V19" s="247">
        <v>6080000000</v>
      </c>
      <c r="W19" s="247">
        <v>6090000000</v>
      </c>
      <c r="X19" s="246"/>
      <c r="Y19" s="246" t="s">
        <v>708</v>
      </c>
      <c r="Z19" s="246"/>
      <c r="AA19" s="246"/>
      <c r="AB19" s="246" t="s">
        <v>710</v>
      </c>
      <c r="AC19" s="246" t="s">
        <v>717</v>
      </c>
    </row>
    <row r="20" spans="2:29" x14ac:dyDescent="0.2">
      <c r="B20" s="246" t="s">
        <v>712</v>
      </c>
      <c r="C20" s="246" t="s">
        <v>769</v>
      </c>
      <c r="D20" s="246"/>
      <c r="E20" s="246"/>
      <c r="F20" s="246" t="s">
        <v>698</v>
      </c>
      <c r="G20" s="246"/>
      <c r="H20" s="246"/>
      <c r="I20" s="246"/>
      <c r="J20" s="248">
        <v>31108</v>
      </c>
      <c r="K20" s="246" t="s">
        <v>770</v>
      </c>
      <c r="L20" s="246" t="s">
        <v>771</v>
      </c>
      <c r="M20" s="246"/>
      <c r="N20" s="246" t="s">
        <v>703</v>
      </c>
      <c r="O20" s="246" t="s">
        <v>704</v>
      </c>
      <c r="P20" s="246">
        <v>30501</v>
      </c>
      <c r="Q20" s="246" t="s">
        <v>705</v>
      </c>
      <c r="R20" s="246" t="s">
        <v>706</v>
      </c>
      <c r="S20" s="246"/>
      <c r="T20" s="246"/>
      <c r="U20" s="247">
        <v>6080000000</v>
      </c>
      <c r="V20" s="247">
        <v>6080000000</v>
      </c>
      <c r="W20" s="247">
        <v>6090000000</v>
      </c>
      <c r="X20" s="246"/>
      <c r="Y20" s="246" t="s">
        <v>708</v>
      </c>
      <c r="Z20" s="246"/>
      <c r="AA20" s="246"/>
      <c r="AB20" s="246" t="s">
        <v>721</v>
      </c>
      <c r="AC20" s="246" t="s">
        <v>717</v>
      </c>
    </row>
    <row r="21" spans="2:29" x14ac:dyDescent="0.2">
      <c r="B21" s="246" t="s">
        <v>712</v>
      </c>
      <c r="C21" s="246" t="s">
        <v>772</v>
      </c>
      <c r="D21" s="246"/>
      <c r="E21" s="246"/>
      <c r="F21" s="246" t="s">
        <v>714</v>
      </c>
      <c r="G21" s="246"/>
      <c r="H21" s="246"/>
      <c r="I21" s="246"/>
      <c r="J21" s="246" t="s">
        <v>699</v>
      </c>
      <c r="K21" s="246" t="s">
        <v>773</v>
      </c>
      <c r="L21" s="246" t="s">
        <v>774</v>
      </c>
      <c r="M21" s="246"/>
      <c r="N21" s="246" t="s">
        <v>703</v>
      </c>
      <c r="O21" s="246" t="s">
        <v>704</v>
      </c>
      <c r="P21" s="246">
        <v>30501</v>
      </c>
      <c r="Q21" s="246" t="s">
        <v>705</v>
      </c>
      <c r="R21" s="246" t="s">
        <v>706</v>
      </c>
      <c r="S21" s="246"/>
      <c r="T21" s="246"/>
      <c r="U21" s="247">
        <v>6080000000</v>
      </c>
      <c r="V21" s="247">
        <v>6080000000</v>
      </c>
      <c r="W21" s="247">
        <v>6090000000</v>
      </c>
      <c r="X21" s="246"/>
      <c r="Y21" s="246" t="s">
        <v>708</v>
      </c>
      <c r="Z21" s="246"/>
      <c r="AA21" s="246"/>
      <c r="AB21" s="246" t="s">
        <v>710</v>
      </c>
      <c r="AC21" s="246" t="s">
        <v>717</v>
      </c>
    </row>
    <row r="22" spans="2:29" x14ac:dyDescent="0.2">
      <c r="B22" s="246" t="s">
        <v>712</v>
      </c>
      <c r="C22" s="246" t="s">
        <v>775</v>
      </c>
      <c r="D22" s="246"/>
      <c r="E22" s="246"/>
      <c r="F22" s="246" t="s">
        <v>698</v>
      </c>
      <c r="G22" s="246"/>
      <c r="H22" s="246"/>
      <c r="I22" s="246"/>
      <c r="J22" s="246" t="s">
        <v>699</v>
      </c>
      <c r="K22" s="246" t="s">
        <v>776</v>
      </c>
      <c r="L22" s="246" t="s">
        <v>777</v>
      </c>
      <c r="M22" s="246"/>
      <c r="N22" s="246" t="s">
        <v>703</v>
      </c>
      <c r="O22" s="246" t="s">
        <v>704</v>
      </c>
      <c r="P22" s="246">
        <v>30501</v>
      </c>
      <c r="Q22" s="246" t="s">
        <v>705</v>
      </c>
      <c r="R22" s="246" t="s">
        <v>706</v>
      </c>
      <c r="S22" s="246"/>
      <c r="T22" s="246"/>
      <c r="U22" s="247">
        <v>6080000000</v>
      </c>
      <c r="V22" s="247">
        <v>6080000000</v>
      </c>
      <c r="W22" s="247">
        <v>6090000000</v>
      </c>
      <c r="X22" s="246"/>
      <c r="Y22" s="246" t="s">
        <v>708</v>
      </c>
      <c r="Z22" s="246"/>
      <c r="AA22" s="246"/>
      <c r="AB22" s="246" t="s">
        <v>721</v>
      </c>
      <c r="AC22" s="246" t="s">
        <v>717</v>
      </c>
    </row>
    <row r="23" spans="2:29" x14ac:dyDescent="0.2">
      <c r="B23" s="246" t="s">
        <v>712</v>
      </c>
      <c r="C23" s="246" t="s">
        <v>778</v>
      </c>
      <c r="D23" s="246"/>
      <c r="E23" s="246"/>
      <c r="F23" s="246" t="s">
        <v>714</v>
      </c>
      <c r="G23" s="246"/>
      <c r="H23" s="246"/>
      <c r="I23" s="246"/>
      <c r="J23" s="246" t="s">
        <v>699</v>
      </c>
      <c r="K23" s="246" t="s">
        <v>779</v>
      </c>
      <c r="L23" s="246" t="s">
        <v>780</v>
      </c>
      <c r="M23" s="246"/>
      <c r="N23" s="246" t="s">
        <v>703</v>
      </c>
      <c r="O23" s="246" t="s">
        <v>704</v>
      </c>
      <c r="P23" s="246">
        <v>30501</v>
      </c>
      <c r="Q23" s="246" t="s">
        <v>705</v>
      </c>
      <c r="R23" s="246" t="s">
        <v>706</v>
      </c>
      <c r="S23" s="246"/>
      <c r="T23" s="246"/>
      <c r="U23" s="247">
        <v>6080000000</v>
      </c>
      <c r="V23" s="247">
        <v>6080000000</v>
      </c>
      <c r="W23" s="247">
        <v>6090000000</v>
      </c>
      <c r="X23" s="246"/>
      <c r="Y23" s="246" t="s">
        <v>708</v>
      </c>
      <c r="Z23" s="246"/>
      <c r="AA23" s="246"/>
      <c r="AB23" s="246" t="s">
        <v>710</v>
      </c>
      <c r="AC23" s="246" t="s">
        <v>717</v>
      </c>
    </row>
    <row r="24" spans="2:29" x14ac:dyDescent="0.2">
      <c r="B24" s="246" t="s">
        <v>712</v>
      </c>
      <c r="C24" s="246" t="s">
        <v>781</v>
      </c>
      <c r="D24" s="246"/>
      <c r="E24" s="246"/>
      <c r="F24" s="246" t="s">
        <v>698</v>
      </c>
      <c r="G24" s="246"/>
      <c r="H24" s="246"/>
      <c r="I24" s="246"/>
      <c r="J24" s="248">
        <v>32389</v>
      </c>
      <c r="K24" s="246" t="s">
        <v>782</v>
      </c>
      <c r="L24" s="246" t="s">
        <v>783</v>
      </c>
      <c r="M24" s="246"/>
      <c r="N24" s="246" t="s">
        <v>703</v>
      </c>
      <c r="O24" s="246" t="s">
        <v>704</v>
      </c>
      <c r="P24" s="246">
        <v>30501</v>
      </c>
      <c r="Q24" s="246" t="s">
        <v>705</v>
      </c>
      <c r="R24" s="246" t="s">
        <v>706</v>
      </c>
      <c r="S24" s="246"/>
      <c r="T24" s="246"/>
      <c r="U24" s="247">
        <v>6080000000</v>
      </c>
      <c r="V24" s="247">
        <v>6080000000</v>
      </c>
      <c r="W24" s="247">
        <v>6090000000</v>
      </c>
      <c r="X24" s="246"/>
      <c r="Y24" s="246" t="s">
        <v>708</v>
      </c>
      <c r="Z24" s="246"/>
      <c r="AA24" s="246"/>
      <c r="AB24" s="246" t="s">
        <v>721</v>
      </c>
      <c r="AC24" s="246" t="s">
        <v>717</v>
      </c>
    </row>
    <row r="25" spans="2:29" x14ac:dyDescent="0.2">
      <c r="B25" s="246" t="s">
        <v>712</v>
      </c>
      <c r="C25" s="246" t="s">
        <v>784</v>
      </c>
      <c r="D25" s="246"/>
      <c r="E25" s="246"/>
      <c r="F25" s="246" t="s">
        <v>714</v>
      </c>
      <c r="G25" s="246"/>
      <c r="H25" s="246"/>
      <c r="I25" s="246"/>
      <c r="J25" s="246" t="s">
        <v>699</v>
      </c>
      <c r="K25" s="246" t="s">
        <v>785</v>
      </c>
      <c r="L25" s="246" t="s">
        <v>786</v>
      </c>
      <c r="M25" s="246"/>
      <c r="N25" s="246" t="s">
        <v>703</v>
      </c>
      <c r="O25" s="246" t="s">
        <v>704</v>
      </c>
      <c r="P25" s="246">
        <v>30501</v>
      </c>
      <c r="Q25" s="246" t="s">
        <v>705</v>
      </c>
      <c r="R25" s="246" t="s">
        <v>706</v>
      </c>
      <c r="S25" s="246"/>
      <c r="T25" s="246"/>
      <c r="U25" s="247">
        <v>6080000000</v>
      </c>
      <c r="V25" s="247">
        <v>6080000000</v>
      </c>
      <c r="W25" s="247">
        <v>6090000000</v>
      </c>
      <c r="X25" s="246"/>
      <c r="Y25" s="246" t="s">
        <v>708</v>
      </c>
      <c r="Z25" s="246"/>
      <c r="AA25" s="246"/>
      <c r="AB25" s="246" t="s">
        <v>710</v>
      </c>
      <c r="AC25" s="246" t="s">
        <v>717</v>
      </c>
    </row>
    <row r="26" spans="2:29" x14ac:dyDescent="0.2">
      <c r="B26" s="246" t="s">
        <v>712</v>
      </c>
      <c r="C26" s="246" t="s">
        <v>787</v>
      </c>
      <c r="D26" s="246"/>
      <c r="E26" s="246"/>
      <c r="F26" s="246" t="s">
        <v>698</v>
      </c>
      <c r="G26" s="246"/>
      <c r="H26" s="246"/>
      <c r="I26" s="246"/>
      <c r="J26" s="246" t="s">
        <v>699</v>
      </c>
      <c r="K26" s="246" t="s">
        <v>788</v>
      </c>
      <c r="L26" s="246" t="s">
        <v>789</v>
      </c>
      <c r="M26" s="246"/>
      <c r="N26" s="246" t="s">
        <v>703</v>
      </c>
      <c r="O26" s="246" t="s">
        <v>704</v>
      </c>
      <c r="P26" s="246">
        <v>30501</v>
      </c>
      <c r="Q26" s="246" t="s">
        <v>705</v>
      </c>
      <c r="R26" s="246" t="s">
        <v>706</v>
      </c>
      <c r="S26" s="246"/>
      <c r="T26" s="246"/>
      <c r="U26" s="247">
        <v>6080000000</v>
      </c>
      <c r="V26" s="247">
        <v>6080000000</v>
      </c>
      <c r="W26" s="247">
        <v>6090000000</v>
      </c>
      <c r="X26" s="246"/>
      <c r="Y26" s="246" t="s">
        <v>708</v>
      </c>
      <c r="Z26" s="246"/>
      <c r="AA26" s="246"/>
      <c r="AB26" s="246" t="s">
        <v>721</v>
      </c>
      <c r="AC26" s="246" t="s">
        <v>717</v>
      </c>
    </row>
    <row r="27" spans="2:29" x14ac:dyDescent="0.2">
      <c r="B27" s="246" t="s">
        <v>712</v>
      </c>
      <c r="C27" s="246" t="s">
        <v>790</v>
      </c>
      <c r="D27" s="246"/>
      <c r="E27" s="246"/>
      <c r="F27" s="246" t="s">
        <v>714</v>
      </c>
      <c r="G27" s="246"/>
      <c r="H27" s="246"/>
      <c r="I27" s="246"/>
      <c r="J27" s="246" t="s">
        <v>699</v>
      </c>
      <c r="K27" s="246" t="s">
        <v>791</v>
      </c>
      <c r="L27" s="246" t="s">
        <v>792</v>
      </c>
      <c r="M27" s="246"/>
      <c r="N27" s="246" t="s">
        <v>703</v>
      </c>
      <c r="O27" s="246" t="s">
        <v>704</v>
      </c>
      <c r="P27" s="246">
        <v>30501</v>
      </c>
      <c r="Q27" s="246" t="s">
        <v>705</v>
      </c>
      <c r="R27" s="246" t="s">
        <v>706</v>
      </c>
      <c r="S27" s="246"/>
      <c r="T27" s="246"/>
      <c r="U27" s="247">
        <v>6080000000</v>
      </c>
      <c r="V27" s="247">
        <v>6080000000</v>
      </c>
      <c r="W27" s="247">
        <v>6090000000</v>
      </c>
      <c r="X27" s="246"/>
      <c r="Y27" s="246" t="s">
        <v>708</v>
      </c>
      <c r="Z27" s="246"/>
      <c r="AA27" s="246"/>
      <c r="AB27" s="246" t="s">
        <v>710</v>
      </c>
      <c r="AC27" s="246" t="s">
        <v>717</v>
      </c>
    </row>
    <row r="28" spans="2:29" x14ac:dyDescent="0.2">
      <c r="B28" s="246" t="s">
        <v>712</v>
      </c>
      <c r="C28" s="246" t="s">
        <v>793</v>
      </c>
      <c r="D28" s="246"/>
      <c r="E28" s="246"/>
      <c r="F28" s="246" t="s">
        <v>698</v>
      </c>
      <c r="G28" s="246"/>
      <c r="H28" s="246"/>
      <c r="I28" s="246"/>
      <c r="J28" s="248">
        <v>23017</v>
      </c>
      <c r="K28" s="246" t="s">
        <v>794</v>
      </c>
      <c r="L28" s="246" t="s">
        <v>795</v>
      </c>
      <c r="M28" s="246"/>
      <c r="N28" s="246" t="s">
        <v>703</v>
      </c>
      <c r="O28" s="246" t="s">
        <v>704</v>
      </c>
      <c r="P28" s="246">
        <v>30501</v>
      </c>
      <c r="Q28" s="246" t="s">
        <v>705</v>
      </c>
      <c r="R28" s="246" t="s">
        <v>706</v>
      </c>
      <c r="S28" s="246"/>
      <c r="T28" s="246"/>
      <c r="U28" s="247">
        <v>6080000000</v>
      </c>
      <c r="V28" s="247">
        <v>6080000000</v>
      </c>
      <c r="W28" s="247">
        <v>6090000000</v>
      </c>
      <c r="X28" s="246"/>
      <c r="Y28" s="246" t="s">
        <v>708</v>
      </c>
      <c r="Z28" s="246"/>
      <c r="AA28" s="246"/>
      <c r="AB28" s="246" t="s">
        <v>721</v>
      </c>
      <c r="AC28" s="246" t="s">
        <v>717</v>
      </c>
    </row>
    <row r="29" spans="2:29" x14ac:dyDescent="0.2">
      <c r="B29" s="246" t="s">
        <v>712</v>
      </c>
      <c r="C29" s="246" t="s">
        <v>796</v>
      </c>
      <c r="D29" s="246"/>
      <c r="E29" s="246"/>
      <c r="F29" s="246" t="s">
        <v>714</v>
      </c>
      <c r="G29" s="246"/>
      <c r="H29" s="246"/>
      <c r="I29" s="246"/>
      <c r="J29" s="246" t="s">
        <v>699</v>
      </c>
      <c r="K29" s="246" t="s">
        <v>797</v>
      </c>
      <c r="L29" s="246" t="s">
        <v>798</v>
      </c>
      <c r="M29" s="246"/>
      <c r="N29" s="246" t="s">
        <v>703</v>
      </c>
      <c r="O29" s="246" t="s">
        <v>704</v>
      </c>
      <c r="P29" s="246">
        <v>30501</v>
      </c>
      <c r="Q29" s="246" t="s">
        <v>705</v>
      </c>
      <c r="R29" s="246" t="s">
        <v>706</v>
      </c>
      <c r="S29" s="246"/>
      <c r="T29" s="246"/>
      <c r="U29" s="247">
        <v>6080000000</v>
      </c>
      <c r="V29" s="247">
        <v>6080000000</v>
      </c>
      <c r="W29" s="247">
        <v>6090000000</v>
      </c>
      <c r="X29" s="246"/>
      <c r="Y29" s="246" t="s">
        <v>708</v>
      </c>
      <c r="Z29" s="246"/>
      <c r="AA29" s="246"/>
      <c r="AB29" s="246" t="s">
        <v>710</v>
      </c>
      <c r="AC29" s="246" t="s">
        <v>717</v>
      </c>
    </row>
    <row r="30" spans="2:29" x14ac:dyDescent="0.2">
      <c r="B30" s="246" t="s">
        <v>712</v>
      </c>
      <c r="C30" s="246" t="s">
        <v>799</v>
      </c>
      <c r="D30" s="246"/>
      <c r="E30" s="246"/>
      <c r="F30" s="246" t="s">
        <v>698</v>
      </c>
      <c r="G30" s="246"/>
      <c r="H30" s="246"/>
      <c r="I30" s="246"/>
      <c r="J30" s="246" t="s">
        <v>699</v>
      </c>
      <c r="K30" s="246" t="s">
        <v>800</v>
      </c>
      <c r="L30" s="246" t="s">
        <v>801</v>
      </c>
      <c r="M30" s="246"/>
      <c r="N30" s="246" t="s">
        <v>703</v>
      </c>
      <c r="O30" s="246" t="s">
        <v>704</v>
      </c>
      <c r="P30" s="246">
        <v>30501</v>
      </c>
      <c r="Q30" s="246" t="s">
        <v>705</v>
      </c>
      <c r="R30" s="246" t="s">
        <v>706</v>
      </c>
      <c r="S30" s="246"/>
      <c r="T30" s="246"/>
      <c r="U30" s="247">
        <v>6080000000</v>
      </c>
      <c r="V30" s="247">
        <v>6080000000</v>
      </c>
      <c r="W30" s="247">
        <v>6090000000</v>
      </c>
      <c r="X30" s="246"/>
      <c r="Y30" s="246" t="s">
        <v>708</v>
      </c>
      <c r="Z30" s="246"/>
      <c r="AA30" s="246"/>
      <c r="AB30" s="246" t="s">
        <v>721</v>
      </c>
      <c r="AC30" s="246" t="s">
        <v>717</v>
      </c>
    </row>
    <row r="31" spans="2:29" x14ac:dyDescent="0.2">
      <c r="B31" s="246" t="s">
        <v>712</v>
      </c>
      <c r="C31" s="246" t="s">
        <v>802</v>
      </c>
      <c r="D31" s="246"/>
      <c r="E31" s="246"/>
      <c r="F31" s="246" t="s">
        <v>714</v>
      </c>
      <c r="G31" s="246"/>
      <c r="H31" s="246"/>
      <c r="I31" s="246"/>
      <c r="J31" s="248">
        <v>23621</v>
      </c>
      <c r="K31" s="246" t="s">
        <v>803</v>
      </c>
      <c r="L31" s="246" t="s">
        <v>804</v>
      </c>
      <c r="M31" s="246"/>
      <c r="N31" s="246" t="s">
        <v>703</v>
      </c>
      <c r="O31" s="246" t="s">
        <v>704</v>
      </c>
      <c r="P31" s="246">
        <v>30501</v>
      </c>
      <c r="Q31" s="246" t="s">
        <v>705</v>
      </c>
      <c r="R31" s="246" t="s">
        <v>706</v>
      </c>
      <c r="S31" s="246"/>
      <c r="T31" s="246"/>
      <c r="U31" s="247">
        <v>6080000000</v>
      </c>
      <c r="V31" s="247">
        <v>6080000000</v>
      </c>
      <c r="W31" s="247">
        <v>6090000000</v>
      </c>
      <c r="X31" s="246"/>
      <c r="Y31" s="246" t="s">
        <v>708</v>
      </c>
      <c r="Z31" s="246"/>
      <c r="AA31" s="246"/>
      <c r="AB31" s="246" t="s">
        <v>710</v>
      </c>
      <c r="AC31" s="246" t="s">
        <v>717</v>
      </c>
    </row>
    <row r="32" spans="2:29" x14ac:dyDescent="0.2">
      <c r="B32" s="246" t="s">
        <v>712</v>
      </c>
      <c r="C32" s="246" t="s">
        <v>805</v>
      </c>
      <c r="D32" s="246"/>
      <c r="E32" s="246"/>
      <c r="F32" s="246" t="s">
        <v>698</v>
      </c>
      <c r="G32" s="246"/>
      <c r="H32" s="246"/>
      <c r="I32" s="246"/>
      <c r="J32" s="246" t="s">
        <v>699</v>
      </c>
      <c r="K32" s="246" t="s">
        <v>806</v>
      </c>
      <c r="L32" s="246" t="s">
        <v>807</v>
      </c>
      <c r="M32" s="246"/>
      <c r="N32" s="246" t="s">
        <v>703</v>
      </c>
      <c r="O32" s="246" t="s">
        <v>704</v>
      </c>
      <c r="P32" s="246">
        <v>30501</v>
      </c>
      <c r="Q32" s="246" t="s">
        <v>705</v>
      </c>
      <c r="R32" s="246" t="s">
        <v>706</v>
      </c>
      <c r="S32" s="246"/>
      <c r="T32" s="246"/>
      <c r="U32" s="247">
        <v>6080000000</v>
      </c>
      <c r="V32" s="247">
        <v>6080000000</v>
      </c>
      <c r="W32" s="247">
        <v>6090000000</v>
      </c>
      <c r="X32" s="246"/>
      <c r="Y32" s="246" t="s">
        <v>708</v>
      </c>
      <c r="Z32" s="246"/>
      <c r="AA32" s="246"/>
      <c r="AB32" s="246" t="s">
        <v>721</v>
      </c>
      <c r="AC32" s="246" t="s">
        <v>717</v>
      </c>
    </row>
    <row r="33" spans="2:29" x14ac:dyDescent="0.2">
      <c r="B33" s="246" t="s">
        <v>712</v>
      </c>
      <c r="C33" s="246" t="s">
        <v>808</v>
      </c>
      <c r="D33" s="246"/>
      <c r="E33" s="246"/>
      <c r="F33" s="246" t="s">
        <v>714</v>
      </c>
      <c r="G33" s="246"/>
      <c r="H33" s="246"/>
      <c r="I33" s="246"/>
      <c r="J33" s="246" t="s">
        <v>699</v>
      </c>
      <c r="K33" s="246" t="s">
        <v>809</v>
      </c>
      <c r="L33" s="246" t="s">
        <v>810</v>
      </c>
      <c r="M33" s="246"/>
      <c r="N33" s="246" t="s">
        <v>703</v>
      </c>
      <c r="O33" s="246" t="s">
        <v>704</v>
      </c>
      <c r="P33" s="246">
        <v>30501</v>
      </c>
      <c r="Q33" s="246" t="s">
        <v>705</v>
      </c>
      <c r="R33" s="246" t="s">
        <v>706</v>
      </c>
      <c r="S33" s="246"/>
      <c r="T33" s="246"/>
      <c r="U33" s="247">
        <v>6080000000</v>
      </c>
      <c r="V33" s="247">
        <v>6080000000</v>
      </c>
      <c r="W33" s="247">
        <v>6090000000</v>
      </c>
      <c r="X33" s="246"/>
      <c r="Y33" s="246" t="s">
        <v>708</v>
      </c>
      <c r="Z33" s="246"/>
      <c r="AA33" s="246"/>
      <c r="AB33" s="246" t="s">
        <v>710</v>
      </c>
      <c r="AC33" s="246" t="s">
        <v>717</v>
      </c>
    </row>
    <row r="34" spans="2:29" x14ac:dyDescent="0.2">
      <c r="B34" s="246" t="s">
        <v>712</v>
      </c>
      <c r="C34" s="246" t="s">
        <v>811</v>
      </c>
      <c r="D34" s="246"/>
      <c r="E34" s="246"/>
      <c r="F34" s="246" t="s">
        <v>698</v>
      </c>
      <c r="G34" s="246"/>
      <c r="H34" s="246"/>
      <c r="I34" s="246"/>
      <c r="J34" s="246" t="s">
        <v>699</v>
      </c>
      <c r="K34" s="246" t="s">
        <v>812</v>
      </c>
      <c r="L34" s="246" t="s">
        <v>813</v>
      </c>
      <c r="M34" s="246"/>
      <c r="N34" s="246" t="s">
        <v>703</v>
      </c>
      <c r="O34" s="246" t="s">
        <v>704</v>
      </c>
      <c r="P34" s="246">
        <v>30501</v>
      </c>
      <c r="Q34" s="246" t="s">
        <v>705</v>
      </c>
      <c r="R34" s="246" t="s">
        <v>706</v>
      </c>
      <c r="S34" s="246"/>
      <c r="T34" s="246"/>
      <c r="U34" s="247">
        <v>6080000000</v>
      </c>
      <c r="V34" s="247">
        <v>6080000000</v>
      </c>
      <c r="W34" s="247">
        <v>6090000000</v>
      </c>
      <c r="X34" s="246"/>
      <c r="Y34" s="246" t="s">
        <v>708</v>
      </c>
      <c r="Z34" s="246"/>
      <c r="AA34" s="246"/>
      <c r="AB34" s="246" t="s">
        <v>721</v>
      </c>
      <c r="AC34" s="246" t="s">
        <v>717</v>
      </c>
    </row>
    <row r="35" spans="2:29" x14ac:dyDescent="0.2">
      <c r="B35" s="246" t="s">
        <v>712</v>
      </c>
      <c r="C35" s="246" t="s">
        <v>814</v>
      </c>
      <c r="D35" s="246"/>
      <c r="E35" s="246"/>
      <c r="F35" s="246" t="s">
        <v>714</v>
      </c>
      <c r="G35" s="246"/>
      <c r="H35" s="246"/>
      <c r="I35" s="246"/>
      <c r="J35" s="248">
        <v>24267</v>
      </c>
      <c r="K35" s="246" t="s">
        <v>815</v>
      </c>
      <c r="L35" s="246" t="s">
        <v>816</v>
      </c>
      <c r="M35" s="246"/>
      <c r="N35" s="246" t="s">
        <v>703</v>
      </c>
      <c r="O35" s="246" t="s">
        <v>704</v>
      </c>
      <c r="P35" s="246">
        <v>30501</v>
      </c>
      <c r="Q35" s="246" t="s">
        <v>705</v>
      </c>
      <c r="R35" s="246" t="s">
        <v>706</v>
      </c>
      <c r="S35" s="246"/>
      <c r="T35" s="246"/>
      <c r="U35" s="247">
        <v>6080000000</v>
      </c>
      <c r="V35" s="247">
        <v>6080000000</v>
      </c>
      <c r="W35" s="247">
        <v>6090000000</v>
      </c>
      <c r="X35" s="246"/>
      <c r="Y35" s="246" t="s">
        <v>708</v>
      </c>
      <c r="Z35" s="246"/>
      <c r="AA35" s="246"/>
      <c r="AB35" s="246" t="s">
        <v>710</v>
      </c>
      <c r="AC35" s="246" t="s">
        <v>717</v>
      </c>
    </row>
    <row r="36" spans="2:29" x14ac:dyDescent="0.2">
      <c r="B36" s="246" t="s">
        <v>712</v>
      </c>
      <c r="C36" s="246" t="s">
        <v>817</v>
      </c>
      <c r="D36" s="246"/>
      <c r="E36" s="246"/>
      <c r="F36" s="246" t="s">
        <v>698</v>
      </c>
      <c r="G36" s="246"/>
      <c r="H36" s="246"/>
      <c r="I36" s="246"/>
      <c r="J36" s="248">
        <v>24597</v>
      </c>
      <c r="K36" s="246" t="s">
        <v>818</v>
      </c>
      <c r="L36" s="246" t="s">
        <v>819</v>
      </c>
      <c r="M36" s="246"/>
      <c r="N36" s="246" t="s">
        <v>703</v>
      </c>
      <c r="O36" s="246" t="s">
        <v>704</v>
      </c>
      <c r="P36" s="246">
        <v>30501</v>
      </c>
      <c r="Q36" s="246" t="s">
        <v>705</v>
      </c>
      <c r="R36" s="246" t="s">
        <v>706</v>
      </c>
      <c r="S36" s="246"/>
      <c r="T36" s="246"/>
      <c r="U36" s="247">
        <v>6080000000</v>
      </c>
      <c r="V36" s="247">
        <v>6080000000</v>
      </c>
      <c r="W36" s="247">
        <v>6090000000</v>
      </c>
      <c r="X36" s="246"/>
      <c r="Y36" s="246" t="s">
        <v>708</v>
      </c>
      <c r="Z36" s="246"/>
      <c r="AA36" s="246"/>
      <c r="AB36" s="246" t="s">
        <v>721</v>
      </c>
      <c r="AC36" s="246" t="s">
        <v>717</v>
      </c>
    </row>
    <row r="37" spans="2:29" x14ac:dyDescent="0.2">
      <c r="B37" s="246" t="s">
        <v>712</v>
      </c>
      <c r="C37" s="246" t="s">
        <v>820</v>
      </c>
      <c r="D37" s="246"/>
      <c r="E37" s="246"/>
      <c r="F37" s="246" t="s">
        <v>714</v>
      </c>
      <c r="G37" s="246"/>
      <c r="H37" s="246"/>
      <c r="I37" s="246"/>
      <c r="J37" s="248">
        <v>24598</v>
      </c>
      <c r="K37" s="246" t="s">
        <v>821</v>
      </c>
      <c r="L37" s="246" t="s">
        <v>822</v>
      </c>
      <c r="M37" s="246"/>
      <c r="N37" s="246" t="s">
        <v>703</v>
      </c>
      <c r="O37" s="246" t="s">
        <v>704</v>
      </c>
      <c r="P37" s="246">
        <v>30501</v>
      </c>
      <c r="Q37" s="246" t="s">
        <v>705</v>
      </c>
      <c r="R37" s="246" t="s">
        <v>706</v>
      </c>
      <c r="S37" s="246"/>
      <c r="T37" s="246"/>
      <c r="U37" s="247">
        <v>6080000000</v>
      </c>
      <c r="V37" s="247">
        <v>6080000000</v>
      </c>
      <c r="W37" s="247">
        <v>6090000000</v>
      </c>
      <c r="X37" s="246"/>
      <c r="Y37" s="246" t="s">
        <v>708</v>
      </c>
      <c r="Z37" s="246"/>
      <c r="AA37" s="246"/>
      <c r="AB37" s="246" t="s">
        <v>710</v>
      </c>
      <c r="AC37" s="246" t="s">
        <v>717</v>
      </c>
    </row>
    <row r="38" spans="2:29" x14ac:dyDescent="0.2">
      <c r="B38" s="246" t="s">
        <v>712</v>
      </c>
      <c r="C38" s="246" t="s">
        <v>823</v>
      </c>
      <c r="D38" s="246"/>
      <c r="E38" s="246"/>
      <c r="F38" s="246" t="s">
        <v>698</v>
      </c>
      <c r="G38" s="246"/>
      <c r="H38" s="246"/>
      <c r="I38" s="246"/>
      <c r="J38" s="246" t="s">
        <v>699</v>
      </c>
      <c r="K38" s="246" t="s">
        <v>824</v>
      </c>
      <c r="L38" s="246" t="s">
        <v>825</v>
      </c>
      <c r="M38" s="246"/>
      <c r="N38" s="246" t="s">
        <v>703</v>
      </c>
      <c r="O38" s="246" t="s">
        <v>704</v>
      </c>
      <c r="P38" s="246">
        <v>30501</v>
      </c>
      <c r="Q38" s="246" t="s">
        <v>705</v>
      </c>
      <c r="R38" s="246" t="s">
        <v>706</v>
      </c>
      <c r="S38" s="246"/>
      <c r="T38" s="246"/>
      <c r="U38" s="247">
        <v>6080000000</v>
      </c>
      <c r="V38" s="247">
        <v>6080000000</v>
      </c>
      <c r="W38" s="247">
        <v>6090000000</v>
      </c>
      <c r="X38" s="246"/>
      <c r="Y38" s="246" t="s">
        <v>708</v>
      </c>
      <c r="Z38" s="246"/>
      <c r="AA38" s="246"/>
      <c r="AB38" s="246" t="s">
        <v>721</v>
      </c>
      <c r="AC38" s="246" t="s">
        <v>717</v>
      </c>
    </row>
    <row r="39" spans="2:29" x14ac:dyDescent="0.2">
      <c r="B39" s="246" t="s">
        <v>712</v>
      </c>
      <c r="C39" s="246" t="s">
        <v>826</v>
      </c>
      <c r="D39" s="246"/>
      <c r="E39" s="246"/>
      <c r="F39" s="246" t="s">
        <v>714</v>
      </c>
      <c r="G39" s="246"/>
      <c r="H39" s="246"/>
      <c r="I39" s="246"/>
      <c r="J39" s="246" t="s">
        <v>699</v>
      </c>
      <c r="K39" s="246" t="s">
        <v>827</v>
      </c>
      <c r="L39" s="246" t="s">
        <v>828</v>
      </c>
      <c r="M39" s="246"/>
      <c r="N39" s="246" t="s">
        <v>703</v>
      </c>
      <c r="O39" s="246" t="s">
        <v>704</v>
      </c>
      <c r="P39" s="246">
        <v>30501</v>
      </c>
      <c r="Q39" s="246" t="s">
        <v>705</v>
      </c>
      <c r="R39" s="246" t="s">
        <v>706</v>
      </c>
      <c r="S39" s="246"/>
      <c r="T39" s="246"/>
      <c r="U39" s="247">
        <v>6080000000</v>
      </c>
      <c r="V39" s="247">
        <v>6080000000</v>
      </c>
      <c r="W39" s="247">
        <v>6090000000</v>
      </c>
      <c r="X39" s="246"/>
      <c r="Y39" s="246" t="s">
        <v>708</v>
      </c>
      <c r="Z39" s="246"/>
      <c r="AA39" s="246"/>
      <c r="AB39" s="246" t="s">
        <v>710</v>
      </c>
      <c r="AC39" s="246" t="s">
        <v>717</v>
      </c>
    </row>
    <row r="40" spans="2:29" x14ac:dyDescent="0.2">
      <c r="B40" s="246" t="s">
        <v>712</v>
      </c>
      <c r="C40" s="246" t="s">
        <v>829</v>
      </c>
      <c r="D40" s="246"/>
      <c r="E40" s="246"/>
      <c r="F40" s="246" t="s">
        <v>698</v>
      </c>
      <c r="G40" s="246"/>
      <c r="H40" s="246"/>
      <c r="I40" s="246"/>
      <c r="J40" s="246" t="s">
        <v>699</v>
      </c>
      <c r="K40" s="246" t="s">
        <v>830</v>
      </c>
      <c r="L40" s="246" t="s">
        <v>831</v>
      </c>
      <c r="M40" s="246"/>
      <c r="N40" s="246" t="s">
        <v>703</v>
      </c>
      <c r="O40" s="246" t="s">
        <v>704</v>
      </c>
      <c r="P40" s="246">
        <v>30501</v>
      </c>
      <c r="Q40" s="246" t="s">
        <v>705</v>
      </c>
      <c r="R40" s="246" t="s">
        <v>706</v>
      </c>
      <c r="S40" s="246"/>
      <c r="T40" s="246"/>
      <c r="U40" s="247">
        <v>6080000000</v>
      </c>
      <c r="V40" s="247">
        <v>6080000000</v>
      </c>
      <c r="W40" s="247">
        <v>6090000000</v>
      </c>
      <c r="X40" s="246"/>
      <c r="Y40" s="246" t="s">
        <v>708</v>
      </c>
      <c r="Z40" s="246"/>
      <c r="AA40" s="246"/>
      <c r="AB40" s="246" t="s">
        <v>721</v>
      </c>
      <c r="AC40" s="246" t="s">
        <v>717</v>
      </c>
    </row>
    <row r="41" spans="2:29" x14ac:dyDescent="0.2">
      <c r="B41" s="246" t="s">
        <v>712</v>
      </c>
      <c r="C41" s="246" t="s">
        <v>832</v>
      </c>
      <c r="D41" s="246"/>
      <c r="E41" s="246"/>
      <c r="F41" s="246" t="s">
        <v>714</v>
      </c>
      <c r="G41" s="246"/>
      <c r="H41" s="246"/>
      <c r="I41" s="246"/>
      <c r="J41" s="246" t="s">
        <v>699</v>
      </c>
      <c r="K41" s="246" t="s">
        <v>833</v>
      </c>
      <c r="L41" s="246" t="s">
        <v>834</v>
      </c>
      <c r="M41" s="246"/>
      <c r="N41" s="246" t="s">
        <v>703</v>
      </c>
      <c r="O41" s="246" t="s">
        <v>704</v>
      </c>
      <c r="P41" s="246">
        <v>30501</v>
      </c>
      <c r="Q41" s="246" t="s">
        <v>705</v>
      </c>
      <c r="R41" s="246" t="s">
        <v>706</v>
      </c>
      <c r="S41" s="246"/>
      <c r="T41" s="246"/>
      <c r="U41" s="247">
        <v>6080000000</v>
      </c>
      <c r="V41" s="247">
        <v>6080000000</v>
      </c>
      <c r="W41" s="247">
        <v>6090000000</v>
      </c>
      <c r="X41" s="246"/>
      <c r="Y41" s="246" t="s">
        <v>708</v>
      </c>
      <c r="Z41" s="246"/>
      <c r="AA41" s="246"/>
      <c r="AB41" s="246" t="s">
        <v>710</v>
      </c>
      <c r="AC41" s="246" t="s">
        <v>717</v>
      </c>
    </row>
    <row r="42" spans="2:29" x14ac:dyDescent="0.2">
      <c r="B42" s="246" t="s">
        <v>712</v>
      </c>
      <c r="C42" s="246" t="s">
        <v>835</v>
      </c>
      <c r="D42" s="246"/>
      <c r="E42" s="246"/>
      <c r="F42" s="246" t="s">
        <v>698</v>
      </c>
      <c r="G42" s="246"/>
      <c r="H42" s="246"/>
      <c r="I42" s="246"/>
      <c r="J42" s="246" t="s">
        <v>699</v>
      </c>
      <c r="K42" s="246" t="s">
        <v>836</v>
      </c>
      <c r="L42" s="246" t="s">
        <v>837</v>
      </c>
      <c r="M42" s="246"/>
      <c r="N42" s="246" t="s">
        <v>703</v>
      </c>
      <c r="O42" s="246" t="s">
        <v>704</v>
      </c>
      <c r="P42" s="246">
        <v>30501</v>
      </c>
      <c r="Q42" s="246" t="s">
        <v>705</v>
      </c>
      <c r="R42" s="246" t="s">
        <v>706</v>
      </c>
      <c r="S42" s="246"/>
      <c r="T42" s="246"/>
      <c r="U42" s="247">
        <v>6080000000</v>
      </c>
      <c r="V42" s="247">
        <v>6080000000</v>
      </c>
      <c r="W42" s="247">
        <v>6090000000</v>
      </c>
      <c r="X42" s="246"/>
      <c r="Y42" s="246" t="s">
        <v>708</v>
      </c>
      <c r="Z42" s="246"/>
      <c r="AA42" s="246"/>
      <c r="AB42" s="246" t="s">
        <v>721</v>
      </c>
      <c r="AC42" s="246" t="s">
        <v>717</v>
      </c>
    </row>
    <row r="43" spans="2:29" x14ac:dyDescent="0.2">
      <c r="B43" s="246" t="s">
        <v>712</v>
      </c>
      <c r="C43" s="246" t="s">
        <v>838</v>
      </c>
      <c r="D43" s="246"/>
      <c r="E43" s="246"/>
      <c r="F43" s="246" t="s">
        <v>714</v>
      </c>
      <c r="G43" s="246"/>
      <c r="H43" s="246"/>
      <c r="I43" s="246"/>
      <c r="J43" s="246" t="s">
        <v>699</v>
      </c>
      <c r="K43" s="246" t="s">
        <v>839</v>
      </c>
      <c r="L43" s="246" t="s">
        <v>840</v>
      </c>
      <c r="M43" s="246"/>
      <c r="N43" s="246" t="s">
        <v>703</v>
      </c>
      <c r="O43" s="246" t="s">
        <v>704</v>
      </c>
      <c r="P43" s="246">
        <v>30501</v>
      </c>
      <c r="Q43" s="246" t="s">
        <v>705</v>
      </c>
      <c r="R43" s="246" t="s">
        <v>706</v>
      </c>
      <c r="S43" s="246"/>
      <c r="T43" s="246"/>
      <c r="U43" s="247">
        <v>6080000000</v>
      </c>
      <c r="V43" s="247">
        <v>6080000000</v>
      </c>
      <c r="W43" s="247">
        <v>6090000000</v>
      </c>
      <c r="X43" s="246"/>
      <c r="Y43" s="246" t="s">
        <v>708</v>
      </c>
      <c r="Z43" s="246"/>
      <c r="AA43" s="246"/>
      <c r="AB43" s="246" t="s">
        <v>710</v>
      </c>
      <c r="AC43" s="246" t="s">
        <v>717</v>
      </c>
    </row>
    <row r="44" spans="2:29" x14ac:dyDescent="0.2">
      <c r="B44" s="246" t="s">
        <v>712</v>
      </c>
      <c r="C44" s="246" t="s">
        <v>841</v>
      </c>
      <c r="D44" s="246"/>
      <c r="E44" s="246"/>
      <c r="F44" s="246" t="s">
        <v>698</v>
      </c>
      <c r="G44" s="246"/>
      <c r="H44" s="246"/>
      <c r="I44" s="246"/>
      <c r="J44" s="246" t="s">
        <v>699</v>
      </c>
      <c r="K44" s="246" t="s">
        <v>842</v>
      </c>
      <c r="L44" s="246" t="s">
        <v>843</v>
      </c>
      <c r="M44" s="246"/>
      <c r="N44" s="246" t="s">
        <v>703</v>
      </c>
      <c r="O44" s="246" t="s">
        <v>704</v>
      </c>
      <c r="P44" s="246">
        <v>30501</v>
      </c>
      <c r="Q44" s="246" t="s">
        <v>705</v>
      </c>
      <c r="R44" s="246" t="s">
        <v>706</v>
      </c>
      <c r="S44" s="246"/>
      <c r="T44" s="246"/>
      <c r="U44" s="247">
        <v>6080000000</v>
      </c>
      <c r="V44" s="247">
        <v>6080000000</v>
      </c>
      <c r="W44" s="247">
        <v>6090000000</v>
      </c>
      <c r="X44" s="246"/>
      <c r="Y44" s="246" t="s">
        <v>708</v>
      </c>
      <c r="Z44" s="246"/>
      <c r="AA44" s="246"/>
      <c r="AB44" s="246" t="s">
        <v>721</v>
      </c>
      <c r="AC44" s="246" t="s">
        <v>717</v>
      </c>
    </row>
    <row r="45" spans="2:29" x14ac:dyDescent="0.2">
      <c r="B45" s="246" t="s">
        <v>712</v>
      </c>
      <c r="C45" s="246" t="s">
        <v>844</v>
      </c>
      <c r="D45" s="246"/>
      <c r="E45" s="246"/>
      <c r="F45" s="246" t="s">
        <v>714</v>
      </c>
      <c r="G45" s="246"/>
      <c r="H45" s="246"/>
      <c r="I45" s="246"/>
      <c r="J45" s="246" t="s">
        <v>699</v>
      </c>
      <c r="K45" s="246" t="s">
        <v>845</v>
      </c>
      <c r="L45" s="246" t="s">
        <v>846</v>
      </c>
      <c r="M45" s="246"/>
      <c r="N45" s="246" t="s">
        <v>703</v>
      </c>
      <c r="O45" s="246" t="s">
        <v>704</v>
      </c>
      <c r="P45" s="246">
        <v>30501</v>
      </c>
      <c r="Q45" s="246" t="s">
        <v>705</v>
      </c>
      <c r="R45" s="246" t="s">
        <v>706</v>
      </c>
      <c r="S45" s="246"/>
      <c r="T45" s="246"/>
      <c r="U45" s="247">
        <v>6080000000</v>
      </c>
      <c r="V45" s="247">
        <v>6080000000</v>
      </c>
      <c r="W45" s="247">
        <v>6090000000</v>
      </c>
      <c r="X45" s="246"/>
      <c r="Y45" s="246" t="s">
        <v>708</v>
      </c>
      <c r="Z45" s="246"/>
      <c r="AA45" s="246"/>
      <c r="AB45" s="246" t="s">
        <v>710</v>
      </c>
      <c r="AC45" s="246" t="s">
        <v>717</v>
      </c>
    </row>
    <row r="46" spans="2:29" x14ac:dyDescent="0.2">
      <c r="B46" s="246" t="s">
        <v>712</v>
      </c>
      <c r="C46" s="246" t="s">
        <v>847</v>
      </c>
      <c r="D46" s="246"/>
      <c r="E46" s="246"/>
      <c r="F46" s="246" t="s">
        <v>698</v>
      </c>
      <c r="G46" s="246"/>
      <c r="H46" s="246"/>
      <c r="I46" s="246"/>
      <c r="J46" s="248">
        <v>28530</v>
      </c>
      <c r="K46" s="246" t="s">
        <v>848</v>
      </c>
      <c r="L46" s="246" t="s">
        <v>849</v>
      </c>
      <c r="M46" s="246"/>
      <c r="N46" s="246" t="s">
        <v>703</v>
      </c>
      <c r="O46" s="246" t="s">
        <v>704</v>
      </c>
      <c r="P46" s="246">
        <v>30501</v>
      </c>
      <c r="Q46" s="246" t="s">
        <v>705</v>
      </c>
      <c r="R46" s="246" t="s">
        <v>706</v>
      </c>
      <c r="S46" s="246"/>
      <c r="T46" s="246"/>
      <c r="U46" s="247">
        <v>6080000000</v>
      </c>
      <c r="V46" s="247">
        <v>6080000000</v>
      </c>
      <c r="W46" s="247">
        <v>6090000000</v>
      </c>
      <c r="X46" s="246"/>
      <c r="Y46" s="246" t="s">
        <v>708</v>
      </c>
      <c r="Z46" s="246"/>
      <c r="AA46" s="246"/>
      <c r="AB46" s="246" t="s">
        <v>721</v>
      </c>
      <c r="AC46" s="246" t="s">
        <v>717</v>
      </c>
    </row>
    <row r="47" spans="2:29" x14ac:dyDescent="0.2">
      <c r="B47" s="246" t="s">
        <v>712</v>
      </c>
      <c r="C47" s="246" t="s">
        <v>850</v>
      </c>
      <c r="D47" s="246"/>
      <c r="E47" s="246"/>
      <c r="F47" s="246" t="s">
        <v>714</v>
      </c>
      <c r="G47" s="246"/>
      <c r="H47" s="246"/>
      <c r="I47" s="246"/>
      <c r="J47" s="246" t="s">
        <v>699</v>
      </c>
      <c r="K47" s="246" t="s">
        <v>851</v>
      </c>
      <c r="L47" s="246" t="s">
        <v>852</v>
      </c>
      <c r="M47" s="246"/>
      <c r="N47" s="246" t="s">
        <v>703</v>
      </c>
      <c r="O47" s="246" t="s">
        <v>704</v>
      </c>
      <c r="P47" s="246">
        <v>30501</v>
      </c>
      <c r="Q47" s="246" t="s">
        <v>705</v>
      </c>
      <c r="R47" s="246" t="s">
        <v>706</v>
      </c>
      <c r="S47" s="246"/>
      <c r="T47" s="246"/>
      <c r="U47" s="247">
        <v>6080000000</v>
      </c>
      <c r="V47" s="247">
        <v>6080000000</v>
      </c>
      <c r="W47" s="247">
        <v>6090000000</v>
      </c>
      <c r="X47" s="246"/>
      <c r="Y47" s="246" t="s">
        <v>708</v>
      </c>
      <c r="Z47" s="246"/>
      <c r="AA47" s="246"/>
      <c r="AB47" s="246" t="s">
        <v>710</v>
      </c>
      <c r="AC47" s="246" t="s">
        <v>717</v>
      </c>
    </row>
    <row r="48" spans="2:29" x14ac:dyDescent="0.2">
      <c r="B48" s="246" t="s">
        <v>712</v>
      </c>
      <c r="C48" s="246" t="s">
        <v>853</v>
      </c>
      <c r="D48" s="246"/>
      <c r="E48" s="246"/>
      <c r="F48" s="246" t="s">
        <v>698</v>
      </c>
      <c r="G48" s="246"/>
      <c r="H48" s="246"/>
      <c r="I48" s="246"/>
      <c r="J48" s="246" t="s">
        <v>699</v>
      </c>
      <c r="K48" s="246" t="s">
        <v>854</v>
      </c>
      <c r="L48" s="246" t="s">
        <v>855</v>
      </c>
      <c r="M48" s="246"/>
      <c r="N48" s="246" t="s">
        <v>703</v>
      </c>
      <c r="O48" s="246" t="s">
        <v>704</v>
      </c>
      <c r="P48" s="246">
        <v>30501</v>
      </c>
      <c r="Q48" s="246" t="s">
        <v>705</v>
      </c>
      <c r="R48" s="246" t="s">
        <v>706</v>
      </c>
      <c r="S48" s="246"/>
      <c r="T48" s="246"/>
      <c r="U48" s="247">
        <v>6080000000</v>
      </c>
      <c r="V48" s="247">
        <v>6080000000</v>
      </c>
      <c r="W48" s="247">
        <v>6090000000</v>
      </c>
      <c r="X48" s="246"/>
      <c r="Y48" s="246" t="s">
        <v>708</v>
      </c>
      <c r="Z48" s="246"/>
      <c r="AA48" s="246"/>
      <c r="AB48" s="246" t="s">
        <v>721</v>
      </c>
      <c r="AC48" s="246" t="s">
        <v>717</v>
      </c>
    </row>
    <row r="49" spans="2:29" x14ac:dyDescent="0.2">
      <c r="B49" s="246" t="s">
        <v>712</v>
      </c>
      <c r="C49" s="246" t="s">
        <v>856</v>
      </c>
      <c r="D49" s="246"/>
      <c r="E49" s="246"/>
      <c r="F49" s="246" t="s">
        <v>714</v>
      </c>
      <c r="G49" s="246"/>
      <c r="H49" s="246"/>
      <c r="I49" s="246"/>
      <c r="J49" s="248">
        <v>24110</v>
      </c>
      <c r="K49" s="246" t="s">
        <v>857</v>
      </c>
      <c r="L49" s="246" t="s">
        <v>858</v>
      </c>
      <c r="M49" s="246"/>
      <c r="N49" s="246" t="s">
        <v>703</v>
      </c>
      <c r="O49" s="246" t="s">
        <v>704</v>
      </c>
      <c r="P49" s="246">
        <v>30501</v>
      </c>
      <c r="Q49" s="246" t="s">
        <v>705</v>
      </c>
      <c r="R49" s="246" t="s">
        <v>706</v>
      </c>
      <c r="S49" s="246"/>
      <c r="T49" s="246"/>
      <c r="U49" s="247">
        <v>6080000000</v>
      </c>
      <c r="V49" s="247">
        <v>6080000000</v>
      </c>
      <c r="W49" s="247">
        <v>6090000000</v>
      </c>
      <c r="X49" s="246"/>
      <c r="Y49" s="246" t="s">
        <v>708</v>
      </c>
      <c r="Z49" s="246"/>
      <c r="AA49" s="246"/>
      <c r="AB49" s="246" t="s">
        <v>710</v>
      </c>
      <c r="AC49" s="246" t="s">
        <v>717</v>
      </c>
    </row>
    <row r="50" spans="2:29" x14ac:dyDescent="0.2">
      <c r="B50" s="246" t="s">
        <v>712</v>
      </c>
      <c r="C50" s="246" t="s">
        <v>859</v>
      </c>
      <c r="D50" s="246"/>
      <c r="E50" s="246"/>
      <c r="F50" s="246" t="s">
        <v>698</v>
      </c>
      <c r="G50" s="246"/>
      <c r="H50" s="246"/>
      <c r="I50" s="246"/>
      <c r="J50" s="246" t="s">
        <v>699</v>
      </c>
      <c r="K50" s="246" t="s">
        <v>860</v>
      </c>
      <c r="L50" s="246" t="s">
        <v>861</v>
      </c>
      <c r="M50" s="246"/>
      <c r="N50" s="246" t="s">
        <v>703</v>
      </c>
      <c r="O50" s="246" t="s">
        <v>704</v>
      </c>
      <c r="P50" s="246">
        <v>30501</v>
      </c>
      <c r="Q50" s="246" t="s">
        <v>705</v>
      </c>
      <c r="R50" s="246" t="s">
        <v>706</v>
      </c>
      <c r="S50" s="246"/>
      <c r="T50" s="246"/>
      <c r="U50" s="247">
        <v>6080000000</v>
      </c>
      <c r="V50" s="247">
        <v>6080000000</v>
      </c>
      <c r="W50" s="247">
        <v>6090000000</v>
      </c>
      <c r="X50" s="246"/>
      <c r="Y50" s="246" t="s">
        <v>708</v>
      </c>
      <c r="Z50" s="246"/>
      <c r="AA50" s="246"/>
      <c r="AB50" s="246" t="s">
        <v>721</v>
      </c>
      <c r="AC50" s="246" t="s">
        <v>717</v>
      </c>
    </row>
    <row r="51" spans="2:29" x14ac:dyDescent="0.2">
      <c r="B51" s="246" t="s">
        <v>712</v>
      </c>
      <c r="C51" s="246" t="s">
        <v>862</v>
      </c>
      <c r="D51" s="246"/>
      <c r="E51" s="246"/>
      <c r="F51" s="246" t="s">
        <v>714</v>
      </c>
      <c r="G51" s="246"/>
      <c r="H51" s="246"/>
      <c r="I51" s="246"/>
      <c r="J51" s="246" t="s">
        <v>699</v>
      </c>
      <c r="K51" s="246" t="s">
        <v>863</v>
      </c>
      <c r="L51" s="246" t="s">
        <v>864</v>
      </c>
      <c r="M51" s="246"/>
      <c r="N51" s="246" t="s">
        <v>703</v>
      </c>
      <c r="O51" s="246" t="s">
        <v>704</v>
      </c>
      <c r="P51" s="246">
        <v>30501</v>
      </c>
      <c r="Q51" s="246" t="s">
        <v>705</v>
      </c>
      <c r="R51" s="246" t="s">
        <v>706</v>
      </c>
      <c r="S51" s="246"/>
      <c r="T51" s="246"/>
      <c r="U51" s="247">
        <v>6080000000</v>
      </c>
      <c r="V51" s="247">
        <v>6080000000</v>
      </c>
      <c r="W51" s="247">
        <v>6090000000</v>
      </c>
      <c r="X51" s="246"/>
      <c r="Y51" s="246" t="s">
        <v>708</v>
      </c>
      <c r="Z51" s="246"/>
      <c r="AA51" s="246"/>
      <c r="AB51" s="246" t="s">
        <v>710</v>
      </c>
      <c r="AC51" s="246" t="s">
        <v>717</v>
      </c>
    </row>
    <row r="52" spans="2:29" x14ac:dyDescent="0.2">
      <c r="B52" s="246" t="s">
        <v>712</v>
      </c>
      <c r="C52" s="246" t="s">
        <v>865</v>
      </c>
      <c r="D52" s="246"/>
      <c r="E52" s="246"/>
      <c r="F52" s="246" t="s">
        <v>698</v>
      </c>
      <c r="G52" s="246"/>
      <c r="H52" s="246"/>
      <c r="I52" s="246"/>
      <c r="J52" s="246" t="s">
        <v>699</v>
      </c>
      <c r="K52" s="246" t="s">
        <v>866</v>
      </c>
      <c r="L52" s="246" t="s">
        <v>867</v>
      </c>
      <c r="M52" s="246"/>
      <c r="N52" s="246" t="s">
        <v>703</v>
      </c>
      <c r="O52" s="246" t="s">
        <v>704</v>
      </c>
      <c r="P52" s="246">
        <v>30501</v>
      </c>
      <c r="Q52" s="246" t="s">
        <v>705</v>
      </c>
      <c r="R52" s="246" t="s">
        <v>706</v>
      </c>
      <c r="S52" s="246"/>
      <c r="T52" s="246"/>
      <c r="U52" s="247">
        <v>6080000000</v>
      </c>
      <c r="V52" s="247">
        <v>6080000000</v>
      </c>
      <c r="W52" s="247">
        <v>6090000000</v>
      </c>
      <c r="X52" s="246"/>
      <c r="Y52" s="246" t="s">
        <v>708</v>
      </c>
      <c r="Z52" s="246"/>
      <c r="AA52" s="246"/>
      <c r="AB52" s="246" t="s">
        <v>721</v>
      </c>
      <c r="AC52" s="246" t="s">
        <v>717</v>
      </c>
    </row>
    <row r="53" spans="2:29" x14ac:dyDescent="0.2">
      <c r="B53" s="246" t="s">
        <v>712</v>
      </c>
      <c r="C53" s="246" t="s">
        <v>868</v>
      </c>
      <c r="D53" s="246"/>
      <c r="E53" s="246"/>
      <c r="F53" s="246" t="s">
        <v>714</v>
      </c>
      <c r="G53" s="246"/>
      <c r="H53" s="246"/>
      <c r="I53" s="246"/>
      <c r="J53" s="248">
        <v>24597</v>
      </c>
      <c r="K53" s="246" t="s">
        <v>869</v>
      </c>
      <c r="L53" s="246" t="s">
        <v>870</v>
      </c>
      <c r="M53" s="246"/>
      <c r="N53" s="246" t="s">
        <v>703</v>
      </c>
      <c r="O53" s="246" t="s">
        <v>704</v>
      </c>
      <c r="P53" s="246">
        <v>30501</v>
      </c>
      <c r="Q53" s="246" t="s">
        <v>705</v>
      </c>
      <c r="R53" s="246" t="s">
        <v>706</v>
      </c>
      <c r="S53" s="246"/>
      <c r="T53" s="246"/>
      <c r="U53" s="247">
        <v>6080000000</v>
      </c>
      <c r="V53" s="247">
        <v>6080000000</v>
      </c>
      <c r="W53" s="247">
        <v>6090000000</v>
      </c>
      <c r="X53" s="246"/>
      <c r="Y53" s="246" t="s">
        <v>708</v>
      </c>
      <c r="Z53" s="246"/>
      <c r="AA53" s="246"/>
      <c r="AB53" s="246" t="s">
        <v>710</v>
      </c>
      <c r="AC53" s="246" t="s">
        <v>717</v>
      </c>
    </row>
    <row r="54" spans="2:29" x14ac:dyDescent="0.2">
      <c r="B54" s="246" t="s">
        <v>712</v>
      </c>
      <c r="C54" s="246" t="s">
        <v>871</v>
      </c>
      <c r="D54" s="246"/>
      <c r="E54" s="246"/>
      <c r="F54" s="246" t="s">
        <v>698</v>
      </c>
      <c r="G54" s="246"/>
      <c r="H54" s="246"/>
      <c r="I54" s="246"/>
      <c r="J54" s="246" t="s">
        <v>699</v>
      </c>
      <c r="K54" s="246" t="s">
        <v>872</v>
      </c>
      <c r="L54" s="246" t="s">
        <v>873</v>
      </c>
      <c r="M54" s="246"/>
      <c r="N54" s="246" t="s">
        <v>703</v>
      </c>
      <c r="O54" s="246" t="s">
        <v>704</v>
      </c>
      <c r="P54" s="246">
        <v>30501</v>
      </c>
      <c r="Q54" s="246" t="s">
        <v>705</v>
      </c>
      <c r="R54" s="246" t="s">
        <v>706</v>
      </c>
      <c r="S54" s="246"/>
      <c r="T54" s="246"/>
      <c r="U54" s="247">
        <v>6080000000</v>
      </c>
      <c r="V54" s="247">
        <v>6080000000</v>
      </c>
      <c r="W54" s="247">
        <v>6090000000</v>
      </c>
      <c r="X54" s="246"/>
      <c r="Y54" s="246" t="s">
        <v>708</v>
      </c>
      <c r="Z54" s="246"/>
      <c r="AA54" s="246"/>
      <c r="AB54" s="246" t="s">
        <v>721</v>
      </c>
      <c r="AC54" s="246" t="s">
        <v>717</v>
      </c>
    </row>
    <row r="55" spans="2:29" x14ac:dyDescent="0.2">
      <c r="B55" s="246" t="s">
        <v>712</v>
      </c>
      <c r="C55" s="246" t="s">
        <v>874</v>
      </c>
      <c r="D55" s="246"/>
      <c r="E55" s="246"/>
      <c r="F55" s="246" t="s">
        <v>714</v>
      </c>
      <c r="G55" s="246"/>
      <c r="H55" s="246"/>
      <c r="I55" s="246"/>
      <c r="J55" s="248">
        <v>24998</v>
      </c>
      <c r="K55" s="246" t="s">
        <v>875</v>
      </c>
      <c r="L55" s="246" t="s">
        <v>876</v>
      </c>
      <c r="M55" s="246"/>
      <c r="N55" s="246" t="s">
        <v>703</v>
      </c>
      <c r="O55" s="246" t="s">
        <v>704</v>
      </c>
      <c r="P55" s="246">
        <v>30501</v>
      </c>
      <c r="Q55" s="246" t="s">
        <v>705</v>
      </c>
      <c r="R55" s="246" t="s">
        <v>706</v>
      </c>
      <c r="S55" s="246"/>
      <c r="T55" s="246"/>
      <c r="U55" s="247">
        <v>6080000000</v>
      </c>
      <c r="V55" s="247">
        <v>6080000000</v>
      </c>
      <c r="W55" s="247">
        <v>6090000000</v>
      </c>
      <c r="X55" s="246"/>
      <c r="Y55" s="246" t="s">
        <v>708</v>
      </c>
      <c r="Z55" s="246"/>
      <c r="AA55" s="246"/>
      <c r="AB55" s="246" t="s">
        <v>710</v>
      </c>
      <c r="AC55" s="246" t="s">
        <v>717</v>
      </c>
    </row>
    <row r="56" spans="2:29" x14ac:dyDescent="0.2">
      <c r="B56" s="246" t="s">
        <v>712</v>
      </c>
      <c r="C56" s="246" t="s">
        <v>877</v>
      </c>
      <c r="D56" s="246"/>
      <c r="E56" s="246"/>
      <c r="F56" s="246" t="s">
        <v>698</v>
      </c>
      <c r="G56" s="246"/>
      <c r="H56" s="246"/>
      <c r="I56" s="246"/>
      <c r="J56" s="246" t="s">
        <v>699</v>
      </c>
      <c r="K56" s="246" t="s">
        <v>878</v>
      </c>
      <c r="L56" s="246" t="s">
        <v>879</v>
      </c>
      <c r="M56" s="246"/>
      <c r="N56" s="246" t="s">
        <v>703</v>
      </c>
      <c r="O56" s="246" t="s">
        <v>704</v>
      </c>
      <c r="P56" s="246">
        <v>30501</v>
      </c>
      <c r="Q56" s="246" t="s">
        <v>705</v>
      </c>
      <c r="R56" s="246" t="s">
        <v>706</v>
      </c>
      <c r="S56" s="246"/>
      <c r="T56" s="246"/>
      <c r="U56" s="247">
        <v>6080000000</v>
      </c>
      <c r="V56" s="247">
        <v>6080000000</v>
      </c>
      <c r="W56" s="247">
        <v>6090000000</v>
      </c>
      <c r="X56" s="246"/>
      <c r="Y56" s="246" t="s">
        <v>708</v>
      </c>
      <c r="Z56" s="246"/>
      <c r="AA56" s="246"/>
      <c r="AB56" s="246" t="s">
        <v>721</v>
      </c>
      <c r="AC56" s="246" t="s">
        <v>717</v>
      </c>
    </row>
    <row r="57" spans="2:29" x14ac:dyDescent="0.2">
      <c r="B57" s="246" t="s">
        <v>712</v>
      </c>
      <c r="C57" s="246" t="s">
        <v>880</v>
      </c>
      <c r="D57" s="246"/>
      <c r="E57" s="246"/>
      <c r="F57" s="246" t="s">
        <v>714</v>
      </c>
      <c r="G57" s="246"/>
      <c r="H57" s="246"/>
      <c r="I57" s="246"/>
      <c r="J57" s="246" t="s">
        <v>699</v>
      </c>
      <c r="K57" s="246" t="s">
        <v>881</v>
      </c>
      <c r="L57" s="246" t="s">
        <v>882</v>
      </c>
      <c r="M57" s="246"/>
      <c r="N57" s="246" t="s">
        <v>703</v>
      </c>
      <c r="O57" s="246" t="s">
        <v>704</v>
      </c>
      <c r="P57" s="246">
        <v>30501</v>
      </c>
      <c r="Q57" s="246" t="s">
        <v>705</v>
      </c>
      <c r="R57" s="246" t="s">
        <v>706</v>
      </c>
      <c r="S57" s="246"/>
      <c r="T57" s="246"/>
      <c r="U57" s="247">
        <v>6080000000</v>
      </c>
      <c r="V57" s="247">
        <v>6080000000</v>
      </c>
      <c r="W57" s="247">
        <v>6090000000</v>
      </c>
      <c r="X57" s="246"/>
      <c r="Y57" s="246" t="s">
        <v>708</v>
      </c>
      <c r="Z57" s="246"/>
      <c r="AA57" s="246"/>
      <c r="AB57" s="246" t="s">
        <v>710</v>
      </c>
      <c r="AC57" s="246" t="s">
        <v>717</v>
      </c>
    </row>
    <row r="58" spans="2:29" x14ac:dyDescent="0.2">
      <c r="B58" s="246" t="s">
        <v>712</v>
      </c>
      <c r="C58" s="246" t="s">
        <v>883</v>
      </c>
      <c r="D58" s="246"/>
      <c r="E58" s="246"/>
      <c r="F58" s="246" t="s">
        <v>698</v>
      </c>
      <c r="G58" s="246"/>
      <c r="H58" s="246"/>
      <c r="I58" s="246"/>
      <c r="J58" s="246" t="s">
        <v>699</v>
      </c>
      <c r="K58" s="246" t="s">
        <v>884</v>
      </c>
      <c r="L58" s="246" t="s">
        <v>885</v>
      </c>
      <c r="M58" s="246"/>
      <c r="N58" s="246" t="s">
        <v>703</v>
      </c>
      <c r="O58" s="246" t="s">
        <v>704</v>
      </c>
      <c r="P58" s="246">
        <v>30501</v>
      </c>
      <c r="Q58" s="246" t="s">
        <v>705</v>
      </c>
      <c r="R58" s="246" t="s">
        <v>706</v>
      </c>
      <c r="S58" s="246"/>
      <c r="T58" s="246"/>
      <c r="U58" s="247">
        <v>6080000000</v>
      </c>
      <c r="V58" s="247">
        <v>6080000000</v>
      </c>
      <c r="W58" s="247">
        <v>6090000000</v>
      </c>
      <c r="X58" s="246"/>
      <c r="Y58" s="246" t="s">
        <v>708</v>
      </c>
      <c r="Z58" s="246"/>
      <c r="AA58" s="246"/>
      <c r="AB58" s="246" t="s">
        <v>721</v>
      </c>
      <c r="AC58" s="246" t="s">
        <v>717</v>
      </c>
    </row>
    <row r="59" spans="2:29" x14ac:dyDescent="0.2">
      <c r="B59" s="246" t="s">
        <v>712</v>
      </c>
      <c r="C59" s="246" t="s">
        <v>886</v>
      </c>
      <c r="D59" s="246"/>
      <c r="E59" s="246"/>
      <c r="F59" s="246" t="s">
        <v>714</v>
      </c>
      <c r="G59" s="246"/>
      <c r="H59" s="246"/>
      <c r="I59" s="246"/>
      <c r="J59" s="246" t="s">
        <v>699</v>
      </c>
      <c r="K59" s="246" t="s">
        <v>887</v>
      </c>
      <c r="L59" s="246" t="s">
        <v>888</v>
      </c>
      <c r="M59" s="246"/>
      <c r="N59" s="246" t="s">
        <v>703</v>
      </c>
      <c r="O59" s="246" t="s">
        <v>704</v>
      </c>
      <c r="P59" s="246">
        <v>30501</v>
      </c>
      <c r="Q59" s="246" t="s">
        <v>705</v>
      </c>
      <c r="R59" s="246" t="s">
        <v>706</v>
      </c>
      <c r="S59" s="246"/>
      <c r="T59" s="246"/>
      <c r="U59" s="247">
        <v>6080000000</v>
      </c>
      <c r="V59" s="247">
        <v>6080000000</v>
      </c>
      <c r="W59" s="247">
        <v>6090000000</v>
      </c>
      <c r="X59" s="246"/>
      <c r="Y59" s="246" t="s">
        <v>708</v>
      </c>
      <c r="Z59" s="246"/>
      <c r="AA59" s="246"/>
      <c r="AB59" s="246" t="s">
        <v>710</v>
      </c>
      <c r="AC59" s="246" t="s">
        <v>717</v>
      </c>
    </row>
    <row r="60" spans="2:29" x14ac:dyDescent="0.2">
      <c r="B60" s="246" t="s">
        <v>712</v>
      </c>
      <c r="C60" s="246" t="s">
        <v>889</v>
      </c>
      <c r="D60" s="246"/>
      <c r="E60" s="246"/>
      <c r="F60" s="246" t="s">
        <v>698</v>
      </c>
      <c r="G60" s="246"/>
      <c r="H60" s="246"/>
      <c r="I60" s="246"/>
      <c r="J60" s="246" t="s">
        <v>699</v>
      </c>
      <c r="K60" s="246" t="s">
        <v>890</v>
      </c>
      <c r="L60" s="246" t="s">
        <v>891</v>
      </c>
      <c r="M60" s="246"/>
      <c r="N60" s="246" t="s">
        <v>703</v>
      </c>
      <c r="O60" s="246" t="s">
        <v>704</v>
      </c>
      <c r="P60" s="246">
        <v>30501</v>
      </c>
      <c r="Q60" s="246" t="s">
        <v>705</v>
      </c>
      <c r="R60" s="246" t="s">
        <v>706</v>
      </c>
      <c r="S60" s="246"/>
      <c r="T60" s="246"/>
      <c r="U60" s="247">
        <v>6080000000</v>
      </c>
      <c r="V60" s="247">
        <v>6080000000</v>
      </c>
      <c r="W60" s="247">
        <v>6090000000</v>
      </c>
      <c r="X60" s="246"/>
      <c r="Y60" s="246" t="s">
        <v>708</v>
      </c>
      <c r="Z60" s="246"/>
      <c r="AA60" s="246"/>
      <c r="AB60" s="246" t="s">
        <v>721</v>
      </c>
      <c r="AC60" s="246" t="s">
        <v>717</v>
      </c>
    </row>
    <row r="61" spans="2:29" x14ac:dyDescent="0.2">
      <c r="B61" s="246" t="s">
        <v>712</v>
      </c>
      <c r="C61" s="246" t="s">
        <v>892</v>
      </c>
      <c r="D61" s="246"/>
      <c r="E61" s="246"/>
      <c r="F61" s="246" t="s">
        <v>714</v>
      </c>
      <c r="G61" s="246"/>
      <c r="H61" s="246"/>
      <c r="I61" s="246"/>
      <c r="J61" s="246" t="s">
        <v>699</v>
      </c>
      <c r="K61" s="246" t="s">
        <v>893</v>
      </c>
      <c r="L61" s="246" t="s">
        <v>894</v>
      </c>
      <c r="M61" s="246"/>
      <c r="N61" s="246" t="s">
        <v>703</v>
      </c>
      <c r="O61" s="246" t="s">
        <v>704</v>
      </c>
      <c r="P61" s="246">
        <v>30501</v>
      </c>
      <c r="Q61" s="246" t="s">
        <v>705</v>
      </c>
      <c r="R61" s="246" t="s">
        <v>706</v>
      </c>
      <c r="S61" s="246"/>
      <c r="T61" s="246"/>
      <c r="U61" s="247">
        <v>6080000000</v>
      </c>
      <c r="V61" s="247">
        <v>6080000000</v>
      </c>
      <c r="W61" s="247">
        <v>6090000000</v>
      </c>
      <c r="X61" s="246"/>
      <c r="Y61" s="246" t="s">
        <v>708</v>
      </c>
      <c r="Z61" s="246"/>
      <c r="AA61" s="246"/>
      <c r="AB61" s="246" t="s">
        <v>710</v>
      </c>
      <c r="AC61" s="246" t="s">
        <v>717</v>
      </c>
    </row>
    <row r="62" spans="2:29" x14ac:dyDescent="0.2">
      <c r="B62" s="246" t="s">
        <v>712</v>
      </c>
      <c r="C62" s="246" t="s">
        <v>895</v>
      </c>
      <c r="D62" s="246"/>
      <c r="E62" s="246"/>
      <c r="F62" s="246" t="s">
        <v>698</v>
      </c>
      <c r="G62" s="246"/>
      <c r="H62" s="246"/>
      <c r="I62" s="246"/>
      <c r="J62" s="246" t="s">
        <v>699</v>
      </c>
      <c r="K62" s="246" t="s">
        <v>896</v>
      </c>
      <c r="L62" s="246" t="s">
        <v>897</v>
      </c>
      <c r="M62" s="246"/>
      <c r="N62" s="246" t="s">
        <v>703</v>
      </c>
      <c r="O62" s="246" t="s">
        <v>704</v>
      </c>
      <c r="P62" s="246">
        <v>30501</v>
      </c>
      <c r="Q62" s="246" t="s">
        <v>705</v>
      </c>
      <c r="R62" s="246" t="s">
        <v>706</v>
      </c>
      <c r="S62" s="246"/>
      <c r="T62" s="246"/>
      <c r="U62" s="247">
        <v>6080000000</v>
      </c>
      <c r="V62" s="247">
        <v>6080000000</v>
      </c>
      <c r="W62" s="247">
        <v>6090000000</v>
      </c>
      <c r="X62" s="246"/>
      <c r="Y62" s="246" t="s">
        <v>708</v>
      </c>
      <c r="Z62" s="246"/>
      <c r="AA62" s="246"/>
      <c r="AB62" s="246" t="s">
        <v>721</v>
      </c>
      <c r="AC62" s="246" t="s">
        <v>717</v>
      </c>
    </row>
    <row r="63" spans="2:29" x14ac:dyDescent="0.2">
      <c r="B63" s="246" t="s">
        <v>712</v>
      </c>
      <c r="C63" s="246" t="s">
        <v>898</v>
      </c>
      <c r="D63" s="246"/>
      <c r="E63" s="246"/>
      <c r="F63" s="246" t="s">
        <v>714</v>
      </c>
      <c r="G63" s="246"/>
      <c r="H63" s="246"/>
      <c r="I63" s="246"/>
      <c r="J63" s="246" t="s">
        <v>699</v>
      </c>
      <c r="K63" s="246" t="s">
        <v>899</v>
      </c>
      <c r="L63" s="246" t="s">
        <v>900</v>
      </c>
      <c r="M63" s="246"/>
      <c r="N63" s="246" t="s">
        <v>703</v>
      </c>
      <c r="O63" s="246" t="s">
        <v>704</v>
      </c>
      <c r="P63" s="246">
        <v>30501</v>
      </c>
      <c r="Q63" s="246" t="s">
        <v>705</v>
      </c>
      <c r="R63" s="246" t="s">
        <v>706</v>
      </c>
      <c r="S63" s="246"/>
      <c r="T63" s="246"/>
      <c r="U63" s="247">
        <v>6080000000</v>
      </c>
      <c r="V63" s="247">
        <v>6080000000</v>
      </c>
      <c r="W63" s="247">
        <v>6090000000</v>
      </c>
      <c r="X63" s="246"/>
      <c r="Y63" s="246" t="s">
        <v>708</v>
      </c>
      <c r="Z63" s="246"/>
      <c r="AA63" s="246"/>
      <c r="AB63" s="246" t="s">
        <v>710</v>
      </c>
      <c r="AC63" s="246" t="s">
        <v>717</v>
      </c>
    </row>
    <row r="64" spans="2:29" x14ac:dyDescent="0.2">
      <c r="B64" s="246" t="s">
        <v>712</v>
      </c>
      <c r="C64" s="246" t="s">
        <v>901</v>
      </c>
      <c r="D64" s="246"/>
      <c r="E64" s="246"/>
      <c r="F64" s="246" t="s">
        <v>698</v>
      </c>
      <c r="G64" s="246"/>
      <c r="H64" s="246"/>
      <c r="I64" s="246"/>
      <c r="J64" s="246" t="s">
        <v>699</v>
      </c>
      <c r="K64" s="246" t="s">
        <v>902</v>
      </c>
      <c r="L64" s="246" t="s">
        <v>903</v>
      </c>
      <c r="M64" s="246"/>
      <c r="N64" s="246" t="s">
        <v>703</v>
      </c>
      <c r="O64" s="246" t="s">
        <v>704</v>
      </c>
      <c r="P64" s="246">
        <v>30501</v>
      </c>
      <c r="Q64" s="246" t="s">
        <v>705</v>
      </c>
      <c r="R64" s="246" t="s">
        <v>706</v>
      </c>
      <c r="S64" s="246"/>
      <c r="T64" s="246"/>
      <c r="U64" s="247">
        <v>6080000000</v>
      </c>
      <c r="V64" s="247">
        <v>6080000000</v>
      </c>
      <c r="W64" s="247">
        <v>6090000000</v>
      </c>
      <c r="X64" s="246"/>
      <c r="Y64" s="246" t="s">
        <v>708</v>
      </c>
      <c r="Z64" s="246"/>
      <c r="AA64" s="246"/>
      <c r="AB64" s="246" t="s">
        <v>721</v>
      </c>
      <c r="AC64" s="246" t="s">
        <v>717</v>
      </c>
    </row>
    <row r="65" spans="2:29" x14ac:dyDescent="0.2">
      <c r="B65" s="246" t="s">
        <v>712</v>
      </c>
      <c r="C65" s="246" t="s">
        <v>904</v>
      </c>
      <c r="D65" s="246"/>
      <c r="E65" s="246"/>
      <c r="F65" s="246" t="s">
        <v>714</v>
      </c>
      <c r="G65" s="246"/>
      <c r="H65" s="246"/>
      <c r="I65" s="246"/>
      <c r="J65" s="246" t="s">
        <v>699</v>
      </c>
      <c r="K65" s="246" t="s">
        <v>905</v>
      </c>
      <c r="L65" s="246" t="s">
        <v>906</v>
      </c>
      <c r="M65" s="246"/>
      <c r="N65" s="246" t="s">
        <v>703</v>
      </c>
      <c r="O65" s="246" t="s">
        <v>704</v>
      </c>
      <c r="P65" s="246">
        <v>30501</v>
      </c>
      <c r="Q65" s="246" t="s">
        <v>705</v>
      </c>
      <c r="R65" s="246" t="s">
        <v>706</v>
      </c>
      <c r="S65" s="246"/>
      <c r="T65" s="246"/>
      <c r="U65" s="247">
        <v>6080000000</v>
      </c>
      <c r="V65" s="247">
        <v>6080000000</v>
      </c>
      <c r="W65" s="247">
        <v>6090000000</v>
      </c>
      <c r="X65" s="246"/>
      <c r="Y65" s="246" t="s">
        <v>708</v>
      </c>
      <c r="Z65" s="246"/>
      <c r="AA65" s="246"/>
      <c r="AB65" s="246" t="s">
        <v>710</v>
      </c>
      <c r="AC65" s="246" t="s">
        <v>717</v>
      </c>
    </row>
    <row r="66" spans="2:29" x14ac:dyDescent="0.2">
      <c r="B66" s="246" t="s">
        <v>712</v>
      </c>
      <c r="C66" s="246" t="s">
        <v>907</v>
      </c>
      <c r="D66" s="246"/>
      <c r="E66" s="246"/>
      <c r="F66" s="246" t="s">
        <v>698</v>
      </c>
      <c r="G66" s="246"/>
      <c r="H66" s="246"/>
      <c r="I66" s="246"/>
      <c r="J66" s="246" t="s">
        <v>699</v>
      </c>
      <c r="K66" s="246" t="s">
        <v>908</v>
      </c>
      <c r="L66" s="246" t="s">
        <v>909</v>
      </c>
      <c r="M66" s="246"/>
      <c r="N66" s="246" t="s">
        <v>703</v>
      </c>
      <c r="O66" s="246" t="s">
        <v>704</v>
      </c>
      <c r="P66" s="246">
        <v>30501</v>
      </c>
      <c r="Q66" s="246" t="s">
        <v>705</v>
      </c>
      <c r="R66" s="246" t="s">
        <v>706</v>
      </c>
      <c r="S66" s="246"/>
      <c r="T66" s="246"/>
      <c r="U66" s="247">
        <v>6080000000</v>
      </c>
      <c r="V66" s="247">
        <v>6080000000</v>
      </c>
      <c r="W66" s="247">
        <v>6090000000</v>
      </c>
      <c r="X66" s="246"/>
      <c r="Y66" s="246" t="s">
        <v>708</v>
      </c>
      <c r="Z66" s="246"/>
      <c r="AA66" s="246"/>
      <c r="AB66" s="246" t="s">
        <v>721</v>
      </c>
      <c r="AC66" s="246" t="s">
        <v>717</v>
      </c>
    </row>
    <row r="67" spans="2:29" x14ac:dyDescent="0.2">
      <c r="B67" s="246" t="s">
        <v>712</v>
      </c>
      <c r="C67" s="246" t="s">
        <v>910</v>
      </c>
      <c r="D67" s="246"/>
      <c r="E67" s="246"/>
      <c r="F67" s="246" t="s">
        <v>714</v>
      </c>
      <c r="G67" s="246"/>
      <c r="H67" s="246"/>
      <c r="I67" s="246"/>
      <c r="J67" s="246" t="s">
        <v>699</v>
      </c>
      <c r="K67" s="246" t="s">
        <v>911</v>
      </c>
      <c r="L67" s="246" t="s">
        <v>912</v>
      </c>
      <c r="M67" s="246"/>
      <c r="N67" s="246" t="s">
        <v>703</v>
      </c>
      <c r="O67" s="246" t="s">
        <v>704</v>
      </c>
      <c r="P67" s="246">
        <v>30501</v>
      </c>
      <c r="Q67" s="246" t="s">
        <v>705</v>
      </c>
      <c r="R67" s="246" t="s">
        <v>706</v>
      </c>
      <c r="S67" s="246"/>
      <c r="T67" s="246"/>
      <c r="U67" s="247">
        <v>6080000000</v>
      </c>
      <c r="V67" s="247">
        <v>6080000000</v>
      </c>
      <c r="W67" s="247">
        <v>6090000000</v>
      </c>
      <c r="X67" s="246"/>
      <c r="Y67" s="246" t="s">
        <v>708</v>
      </c>
      <c r="Z67" s="246"/>
      <c r="AA67" s="246"/>
      <c r="AB67" s="246" t="s">
        <v>710</v>
      </c>
      <c r="AC67" s="246" t="s">
        <v>717</v>
      </c>
    </row>
    <row r="68" spans="2:29" x14ac:dyDescent="0.2">
      <c r="B68" s="246" t="s">
        <v>712</v>
      </c>
      <c r="C68" s="246" t="s">
        <v>913</v>
      </c>
      <c r="D68" s="246"/>
      <c r="E68" s="246"/>
      <c r="F68" s="246" t="s">
        <v>698</v>
      </c>
      <c r="G68" s="246"/>
      <c r="H68" s="246"/>
      <c r="I68" s="246"/>
      <c r="J68" s="246" t="s">
        <v>699</v>
      </c>
      <c r="K68" s="246" t="s">
        <v>914</v>
      </c>
      <c r="L68" s="246" t="s">
        <v>915</v>
      </c>
      <c r="M68" s="246"/>
      <c r="N68" s="246" t="s">
        <v>703</v>
      </c>
      <c r="O68" s="246" t="s">
        <v>704</v>
      </c>
      <c r="P68" s="246">
        <v>30501</v>
      </c>
      <c r="Q68" s="246" t="s">
        <v>705</v>
      </c>
      <c r="R68" s="246" t="s">
        <v>706</v>
      </c>
      <c r="S68" s="246"/>
      <c r="T68" s="246"/>
      <c r="U68" s="247">
        <v>6080000000</v>
      </c>
      <c r="V68" s="247">
        <v>6080000000</v>
      </c>
      <c r="W68" s="247">
        <v>6090000000</v>
      </c>
      <c r="X68" s="246"/>
      <c r="Y68" s="246" t="s">
        <v>708</v>
      </c>
      <c r="Z68" s="246"/>
      <c r="AA68" s="246"/>
      <c r="AB68" s="246" t="s">
        <v>721</v>
      </c>
      <c r="AC68" s="246" t="s">
        <v>717</v>
      </c>
    </row>
    <row r="69" spans="2:29" x14ac:dyDescent="0.2">
      <c r="B69" s="246" t="s">
        <v>712</v>
      </c>
      <c r="C69" s="246" t="s">
        <v>916</v>
      </c>
      <c r="D69" s="246"/>
      <c r="E69" s="246"/>
      <c r="F69" s="246" t="s">
        <v>714</v>
      </c>
      <c r="G69" s="246"/>
      <c r="H69" s="246"/>
      <c r="I69" s="246"/>
      <c r="J69" s="248">
        <v>28132</v>
      </c>
      <c r="K69" s="246" t="s">
        <v>917</v>
      </c>
      <c r="L69" s="246" t="s">
        <v>918</v>
      </c>
      <c r="M69" s="246"/>
      <c r="N69" s="246" t="s">
        <v>703</v>
      </c>
      <c r="O69" s="246" t="s">
        <v>704</v>
      </c>
      <c r="P69" s="246">
        <v>30501</v>
      </c>
      <c r="Q69" s="246" t="s">
        <v>705</v>
      </c>
      <c r="R69" s="246" t="s">
        <v>706</v>
      </c>
      <c r="S69" s="246"/>
      <c r="T69" s="246"/>
      <c r="U69" s="247">
        <v>6080000000</v>
      </c>
      <c r="V69" s="247">
        <v>6080000000</v>
      </c>
      <c r="W69" s="247">
        <v>6090000000</v>
      </c>
      <c r="X69" s="246"/>
      <c r="Y69" s="246" t="s">
        <v>708</v>
      </c>
      <c r="Z69" s="246"/>
      <c r="AA69" s="246"/>
      <c r="AB69" s="246" t="s">
        <v>710</v>
      </c>
      <c r="AC69" s="246" t="s">
        <v>717</v>
      </c>
    </row>
    <row r="70" spans="2:29" x14ac:dyDescent="0.2">
      <c r="B70" s="246" t="s">
        <v>712</v>
      </c>
      <c r="C70" s="246" t="s">
        <v>919</v>
      </c>
      <c r="D70" s="246"/>
      <c r="E70" s="246"/>
      <c r="F70" s="246" t="s">
        <v>698</v>
      </c>
      <c r="G70" s="246"/>
      <c r="H70" s="246"/>
      <c r="I70" s="246"/>
      <c r="J70" s="248">
        <v>28645</v>
      </c>
      <c r="K70" s="246" t="s">
        <v>920</v>
      </c>
      <c r="L70" s="246" t="s">
        <v>921</v>
      </c>
      <c r="M70" s="246"/>
      <c r="N70" s="246" t="s">
        <v>703</v>
      </c>
      <c r="O70" s="246" t="s">
        <v>704</v>
      </c>
      <c r="P70" s="246">
        <v>30501</v>
      </c>
      <c r="Q70" s="246" t="s">
        <v>705</v>
      </c>
      <c r="R70" s="246" t="s">
        <v>706</v>
      </c>
      <c r="S70" s="246"/>
      <c r="T70" s="246"/>
      <c r="U70" s="247">
        <v>6080000000</v>
      </c>
      <c r="V70" s="247">
        <v>6080000000</v>
      </c>
      <c r="W70" s="247">
        <v>6090000000</v>
      </c>
      <c r="X70" s="246"/>
      <c r="Y70" s="246" t="s">
        <v>708</v>
      </c>
      <c r="Z70" s="246"/>
      <c r="AA70" s="246"/>
      <c r="AB70" s="246" t="s">
        <v>721</v>
      </c>
      <c r="AC70" s="246" t="s">
        <v>717</v>
      </c>
    </row>
    <row r="71" spans="2:29" x14ac:dyDescent="0.2">
      <c r="B71" s="246" t="s">
        <v>712</v>
      </c>
      <c r="C71" s="246" t="s">
        <v>922</v>
      </c>
      <c r="D71" s="246"/>
      <c r="E71" s="246"/>
      <c r="F71" s="246" t="s">
        <v>714</v>
      </c>
      <c r="G71" s="246"/>
      <c r="H71" s="246"/>
      <c r="I71" s="246"/>
      <c r="J71" s="246" t="s">
        <v>699</v>
      </c>
      <c r="K71" s="246" t="s">
        <v>923</v>
      </c>
      <c r="L71" s="246" t="s">
        <v>924</v>
      </c>
      <c r="M71" s="246"/>
      <c r="N71" s="246" t="s">
        <v>703</v>
      </c>
      <c r="O71" s="246" t="s">
        <v>704</v>
      </c>
      <c r="P71" s="246">
        <v>30501</v>
      </c>
      <c r="Q71" s="246" t="s">
        <v>705</v>
      </c>
      <c r="R71" s="246" t="s">
        <v>706</v>
      </c>
      <c r="S71" s="246"/>
      <c r="T71" s="246"/>
      <c r="U71" s="247">
        <v>6080000000</v>
      </c>
      <c r="V71" s="247">
        <v>6080000000</v>
      </c>
      <c r="W71" s="247">
        <v>6090000000</v>
      </c>
      <c r="X71" s="246"/>
      <c r="Y71" s="246" t="s">
        <v>708</v>
      </c>
      <c r="Z71" s="246"/>
      <c r="AA71" s="246"/>
      <c r="AB71" s="246" t="s">
        <v>710</v>
      </c>
      <c r="AC71" s="246" t="s">
        <v>717</v>
      </c>
    </row>
    <row r="72" spans="2:29" x14ac:dyDescent="0.2">
      <c r="B72" s="246" t="s">
        <v>712</v>
      </c>
      <c r="C72" s="246" t="s">
        <v>925</v>
      </c>
      <c r="D72" s="246"/>
      <c r="E72" s="246"/>
      <c r="F72" s="246" t="s">
        <v>698</v>
      </c>
      <c r="G72" s="246"/>
      <c r="H72" s="246"/>
      <c r="I72" s="246"/>
      <c r="J72" s="246" t="s">
        <v>699</v>
      </c>
      <c r="K72" s="246" t="s">
        <v>926</v>
      </c>
      <c r="L72" s="246" t="s">
        <v>927</v>
      </c>
      <c r="M72" s="246"/>
      <c r="N72" s="246" t="s">
        <v>703</v>
      </c>
      <c r="O72" s="246" t="s">
        <v>704</v>
      </c>
      <c r="P72" s="246">
        <v>30501</v>
      </c>
      <c r="Q72" s="246" t="s">
        <v>705</v>
      </c>
      <c r="R72" s="246" t="s">
        <v>706</v>
      </c>
      <c r="S72" s="246"/>
      <c r="T72" s="246"/>
      <c r="U72" s="247">
        <v>6080000000</v>
      </c>
      <c r="V72" s="247">
        <v>6080000000</v>
      </c>
      <c r="W72" s="247">
        <v>6090000000</v>
      </c>
      <c r="X72" s="246"/>
      <c r="Y72" s="246" t="s">
        <v>708</v>
      </c>
      <c r="Z72" s="246"/>
      <c r="AA72" s="246"/>
      <c r="AB72" s="246" t="s">
        <v>721</v>
      </c>
      <c r="AC72" s="246" t="s">
        <v>717</v>
      </c>
    </row>
    <row r="73" spans="2:29" x14ac:dyDescent="0.2">
      <c r="B73" s="246" t="s">
        <v>712</v>
      </c>
      <c r="C73" s="246" t="s">
        <v>928</v>
      </c>
      <c r="D73" s="246"/>
      <c r="E73" s="246"/>
      <c r="F73" s="246" t="s">
        <v>714</v>
      </c>
      <c r="G73" s="246"/>
      <c r="H73" s="246"/>
      <c r="I73" s="246"/>
      <c r="J73" s="246" t="s">
        <v>699</v>
      </c>
      <c r="K73" s="246" t="s">
        <v>929</v>
      </c>
      <c r="L73" s="246" t="s">
        <v>930</v>
      </c>
      <c r="M73" s="246"/>
      <c r="N73" s="246" t="s">
        <v>703</v>
      </c>
      <c r="O73" s="246" t="s">
        <v>704</v>
      </c>
      <c r="P73" s="246">
        <v>30501</v>
      </c>
      <c r="Q73" s="246" t="s">
        <v>705</v>
      </c>
      <c r="R73" s="246" t="s">
        <v>706</v>
      </c>
      <c r="S73" s="246"/>
      <c r="T73" s="246"/>
      <c r="U73" s="247">
        <v>6080000000</v>
      </c>
      <c r="V73" s="247">
        <v>6080000000</v>
      </c>
      <c r="W73" s="247">
        <v>6090000000</v>
      </c>
      <c r="X73" s="246"/>
      <c r="Y73" s="246" t="s">
        <v>708</v>
      </c>
      <c r="Z73" s="246"/>
      <c r="AA73" s="246"/>
      <c r="AB73" s="246" t="s">
        <v>710</v>
      </c>
      <c r="AC73" s="246" t="s">
        <v>717</v>
      </c>
    </row>
    <row r="74" spans="2:29" x14ac:dyDescent="0.2">
      <c r="B74" s="246" t="s">
        <v>712</v>
      </c>
      <c r="C74" s="246" t="s">
        <v>931</v>
      </c>
      <c r="D74" s="246"/>
      <c r="E74" s="246"/>
      <c r="F74" s="246" t="s">
        <v>698</v>
      </c>
      <c r="G74" s="246"/>
      <c r="H74" s="246"/>
      <c r="I74" s="246"/>
      <c r="J74" s="246" t="s">
        <v>699</v>
      </c>
      <c r="K74" s="246" t="s">
        <v>932</v>
      </c>
      <c r="L74" s="246" t="s">
        <v>933</v>
      </c>
      <c r="M74" s="246"/>
      <c r="N74" s="246" t="s">
        <v>703</v>
      </c>
      <c r="O74" s="246" t="s">
        <v>704</v>
      </c>
      <c r="P74" s="246">
        <v>30501</v>
      </c>
      <c r="Q74" s="246" t="s">
        <v>705</v>
      </c>
      <c r="R74" s="246" t="s">
        <v>706</v>
      </c>
      <c r="S74" s="246"/>
      <c r="T74" s="246"/>
      <c r="U74" s="247">
        <v>6080000000</v>
      </c>
      <c r="V74" s="247">
        <v>6080000000</v>
      </c>
      <c r="W74" s="247">
        <v>6090000000</v>
      </c>
      <c r="X74" s="246"/>
      <c r="Y74" s="246" t="s">
        <v>708</v>
      </c>
      <c r="Z74" s="246"/>
      <c r="AA74" s="246"/>
      <c r="AB74" s="246" t="s">
        <v>721</v>
      </c>
      <c r="AC74" s="246" t="s">
        <v>717</v>
      </c>
    </row>
    <row r="75" spans="2:29" x14ac:dyDescent="0.2">
      <c r="B75" s="246" t="s">
        <v>712</v>
      </c>
      <c r="C75" s="246" t="s">
        <v>934</v>
      </c>
      <c r="D75" s="246"/>
      <c r="E75" s="246"/>
      <c r="F75" s="246" t="s">
        <v>714</v>
      </c>
      <c r="G75" s="246"/>
      <c r="H75" s="246"/>
      <c r="I75" s="246"/>
      <c r="J75" s="248">
        <v>23963</v>
      </c>
      <c r="K75" s="246" t="s">
        <v>935</v>
      </c>
      <c r="L75" s="246" t="s">
        <v>936</v>
      </c>
      <c r="M75" s="246"/>
      <c r="N75" s="246" t="s">
        <v>703</v>
      </c>
      <c r="O75" s="246" t="s">
        <v>704</v>
      </c>
      <c r="P75" s="246">
        <v>30501</v>
      </c>
      <c r="Q75" s="246" t="s">
        <v>705</v>
      </c>
      <c r="R75" s="246" t="s">
        <v>706</v>
      </c>
      <c r="S75" s="246"/>
      <c r="T75" s="246"/>
      <c r="U75" s="247">
        <v>6080000000</v>
      </c>
      <c r="V75" s="247">
        <v>6080000000</v>
      </c>
      <c r="W75" s="247">
        <v>6090000000</v>
      </c>
      <c r="X75" s="246"/>
      <c r="Y75" s="246" t="s">
        <v>708</v>
      </c>
      <c r="Z75" s="246"/>
      <c r="AA75" s="246"/>
      <c r="AB75" s="246" t="s">
        <v>710</v>
      </c>
      <c r="AC75" s="246" t="s">
        <v>717</v>
      </c>
    </row>
    <row r="76" spans="2:29" x14ac:dyDescent="0.2">
      <c r="B76" s="246" t="s">
        <v>712</v>
      </c>
      <c r="C76" s="246" t="s">
        <v>937</v>
      </c>
      <c r="D76" s="246"/>
      <c r="E76" s="246"/>
      <c r="F76" s="246" t="s">
        <v>698</v>
      </c>
      <c r="G76" s="246"/>
      <c r="H76" s="246"/>
      <c r="I76" s="246"/>
      <c r="J76" s="246" t="s">
        <v>699</v>
      </c>
      <c r="K76" s="246" t="s">
        <v>938</v>
      </c>
      <c r="L76" s="246" t="s">
        <v>939</v>
      </c>
      <c r="M76" s="246"/>
      <c r="N76" s="246" t="s">
        <v>703</v>
      </c>
      <c r="O76" s="246" t="s">
        <v>704</v>
      </c>
      <c r="P76" s="246">
        <v>30501</v>
      </c>
      <c r="Q76" s="246" t="s">
        <v>705</v>
      </c>
      <c r="R76" s="246" t="s">
        <v>706</v>
      </c>
      <c r="S76" s="246"/>
      <c r="T76" s="246"/>
      <c r="U76" s="247">
        <v>6080000000</v>
      </c>
      <c r="V76" s="247">
        <v>6080000000</v>
      </c>
      <c r="W76" s="247">
        <v>6090000000</v>
      </c>
      <c r="X76" s="246"/>
      <c r="Y76" s="246" t="s">
        <v>708</v>
      </c>
      <c r="Z76" s="246"/>
      <c r="AA76" s="246"/>
      <c r="AB76" s="246" t="s">
        <v>721</v>
      </c>
      <c r="AC76" s="246" t="s">
        <v>717</v>
      </c>
    </row>
    <row r="77" spans="2:29" x14ac:dyDescent="0.2">
      <c r="B77" s="246" t="s">
        <v>712</v>
      </c>
      <c r="C77" s="246" t="s">
        <v>940</v>
      </c>
      <c r="D77" s="246"/>
      <c r="E77" s="246"/>
      <c r="F77" s="246" t="s">
        <v>714</v>
      </c>
      <c r="G77" s="246"/>
      <c r="H77" s="246"/>
      <c r="I77" s="246"/>
      <c r="J77" s="246" t="s">
        <v>699</v>
      </c>
      <c r="K77" s="246" t="s">
        <v>941</v>
      </c>
      <c r="L77" s="246" t="s">
        <v>942</v>
      </c>
      <c r="M77" s="246"/>
      <c r="N77" s="246" t="s">
        <v>703</v>
      </c>
      <c r="O77" s="246" t="s">
        <v>704</v>
      </c>
      <c r="P77" s="246">
        <v>30501</v>
      </c>
      <c r="Q77" s="246" t="s">
        <v>705</v>
      </c>
      <c r="R77" s="246" t="s">
        <v>706</v>
      </c>
      <c r="S77" s="246"/>
      <c r="T77" s="246"/>
      <c r="U77" s="247">
        <v>6080000000</v>
      </c>
      <c r="V77" s="247">
        <v>6080000000</v>
      </c>
      <c r="W77" s="247">
        <v>6090000000</v>
      </c>
      <c r="X77" s="246"/>
      <c r="Y77" s="246" t="s">
        <v>708</v>
      </c>
      <c r="Z77" s="246"/>
      <c r="AA77" s="246"/>
      <c r="AB77" s="246" t="s">
        <v>710</v>
      </c>
      <c r="AC77" s="246" t="s">
        <v>717</v>
      </c>
    </row>
    <row r="78" spans="2:29" x14ac:dyDescent="0.2">
      <c r="B78" s="246" t="s">
        <v>712</v>
      </c>
      <c r="C78" s="246" t="s">
        <v>943</v>
      </c>
      <c r="D78" s="246"/>
      <c r="E78" s="246"/>
      <c r="F78" s="246" t="s">
        <v>698</v>
      </c>
      <c r="G78" s="246"/>
      <c r="H78" s="246"/>
      <c r="I78" s="246"/>
      <c r="J78" s="246" t="s">
        <v>699</v>
      </c>
      <c r="K78" s="246" t="s">
        <v>944</v>
      </c>
      <c r="L78" s="246" t="s">
        <v>945</v>
      </c>
      <c r="M78" s="246"/>
      <c r="N78" s="246" t="s">
        <v>703</v>
      </c>
      <c r="O78" s="246" t="s">
        <v>704</v>
      </c>
      <c r="P78" s="246">
        <v>30501</v>
      </c>
      <c r="Q78" s="246" t="s">
        <v>705</v>
      </c>
      <c r="R78" s="246" t="s">
        <v>706</v>
      </c>
      <c r="S78" s="246"/>
      <c r="T78" s="246"/>
      <c r="U78" s="247">
        <v>6080000000</v>
      </c>
      <c r="V78" s="247">
        <v>6080000000</v>
      </c>
      <c r="W78" s="247">
        <v>6090000000</v>
      </c>
      <c r="X78" s="246"/>
      <c r="Y78" s="246" t="s">
        <v>708</v>
      </c>
      <c r="Z78" s="246"/>
      <c r="AA78" s="246"/>
      <c r="AB78" s="246" t="s">
        <v>721</v>
      </c>
      <c r="AC78" s="246" t="s">
        <v>717</v>
      </c>
    </row>
    <row r="79" spans="2:29" x14ac:dyDescent="0.2">
      <c r="B79" s="246" t="s">
        <v>712</v>
      </c>
      <c r="C79" s="246" t="s">
        <v>946</v>
      </c>
      <c r="D79" s="246"/>
      <c r="E79" s="246"/>
      <c r="F79" s="246" t="s">
        <v>714</v>
      </c>
      <c r="G79" s="246"/>
      <c r="H79" s="246"/>
      <c r="I79" s="246"/>
      <c r="J79" s="246" t="s">
        <v>699</v>
      </c>
      <c r="K79" s="246" t="s">
        <v>947</v>
      </c>
      <c r="L79" s="246" t="s">
        <v>948</v>
      </c>
      <c r="M79" s="246"/>
      <c r="N79" s="246" t="s">
        <v>703</v>
      </c>
      <c r="O79" s="246" t="s">
        <v>704</v>
      </c>
      <c r="P79" s="246">
        <v>30501</v>
      </c>
      <c r="Q79" s="246" t="s">
        <v>705</v>
      </c>
      <c r="R79" s="246" t="s">
        <v>706</v>
      </c>
      <c r="S79" s="246"/>
      <c r="T79" s="246"/>
      <c r="U79" s="247">
        <v>6080000000</v>
      </c>
      <c r="V79" s="247">
        <v>6080000000</v>
      </c>
      <c r="W79" s="247">
        <v>6090000000</v>
      </c>
      <c r="X79" s="246"/>
      <c r="Y79" s="246" t="s">
        <v>708</v>
      </c>
      <c r="Z79" s="246"/>
      <c r="AA79" s="246"/>
      <c r="AB79" s="246" t="s">
        <v>710</v>
      </c>
      <c r="AC79" s="246" t="s">
        <v>717</v>
      </c>
    </row>
    <row r="80" spans="2:29" x14ac:dyDescent="0.2">
      <c r="B80" s="246" t="s">
        <v>712</v>
      </c>
      <c r="C80" s="246" t="s">
        <v>949</v>
      </c>
      <c r="D80" s="246"/>
      <c r="E80" s="246"/>
      <c r="F80" s="246" t="s">
        <v>698</v>
      </c>
      <c r="G80" s="246"/>
      <c r="H80" s="246"/>
      <c r="I80" s="246"/>
      <c r="J80" s="246" t="s">
        <v>699</v>
      </c>
      <c r="K80" s="246" t="s">
        <v>950</v>
      </c>
      <c r="L80" s="246" t="s">
        <v>951</v>
      </c>
      <c r="M80" s="246"/>
      <c r="N80" s="246" t="s">
        <v>703</v>
      </c>
      <c r="O80" s="246" t="s">
        <v>704</v>
      </c>
      <c r="P80" s="246">
        <v>30501</v>
      </c>
      <c r="Q80" s="246" t="s">
        <v>705</v>
      </c>
      <c r="R80" s="246" t="s">
        <v>706</v>
      </c>
      <c r="S80" s="246"/>
      <c r="T80" s="246"/>
      <c r="U80" s="247">
        <v>6080000000</v>
      </c>
      <c r="V80" s="247">
        <v>6080000000</v>
      </c>
      <c r="W80" s="247">
        <v>6090000000</v>
      </c>
      <c r="X80" s="246"/>
      <c r="Y80" s="246" t="s">
        <v>708</v>
      </c>
      <c r="Z80" s="246"/>
      <c r="AA80" s="246"/>
      <c r="AB80" s="246" t="s">
        <v>721</v>
      </c>
      <c r="AC80" s="246" t="s">
        <v>717</v>
      </c>
    </row>
    <row r="81" spans="2:29" x14ac:dyDescent="0.2">
      <c r="B81" s="246" t="s">
        <v>712</v>
      </c>
      <c r="C81" s="246" t="s">
        <v>952</v>
      </c>
      <c r="D81" s="246"/>
      <c r="E81" s="246"/>
      <c r="F81" s="246" t="s">
        <v>714</v>
      </c>
      <c r="G81" s="246"/>
      <c r="H81" s="246"/>
      <c r="I81" s="246"/>
      <c r="J81" s="246" t="s">
        <v>699</v>
      </c>
      <c r="K81" s="246" t="s">
        <v>953</v>
      </c>
      <c r="L81" s="246" t="s">
        <v>954</v>
      </c>
      <c r="M81" s="246"/>
      <c r="N81" s="246" t="s">
        <v>703</v>
      </c>
      <c r="O81" s="246" t="s">
        <v>704</v>
      </c>
      <c r="P81" s="246">
        <v>30501</v>
      </c>
      <c r="Q81" s="246" t="s">
        <v>705</v>
      </c>
      <c r="R81" s="246" t="s">
        <v>706</v>
      </c>
      <c r="S81" s="246"/>
      <c r="T81" s="246"/>
      <c r="U81" s="247">
        <v>6080000000</v>
      </c>
      <c r="V81" s="247">
        <v>6080000000</v>
      </c>
      <c r="W81" s="247">
        <v>6090000000</v>
      </c>
      <c r="X81" s="246"/>
      <c r="Y81" s="246" t="s">
        <v>708</v>
      </c>
      <c r="Z81" s="246"/>
      <c r="AA81" s="246"/>
      <c r="AB81" s="246" t="s">
        <v>710</v>
      </c>
      <c r="AC81" s="246" t="s">
        <v>717</v>
      </c>
    </row>
    <row r="82" spans="2:29" x14ac:dyDescent="0.2">
      <c r="B82" s="246" t="s">
        <v>712</v>
      </c>
      <c r="C82" s="246" t="s">
        <v>955</v>
      </c>
      <c r="D82" s="246"/>
      <c r="E82" s="246"/>
      <c r="F82" s="246" t="s">
        <v>698</v>
      </c>
      <c r="G82" s="246"/>
      <c r="H82" s="246"/>
      <c r="I82" s="246"/>
      <c r="J82" s="248">
        <v>25332</v>
      </c>
      <c r="K82" s="246" t="s">
        <v>956</v>
      </c>
      <c r="L82" s="246" t="s">
        <v>957</v>
      </c>
      <c r="M82" s="246"/>
      <c r="N82" s="246" t="s">
        <v>703</v>
      </c>
      <c r="O82" s="246" t="s">
        <v>704</v>
      </c>
      <c r="P82" s="246">
        <v>30501</v>
      </c>
      <c r="Q82" s="246" t="s">
        <v>705</v>
      </c>
      <c r="R82" s="246" t="s">
        <v>706</v>
      </c>
      <c r="S82" s="246"/>
      <c r="T82" s="246"/>
      <c r="U82" s="247">
        <v>6080000000</v>
      </c>
      <c r="V82" s="247">
        <v>6080000000</v>
      </c>
      <c r="W82" s="247">
        <v>6090000000</v>
      </c>
      <c r="X82" s="246"/>
      <c r="Y82" s="246" t="s">
        <v>708</v>
      </c>
      <c r="Z82" s="246"/>
      <c r="AA82" s="246"/>
      <c r="AB82" s="246" t="s">
        <v>721</v>
      </c>
      <c r="AC82" s="246" t="s">
        <v>717</v>
      </c>
    </row>
    <row r="83" spans="2:29" x14ac:dyDescent="0.2">
      <c r="B83" s="246" t="s">
        <v>712</v>
      </c>
      <c r="C83" s="246" t="s">
        <v>958</v>
      </c>
      <c r="D83" s="246"/>
      <c r="E83" s="246"/>
      <c r="F83" s="246" t="s">
        <v>714</v>
      </c>
      <c r="G83" s="246"/>
      <c r="H83" s="246"/>
      <c r="I83" s="246"/>
      <c r="J83" s="246" t="s">
        <v>699</v>
      </c>
      <c r="K83" s="246" t="s">
        <v>959</v>
      </c>
      <c r="L83" s="246" t="s">
        <v>960</v>
      </c>
      <c r="M83" s="246"/>
      <c r="N83" s="246" t="s">
        <v>703</v>
      </c>
      <c r="O83" s="246" t="s">
        <v>704</v>
      </c>
      <c r="P83" s="246">
        <v>30501</v>
      </c>
      <c r="Q83" s="246" t="s">
        <v>705</v>
      </c>
      <c r="R83" s="246" t="s">
        <v>706</v>
      </c>
      <c r="S83" s="246"/>
      <c r="T83" s="246"/>
      <c r="U83" s="247">
        <v>6080000000</v>
      </c>
      <c r="V83" s="247">
        <v>6080000000</v>
      </c>
      <c r="W83" s="247">
        <v>6090000000</v>
      </c>
      <c r="X83" s="246"/>
      <c r="Y83" s="246" t="s">
        <v>708</v>
      </c>
      <c r="Z83" s="246"/>
      <c r="AA83" s="246"/>
      <c r="AB83" s="246" t="s">
        <v>710</v>
      </c>
      <c r="AC83" s="246" t="s">
        <v>717</v>
      </c>
    </row>
    <row r="84" spans="2:29" x14ac:dyDescent="0.2">
      <c r="B84" s="246" t="s">
        <v>712</v>
      </c>
      <c r="C84" s="246" t="s">
        <v>961</v>
      </c>
      <c r="D84" s="246"/>
      <c r="E84" s="246"/>
      <c r="F84" s="246" t="s">
        <v>698</v>
      </c>
      <c r="G84" s="246"/>
      <c r="H84" s="246"/>
      <c r="I84" s="246"/>
      <c r="J84" s="246" t="s">
        <v>699</v>
      </c>
      <c r="K84" s="246" t="s">
        <v>962</v>
      </c>
      <c r="L84" s="246" t="s">
        <v>963</v>
      </c>
      <c r="M84" s="246"/>
      <c r="N84" s="246" t="s">
        <v>703</v>
      </c>
      <c r="O84" s="246" t="s">
        <v>704</v>
      </c>
      <c r="P84" s="246">
        <v>30501</v>
      </c>
      <c r="Q84" s="246" t="s">
        <v>705</v>
      </c>
      <c r="R84" s="246" t="s">
        <v>706</v>
      </c>
      <c r="S84" s="246"/>
      <c r="T84" s="246"/>
      <c r="U84" s="247">
        <v>6080000000</v>
      </c>
      <c r="V84" s="247">
        <v>6080000000</v>
      </c>
      <c r="W84" s="247">
        <v>6090000000</v>
      </c>
      <c r="X84" s="246"/>
      <c r="Y84" s="246" t="s">
        <v>708</v>
      </c>
      <c r="Z84" s="246"/>
      <c r="AA84" s="246"/>
      <c r="AB84" s="246" t="s">
        <v>721</v>
      </c>
      <c r="AC84" s="246" t="s">
        <v>717</v>
      </c>
    </row>
    <row r="85" spans="2:29" x14ac:dyDescent="0.2">
      <c r="B85" s="246" t="s">
        <v>712</v>
      </c>
      <c r="C85" s="246" t="s">
        <v>964</v>
      </c>
      <c r="D85" s="246"/>
      <c r="E85" s="246"/>
      <c r="F85" s="246" t="s">
        <v>714</v>
      </c>
      <c r="G85" s="246"/>
      <c r="H85" s="246"/>
      <c r="I85" s="246"/>
      <c r="J85" s="246" t="s">
        <v>699</v>
      </c>
      <c r="K85" s="246" t="s">
        <v>965</v>
      </c>
      <c r="L85" s="246" t="s">
        <v>966</v>
      </c>
      <c r="M85" s="246"/>
      <c r="N85" s="246" t="s">
        <v>703</v>
      </c>
      <c r="O85" s="246" t="s">
        <v>704</v>
      </c>
      <c r="P85" s="246">
        <v>30501</v>
      </c>
      <c r="Q85" s="246" t="s">
        <v>705</v>
      </c>
      <c r="R85" s="246" t="s">
        <v>706</v>
      </c>
      <c r="S85" s="246"/>
      <c r="T85" s="246"/>
      <c r="U85" s="247">
        <v>6080000000</v>
      </c>
      <c r="V85" s="247">
        <v>6080000000</v>
      </c>
      <c r="W85" s="247">
        <v>6090000000</v>
      </c>
      <c r="X85" s="246"/>
      <c r="Y85" s="246" t="s">
        <v>708</v>
      </c>
      <c r="Z85" s="246"/>
      <c r="AA85" s="246"/>
      <c r="AB85" s="246" t="s">
        <v>710</v>
      </c>
      <c r="AC85" s="246" t="s">
        <v>717</v>
      </c>
    </row>
    <row r="86" spans="2:29" x14ac:dyDescent="0.2">
      <c r="B86" s="246" t="s">
        <v>712</v>
      </c>
      <c r="C86" s="246" t="s">
        <v>967</v>
      </c>
      <c r="D86" s="246"/>
      <c r="E86" s="246"/>
      <c r="F86" s="246" t="s">
        <v>698</v>
      </c>
      <c r="G86" s="246"/>
      <c r="H86" s="246"/>
      <c r="I86" s="246"/>
      <c r="J86" s="246" t="s">
        <v>699</v>
      </c>
      <c r="K86" s="246" t="s">
        <v>968</v>
      </c>
      <c r="L86" s="246" t="s">
        <v>969</v>
      </c>
      <c r="M86" s="246"/>
      <c r="N86" s="246" t="s">
        <v>703</v>
      </c>
      <c r="O86" s="246" t="s">
        <v>704</v>
      </c>
      <c r="P86" s="246">
        <v>30501</v>
      </c>
      <c r="Q86" s="246" t="s">
        <v>705</v>
      </c>
      <c r="R86" s="246" t="s">
        <v>706</v>
      </c>
      <c r="S86" s="246"/>
      <c r="T86" s="246"/>
      <c r="U86" s="247">
        <v>6080000000</v>
      </c>
      <c r="V86" s="247">
        <v>6080000000</v>
      </c>
      <c r="W86" s="247">
        <v>6090000000</v>
      </c>
      <c r="X86" s="246"/>
      <c r="Y86" s="246" t="s">
        <v>708</v>
      </c>
      <c r="Z86" s="246"/>
      <c r="AA86" s="246"/>
      <c r="AB86" s="246" t="s">
        <v>721</v>
      </c>
      <c r="AC86" s="246" t="s">
        <v>717</v>
      </c>
    </row>
    <row r="87" spans="2:29" x14ac:dyDescent="0.2">
      <c r="B87" s="246" t="s">
        <v>712</v>
      </c>
      <c r="C87" s="246" t="s">
        <v>970</v>
      </c>
      <c r="D87" s="246"/>
      <c r="E87" s="246"/>
      <c r="F87" s="246" t="s">
        <v>714</v>
      </c>
      <c r="G87" s="246"/>
      <c r="H87" s="246"/>
      <c r="I87" s="246"/>
      <c r="J87" s="246" t="s">
        <v>699</v>
      </c>
      <c r="K87" s="246" t="s">
        <v>971</v>
      </c>
      <c r="L87" s="246" t="s">
        <v>972</v>
      </c>
      <c r="M87" s="246"/>
      <c r="N87" s="246" t="s">
        <v>703</v>
      </c>
      <c r="O87" s="246" t="s">
        <v>704</v>
      </c>
      <c r="P87" s="246">
        <v>30501</v>
      </c>
      <c r="Q87" s="246" t="s">
        <v>705</v>
      </c>
      <c r="R87" s="246" t="s">
        <v>706</v>
      </c>
      <c r="S87" s="246"/>
      <c r="T87" s="246"/>
      <c r="U87" s="247">
        <v>6080000000</v>
      </c>
      <c r="V87" s="247">
        <v>6080000000</v>
      </c>
      <c r="W87" s="247">
        <v>6090000000</v>
      </c>
      <c r="X87" s="246"/>
      <c r="Y87" s="246" t="s">
        <v>708</v>
      </c>
      <c r="Z87" s="246"/>
      <c r="AA87" s="246"/>
      <c r="AB87" s="246" t="s">
        <v>710</v>
      </c>
      <c r="AC87" s="246" t="s">
        <v>717</v>
      </c>
    </row>
    <row r="88" spans="2:29" x14ac:dyDescent="0.2">
      <c r="B88" s="246" t="s">
        <v>712</v>
      </c>
      <c r="C88" s="246" t="s">
        <v>973</v>
      </c>
      <c r="D88" s="246"/>
      <c r="E88" s="246"/>
      <c r="F88" s="246" t="s">
        <v>698</v>
      </c>
      <c r="G88" s="246"/>
      <c r="H88" s="246"/>
      <c r="I88" s="246"/>
      <c r="J88" s="246" t="s">
        <v>699</v>
      </c>
      <c r="K88" s="246" t="s">
        <v>974</v>
      </c>
      <c r="L88" s="246" t="s">
        <v>975</v>
      </c>
      <c r="M88" s="246"/>
      <c r="N88" s="246" t="s">
        <v>703</v>
      </c>
      <c r="O88" s="246" t="s">
        <v>704</v>
      </c>
      <c r="P88" s="246">
        <v>30501</v>
      </c>
      <c r="Q88" s="246" t="s">
        <v>705</v>
      </c>
      <c r="R88" s="246" t="s">
        <v>706</v>
      </c>
      <c r="S88" s="246"/>
      <c r="T88" s="246"/>
      <c r="U88" s="247">
        <v>6080000000</v>
      </c>
      <c r="V88" s="247">
        <v>6080000000</v>
      </c>
      <c r="W88" s="247">
        <v>6090000000</v>
      </c>
      <c r="X88" s="246"/>
      <c r="Y88" s="246" t="s">
        <v>708</v>
      </c>
      <c r="Z88" s="246"/>
      <c r="AA88" s="246"/>
      <c r="AB88" s="246" t="s">
        <v>721</v>
      </c>
      <c r="AC88" s="246" t="s">
        <v>717</v>
      </c>
    </row>
    <row r="89" spans="2:29" x14ac:dyDescent="0.2">
      <c r="B89" s="246" t="s">
        <v>712</v>
      </c>
      <c r="C89" s="246" t="s">
        <v>976</v>
      </c>
      <c r="D89" s="246"/>
      <c r="E89" s="246"/>
      <c r="F89" s="246" t="s">
        <v>714</v>
      </c>
      <c r="G89" s="246"/>
      <c r="H89" s="246"/>
      <c r="I89" s="246"/>
      <c r="J89" s="246" t="s">
        <v>699</v>
      </c>
      <c r="K89" s="246" t="s">
        <v>977</v>
      </c>
      <c r="L89" s="246" t="s">
        <v>978</v>
      </c>
      <c r="M89" s="246"/>
      <c r="N89" s="246" t="s">
        <v>703</v>
      </c>
      <c r="O89" s="246" t="s">
        <v>704</v>
      </c>
      <c r="P89" s="246">
        <v>30501</v>
      </c>
      <c r="Q89" s="246" t="s">
        <v>705</v>
      </c>
      <c r="R89" s="246" t="s">
        <v>706</v>
      </c>
      <c r="S89" s="246"/>
      <c r="T89" s="246"/>
      <c r="U89" s="247">
        <v>6080000000</v>
      </c>
      <c r="V89" s="247">
        <v>6080000000</v>
      </c>
      <c r="W89" s="247">
        <v>6090000000</v>
      </c>
      <c r="X89" s="246"/>
      <c r="Y89" s="246" t="s">
        <v>708</v>
      </c>
      <c r="Z89" s="246"/>
      <c r="AA89" s="246"/>
      <c r="AB89" s="246" t="s">
        <v>710</v>
      </c>
      <c r="AC89" s="246" t="s">
        <v>717</v>
      </c>
    </row>
    <row r="90" spans="2:29" x14ac:dyDescent="0.2">
      <c r="B90" s="246" t="s">
        <v>712</v>
      </c>
      <c r="C90" s="246" t="s">
        <v>979</v>
      </c>
      <c r="D90" s="246"/>
      <c r="E90" s="246"/>
      <c r="F90" s="246" t="s">
        <v>698</v>
      </c>
      <c r="G90" s="246"/>
      <c r="H90" s="246"/>
      <c r="I90" s="246"/>
      <c r="J90" s="246" t="s">
        <v>699</v>
      </c>
      <c r="K90" s="246" t="s">
        <v>980</v>
      </c>
      <c r="L90" s="246" t="s">
        <v>981</v>
      </c>
      <c r="M90" s="246"/>
      <c r="N90" s="246" t="s">
        <v>703</v>
      </c>
      <c r="O90" s="246" t="s">
        <v>704</v>
      </c>
      <c r="P90" s="246">
        <v>30501</v>
      </c>
      <c r="Q90" s="246" t="s">
        <v>705</v>
      </c>
      <c r="R90" s="246" t="s">
        <v>706</v>
      </c>
      <c r="S90" s="246"/>
      <c r="T90" s="246"/>
      <c r="U90" s="247">
        <v>6080000000</v>
      </c>
      <c r="V90" s="247">
        <v>6080000000</v>
      </c>
      <c r="W90" s="247">
        <v>6090000000</v>
      </c>
      <c r="X90" s="246"/>
      <c r="Y90" s="246" t="s">
        <v>708</v>
      </c>
      <c r="Z90" s="246"/>
      <c r="AA90" s="246"/>
      <c r="AB90" s="246" t="s">
        <v>721</v>
      </c>
      <c r="AC90" s="246" t="s">
        <v>717</v>
      </c>
    </row>
    <row r="91" spans="2:29" x14ac:dyDescent="0.2">
      <c r="B91" s="246" t="s">
        <v>712</v>
      </c>
      <c r="C91" s="246" t="s">
        <v>982</v>
      </c>
      <c r="D91" s="246"/>
      <c r="E91" s="246"/>
      <c r="F91" s="246" t="s">
        <v>714</v>
      </c>
      <c r="G91" s="246"/>
      <c r="H91" s="246"/>
      <c r="I91" s="246"/>
      <c r="J91" s="248">
        <v>27949</v>
      </c>
      <c r="K91" s="246" t="s">
        <v>983</v>
      </c>
      <c r="L91" s="246" t="s">
        <v>984</v>
      </c>
      <c r="M91" s="246"/>
      <c r="N91" s="246" t="s">
        <v>703</v>
      </c>
      <c r="O91" s="246" t="s">
        <v>704</v>
      </c>
      <c r="P91" s="246">
        <v>30501</v>
      </c>
      <c r="Q91" s="246" t="s">
        <v>705</v>
      </c>
      <c r="R91" s="246" t="s">
        <v>706</v>
      </c>
      <c r="S91" s="246"/>
      <c r="T91" s="246"/>
      <c r="U91" s="247">
        <v>6080000000</v>
      </c>
      <c r="V91" s="247">
        <v>6080000000</v>
      </c>
      <c r="W91" s="247">
        <v>6090000000</v>
      </c>
      <c r="X91" s="246"/>
      <c r="Y91" s="246" t="s">
        <v>708</v>
      </c>
      <c r="Z91" s="246"/>
      <c r="AA91" s="246"/>
      <c r="AB91" s="246" t="s">
        <v>710</v>
      </c>
      <c r="AC91" s="246" t="s">
        <v>717</v>
      </c>
    </row>
    <row r="92" spans="2:29" x14ac:dyDescent="0.2">
      <c r="B92" s="246" t="s">
        <v>712</v>
      </c>
      <c r="C92" s="246" t="s">
        <v>985</v>
      </c>
      <c r="D92" s="246"/>
      <c r="E92" s="246"/>
      <c r="F92" s="246" t="s">
        <v>698</v>
      </c>
      <c r="G92" s="246"/>
      <c r="H92" s="246"/>
      <c r="I92" s="246"/>
      <c r="J92" s="246" t="s">
        <v>699</v>
      </c>
      <c r="K92" s="246" t="s">
        <v>986</v>
      </c>
      <c r="L92" s="246" t="s">
        <v>987</v>
      </c>
      <c r="M92" s="246"/>
      <c r="N92" s="246" t="s">
        <v>703</v>
      </c>
      <c r="O92" s="246" t="s">
        <v>704</v>
      </c>
      <c r="P92" s="246">
        <v>30501</v>
      </c>
      <c r="Q92" s="246" t="s">
        <v>705</v>
      </c>
      <c r="R92" s="246" t="s">
        <v>706</v>
      </c>
      <c r="S92" s="246"/>
      <c r="T92" s="246"/>
      <c r="U92" s="247">
        <v>6080000000</v>
      </c>
      <c r="V92" s="247">
        <v>6080000000</v>
      </c>
      <c r="W92" s="247">
        <v>6090000000</v>
      </c>
      <c r="X92" s="246"/>
      <c r="Y92" s="246" t="s">
        <v>708</v>
      </c>
      <c r="Z92" s="246"/>
      <c r="AA92" s="246"/>
      <c r="AB92" s="246" t="s">
        <v>721</v>
      </c>
      <c r="AC92" s="246" t="s">
        <v>717</v>
      </c>
    </row>
    <row r="93" spans="2:29" x14ac:dyDescent="0.2">
      <c r="B93" s="246" t="s">
        <v>712</v>
      </c>
      <c r="C93" s="246" t="s">
        <v>988</v>
      </c>
      <c r="D93" s="246"/>
      <c r="E93" s="246"/>
      <c r="F93" s="246" t="s">
        <v>714</v>
      </c>
      <c r="G93" s="246"/>
      <c r="H93" s="246"/>
      <c r="I93" s="246"/>
      <c r="J93" s="246" t="s">
        <v>699</v>
      </c>
      <c r="K93" s="246" t="s">
        <v>989</v>
      </c>
      <c r="L93" s="246" t="s">
        <v>990</v>
      </c>
      <c r="M93" s="246"/>
      <c r="N93" s="246" t="s">
        <v>703</v>
      </c>
      <c r="O93" s="246" t="s">
        <v>704</v>
      </c>
      <c r="P93" s="246">
        <v>30501</v>
      </c>
      <c r="Q93" s="246" t="s">
        <v>705</v>
      </c>
      <c r="R93" s="246" t="s">
        <v>706</v>
      </c>
      <c r="S93" s="246"/>
      <c r="T93" s="246"/>
      <c r="U93" s="247">
        <v>6080000000</v>
      </c>
      <c r="V93" s="247">
        <v>6080000000</v>
      </c>
      <c r="W93" s="247">
        <v>6090000000</v>
      </c>
      <c r="X93" s="246"/>
      <c r="Y93" s="246" t="s">
        <v>708</v>
      </c>
      <c r="Z93" s="246"/>
      <c r="AA93" s="246"/>
      <c r="AB93" s="246" t="s">
        <v>710</v>
      </c>
      <c r="AC93" s="246" t="s">
        <v>717</v>
      </c>
    </row>
    <row r="94" spans="2:29" x14ac:dyDescent="0.2">
      <c r="B94" s="246" t="s">
        <v>712</v>
      </c>
      <c r="C94" s="246" t="s">
        <v>991</v>
      </c>
      <c r="D94" s="246"/>
      <c r="E94" s="246"/>
      <c r="F94" s="246" t="s">
        <v>698</v>
      </c>
      <c r="G94" s="246"/>
      <c r="H94" s="246"/>
      <c r="I94" s="246"/>
      <c r="J94" s="246" t="s">
        <v>699</v>
      </c>
      <c r="K94" s="246" t="s">
        <v>992</v>
      </c>
      <c r="L94" s="246" t="s">
        <v>993</v>
      </c>
      <c r="M94" s="246"/>
      <c r="N94" s="246" t="s">
        <v>703</v>
      </c>
      <c r="O94" s="246" t="s">
        <v>704</v>
      </c>
      <c r="P94" s="246">
        <v>30501</v>
      </c>
      <c r="Q94" s="246" t="s">
        <v>705</v>
      </c>
      <c r="R94" s="246" t="s">
        <v>706</v>
      </c>
      <c r="S94" s="246"/>
      <c r="T94" s="246"/>
      <c r="U94" s="247">
        <v>6080000000</v>
      </c>
      <c r="V94" s="247">
        <v>6080000000</v>
      </c>
      <c r="W94" s="247">
        <v>6090000000</v>
      </c>
      <c r="X94" s="246"/>
      <c r="Y94" s="246" t="s">
        <v>708</v>
      </c>
      <c r="Z94" s="246"/>
      <c r="AA94" s="246"/>
      <c r="AB94" s="246" t="s">
        <v>721</v>
      </c>
      <c r="AC94" s="246" t="s">
        <v>717</v>
      </c>
    </row>
    <row r="95" spans="2:29" x14ac:dyDescent="0.2">
      <c r="B95" s="246" t="s">
        <v>712</v>
      </c>
      <c r="C95" s="246" t="s">
        <v>994</v>
      </c>
      <c r="D95" s="246"/>
      <c r="E95" s="246"/>
      <c r="F95" s="246" t="s">
        <v>714</v>
      </c>
      <c r="G95" s="246"/>
      <c r="H95" s="246"/>
      <c r="I95" s="246"/>
      <c r="J95" s="246" t="s">
        <v>699</v>
      </c>
      <c r="K95" s="246" t="s">
        <v>995</v>
      </c>
      <c r="L95" s="246" t="s">
        <v>996</v>
      </c>
      <c r="M95" s="246"/>
      <c r="N95" s="246" t="s">
        <v>703</v>
      </c>
      <c r="O95" s="246" t="s">
        <v>704</v>
      </c>
      <c r="P95" s="246">
        <v>30501</v>
      </c>
      <c r="Q95" s="246" t="s">
        <v>705</v>
      </c>
      <c r="R95" s="246" t="s">
        <v>706</v>
      </c>
      <c r="S95" s="246"/>
      <c r="T95" s="246"/>
      <c r="U95" s="247">
        <v>6080000000</v>
      </c>
      <c r="V95" s="247">
        <v>6080000000</v>
      </c>
      <c r="W95" s="247">
        <v>6090000000</v>
      </c>
      <c r="X95" s="246"/>
      <c r="Y95" s="246" t="s">
        <v>708</v>
      </c>
      <c r="Z95" s="246"/>
      <c r="AA95" s="246"/>
      <c r="AB95" s="246" t="s">
        <v>710</v>
      </c>
      <c r="AC95" s="246" t="s">
        <v>717</v>
      </c>
    </row>
    <row r="96" spans="2:29" x14ac:dyDescent="0.2">
      <c r="B96" s="246" t="s">
        <v>712</v>
      </c>
      <c r="C96" s="246" t="s">
        <v>997</v>
      </c>
      <c r="D96" s="246"/>
      <c r="E96" s="246"/>
      <c r="F96" s="246" t="s">
        <v>698</v>
      </c>
      <c r="G96" s="246"/>
      <c r="H96" s="246"/>
      <c r="I96" s="246"/>
      <c r="J96" s="246" t="s">
        <v>699</v>
      </c>
      <c r="K96" s="246" t="s">
        <v>998</v>
      </c>
      <c r="L96" s="246" t="s">
        <v>999</v>
      </c>
      <c r="M96" s="246"/>
      <c r="N96" s="246" t="s">
        <v>703</v>
      </c>
      <c r="O96" s="246" t="s">
        <v>704</v>
      </c>
      <c r="P96" s="246">
        <v>30501</v>
      </c>
      <c r="Q96" s="246" t="s">
        <v>705</v>
      </c>
      <c r="R96" s="246" t="s">
        <v>706</v>
      </c>
      <c r="S96" s="246"/>
      <c r="T96" s="246"/>
      <c r="U96" s="247">
        <v>6080000000</v>
      </c>
      <c r="V96" s="247">
        <v>6080000000</v>
      </c>
      <c r="W96" s="247">
        <v>6090000000</v>
      </c>
      <c r="X96" s="246"/>
      <c r="Y96" s="246" t="s">
        <v>708</v>
      </c>
      <c r="Z96" s="246"/>
      <c r="AA96" s="246"/>
      <c r="AB96" s="246" t="s">
        <v>721</v>
      </c>
      <c r="AC96" s="246" t="s">
        <v>717</v>
      </c>
    </row>
    <row r="97" spans="2:29" x14ac:dyDescent="0.2">
      <c r="B97" s="246" t="s">
        <v>712</v>
      </c>
      <c r="C97" s="246" t="s">
        <v>1000</v>
      </c>
      <c r="D97" s="246"/>
      <c r="E97" s="246"/>
      <c r="F97" s="246" t="s">
        <v>714</v>
      </c>
      <c r="G97" s="246"/>
      <c r="H97" s="246"/>
      <c r="I97" s="246"/>
      <c r="J97" s="248">
        <v>29101</v>
      </c>
      <c r="K97" s="246" t="s">
        <v>1001</v>
      </c>
      <c r="L97" s="246" t="s">
        <v>1002</v>
      </c>
      <c r="M97" s="246"/>
      <c r="N97" s="246" t="s">
        <v>703</v>
      </c>
      <c r="O97" s="246" t="s">
        <v>704</v>
      </c>
      <c r="P97" s="246">
        <v>30501</v>
      </c>
      <c r="Q97" s="246" t="s">
        <v>705</v>
      </c>
      <c r="R97" s="246" t="s">
        <v>706</v>
      </c>
      <c r="S97" s="246"/>
      <c r="T97" s="246"/>
      <c r="U97" s="247">
        <v>6080000000</v>
      </c>
      <c r="V97" s="247">
        <v>6080000000</v>
      </c>
      <c r="W97" s="247">
        <v>6090000000</v>
      </c>
      <c r="X97" s="246"/>
      <c r="Y97" s="246" t="s">
        <v>708</v>
      </c>
      <c r="Z97" s="246"/>
      <c r="AA97" s="246"/>
      <c r="AB97" s="246" t="s">
        <v>710</v>
      </c>
      <c r="AC97" s="246" t="s">
        <v>717</v>
      </c>
    </row>
    <row r="98" spans="2:29" x14ac:dyDescent="0.2">
      <c r="B98" s="246" t="s">
        <v>712</v>
      </c>
      <c r="C98" s="246" t="s">
        <v>1003</v>
      </c>
      <c r="D98" s="246"/>
      <c r="E98" s="246"/>
      <c r="F98" s="246" t="s">
        <v>698</v>
      </c>
      <c r="G98" s="246"/>
      <c r="H98" s="246"/>
      <c r="I98" s="246"/>
      <c r="J98" s="246" t="s">
        <v>699</v>
      </c>
      <c r="K98" s="246" t="s">
        <v>1004</v>
      </c>
      <c r="L98" s="246" t="s">
        <v>1005</v>
      </c>
      <c r="M98" s="246"/>
      <c r="N98" s="246" t="s">
        <v>703</v>
      </c>
      <c r="O98" s="246" t="s">
        <v>704</v>
      </c>
      <c r="P98" s="246">
        <v>30501</v>
      </c>
      <c r="Q98" s="246" t="s">
        <v>705</v>
      </c>
      <c r="R98" s="246" t="s">
        <v>706</v>
      </c>
      <c r="S98" s="246"/>
      <c r="T98" s="246"/>
      <c r="U98" s="247">
        <v>6080000000</v>
      </c>
      <c r="V98" s="247">
        <v>6080000000</v>
      </c>
      <c r="W98" s="247">
        <v>6090000000</v>
      </c>
      <c r="X98" s="246"/>
      <c r="Y98" s="246" t="s">
        <v>708</v>
      </c>
      <c r="Z98" s="246"/>
      <c r="AA98" s="246"/>
      <c r="AB98" s="246" t="s">
        <v>721</v>
      </c>
      <c r="AC98" s="246" t="s">
        <v>717</v>
      </c>
    </row>
    <row r="99" spans="2:29" x14ac:dyDescent="0.2">
      <c r="B99" s="246" t="s">
        <v>712</v>
      </c>
      <c r="C99" s="246" t="s">
        <v>1006</v>
      </c>
      <c r="D99" s="246"/>
      <c r="E99" s="246"/>
      <c r="F99" s="246" t="s">
        <v>714</v>
      </c>
      <c r="G99" s="246"/>
      <c r="H99" s="246"/>
      <c r="I99" s="246"/>
      <c r="J99" s="246" t="s">
        <v>699</v>
      </c>
      <c r="K99" s="246" t="s">
        <v>1007</v>
      </c>
      <c r="L99" s="246" t="s">
        <v>1008</v>
      </c>
      <c r="M99" s="246"/>
      <c r="N99" s="246" t="s">
        <v>703</v>
      </c>
      <c r="O99" s="246" t="s">
        <v>704</v>
      </c>
      <c r="P99" s="246">
        <v>30501</v>
      </c>
      <c r="Q99" s="246" t="s">
        <v>705</v>
      </c>
      <c r="R99" s="246" t="s">
        <v>706</v>
      </c>
      <c r="S99" s="246"/>
      <c r="T99" s="246"/>
      <c r="U99" s="247">
        <v>6080000000</v>
      </c>
      <c r="V99" s="247">
        <v>6080000000</v>
      </c>
      <c r="W99" s="247">
        <v>6090000000</v>
      </c>
      <c r="X99" s="246"/>
      <c r="Y99" s="246" t="s">
        <v>708</v>
      </c>
      <c r="Z99" s="246"/>
      <c r="AA99" s="246"/>
      <c r="AB99" s="246" t="s">
        <v>710</v>
      </c>
      <c r="AC99" s="246" t="s">
        <v>717</v>
      </c>
    </row>
    <row r="100" spans="2:29" x14ac:dyDescent="0.2">
      <c r="B100" s="246" t="s">
        <v>712</v>
      </c>
      <c r="C100" s="246" t="s">
        <v>1009</v>
      </c>
      <c r="D100" s="246"/>
      <c r="E100" s="246"/>
      <c r="F100" s="246" t="s">
        <v>698</v>
      </c>
      <c r="G100" s="246"/>
      <c r="H100" s="246"/>
      <c r="I100" s="246"/>
      <c r="J100" s="246" t="s">
        <v>699</v>
      </c>
      <c r="K100" s="246" t="s">
        <v>1010</v>
      </c>
      <c r="L100" s="246" t="s">
        <v>1011</v>
      </c>
      <c r="M100" s="246"/>
      <c r="N100" s="246" t="s">
        <v>703</v>
      </c>
      <c r="O100" s="246" t="s">
        <v>704</v>
      </c>
      <c r="P100" s="246">
        <v>30501</v>
      </c>
      <c r="Q100" s="246" t="s">
        <v>705</v>
      </c>
      <c r="R100" s="246" t="s">
        <v>706</v>
      </c>
      <c r="S100" s="246"/>
      <c r="T100" s="246"/>
      <c r="U100" s="247">
        <v>6080000000</v>
      </c>
      <c r="V100" s="247">
        <v>6080000000</v>
      </c>
      <c r="W100" s="247">
        <v>6090000000</v>
      </c>
      <c r="X100" s="246"/>
      <c r="Y100" s="246" t="s">
        <v>708</v>
      </c>
      <c r="Z100" s="246"/>
      <c r="AA100" s="246"/>
      <c r="AB100" s="246" t="s">
        <v>721</v>
      </c>
      <c r="AC100" s="246" t="s">
        <v>717</v>
      </c>
    </row>
    <row r="101" spans="2:29" x14ac:dyDescent="0.2">
      <c r="B101" s="246" t="s">
        <v>712</v>
      </c>
      <c r="C101" s="246" t="s">
        <v>1012</v>
      </c>
      <c r="D101" s="246"/>
      <c r="E101" s="246"/>
      <c r="F101" s="246" t="s">
        <v>714</v>
      </c>
      <c r="G101" s="246"/>
      <c r="H101" s="246"/>
      <c r="I101" s="246"/>
      <c r="J101" s="246" t="s">
        <v>699</v>
      </c>
      <c r="K101" s="246" t="s">
        <v>1013</v>
      </c>
      <c r="L101" s="246" t="s">
        <v>1014</v>
      </c>
      <c r="M101" s="246"/>
      <c r="N101" s="246" t="s">
        <v>703</v>
      </c>
      <c r="O101" s="246" t="s">
        <v>704</v>
      </c>
      <c r="P101" s="246">
        <v>30501</v>
      </c>
      <c r="Q101" s="246" t="s">
        <v>705</v>
      </c>
      <c r="R101" s="246" t="s">
        <v>706</v>
      </c>
      <c r="S101" s="246"/>
      <c r="T101" s="246"/>
      <c r="U101" s="247">
        <v>6080000000</v>
      </c>
      <c r="V101" s="247">
        <v>6080000000</v>
      </c>
      <c r="W101" s="247">
        <v>6090000000</v>
      </c>
      <c r="X101" s="246"/>
      <c r="Y101" s="246" t="s">
        <v>708</v>
      </c>
      <c r="Z101" s="246"/>
      <c r="AA101" s="246"/>
      <c r="AB101" s="246" t="s">
        <v>710</v>
      </c>
      <c r="AC101" s="246" t="s">
        <v>717</v>
      </c>
    </row>
    <row r="102" spans="2:29" x14ac:dyDescent="0.2">
      <c r="B102" s="246" t="s">
        <v>712</v>
      </c>
      <c r="C102" s="246" t="s">
        <v>1015</v>
      </c>
      <c r="D102" s="246"/>
      <c r="E102" s="246"/>
      <c r="F102" s="246" t="s">
        <v>698</v>
      </c>
      <c r="G102" s="246"/>
      <c r="H102" s="246"/>
      <c r="I102" s="246"/>
      <c r="J102" s="248">
        <v>24169</v>
      </c>
      <c r="K102" s="246" t="s">
        <v>1016</v>
      </c>
      <c r="L102" s="246" t="s">
        <v>1017</v>
      </c>
      <c r="M102" s="246"/>
      <c r="N102" s="246" t="s">
        <v>703</v>
      </c>
      <c r="O102" s="246" t="s">
        <v>704</v>
      </c>
      <c r="P102" s="246">
        <v>30501</v>
      </c>
      <c r="Q102" s="246" t="s">
        <v>705</v>
      </c>
      <c r="R102" s="246" t="s">
        <v>706</v>
      </c>
      <c r="S102" s="246"/>
      <c r="T102" s="246"/>
      <c r="U102" s="247">
        <v>6080000000</v>
      </c>
      <c r="V102" s="247">
        <v>6080000000</v>
      </c>
      <c r="W102" s="247">
        <v>6090000000</v>
      </c>
      <c r="X102" s="246"/>
      <c r="Y102" s="246" t="s">
        <v>708</v>
      </c>
      <c r="Z102" s="246"/>
      <c r="AA102" s="246"/>
      <c r="AB102" s="246" t="s">
        <v>721</v>
      </c>
      <c r="AC102" s="246" t="s">
        <v>717</v>
      </c>
    </row>
    <row r="103" spans="2:29" x14ac:dyDescent="0.2">
      <c r="B103" s="246" t="s">
        <v>712</v>
      </c>
      <c r="C103" s="246" t="s">
        <v>1018</v>
      </c>
      <c r="D103" s="246"/>
      <c r="E103" s="246"/>
      <c r="F103" s="246" t="s">
        <v>698</v>
      </c>
      <c r="G103" s="246"/>
      <c r="H103" s="246"/>
      <c r="I103" s="246"/>
      <c r="J103" s="248">
        <v>24628</v>
      </c>
      <c r="K103" s="246" t="s">
        <v>1019</v>
      </c>
      <c r="L103" s="246" t="s">
        <v>1020</v>
      </c>
      <c r="M103" s="246"/>
      <c r="N103" s="246" t="s">
        <v>703</v>
      </c>
      <c r="O103" s="246" t="s">
        <v>704</v>
      </c>
      <c r="P103" s="246">
        <v>30501</v>
      </c>
      <c r="Q103" s="246" t="s">
        <v>705</v>
      </c>
      <c r="R103" s="246" t="s">
        <v>706</v>
      </c>
      <c r="S103" s="246"/>
      <c r="T103" s="246"/>
      <c r="U103" s="247">
        <v>6080000000</v>
      </c>
      <c r="V103" s="247">
        <v>6080000000</v>
      </c>
      <c r="W103" s="247">
        <v>6090000000</v>
      </c>
      <c r="X103" s="246"/>
      <c r="Y103" s="246" t="s">
        <v>708</v>
      </c>
      <c r="Z103" s="246"/>
      <c r="AA103" s="246"/>
      <c r="AB103" s="246" t="s">
        <v>710</v>
      </c>
      <c r="AC103" s="246" t="s">
        <v>717</v>
      </c>
    </row>
    <row r="104" spans="2:29" x14ac:dyDescent="0.2">
      <c r="B104" s="246" t="s">
        <v>712</v>
      </c>
      <c r="C104" s="246" t="s">
        <v>1021</v>
      </c>
      <c r="D104" s="246"/>
      <c r="E104" s="246"/>
      <c r="F104" s="246" t="s">
        <v>714</v>
      </c>
      <c r="G104" s="246"/>
      <c r="H104" s="246"/>
      <c r="I104" s="246"/>
      <c r="J104" s="246" t="s">
        <v>699</v>
      </c>
      <c r="K104" s="246" t="s">
        <v>1022</v>
      </c>
      <c r="L104" s="246" t="s">
        <v>1023</v>
      </c>
      <c r="M104" s="246"/>
      <c r="N104" s="246" t="s">
        <v>703</v>
      </c>
      <c r="O104" s="246" t="s">
        <v>704</v>
      </c>
      <c r="P104" s="246">
        <v>30501</v>
      </c>
      <c r="Q104" s="246" t="s">
        <v>705</v>
      </c>
      <c r="R104" s="246" t="s">
        <v>706</v>
      </c>
      <c r="S104" s="246"/>
      <c r="T104" s="246"/>
      <c r="U104" s="247">
        <v>6080000000</v>
      </c>
      <c r="V104" s="247">
        <v>6080000000</v>
      </c>
      <c r="W104" s="247">
        <v>6090000000</v>
      </c>
      <c r="X104" s="246"/>
      <c r="Y104" s="246" t="s">
        <v>708</v>
      </c>
      <c r="Z104" s="246"/>
      <c r="AA104" s="246"/>
      <c r="AB104" s="246" t="s">
        <v>721</v>
      </c>
      <c r="AC104" s="246" t="s">
        <v>717</v>
      </c>
    </row>
    <row r="105" spans="2:29" x14ac:dyDescent="0.2">
      <c r="B105" s="246" t="s">
        <v>712</v>
      </c>
      <c r="C105" s="246" t="s">
        <v>1024</v>
      </c>
      <c r="D105" s="246"/>
      <c r="E105" s="246"/>
      <c r="F105" s="246" t="s">
        <v>714</v>
      </c>
      <c r="G105" s="246"/>
      <c r="H105" s="246"/>
      <c r="I105" s="246"/>
      <c r="J105" s="246" t="s">
        <v>699</v>
      </c>
      <c r="K105" s="246" t="s">
        <v>1025</v>
      </c>
      <c r="L105" s="246" t="s">
        <v>1026</v>
      </c>
      <c r="M105" s="246"/>
      <c r="N105" s="246" t="s">
        <v>703</v>
      </c>
      <c r="O105" s="246" t="s">
        <v>704</v>
      </c>
      <c r="P105" s="246">
        <v>30501</v>
      </c>
      <c r="Q105" s="246" t="s">
        <v>705</v>
      </c>
      <c r="R105" s="246" t="s">
        <v>706</v>
      </c>
      <c r="S105" s="246"/>
      <c r="T105" s="246"/>
      <c r="U105" s="247">
        <v>6080000000</v>
      </c>
      <c r="V105" s="247">
        <v>6080000000</v>
      </c>
      <c r="W105" s="247">
        <v>6090000000</v>
      </c>
      <c r="X105" s="246"/>
      <c r="Y105" s="246" t="s">
        <v>708</v>
      </c>
      <c r="Z105" s="246"/>
      <c r="AA105" s="246"/>
      <c r="AB105" s="246" t="s">
        <v>710</v>
      </c>
      <c r="AC105" s="246" t="s">
        <v>717</v>
      </c>
    </row>
    <row r="106" spans="2:29" x14ac:dyDescent="0.2">
      <c r="B106" s="246" t="s">
        <v>712</v>
      </c>
      <c r="C106" s="246" t="s">
        <v>1027</v>
      </c>
      <c r="D106" s="246"/>
      <c r="E106" s="246"/>
      <c r="F106" s="246" t="s">
        <v>698</v>
      </c>
      <c r="G106" s="246"/>
      <c r="H106" s="246"/>
      <c r="I106" s="246"/>
      <c r="J106" s="246" t="s">
        <v>699</v>
      </c>
      <c r="K106" s="246" t="s">
        <v>1028</v>
      </c>
      <c r="L106" s="246" t="s">
        <v>1029</v>
      </c>
      <c r="M106" s="246"/>
      <c r="N106" s="246" t="s">
        <v>703</v>
      </c>
      <c r="O106" s="246" t="s">
        <v>704</v>
      </c>
      <c r="P106" s="246">
        <v>30501</v>
      </c>
      <c r="Q106" s="246" t="s">
        <v>705</v>
      </c>
      <c r="R106" s="246" t="s">
        <v>706</v>
      </c>
      <c r="S106" s="246"/>
      <c r="T106" s="246"/>
      <c r="U106" s="247">
        <v>6080000000</v>
      </c>
      <c r="V106" s="247">
        <v>6080000000</v>
      </c>
      <c r="W106" s="247">
        <v>6090000000</v>
      </c>
      <c r="X106" s="246"/>
      <c r="Y106" s="246" t="s">
        <v>708</v>
      </c>
      <c r="Z106" s="246"/>
      <c r="AA106" s="246"/>
      <c r="AB106" s="246" t="s">
        <v>721</v>
      </c>
      <c r="AC106" s="246" t="s">
        <v>717</v>
      </c>
    </row>
    <row r="107" spans="2:29" x14ac:dyDescent="0.2">
      <c r="B107" s="246" t="s">
        <v>712</v>
      </c>
      <c r="C107" s="246" t="s">
        <v>1030</v>
      </c>
      <c r="D107" s="246"/>
      <c r="E107" s="246"/>
      <c r="F107" s="246" t="s">
        <v>714</v>
      </c>
      <c r="G107" s="246"/>
      <c r="H107" s="246"/>
      <c r="I107" s="246"/>
      <c r="J107" s="246" t="s">
        <v>699</v>
      </c>
      <c r="K107" s="246" t="s">
        <v>1031</v>
      </c>
      <c r="L107" s="246" t="s">
        <v>1032</v>
      </c>
      <c r="M107" s="246"/>
      <c r="N107" s="246" t="s">
        <v>703</v>
      </c>
      <c r="O107" s="246" t="s">
        <v>704</v>
      </c>
      <c r="P107" s="246">
        <v>30501</v>
      </c>
      <c r="Q107" s="246" t="s">
        <v>705</v>
      </c>
      <c r="R107" s="246" t="s">
        <v>706</v>
      </c>
      <c r="S107" s="246"/>
      <c r="T107" s="246"/>
      <c r="U107" s="247">
        <v>6080000000</v>
      </c>
      <c r="V107" s="247">
        <v>6080000000</v>
      </c>
      <c r="W107" s="247">
        <v>6090000000</v>
      </c>
      <c r="X107" s="246"/>
      <c r="Y107" s="246" t="s">
        <v>708</v>
      </c>
      <c r="Z107" s="246"/>
      <c r="AA107" s="246"/>
      <c r="AB107" s="246" t="s">
        <v>710</v>
      </c>
      <c r="AC107" s="246" t="s">
        <v>717</v>
      </c>
    </row>
    <row r="108" spans="2:29" x14ac:dyDescent="0.2">
      <c r="B108" s="246" t="s">
        <v>712</v>
      </c>
      <c r="C108" s="246" t="s">
        <v>1033</v>
      </c>
      <c r="D108" s="246"/>
      <c r="E108" s="246"/>
      <c r="F108" s="246" t="s">
        <v>698</v>
      </c>
      <c r="G108" s="246"/>
      <c r="H108" s="246"/>
      <c r="I108" s="246"/>
      <c r="J108" s="246" t="s">
        <v>699</v>
      </c>
      <c r="K108" s="246" t="s">
        <v>1034</v>
      </c>
      <c r="L108" s="246" t="s">
        <v>1035</v>
      </c>
      <c r="M108" s="246"/>
      <c r="N108" s="246" t="s">
        <v>703</v>
      </c>
      <c r="O108" s="246" t="s">
        <v>704</v>
      </c>
      <c r="P108" s="246">
        <v>30501</v>
      </c>
      <c r="Q108" s="246" t="s">
        <v>705</v>
      </c>
      <c r="R108" s="246" t="s">
        <v>706</v>
      </c>
      <c r="S108" s="246"/>
      <c r="T108" s="246"/>
      <c r="U108" s="247">
        <v>6080000000</v>
      </c>
      <c r="V108" s="247">
        <v>6080000000</v>
      </c>
      <c r="W108" s="247">
        <v>6090000000</v>
      </c>
      <c r="X108" s="246"/>
      <c r="Y108" s="246" t="s">
        <v>708</v>
      </c>
      <c r="Z108" s="246"/>
      <c r="AA108" s="246"/>
      <c r="AB108" s="246" t="s">
        <v>721</v>
      </c>
      <c r="AC108" s="246" t="s">
        <v>717</v>
      </c>
    </row>
    <row r="109" spans="2:29" x14ac:dyDescent="0.2">
      <c r="B109" s="246" t="s">
        <v>712</v>
      </c>
      <c r="C109" s="246" t="s">
        <v>1036</v>
      </c>
      <c r="D109" s="246"/>
      <c r="E109" s="246"/>
      <c r="F109" s="246" t="s">
        <v>714</v>
      </c>
      <c r="G109" s="246"/>
      <c r="H109" s="246"/>
      <c r="I109" s="246"/>
      <c r="J109" s="246" t="s">
        <v>699</v>
      </c>
      <c r="K109" s="246" t="s">
        <v>1037</v>
      </c>
      <c r="L109" s="246" t="s">
        <v>1038</v>
      </c>
      <c r="M109" s="246"/>
      <c r="N109" s="246" t="s">
        <v>703</v>
      </c>
      <c r="O109" s="246" t="s">
        <v>704</v>
      </c>
      <c r="P109" s="246">
        <v>30501</v>
      </c>
      <c r="Q109" s="246" t="s">
        <v>705</v>
      </c>
      <c r="R109" s="246" t="s">
        <v>706</v>
      </c>
      <c r="S109" s="246"/>
      <c r="T109" s="246"/>
      <c r="U109" s="247">
        <v>6080000000</v>
      </c>
      <c r="V109" s="247">
        <v>6080000000</v>
      </c>
      <c r="W109" s="247">
        <v>6090000000</v>
      </c>
      <c r="X109" s="246"/>
      <c r="Y109" s="246" t="s">
        <v>708</v>
      </c>
      <c r="Z109" s="246"/>
      <c r="AA109" s="246"/>
      <c r="AB109" s="246" t="s">
        <v>710</v>
      </c>
      <c r="AC109" s="246" t="s">
        <v>717</v>
      </c>
    </row>
    <row r="110" spans="2:29" x14ac:dyDescent="0.2">
      <c r="B110" s="246" t="s">
        <v>712</v>
      </c>
      <c r="C110" s="246" t="s">
        <v>1039</v>
      </c>
      <c r="D110" s="246"/>
      <c r="E110" s="246"/>
      <c r="F110" s="246" t="s">
        <v>698</v>
      </c>
      <c r="G110" s="246"/>
      <c r="H110" s="246"/>
      <c r="I110" s="246"/>
      <c r="J110" s="246" t="s">
        <v>699</v>
      </c>
      <c r="K110" s="246" t="s">
        <v>1040</v>
      </c>
      <c r="L110" s="246" t="s">
        <v>1041</v>
      </c>
      <c r="M110" s="246"/>
      <c r="N110" s="246" t="s">
        <v>703</v>
      </c>
      <c r="O110" s="246" t="s">
        <v>704</v>
      </c>
      <c r="P110" s="246">
        <v>30501</v>
      </c>
      <c r="Q110" s="246" t="s">
        <v>705</v>
      </c>
      <c r="R110" s="246" t="s">
        <v>706</v>
      </c>
      <c r="S110" s="246"/>
      <c r="T110" s="246"/>
      <c r="U110" s="247">
        <v>6080000000</v>
      </c>
      <c r="V110" s="247">
        <v>6080000000</v>
      </c>
      <c r="W110" s="247">
        <v>6090000000</v>
      </c>
      <c r="X110" s="246"/>
      <c r="Y110" s="246" t="s">
        <v>708</v>
      </c>
      <c r="Z110" s="246"/>
      <c r="AA110" s="246"/>
      <c r="AB110" s="246" t="s">
        <v>721</v>
      </c>
      <c r="AC110" s="246" t="s">
        <v>717</v>
      </c>
    </row>
    <row r="111" spans="2:29" x14ac:dyDescent="0.2">
      <c r="B111" s="246" t="s">
        <v>712</v>
      </c>
      <c r="C111" s="246" t="s">
        <v>1042</v>
      </c>
      <c r="D111" s="246"/>
      <c r="E111" s="246"/>
      <c r="F111" s="246" t="s">
        <v>714</v>
      </c>
      <c r="G111" s="246"/>
      <c r="H111" s="246"/>
      <c r="I111" s="246"/>
      <c r="J111" s="246" t="s">
        <v>699</v>
      </c>
      <c r="K111" s="246" t="s">
        <v>1043</v>
      </c>
      <c r="L111" s="246" t="s">
        <v>1044</v>
      </c>
      <c r="M111" s="246"/>
      <c r="N111" s="246" t="s">
        <v>703</v>
      </c>
      <c r="O111" s="246" t="s">
        <v>704</v>
      </c>
      <c r="P111" s="246">
        <v>30501</v>
      </c>
      <c r="Q111" s="246" t="s">
        <v>705</v>
      </c>
      <c r="R111" s="246" t="s">
        <v>706</v>
      </c>
      <c r="S111" s="246"/>
      <c r="T111" s="246"/>
      <c r="U111" s="247">
        <v>6080000000</v>
      </c>
      <c r="V111" s="247">
        <v>6080000000</v>
      </c>
      <c r="W111" s="247">
        <v>6090000000</v>
      </c>
      <c r="X111" s="246"/>
      <c r="Y111" s="246" t="s">
        <v>708</v>
      </c>
      <c r="Z111" s="246"/>
      <c r="AA111" s="246"/>
      <c r="AB111" s="246" t="s">
        <v>710</v>
      </c>
      <c r="AC111" s="246" t="s">
        <v>717</v>
      </c>
    </row>
    <row r="112" spans="2:29" x14ac:dyDescent="0.2">
      <c r="B112" s="246" t="s">
        <v>712</v>
      </c>
      <c r="C112" s="246" t="s">
        <v>1045</v>
      </c>
      <c r="D112" s="246"/>
      <c r="E112" s="246"/>
      <c r="F112" s="246" t="s">
        <v>698</v>
      </c>
      <c r="G112" s="246"/>
      <c r="H112" s="246"/>
      <c r="I112" s="246"/>
      <c r="J112" s="246" t="s">
        <v>699</v>
      </c>
      <c r="K112" s="246" t="s">
        <v>1046</v>
      </c>
      <c r="L112" s="246" t="s">
        <v>1047</v>
      </c>
      <c r="M112" s="246"/>
      <c r="N112" s="246" t="s">
        <v>703</v>
      </c>
      <c r="O112" s="246" t="s">
        <v>704</v>
      </c>
      <c r="P112" s="246">
        <v>30501</v>
      </c>
      <c r="Q112" s="246" t="s">
        <v>705</v>
      </c>
      <c r="R112" s="246" t="s">
        <v>706</v>
      </c>
      <c r="S112" s="246"/>
      <c r="T112" s="246"/>
      <c r="U112" s="247">
        <v>6080000000</v>
      </c>
      <c r="V112" s="247">
        <v>6080000000</v>
      </c>
      <c r="W112" s="247">
        <v>6090000000</v>
      </c>
      <c r="X112" s="246"/>
      <c r="Y112" s="246" t="s">
        <v>708</v>
      </c>
      <c r="Z112" s="246"/>
      <c r="AA112" s="246"/>
      <c r="AB112" s="246" t="s">
        <v>721</v>
      </c>
      <c r="AC112" s="246" t="s">
        <v>717</v>
      </c>
    </row>
    <row r="113" spans="2:29" x14ac:dyDescent="0.2">
      <c r="B113" s="246" t="s">
        <v>712</v>
      </c>
      <c r="C113" s="246" t="s">
        <v>1048</v>
      </c>
      <c r="D113" s="246"/>
      <c r="E113" s="246"/>
      <c r="F113" s="246" t="s">
        <v>714</v>
      </c>
      <c r="G113" s="246"/>
      <c r="H113" s="246"/>
      <c r="I113" s="246"/>
      <c r="J113" s="246" t="s">
        <v>699</v>
      </c>
      <c r="K113" s="246" t="s">
        <v>1049</v>
      </c>
      <c r="L113" s="246" t="s">
        <v>1050</v>
      </c>
      <c r="M113" s="246"/>
      <c r="N113" s="246" t="s">
        <v>703</v>
      </c>
      <c r="O113" s="246" t="s">
        <v>704</v>
      </c>
      <c r="P113" s="246">
        <v>30501</v>
      </c>
      <c r="Q113" s="246" t="s">
        <v>705</v>
      </c>
      <c r="R113" s="246" t="s">
        <v>706</v>
      </c>
      <c r="S113" s="246"/>
      <c r="T113" s="246"/>
      <c r="U113" s="247">
        <v>6080000000</v>
      </c>
      <c r="V113" s="247">
        <v>6080000000</v>
      </c>
      <c r="W113" s="247">
        <v>6090000000</v>
      </c>
      <c r="X113" s="246"/>
      <c r="Y113" s="246" t="s">
        <v>708</v>
      </c>
      <c r="Z113" s="246"/>
      <c r="AA113" s="246"/>
      <c r="AB113" s="246" t="s">
        <v>710</v>
      </c>
      <c r="AC113" s="246" t="s">
        <v>717</v>
      </c>
    </row>
    <row r="114" spans="2:29" x14ac:dyDescent="0.2">
      <c r="B114" s="246" t="s">
        <v>712</v>
      </c>
      <c r="C114" s="246" t="s">
        <v>1051</v>
      </c>
      <c r="D114" s="246"/>
      <c r="E114" s="246"/>
      <c r="F114" s="246" t="s">
        <v>698</v>
      </c>
      <c r="G114" s="246"/>
      <c r="H114" s="246"/>
      <c r="I114" s="246"/>
      <c r="J114" s="246" t="s">
        <v>699</v>
      </c>
      <c r="K114" s="246" t="s">
        <v>1052</v>
      </c>
      <c r="L114" s="246" t="s">
        <v>1053</v>
      </c>
      <c r="M114" s="246"/>
      <c r="N114" s="246" t="s">
        <v>703</v>
      </c>
      <c r="O114" s="246" t="s">
        <v>704</v>
      </c>
      <c r="P114" s="246">
        <v>30501</v>
      </c>
      <c r="Q114" s="246" t="s">
        <v>705</v>
      </c>
      <c r="R114" s="246" t="s">
        <v>706</v>
      </c>
      <c r="S114" s="246"/>
      <c r="T114" s="246"/>
      <c r="U114" s="247">
        <v>6080000000</v>
      </c>
      <c r="V114" s="247">
        <v>6080000000</v>
      </c>
      <c r="W114" s="247">
        <v>6090000000</v>
      </c>
      <c r="X114" s="246"/>
      <c r="Y114" s="246" t="s">
        <v>708</v>
      </c>
      <c r="Z114" s="246"/>
      <c r="AA114" s="246"/>
      <c r="AB114" s="246" t="s">
        <v>710</v>
      </c>
      <c r="AC114" s="246" t="s">
        <v>717</v>
      </c>
    </row>
    <row r="115" spans="2:29" x14ac:dyDescent="0.2">
      <c r="B115" s="246" t="s">
        <v>712</v>
      </c>
      <c r="C115" s="246" t="s">
        <v>1054</v>
      </c>
      <c r="D115" s="246"/>
      <c r="E115" s="246"/>
      <c r="F115" s="246" t="s">
        <v>714</v>
      </c>
      <c r="G115" s="246"/>
      <c r="H115" s="246"/>
      <c r="I115" s="246"/>
      <c r="J115" s="246" t="s">
        <v>699</v>
      </c>
      <c r="K115" s="246" t="s">
        <v>1055</v>
      </c>
      <c r="L115" s="246" t="s">
        <v>1056</v>
      </c>
      <c r="M115" s="246"/>
      <c r="N115" s="246" t="s">
        <v>703</v>
      </c>
      <c r="O115" s="246" t="s">
        <v>704</v>
      </c>
      <c r="P115" s="246">
        <v>30501</v>
      </c>
      <c r="Q115" s="246" t="s">
        <v>705</v>
      </c>
      <c r="R115" s="246" t="s">
        <v>706</v>
      </c>
      <c r="S115" s="246"/>
      <c r="T115" s="246"/>
      <c r="U115" s="247">
        <v>6080000000</v>
      </c>
      <c r="V115" s="247">
        <v>6080000000</v>
      </c>
      <c r="W115" s="247">
        <v>6090000000</v>
      </c>
      <c r="X115" s="246"/>
      <c r="Y115" s="246" t="s">
        <v>708</v>
      </c>
      <c r="Z115" s="246"/>
      <c r="AA115" s="246"/>
      <c r="AB115" s="246" t="s">
        <v>721</v>
      </c>
      <c r="AC115" s="246" t="s">
        <v>717</v>
      </c>
    </row>
    <row r="116" spans="2:29" x14ac:dyDescent="0.2">
      <c r="B116" s="246" t="s">
        <v>712</v>
      </c>
      <c r="C116" s="246" t="s">
        <v>1057</v>
      </c>
      <c r="D116" s="246"/>
      <c r="E116" s="246"/>
      <c r="F116" s="246" t="s">
        <v>698</v>
      </c>
      <c r="G116" s="246"/>
      <c r="H116" s="246"/>
      <c r="I116" s="246"/>
      <c r="J116" s="246" t="s">
        <v>699</v>
      </c>
      <c r="K116" s="246" t="s">
        <v>1058</v>
      </c>
      <c r="L116" s="246" t="s">
        <v>1059</v>
      </c>
      <c r="M116" s="246"/>
      <c r="N116" s="246" t="s">
        <v>703</v>
      </c>
      <c r="O116" s="246" t="s">
        <v>704</v>
      </c>
      <c r="P116" s="246">
        <v>30501</v>
      </c>
      <c r="Q116" s="246" t="s">
        <v>705</v>
      </c>
      <c r="R116" s="246" t="s">
        <v>706</v>
      </c>
      <c r="S116" s="246"/>
      <c r="T116" s="246"/>
      <c r="U116" s="247">
        <v>6080000000</v>
      </c>
      <c r="V116" s="247">
        <v>6080000000</v>
      </c>
      <c r="W116" s="247">
        <v>6090000000</v>
      </c>
      <c r="X116" s="246"/>
      <c r="Y116" s="246" t="s">
        <v>708</v>
      </c>
      <c r="Z116" s="246"/>
      <c r="AA116" s="246"/>
      <c r="AB116" s="246" t="s">
        <v>710</v>
      </c>
      <c r="AC116" s="246" t="s">
        <v>717</v>
      </c>
    </row>
    <row r="117" spans="2:29" x14ac:dyDescent="0.2">
      <c r="B117" s="246" t="s">
        <v>712</v>
      </c>
      <c r="C117" s="246" t="s">
        <v>1060</v>
      </c>
      <c r="D117" s="246"/>
      <c r="E117" s="246"/>
      <c r="F117" s="246" t="s">
        <v>714</v>
      </c>
      <c r="G117" s="246"/>
      <c r="H117" s="246"/>
      <c r="I117" s="246"/>
      <c r="J117" s="246" t="s">
        <v>699</v>
      </c>
      <c r="K117" s="246" t="s">
        <v>1061</v>
      </c>
      <c r="L117" s="246" t="s">
        <v>1062</v>
      </c>
      <c r="M117" s="246"/>
      <c r="N117" s="246" t="s">
        <v>703</v>
      </c>
      <c r="O117" s="246" t="s">
        <v>704</v>
      </c>
      <c r="P117" s="246">
        <v>30501</v>
      </c>
      <c r="Q117" s="246" t="s">
        <v>705</v>
      </c>
      <c r="R117" s="246" t="s">
        <v>706</v>
      </c>
      <c r="S117" s="246"/>
      <c r="T117" s="246"/>
      <c r="U117" s="247">
        <v>6080000000</v>
      </c>
      <c r="V117" s="247">
        <v>6080000000</v>
      </c>
      <c r="W117" s="247">
        <v>6090000000</v>
      </c>
      <c r="X117" s="246"/>
      <c r="Y117" s="246" t="s">
        <v>708</v>
      </c>
      <c r="Z117" s="246"/>
      <c r="AA117" s="246"/>
      <c r="AB117" s="246" t="s">
        <v>721</v>
      </c>
      <c r="AC117" s="246" t="s">
        <v>717</v>
      </c>
    </row>
    <row r="118" spans="2:29" x14ac:dyDescent="0.2">
      <c r="B118" s="246" t="s">
        <v>712</v>
      </c>
      <c r="C118" s="246" t="s">
        <v>1063</v>
      </c>
      <c r="D118" s="246"/>
      <c r="E118" s="246"/>
      <c r="F118" s="246" t="s">
        <v>698</v>
      </c>
      <c r="G118" s="246"/>
      <c r="H118" s="246"/>
      <c r="I118" s="246"/>
      <c r="J118" s="248">
        <v>28492</v>
      </c>
      <c r="K118" s="246" t="s">
        <v>1064</v>
      </c>
      <c r="L118" s="246" t="s">
        <v>1065</v>
      </c>
      <c r="M118" s="246"/>
      <c r="N118" s="246" t="s">
        <v>703</v>
      </c>
      <c r="O118" s="246" t="s">
        <v>704</v>
      </c>
      <c r="P118" s="246">
        <v>30501</v>
      </c>
      <c r="Q118" s="246" t="s">
        <v>705</v>
      </c>
      <c r="R118" s="246" t="s">
        <v>706</v>
      </c>
      <c r="S118" s="246"/>
      <c r="T118" s="246"/>
      <c r="U118" s="247">
        <v>6080000000</v>
      </c>
      <c r="V118" s="247">
        <v>6080000000</v>
      </c>
      <c r="W118" s="247">
        <v>6090000000</v>
      </c>
      <c r="X118" s="246"/>
      <c r="Y118" s="246" t="s">
        <v>708</v>
      </c>
      <c r="Z118" s="246"/>
      <c r="AA118" s="246"/>
      <c r="AB118" s="246" t="s">
        <v>710</v>
      </c>
      <c r="AC118" s="246" t="s">
        <v>717</v>
      </c>
    </row>
    <row r="119" spans="2:29" x14ac:dyDescent="0.2">
      <c r="B119" s="246" t="s">
        <v>712</v>
      </c>
      <c r="C119" s="246" t="s">
        <v>1066</v>
      </c>
      <c r="D119" s="246"/>
      <c r="E119" s="246"/>
      <c r="F119" s="246" t="s">
        <v>714</v>
      </c>
      <c r="G119" s="246"/>
      <c r="H119" s="246"/>
      <c r="I119" s="246"/>
      <c r="J119" s="246" t="s">
        <v>699</v>
      </c>
      <c r="K119" s="246" t="s">
        <v>1067</v>
      </c>
      <c r="L119" s="246" t="s">
        <v>1068</v>
      </c>
      <c r="M119" s="246"/>
      <c r="N119" s="246" t="s">
        <v>703</v>
      </c>
      <c r="O119" s="246" t="s">
        <v>704</v>
      </c>
      <c r="P119" s="246">
        <v>30501</v>
      </c>
      <c r="Q119" s="246" t="s">
        <v>705</v>
      </c>
      <c r="R119" s="246" t="s">
        <v>706</v>
      </c>
      <c r="S119" s="246"/>
      <c r="T119" s="246"/>
      <c r="U119" s="247">
        <v>6080000000</v>
      </c>
      <c r="V119" s="247">
        <v>6080000000</v>
      </c>
      <c r="W119" s="247">
        <v>6090000000</v>
      </c>
      <c r="X119" s="246"/>
      <c r="Y119" s="246" t="s">
        <v>708</v>
      </c>
      <c r="Z119" s="246"/>
      <c r="AA119" s="246"/>
      <c r="AB119" s="246" t="s">
        <v>721</v>
      </c>
      <c r="AC119" s="246" t="s">
        <v>717</v>
      </c>
    </row>
    <row r="120" spans="2:29" x14ac:dyDescent="0.2">
      <c r="B120" s="246" t="s">
        <v>712</v>
      </c>
      <c r="C120" s="246" t="s">
        <v>1069</v>
      </c>
      <c r="D120" s="246"/>
      <c r="E120" s="246"/>
      <c r="F120" s="246" t="s">
        <v>698</v>
      </c>
      <c r="G120" s="246"/>
      <c r="H120" s="246"/>
      <c r="I120" s="246"/>
      <c r="J120" s="246" t="s">
        <v>699</v>
      </c>
      <c r="K120" s="246" t="s">
        <v>1070</v>
      </c>
      <c r="L120" s="246" t="s">
        <v>1071</v>
      </c>
      <c r="M120" s="246"/>
      <c r="N120" s="246" t="s">
        <v>703</v>
      </c>
      <c r="O120" s="246" t="s">
        <v>704</v>
      </c>
      <c r="P120" s="246">
        <v>30501</v>
      </c>
      <c r="Q120" s="246" t="s">
        <v>705</v>
      </c>
      <c r="R120" s="246" t="s">
        <v>706</v>
      </c>
      <c r="S120" s="246"/>
      <c r="T120" s="246"/>
      <c r="U120" s="247">
        <v>6080000000</v>
      </c>
      <c r="V120" s="247">
        <v>6080000000</v>
      </c>
      <c r="W120" s="247">
        <v>6090000000</v>
      </c>
      <c r="X120" s="246"/>
      <c r="Y120" s="246" t="s">
        <v>708</v>
      </c>
      <c r="Z120" s="246"/>
      <c r="AA120" s="246"/>
      <c r="AB120" s="246" t="s">
        <v>710</v>
      </c>
      <c r="AC120" s="246" t="s">
        <v>717</v>
      </c>
    </row>
    <row r="121" spans="2:29" x14ac:dyDescent="0.2">
      <c r="B121" s="246" t="s">
        <v>712</v>
      </c>
      <c r="C121" s="246" t="s">
        <v>1072</v>
      </c>
      <c r="D121" s="246"/>
      <c r="E121" s="246"/>
      <c r="F121" s="246" t="s">
        <v>714</v>
      </c>
      <c r="G121" s="246"/>
      <c r="H121" s="246"/>
      <c r="I121" s="246"/>
      <c r="J121" s="246" t="s">
        <v>699</v>
      </c>
      <c r="K121" s="246" t="s">
        <v>1073</v>
      </c>
      <c r="L121" s="246" t="s">
        <v>1074</v>
      </c>
      <c r="M121" s="246"/>
      <c r="N121" s="246" t="s">
        <v>703</v>
      </c>
      <c r="O121" s="246" t="s">
        <v>704</v>
      </c>
      <c r="P121" s="246">
        <v>30501</v>
      </c>
      <c r="Q121" s="246" t="s">
        <v>705</v>
      </c>
      <c r="R121" s="246" t="s">
        <v>706</v>
      </c>
      <c r="S121" s="246"/>
      <c r="T121" s="246"/>
      <c r="U121" s="247">
        <v>6080000000</v>
      </c>
      <c r="V121" s="247">
        <v>6080000000</v>
      </c>
      <c r="W121" s="247">
        <v>6090000000</v>
      </c>
      <c r="X121" s="246"/>
      <c r="Y121" s="246" t="s">
        <v>708</v>
      </c>
      <c r="Z121" s="246"/>
      <c r="AA121" s="246"/>
      <c r="AB121" s="246" t="s">
        <v>721</v>
      </c>
      <c r="AC121" s="246" t="s">
        <v>717</v>
      </c>
    </row>
    <row r="122" spans="2:29" x14ac:dyDescent="0.2">
      <c r="B122" s="246" t="s">
        <v>712</v>
      </c>
      <c r="C122" s="246" t="s">
        <v>1075</v>
      </c>
      <c r="D122" s="246"/>
      <c r="E122" s="246"/>
      <c r="F122" s="246" t="s">
        <v>698</v>
      </c>
      <c r="G122" s="246"/>
      <c r="H122" s="246"/>
      <c r="I122" s="246"/>
      <c r="J122" s="246" t="s">
        <v>699</v>
      </c>
      <c r="K122" s="246" t="s">
        <v>1076</v>
      </c>
      <c r="L122" s="246" t="s">
        <v>1077</v>
      </c>
      <c r="M122" s="246"/>
      <c r="N122" s="246" t="s">
        <v>703</v>
      </c>
      <c r="O122" s="246" t="s">
        <v>704</v>
      </c>
      <c r="P122" s="246">
        <v>30501</v>
      </c>
      <c r="Q122" s="246" t="s">
        <v>705</v>
      </c>
      <c r="R122" s="246" t="s">
        <v>706</v>
      </c>
      <c r="S122" s="246"/>
      <c r="T122" s="246"/>
      <c r="U122" s="247">
        <v>6080000000</v>
      </c>
      <c r="V122" s="247">
        <v>6080000000</v>
      </c>
      <c r="W122" s="247">
        <v>6090000000</v>
      </c>
      <c r="X122" s="246"/>
      <c r="Y122" s="246" t="s">
        <v>708</v>
      </c>
      <c r="Z122" s="246"/>
      <c r="AA122" s="246"/>
      <c r="AB122" s="246" t="s">
        <v>710</v>
      </c>
      <c r="AC122" s="246" t="s">
        <v>717</v>
      </c>
    </row>
    <row r="123" spans="2:29" x14ac:dyDescent="0.2">
      <c r="B123" s="246" t="s">
        <v>712</v>
      </c>
      <c r="C123" s="246" t="s">
        <v>1078</v>
      </c>
      <c r="D123" s="246"/>
      <c r="E123" s="246"/>
      <c r="F123" s="246" t="s">
        <v>714</v>
      </c>
      <c r="G123" s="246"/>
      <c r="H123" s="246"/>
      <c r="I123" s="246"/>
      <c r="J123" s="246" t="s">
        <v>699</v>
      </c>
      <c r="K123" s="246" t="s">
        <v>1079</v>
      </c>
      <c r="L123" s="246" t="s">
        <v>1080</v>
      </c>
      <c r="M123" s="246"/>
      <c r="N123" s="246" t="s">
        <v>703</v>
      </c>
      <c r="O123" s="246" t="s">
        <v>704</v>
      </c>
      <c r="P123" s="246">
        <v>30501</v>
      </c>
      <c r="Q123" s="246" t="s">
        <v>705</v>
      </c>
      <c r="R123" s="246" t="s">
        <v>706</v>
      </c>
      <c r="S123" s="246"/>
      <c r="T123" s="246"/>
      <c r="U123" s="247">
        <v>6080000000</v>
      </c>
      <c r="V123" s="247">
        <v>6080000000</v>
      </c>
      <c r="W123" s="247">
        <v>6090000000</v>
      </c>
      <c r="X123" s="246"/>
      <c r="Y123" s="246" t="s">
        <v>708</v>
      </c>
      <c r="Z123" s="246"/>
      <c r="AA123" s="246"/>
      <c r="AB123" s="246" t="s">
        <v>721</v>
      </c>
      <c r="AC123" s="246" t="s">
        <v>717</v>
      </c>
    </row>
    <row r="124" spans="2:29" x14ac:dyDescent="0.2">
      <c r="B124" s="246" t="s">
        <v>712</v>
      </c>
      <c r="C124" s="246" t="s">
        <v>1081</v>
      </c>
      <c r="D124" s="246"/>
      <c r="E124" s="246"/>
      <c r="F124" s="246" t="s">
        <v>698</v>
      </c>
      <c r="G124" s="246"/>
      <c r="H124" s="246"/>
      <c r="I124" s="246"/>
      <c r="J124" s="246" t="s">
        <v>699</v>
      </c>
      <c r="K124" s="246" t="s">
        <v>1082</v>
      </c>
      <c r="L124" s="246" t="s">
        <v>1083</v>
      </c>
      <c r="M124" s="246"/>
      <c r="N124" s="246" t="s">
        <v>703</v>
      </c>
      <c r="O124" s="246" t="s">
        <v>704</v>
      </c>
      <c r="P124" s="246">
        <v>30501</v>
      </c>
      <c r="Q124" s="246" t="s">
        <v>705</v>
      </c>
      <c r="R124" s="246" t="s">
        <v>706</v>
      </c>
      <c r="S124" s="246"/>
      <c r="T124" s="246"/>
      <c r="U124" s="247">
        <v>6080000000</v>
      </c>
      <c r="V124" s="247">
        <v>6080000000</v>
      </c>
      <c r="W124" s="247">
        <v>6090000000</v>
      </c>
      <c r="X124" s="246"/>
      <c r="Y124" s="246" t="s">
        <v>708</v>
      </c>
      <c r="Z124" s="246"/>
      <c r="AA124" s="246"/>
      <c r="AB124" s="246" t="s">
        <v>710</v>
      </c>
      <c r="AC124" s="246" t="s">
        <v>717</v>
      </c>
    </row>
    <row r="125" spans="2:29" x14ac:dyDescent="0.2">
      <c r="B125" s="246" t="s">
        <v>712</v>
      </c>
      <c r="C125" s="246" t="s">
        <v>1084</v>
      </c>
      <c r="D125" s="246"/>
      <c r="E125" s="246"/>
      <c r="F125" s="246" t="s">
        <v>714</v>
      </c>
      <c r="G125" s="246"/>
      <c r="H125" s="246"/>
      <c r="I125" s="246"/>
      <c r="J125" s="246" t="s">
        <v>699</v>
      </c>
      <c r="K125" s="246" t="s">
        <v>1085</v>
      </c>
      <c r="L125" s="246" t="s">
        <v>1086</v>
      </c>
      <c r="M125" s="246"/>
      <c r="N125" s="246" t="s">
        <v>703</v>
      </c>
      <c r="O125" s="246" t="s">
        <v>704</v>
      </c>
      <c r="P125" s="246">
        <v>30501</v>
      </c>
      <c r="Q125" s="246" t="s">
        <v>705</v>
      </c>
      <c r="R125" s="246" t="s">
        <v>706</v>
      </c>
      <c r="S125" s="246"/>
      <c r="T125" s="246"/>
      <c r="U125" s="247">
        <v>6080000000</v>
      </c>
      <c r="V125" s="247">
        <v>6080000000</v>
      </c>
      <c r="W125" s="247">
        <v>6090000000</v>
      </c>
      <c r="X125" s="246"/>
      <c r="Y125" s="246" t="s">
        <v>708</v>
      </c>
      <c r="Z125" s="246"/>
      <c r="AA125" s="246"/>
      <c r="AB125" s="246" t="s">
        <v>721</v>
      </c>
      <c r="AC125" s="246" t="s">
        <v>717</v>
      </c>
    </row>
    <row r="126" spans="2:29" x14ac:dyDescent="0.2">
      <c r="B126" s="246" t="s">
        <v>712</v>
      </c>
      <c r="C126" s="246" t="s">
        <v>1087</v>
      </c>
      <c r="D126" s="246"/>
      <c r="E126" s="246"/>
      <c r="F126" s="246" t="s">
        <v>698</v>
      </c>
      <c r="G126" s="246"/>
      <c r="H126" s="246"/>
      <c r="I126" s="246"/>
      <c r="J126" s="246" t="s">
        <v>699</v>
      </c>
      <c r="K126" s="246" t="s">
        <v>1088</v>
      </c>
      <c r="L126" s="246" t="s">
        <v>1089</v>
      </c>
      <c r="M126" s="246"/>
      <c r="N126" s="246" t="s">
        <v>703</v>
      </c>
      <c r="O126" s="246" t="s">
        <v>704</v>
      </c>
      <c r="P126" s="246">
        <v>30501</v>
      </c>
      <c r="Q126" s="246" t="s">
        <v>705</v>
      </c>
      <c r="R126" s="246" t="s">
        <v>706</v>
      </c>
      <c r="S126" s="246"/>
      <c r="T126" s="246"/>
      <c r="U126" s="247">
        <v>6080000000</v>
      </c>
      <c r="V126" s="247">
        <v>6080000000</v>
      </c>
      <c r="W126" s="247">
        <v>6090000000</v>
      </c>
      <c r="X126" s="246"/>
      <c r="Y126" s="246" t="s">
        <v>708</v>
      </c>
      <c r="Z126" s="246"/>
      <c r="AA126" s="246"/>
      <c r="AB126" s="246" t="s">
        <v>710</v>
      </c>
      <c r="AC126" s="246" t="s">
        <v>717</v>
      </c>
    </row>
    <row r="127" spans="2:29" x14ac:dyDescent="0.2">
      <c r="B127" s="246" t="s">
        <v>712</v>
      </c>
      <c r="C127" s="246" t="s">
        <v>1090</v>
      </c>
      <c r="D127" s="246"/>
      <c r="E127" s="246"/>
      <c r="F127" s="246" t="s">
        <v>714</v>
      </c>
      <c r="G127" s="246"/>
      <c r="H127" s="246"/>
      <c r="I127" s="246"/>
      <c r="J127" s="246" t="s">
        <v>699</v>
      </c>
      <c r="K127" s="246" t="s">
        <v>1091</v>
      </c>
      <c r="L127" s="246" t="s">
        <v>1092</v>
      </c>
      <c r="M127" s="246"/>
      <c r="N127" s="246" t="s">
        <v>703</v>
      </c>
      <c r="O127" s="246" t="s">
        <v>704</v>
      </c>
      <c r="P127" s="246">
        <v>30501</v>
      </c>
      <c r="Q127" s="246" t="s">
        <v>705</v>
      </c>
      <c r="R127" s="246" t="s">
        <v>706</v>
      </c>
      <c r="S127" s="246"/>
      <c r="T127" s="246"/>
      <c r="U127" s="247">
        <v>6080000000</v>
      </c>
      <c r="V127" s="247">
        <v>6080000000</v>
      </c>
      <c r="W127" s="247">
        <v>6090000000</v>
      </c>
      <c r="X127" s="246"/>
      <c r="Y127" s="246" t="s">
        <v>708</v>
      </c>
      <c r="Z127" s="246"/>
      <c r="AA127" s="246"/>
      <c r="AB127" s="246" t="s">
        <v>721</v>
      </c>
      <c r="AC127" s="246" t="s">
        <v>717</v>
      </c>
    </row>
    <row r="128" spans="2:29" x14ac:dyDescent="0.2">
      <c r="B128" s="246" t="s">
        <v>712</v>
      </c>
      <c r="C128" s="246" t="s">
        <v>1093</v>
      </c>
      <c r="D128" s="246"/>
      <c r="E128" s="246"/>
      <c r="F128" s="246" t="s">
        <v>698</v>
      </c>
      <c r="G128" s="246"/>
      <c r="H128" s="246"/>
      <c r="I128" s="246"/>
      <c r="J128" s="248">
        <v>24960</v>
      </c>
      <c r="K128" s="246" t="s">
        <v>1094</v>
      </c>
      <c r="L128" s="246" t="s">
        <v>1095</v>
      </c>
      <c r="M128" s="246"/>
      <c r="N128" s="246" t="s">
        <v>703</v>
      </c>
      <c r="O128" s="246" t="s">
        <v>704</v>
      </c>
      <c r="P128" s="246">
        <v>30501</v>
      </c>
      <c r="Q128" s="246" t="s">
        <v>705</v>
      </c>
      <c r="R128" s="246" t="s">
        <v>706</v>
      </c>
      <c r="S128" s="246"/>
      <c r="T128" s="246"/>
      <c r="U128" s="247">
        <v>6080000000</v>
      </c>
      <c r="V128" s="247">
        <v>6080000000</v>
      </c>
      <c r="W128" s="247">
        <v>6090000000</v>
      </c>
      <c r="X128" s="246"/>
      <c r="Y128" s="246" t="s">
        <v>708</v>
      </c>
      <c r="Z128" s="246"/>
      <c r="AA128" s="246"/>
      <c r="AB128" s="246" t="s">
        <v>710</v>
      </c>
      <c r="AC128" s="246" t="s">
        <v>717</v>
      </c>
    </row>
    <row r="129" spans="2:29" x14ac:dyDescent="0.2">
      <c r="B129" s="246" t="s">
        <v>712</v>
      </c>
      <c r="C129" s="246" t="s">
        <v>1096</v>
      </c>
      <c r="D129" s="246"/>
      <c r="E129" s="246"/>
      <c r="F129" s="246" t="s">
        <v>714</v>
      </c>
      <c r="G129" s="246"/>
      <c r="H129" s="246"/>
      <c r="I129" s="246"/>
      <c r="J129" s="246" t="s">
        <v>699</v>
      </c>
      <c r="K129" s="246" t="s">
        <v>1097</v>
      </c>
      <c r="L129" s="246" t="s">
        <v>1098</v>
      </c>
      <c r="M129" s="246"/>
      <c r="N129" s="246" t="s">
        <v>703</v>
      </c>
      <c r="O129" s="246" t="s">
        <v>704</v>
      </c>
      <c r="P129" s="246">
        <v>30501</v>
      </c>
      <c r="Q129" s="246" t="s">
        <v>705</v>
      </c>
      <c r="R129" s="246" t="s">
        <v>706</v>
      </c>
      <c r="S129" s="246"/>
      <c r="T129" s="246"/>
      <c r="U129" s="247">
        <v>6080000000</v>
      </c>
      <c r="V129" s="247">
        <v>6080000000</v>
      </c>
      <c r="W129" s="247">
        <v>6090000000</v>
      </c>
      <c r="X129" s="246"/>
      <c r="Y129" s="246" t="s">
        <v>708</v>
      </c>
      <c r="Z129" s="246"/>
      <c r="AA129" s="246"/>
      <c r="AB129" s="246" t="s">
        <v>721</v>
      </c>
      <c r="AC129" s="246" t="s">
        <v>717</v>
      </c>
    </row>
    <row r="130" spans="2:29" x14ac:dyDescent="0.2">
      <c r="B130" s="246" t="s">
        <v>712</v>
      </c>
      <c r="C130" s="246" t="s">
        <v>1099</v>
      </c>
      <c r="D130" s="246"/>
      <c r="E130" s="246"/>
      <c r="F130" s="246" t="s">
        <v>698</v>
      </c>
      <c r="G130" s="246"/>
      <c r="H130" s="246"/>
      <c r="I130" s="246"/>
      <c r="J130" s="246" t="s">
        <v>699</v>
      </c>
      <c r="K130" s="246" t="s">
        <v>1100</v>
      </c>
      <c r="L130" s="246" t="s">
        <v>1101</v>
      </c>
      <c r="M130" s="246"/>
      <c r="N130" s="246" t="s">
        <v>703</v>
      </c>
      <c r="O130" s="246" t="s">
        <v>704</v>
      </c>
      <c r="P130" s="246">
        <v>30501</v>
      </c>
      <c r="Q130" s="246" t="s">
        <v>705</v>
      </c>
      <c r="R130" s="246" t="s">
        <v>706</v>
      </c>
      <c r="S130" s="246"/>
      <c r="T130" s="246"/>
      <c r="U130" s="247">
        <v>6080000000</v>
      </c>
      <c r="V130" s="247">
        <v>6080000000</v>
      </c>
      <c r="W130" s="247">
        <v>6090000000</v>
      </c>
      <c r="X130" s="246"/>
      <c r="Y130" s="246" t="s">
        <v>708</v>
      </c>
      <c r="Z130" s="246"/>
      <c r="AA130" s="246"/>
      <c r="AB130" s="246" t="s">
        <v>710</v>
      </c>
      <c r="AC130" s="246" t="s">
        <v>717</v>
      </c>
    </row>
    <row r="131" spans="2:29" x14ac:dyDescent="0.2">
      <c r="B131" s="246" t="s">
        <v>712</v>
      </c>
      <c r="C131" s="246" t="s">
        <v>1102</v>
      </c>
      <c r="D131" s="246"/>
      <c r="E131" s="246"/>
      <c r="F131" s="246" t="s">
        <v>714</v>
      </c>
      <c r="G131" s="246"/>
      <c r="H131" s="246"/>
      <c r="I131" s="246"/>
      <c r="J131" s="246" t="s">
        <v>699</v>
      </c>
      <c r="K131" s="246" t="s">
        <v>1103</v>
      </c>
      <c r="L131" s="246" t="s">
        <v>1104</v>
      </c>
      <c r="M131" s="246"/>
      <c r="N131" s="246" t="s">
        <v>703</v>
      </c>
      <c r="O131" s="246" t="s">
        <v>704</v>
      </c>
      <c r="P131" s="246">
        <v>30501</v>
      </c>
      <c r="Q131" s="246" t="s">
        <v>705</v>
      </c>
      <c r="R131" s="246" t="s">
        <v>706</v>
      </c>
      <c r="S131" s="246"/>
      <c r="T131" s="246"/>
      <c r="U131" s="247">
        <v>6080000000</v>
      </c>
      <c r="V131" s="247">
        <v>6080000000</v>
      </c>
      <c r="W131" s="247">
        <v>6090000000</v>
      </c>
      <c r="X131" s="246"/>
      <c r="Y131" s="246" t="s">
        <v>708</v>
      </c>
      <c r="Z131" s="246"/>
      <c r="AA131" s="246"/>
      <c r="AB131" s="246" t="s">
        <v>721</v>
      </c>
      <c r="AC131" s="246" t="s">
        <v>717</v>
      </c>
    </row>
    <row r="132" spans="2:29" x14ac:dyDescent="0.2">
      <c r="B132" s="246" t="s">
        <v>712</v>
      </c>
      <c r="C132" s="246" t="s">
        <v>1105</v>
      </c>
      <c r="D132" s="246"/>
      <c r="E132" s="246"/>
      <c r="F132" s="246" t="s">
        <v>698</v>
      </c>
      <c r="G132" s="246"/>
      <c r="H132" s="246"/>
      <c r="I132" s="246"/>
      <c r="J132" s="246" t="s">
        <v>699</v>
      </c>
      <c r="K132" s="246" t="s">
        <v>1106</v>
      </c>
      <c r="L132" s="246" t="s">
        <v>1107</v>
      </c>
      <c r="M132" s="246"/>
      <c r="N132" s="246" t="s">
        <v>703</v>
      </c>
      <c r="O132" s="246" t="s">
        <v>704</v>
      </c>
      <c r="P132" s="246">
        <v>30501</v>
      </c>
      <c r="Q132" s="246" t="s">
        <v>705</v>
      </c>
      <c r="R132" s="246" t="s">
        <v>706</v>
      </c>
      <c r="S132" s="246"/>
      <c r="T132" s="246"/>
      <c r="U132" s="247">
        <v>6080000000</v>
      </c>
      <c r="V132" s="247">
        <v>6080000000</v>
      </c>
      <c r="W132" s="247">
        <v>6090000000</v>
      </c>
      <c r="X132" s="246"/>
      <c r="Y132" s="246" t="s">
        <v>708</v>
      </c>
      <c r="Z132" s="246"/>
      <c r="AA132" s="246"/>
      <c r="AB132" s="246" t="s">
        <v>710</v>
      </c>
      <c r="AC132" s="246" t="s">
        <v>717</v>
      </c>
    </row>
    <row r="133" spans="2:29" x14ac:dyDescent="0.2">
      <c r="B133" s="246" t="s">
        <v>712</v>
      </c>
      <c r="C133" s="246" t="s">
        <v>1108</v>
      </c>
      <c r="D133" s="246"/>
      <c r="E133" s="246"/>
      <c r="F133" s="246" t="s">
        <v>714</v>
      </c>
      <c r="G133" s="246"/>
      <c r="H133" s="246"/>
      <c r="I133" s="246"/>
      <c r="J133" s="246" t="s">
        <v>699</v>
      </c>
      <c r="K133" s="246" t="s">
        <v>1109</v>
      </c>
      <c r="L133" s="246" t="s">
        <v>1110</v>
      </c>
      <c r="M133" s="246"/>
      <c r="N133" s="246" t="s">
        <v>703</v>
      </c>
      <c r="O133" s="246" t="s">
        <v>704</v>
      </c>
      <c r="P133" s="246">
        <v>30501</v>
      </c>
      <c r="Q133" s="246" t="s">
        <v>705</v>
      </c>
      <c r="R133" s="246" t="s">
        <v>706</v>
      </c>
      <c r="S133" s="246"/>
      <c r="T133" s="246"/>
      <c r="U133" s="247">
        <v>6080000000</v>
      </c>
      <c r="V133" s="247">
        <v>6080000000</v>
      </c>
      <c r="W133" s="247">
        <v>6090000000</v>
      </c>
      <c r="X133" s="246"/>
      <c r="Y133" s="246" t="s">
        <v>708</v>
      </c>
      <c r="Z133" s="246"/>
      <c r="AA133" s="246"/>
      <c r="AB133" s="246" t="s">
        <v>721</v>
      </c>
      <c r="AC133" s="246" t="s">
        <v>717</v>
      </c>
    </row>
    <row r="134" spans="2:29" x14ac:dyDescent="0.2">
      <c r="B134" s="246" t="s">
        <v>712</v>
      </c>
      <c r="C134" s="246" t="s">
        <v>1111</v>
      </c>
      <c r="D134" s="246"/>
      <c r="E134" s="246"/>
      <c r="F134" s="246" t="s">
        <v>698</v>
      </c>
      <c r="G134" s="246"/>
      <c r="H134" s="246"/>
      <c r="I134" s="246"/>
      <c r="J134" s="246" t="s">
        <v>699</v>
      </c>
      <c r="K134" s="246" t="s">
        <v>1112</v>
      </c>
      <c r="L134" s="246" t="s">
        <v>1113</v>
      </c>
      <c r="M134" s="246"/>
      <c r="N134" s="246" t="s">
        <v>703</v>
      </c>
      <c r="O134" s="246" t="s">
        <v>704</v>
      </c>
      <c r="P134" s="246">
        <v>30501</v>
      </c>
      <c r="Q134" s="246" t="s">
        <v>705</v>
      </c>
      <c r="R134" s="246" t="s">
        <v>706</v>
      </c>
      <c r="S134" s="246"/>
      <c r="T134" s="246"/>
      <c r="U134" s="247">
        <v>6080000000</v>
      </c>
      <c r="V134" s="247">
        <v>6080000000</v>
      </c>
      <c r="W134" s="247">
        <v>6090000000</v>
      </c>
      <c r="X134" s="246"/>
      <c r="Y134" s="246" t="s">
        <v>708</v>
      </c>
      <c r="Z134" s="246"/>
      <c r="AA134" s="246"/>
      <c r="AB134" s="246" t="s">
        <v>710</v>
      </c>
      <c r="AC134" s="246" t="s">
        <v>717</v>
      </c>
    </row>
    <row r="135" spans="2:29" x14ac:dyDescent="0.2">
      <c r="B135" s="246" t="s">
        <v>712</v>
      </c>
      <c r="C135" s="246" t="s">
        <v>1114</v>
      </c>
      <c r="D135" s="246"/>
      <c r="E135" s="246"/>
      <c r="F135" s="246" t="s">
        <v>714</v>
      </c>
      <c r="G135" s="246"/>
      <c r="H135" s="246"/>
      <c r="I135" s="246"/>
      <c r="J135" s="246" t="s">
        <v>699</v>
      </c>
      <c r="K135" s="246" t="s">
        <v>1115</v>
      </c>
      <c r="L135" s="246" t="s">
        <v>1116</v>
      </c>
      <c r="M135" s="246"/>
      <c r="N135" s="246" t="s">
        <v>703</v>
      </c>
      <c r="O135" s="246" t="s">
        <v>704</v>
      </c>
      <c r="P135" s="246">
        <v>30501</v>
      </c>
      <c r="Q135" s="246" t="s">
        <v>705</v>
      </c>
      <c r="R135" s="246" t="s">
        <v>706</v>
      </c>
      <c r="S135" s="246"/>
      <c r="T135" s="246"/>
      <c r="U135" s="247">
        <v>6080000000</v>
      </c>
      <c r="V135" s="247">
        <v>6080000000</v>
      </c>
      <c r="W135" s="247">
        <v>6090000000</v>
      </c>
      <c r="X135" s="246"/>
      <c r="Y135" s="246" t="s">
        <v>708</v>
      </c>
      <c r="Z135" s="246"/>
      <c r="AA135" s="246"/>
      <c r="AB135" s="246" t="s">
        <v>721</v>
      </c>
      <c r="AC135" s="246" t="s">
        <v>717</v>
      </c>
    </row>
    <row r="136" spans="2:29" x14ac:dyDescent="0.2">
      <c r="B136" s="246" t="s">
        <v>712</v>
      </c>
      <c r="C136" s="246" t="s">
        <v>1117</v>
      </c>
      <c r="D136" s="246"/>
      <c r="E136" s="246"/>
      <c r="F136" s="246" t="s">
        <v>698</v>
      </c>
      <c r="G136" s="246"/>
      <c r="H136" s="246"/>
      <c r="I136" s="246"/>
      <c r="J136" s="248">
        <v>27242</v>
      </c>
      <c r="K136" s="246" t="s">
        <v>1118</v>
      </c>
      <c r="L136" s="246" t="s">
        <v>1119</v>
      </c>
      <c r="M136" s="246"/>
      <c r="N136" s="246" t="s">
        <v>703</v>
      </c>
      <c r="O136" s="246" t="s">
        <v>704</v>
      </c>
      <c r="P136" s="246">
        <v>30501</v>
      </c>
      <c r="Q136" s="246" t="s">
        <v>705</v>
      </c>
      <c r="R136" s="246" t="s">
        <v>706</v>
      </c>
      <c r="S136" s="246"/>
      <c r="T136" s="246"/>
      <c r="U136" s="247">
        <v>6080000000</v>
      </c>
      <c r="V136" s="247">
        <v>6080000000</v>
      </c>
      <c r="W136" s="247">
        <v>6090000000</v>
      </c>
      <c r="X136" s="246"/>
      <c r="Y136" s="246" t="s">
        <v>708</v>
      </c>
      <c r="Z136" s="246"/>
      <c r="AA136" s="246"/>
      <c r="AB136" s="246" t="s">
        <v>710</v>
      </c>
      <c r="AC136" s="246" t="s">
        <v>717</v>
      </c>
    </row>
    <row r="137" spans="2:29" x14ac:dyDescent="0.2">
      <c r="B137" s="246" t="s">
        <v>712</v>
      </c>
      <c r="C137" s="246" t="s">
        <v>1120</v>
      </c>
      <c r="D137" s="246"/>
      <c r="E137" s="246"/>
      <c r="F137" s="246" t="s">
        <v>714</v>
      </c>
      <c r="G137" s="246"/>
      <c r="H137" s="246"/>
      <c r="I137" s="246"/>
      <c r="J137" s="246" t="s">
        <v>699</v>
      </c>
      <c r="K137" s="246" t="s">
        <v>1121</v>
      </c>
      <c r="L137" s="246" t="s">
        <v>1122</v>
      </c>
      <c r="M137" s="246"/>
      <c r="N137" s="246" t="s">
        <v>703</v>
      </c>
      <c r="O137" s="246" t="s">
        <v>704</v>
      </c>
      <c r="P137" s="246">
        <v>30501</v>
      </c>
      <c r="Q137" s="246" t="s">
        <v>705</v>
      </c>
      <c r="R137" s="246" t="s">
        <v>706</v>
      </c>
      <c r="S137" s="246"/>
      <c r="T137" s="246"/>
      <c r="U137" s="247">
        <v>6080000000</v>
      </c>
      <c r="V137" s="247">
        <v>6080000000</v>
      </c>
      <c r="W137" s="247">
        <v>6090000000</v>
      </c>
      <c r="X137" s="246"/>
      <c r="Y137" s="246" t="s">
        <v>708</v>
      </c>
      <c r="Z137" s="246"/>
      <c r="AA137" s="246"/>
      <c r="AB137" s="246" t="s">
        <v>721</v>
      </c>
      <c r="AC137" s="246" t="s">
        <v>717</v>
      </c>
    </row>
    <row r="138" spans="2:29" x14ac:dyDescent="0.2">
      <c r="B138" s="246" t="s">
        <v>712</v>
      </c>
      <c r="C138" s="246" t="s">
        <v>1123</v>
      </c>
      <c r="D138" s="246"/>
      <c r="E138" s="246"/>
      <c r="F138" s="246" t="s">
        <v>698</v>
      </c>
      <c r="G138" s="246"/>
      <c r="H138" s="246"/>
      <c r="I138" s="246"/>
      <c r="J138" s="246" t="s">
        <v>699</v>
      </c>
      <c r="K138" s="246" t="s">
        <v>1124</v>
      </c>
      <c r="L138" s="246" t="s">
        <v>1125</v>
      </c>
      <c r="M138" s="246"/>
      <c r="N138" s="246" t="s">
        <v>703</v>
      </c>
      <c r="O138" s="246" t="s">
        <v>704</v>
      </c>
      <c r="P138" s="246">
        <v>30501</v>
      </c>
      <c r="Q138" s="246" t="s">
        <v>705</v>
      </c>
      <c r="R138" s="246" t="s">
        <v>706</v>
      </c>
      <c r="S138" s="246"/>
      <c r="T138" s="246"/>
      <c r="U138" s="247">
        <v>6080000000</v>
      </c>
      <c r="V138" s="247">
        <v>6080000000</v>
      </c>
      <c r="W138" s="247">
        <v>6090000000</v>
      </c>
      <c r="X138" s="246"/>
      <c r="Y138" s="246" t="s">
        <v>708</v>
      </c>
      <c r="Z138" s="246"/>
      <c r="AA138" s="246"/>
      <c r="AB138" s="246" t="s">
        <v>710</v>
      </c>
      <c r="AC138" s="246" t="s">
        <v>717</v>
      </c>
    </row>
    <row r="139" spans="2:29" x14ac:dyDescent="0.2">
      <c r="B139" s="246" t="s">
        <v>712</v>
      </c>
      <c r="C139" s="246" t="s">
        <v>1126</v>
      </c>
      <c r="D139" s="246"/>
      <c r="E139" s="246"/>
      <c r="F139" s="246" t="s">
        <v>714</v>
      </c>
      <c r="G139" s="246"/>
      <c r="H139" s="246"/>
      <c r="I139" s="246"/>
      <c r="J139" s="246" t="s">
        <v>699</v>
      </c>
      <c r="K139" s="246" t="s">
        <v>1127</v>
      </c>
      <c r="L139" s="246" t="s">
        <v>1128</v>
      </c>
      <c r="M139" s="246"/>
      <c r="N139" s="246" t="s">
        <v>703</v>
      </c>
      <c r="O139" s="246" t="s">
        <v>704</v>
      </c>
      <c r="P139" s="246">
        <v>30501</v>
      </c>
      <c r="Q139" s="246" t="s">
        <v>705</v>
      </c>
      <c r="R139" s="246" t="s">
        <v>706</v>
      </c>
      <c r="S139" s="246"/>
      <c r="T139" s="246"/>
      <c r="U139" s="247">
        <v>6080000000</v>
      </c>
      <c r="V139" s="247">
        <v>6080000000</v>
      </c>
      <c r="W139" s="247">
        <v>6090000000</v>
      </c>
      <c r="X139" s="246"/>
      <c r="Y139" s="246" t="s">
        <v>708</v>
      </c>
      <c r="Z139" s="246"/>
      <c r="AA139" s="246"/>
      <c r="AB139" s="246" t="s">
        <v>721</v>
      </c>
      <c r="AC139" s="246" t="s">
        <v>717</v>
      </c>
    </row>
    <row r="140" spans="2:29" x14ac:dyDescent="0.2">
      <c r="B140" s="246" t="s">
        <v>712</v>
      </c>
      <c r="C140" s="246" t="s">
        <v>1129</v>
      </c>
      <c r="D140" s="246"/>
      <c r="E140" s="246"/>
      <c r="F140" s="246" t="s">
        <v>698</v>
      </c>
      <c r="G140" s="246"/>
      <c r="H140" s="246"/>
      <c r="I140" s="246"/>
      <c r="J140" s="246" t="s">
        <v>699</v>
      </c>
      <c r="K140" s="246" t="s">
        <v>1130</v>
      </c>
      <c r="L140" s="246" t="s">
        <v>1131</v>
      </c>
      <c r="M140" s="246"/>
      <c r="N140" s="246" t="s">
        <v>703</v>
      </c>
      <c r="O140" s="246" t="s">
        <v>704</v>
      </c>
      <c r="P140" s="246">
        <v>30501</v>
      </c>
      <c r="Q140" s="246" t="s">
        <v>705</v>
      </c>
      <c r="R140" s="246" t="s">
        <v>706</v>
      </c>
      <c r="S140" s="246"/>
      <c r="T140" s="246"/>
      <c r="U140" s="247">
        <v>6080000000</v>
      </c>
      <c r="V140" s="247">
        <v>6080000000</v>
      </c>
      <c r="W140" s="247">
        <v>6090000000</v>
      </c>
      <c r="X140" s="246"/>
      <c r="Y140" s="246" t="s">
        <v>708</v>
      </c>
      <c r="Z140" s="246"/>
      <c r="AA140" s="246"/>
      <c r="AB140" s="246" t="s">
        <v>710</v>
      </c>
      <c r="AC140" s="246" t="s">
        <v>717</v>
      </c>
    </row>
    <row r="141" spans="2:29" x14ac:dyDescent="0.2">
      <c r="B141" s="246" t="s">
        <v>712</v>
      </c>
      <c r="C141" s="246" t="s">
        <v>1132</v>
      </c>
      <c r="D141" s="246"/>
      <c r="E141" s="246"/>
      <c r="F141" s="246" t="s">
        <v>714</v>
      </c>
      <c r="G141" s="246"/>
      <c r="H141" s="246"/>
      <c r="I141" s="246"/>
      <c r="J141" s="246" t="s">
        <v>699</v>
      </c>
      <c r="K141" s="246" t="s">
        <v>1133</v>
      </c>
      <c r="L141" s="246" t="s">
        <v>1134</v>
      </c>
      <c r="M141" s="246"/>
      <c r="N141" s="246" t="s">
        <v>703</v>
      </c>
      <c r="O141" s="246" t="s">
        <v>704</v>
      </c>
      <c r="P141" s="246">
        <v>30501</v>
      </c>
      <c r="Q141" s="246" t="s">
        <v>705</v>
      </c>
      <c r="R141" s="246" t="s">
        <v>706</v>
      </c>
      <c r="S141" s="246"/>
      <c r="T141" s="246"/>
      <c r="U141" s="247">
        <v>6080000000</v>
      </c>
      <c r="V141" s="247">
        <v>6080000000</v>
      </c>
      <c r="W141" s="247">
        <v>6090000000</v>
      </c>
      <c r="X141" s="246"/>
      <c r="Y141" s="246" t="s">
        <v>708</v>
      </c>
      <c r="Z141" s="246"/>
      <c r="AA141" s="246"/>
      <c r="AB141" s="246" t="s">
        <v>721</v>
      </c>
      <c r="AC141" s="246" t="s">
        <v>717</v>
      </c>
    </row>
    <row r="142" spans="2:29" x14ac:dyDescent="0.2">
      <c r="B142" s="246" t="s">
        <v>712</v>
      </c>
      <c r="C142" s="246" t="s">
        <v>1135</v>
      </c>
      <c r="D142" s="246"/>
      <c r="E142" s="246"/>
      <c r="F142" s="246" t="s">
        <v>698</v>
      </c>
      <c r="G142" s="246"/>
      <c r="H142" s="246"/>
      <c r="I142" s="246"/>
      <c r="J142" s="246" t="s">
        <v>699</v>
      </c>
      <c r="K142" s="246" t="s">
        <v>1136</v>
      </c>
      <c r="L142" s="246" t="s">
        <v>1137</v>
      </c>
      <c r="M142" s="246"/>
      <c r="N142" s="246" t="s">
        <v>703</v>
      </c>
      <c r="O142" s="246" t="s">
        <v>704</v>
      </c>
      <c r="P142" s="246">
        <v>30501</v>
      </c>
      <c r="Q142" s="246" t="s">
        <v>705</v>
      </c>
      <c r="R142" s="246" t="s">
        <v>706</v>
      </c>
      <c r="S142" s="246"/>
      <c r="T142" s="246"/>
      <c r="U142" s="247">
        <v>6080000000</v>
      </c>
      <c r="V142" s="247">
        <v>6080000000</v>
      </c>
      <c r="W142" s="247">
        <v>6090000000</v>
      </c>
      <c r="X142" s="246"/>
      <c r="Y142" s="246" t="s">
        <v>708</v>
      </c>
      <c r="Z142" s="246"/>
      <c r="AA142" s="246"/>
      <c r="AB142" s="246" t="s">
        <v>710</v>
      </c>
      <c r="AC142" s="246" t="s">
        <v>717</v>
      </c>
    </row>
    <row r="143" spans="2:29" x14ac:dyDescent="0.2">
      <c r="B143" s="246" t="s">
        <v>712</v>
      </c>
      <c r="C143" s="246" t="s">
        <v>1138</v>
      </c>
      <c r="D143" s="246"/>
      <c r="E143" s="246"/>
      <c r="F143" s="246" t="s">
        <v>714</v>
      </c>
      <c r="G143" s="246"/>
      <c r="H143" s="246"/>
      <c r="I143" s="246"/>
      <c r="J143" s="246" t="s">
        <v>699</v>
      </c>
      <c r="K143" s="246" t="s">
        <v>1139</v>
      </c>
      <c r="L143" s="246" t="s">
        <v>1140</v>
      </c>
      <c r="M143" s="246"/>
      <c r="N143" s="246" t="s">
        <v>703</v>
      </c>
      <c r="O143" s="246" t="s">
        <v>704</v>
      </c>
      <c r="P143" s="246">
        <v>30501</v>
      </c>
      <c r="Q143" s="246" t="s">
        <v>705</v>
      </c>
      <c r="R143" s="246" t="s">
        <v>706</v>
      </c>
      <c r="S143" s="246"/>
      <c r="T143" s="246"/>
      <c r="U143" s="247">
        <v>6080000000</v>
      </c>
      <c r="V143" s="247">
        <v>6080000000</v>
      </c>
      <c r="W143" s="247">
        <v>6090000000</v>
      </c>
      <c r="X143" s="246"/>
      <c r="Y143" s="246" t="s">
        <v>708</v>
      </c>
      <c r="Z143" s="246"/>
      <c r="AA143" s="246"/>
      <c r="AB143" s="246" t="s">
        <v>721</v>
      </c>
      <c r="AC143" s="246" t="s">
        <v>717</v>
      </c>
    </row>
    <row r="144" spans="2:29" x14ac:dyDescent="0.2">
      <c r="B144" s="246" t="s">
        <v>712</v>
      </c>
      <c r="C144" s="246" t="s">
        <v>1141</v>
      </c>
      <c r="D144" s="246"/>
      <c r="E144" s="246"/>
      <c r="F144" s="246" t="s">
        <v>698</v>
      </c>
      <c r="G144" s="246"/>
      <c r="H144" s="246"/>
      <c r="I144" s="246"/>
      <c r="J144" s="246" t="s">
        <v>699</v>
      </c>
      <c r="K144" s="246" t="s">
        <v>1142</v>
      </c>
      <c r="L144" s="246" t="s">
        <v>1143</v>
      </c>
      <c r="M144" s="246"/>
      <c r="N144" s="246" t="s">
        <v>703</v>
      </c>
      <c r="O144" s="246" t="s">
        <v>704</v>
      </c>
      <c r="P144" s="246">
        <v>30501</v>
      </c>
      <c r="Q144" s="246" t="s">
        <v>705</v>
      </c>
      <c r="R144" s="246" t="s">
        <v>706</v>
      </c>
      <c r="S144" s="246"/>
      <c r="T144" s="246"/>
      <c r="U144" s="247">
        <v>6080000000</v>
      </c>
      <c r="V144" s="247">
        <v>6080000000</v>
      </c>
      <c r="W144" s="247">
        <v>6090000000</v>
      </c>
      <c r="X144" s="246"/>
      <c r="Y144" s="246" t="s">
        <v>708</v>
      </c>
      <c r="Z144" s="246"/>
      <c r="AA144" s="246"/>
      <c r="AB144" s="246" t="s">
        <v>710</v>
      </c>
      <c r="AC144" s="246" t="s">
        <v>717</v>
      </c>
    </row>
    <row r="145" spans="2:29" x14ac:dyDescent="0.2">
      <c r="B145" s="246" t="s">
        <v>712</v>
      </c>
      <c r="C145" s="246" t="s">
        <v>1144</v>
      </c>
      <c r="D145" s="246"/>
      <c r="E145" s="246"/>
      <c r="F145" s="246" t="s">
        <v>714</v>
      </c>
      <c r="G145" s="246"/>
      <c r="H145" s="246"/>
      <c r="I145" s="246"/>
      <c r="J145" s="246" t="s">
        <v>699</v>
      </c>
      <c r="K145" s="246" t="s">
        <v>1145</v>
      </c>
      <c r="L145" s="246" t="s">
        <v>1146</v>
      </c>
      <c r="M145" s="246"/>
      <c r="N145" s="246" t="s">
        <v>703</v>
      </c>
      <c r="O145" s="246" t="s">
        <v>704</v>
      </c>
      <c r="P145" s="246">
        <v>30501</v>
      </c>
      <c r="Q145" s="246" t="s">
        <v>705</v>
      </c>
      <c r="R145" s="246" t="s">
        <v>706</v>
      </c>
      <c r="S145" s="246"/>
      <c r="T145" s="246"/>
      <c r="U145" s="247">
        <v>6080000000</v>
      </c>
      <c r="V145" s="247">
        <v>6080000000</v>
      </c>
      <c r="W145" s="247">
        <v>6090000000</v>
      </c>
      <c r="X145" s="246"/>
      <c r="Y145" s="246" t="s">
        <v>708</v>
      </c>
      <c r="Z145" s="246"/>
      <c r="AA145" s="246"/>
      <c r="AB145" s="246" t="s">
        <v>721</v>
      </c>
      <c r="AC145" s="246" t="s">
        <v>717</v>
      </c>
    </row>
    <row r="146" spans="2:29" x14ac:dyDescent="0.2">
      <c r="B146" s="246" t="s">
        <v>712</v>
      </c>
      <c r="C146" s="246" t="s">
        <v>1147</v>
      </c>
      <c r="D146" s="246"/>
      <c r="E146" s="246"/>
      <c r="F146" s="246" t="s">
        <v>698</v>
      </c>
      <c r="G146" s="246"/>
      <c r="H146" s="246"/>
      <c r="I146" s="246"/>
      <c r="J146" s="246" t="s">
        <v>699</v>
      </c>
      <c r="K146" s="246" t="s">
        <v>1148</v>
      </c>
      <c r="L146" s="246" t="s">
        <v>1149</v>
      </c>
      <c r="M146" s="246"/>
      <c r="N146" s="246" t="s">
        <v>703</v>
      </c>
      <c r="O146" s="246" t="s">
        <v>704</v>
      </c>
      <c r="P146" s="246">
        <v>30501</v>
      </c>
      <c r="Q146" s="246" t="s">
        <v>705</v>
      </c>
      <c r="R146" s="246" t="s">
        <v>706</v>
      </c>
      <c r="S146" s="246"/>
      <c r="T146" s="246"/>
      <c r="U146" s="247">
        <v>6080000000</v>
      </c>
      <c r="V146" s="247">
        <v>6080000000</v>
      </c>
      <c r="W146" s="247">
        <v>6090000000</v>
      </c>
      <c r="X146" s="246"/>
      <c r="Y146" s="246" t="s">
        <v>708</v>
      </c>
      <c r="Z146" s="246"/>
      <c r="AA146" s="246"/>
      <c r="AB146" s="246" t="s">
        <v>710</v>
      </c>
      <c r="AC146" s="246" t="s">
        <v>717</v>
      </c>
    </row>
    <row r="147" spans="2:29" x14ac:dyDescent="0.2">
      <c r="B147" s="246" t="s">
        <v>712</v>
      </c>
      <c r="C147" s="246" t="s">
        <v>1150</v>
      </c>
      <c r="D147" s="246"/>
      <c r="E147" s="246"/>
      <c r="F147" s="246" t="s">
        <v>714</v>
      </c>
      <c r="G147" s="246"/>
      <c r="H147" s="246"/>
      <c r="I147" s="246"/>
      <c r="J147" s="248">
        <v>29313</v>
      </c>
      <c r="K147" s="246" t="s">
        <v>1151</v>
      </c>
      <c r="L147" s="246" t="s">
        <v>1152</v>
      </c>
      <c r="M147" s="246"/>
      <c r="N147" s="246" t="s">
        <v>703</v>
      </c>
      <c r="O147" s="246" t="s">
        <v>704</v>
      </c>
      <c r="P147" s="246">
        <v>30501</v>
      </c>
      <c r="Q147" s="246" t="s">
        <v>705</v>
      </c>
      <c r="R147" s="246" t="s">
        <v>706</v>
      </c>
      <c r="S147" s="246"/>
      <c r="T147" s="246"/>
      <c r="U147" s="247">
        <v>6080000000</v>
      </c>
      <c r="V147" s="247">
        <v>6080000000</v>
      </c>
      <c r="W147" s="247">
        <v>6090000000</v>
      </c>
      <c r="X147" s="246"/>
      <c r="Y147" s="246" t="s">
        <v>708</v>
      </c>
      <c r="Z147" s="246"/>
      <c r="AA147" s="246"/>
      <c r="AB147" s="246" t="s">
        <v>721</v>
      </c>
      <c r="AC147" s="246" t="s">
        <v>717</v>
      </c>
    </row>
    <row r="148" spans="2:29" x14ac:dyDescent="0.2">
      <c r="B148" s="246" t="s">
        <v>712</v>
      </c>
      <c r="C148" s="246" t="s">
        <v>1153</v>
      </c>
      <c r="D148" s="246"/>
      <c r="E148" s="246"/>
      <c r="F148" s="246" t="s">
        <v>698</v>
      </c>
      <c r="G148" s="246"/>
      <c r="H148" s="246"/>
      <c r="I148" s="246"/>
      <c r="J148" s="246" t="s">
        <v>699</v>
      </c>
      <c r="K148" s="246" t="s">
        <v>1154</v>
      </c>
      <c r="L148" s="246" t="s">
        <v>1155</v>
      </c>
      <c r="M148" s="246"/>
      <c r="N148" s="246" t="s">
        <v>703</v>
      </c>
      <c r="O148" s="246" t="s">
        <v>704</v>
      </c>
      <c r="P148" s="246">
        <v>30501</v>
      </c>
      <c r="Q148" s="246" t="s">
        <v>705</v>
      </c>
      <c r="R148" s="246" t="s">
        <v>706</v>
      </c>
      <c r="S148" s="246"/>
      <c r="T148" s="246"/>
      <c r="U148" s="247">
        <v>6080000000</v>
      </c>
      <c r="V148" s="247">
        <v>6080000000</v>
      </c>
      <c r="W148" s="247">
        <v>6090000000</v>
      </c>
      <c r="X148" s="246"/>
      <c r="Y148" s="246" t="s">
        <v>708</v>
      </c>
      <c r="Z148" s="246"/>
      <c r="AA148" s="246"/>
      <c r="AB148" s="246" t="s">
        <v>710</v>
      </c>
      <c r="AC148" s="246" t="s">
        <v>717</v>
      </c>
    </row>
    <row r="149" spans="2:29" x14ac:dyDescent="0.2">
      <c r="B149" s="246" t="s">
        <v>712</v>
      </c>
      <c r="C149" s="246" t="s">
        <v>1156</v>
      </c>
      <c r="D149" s="246"/>
      <c r="E149" s="246"/>
      <c r="F149" s="246" t="s">
        <v>714</v>
      </c>
      <c r="G149" s="246"/>
      <c r="H149" s="246"/>
      <c r="I149" s="246"/>
      <c r="J149" s="246" t="s">
        <v>699</v>
      </c>
      <c r="K149" s="246" t="s">
        <v>1157</v>
      </c>
      <c r="L149" s="246" t="s">
        <v>1158</v>
      </c>
      <c r="M149" s="246"/>
      <c r="N149" s="246" t="s">
        <v>703</v>
      </c>
      <c r="O149" s="246" t="s">
        <v>704</v>
      </c>
      <c r="P149" s="246">
        <v>30501</v>
      </c>
      <c r="Q149" s="246" t="s">
        <v>705</v>
      </c>
      <c r="R149" s="246" t="s">
        <v>706</v>
      </c>
      <c r="S149" s="246"/>
      <c r="T149" s="246"/>
      <c r="U149" s="247">
        <v>6080000000</v>
      </c>
      <c r="V149" s="247">
        <v>6080000000</v>
      </c>
      <c r="W149" s="247">
        <v>6090000000</v>
      </c>
      <c r="X149" s="246"/>
      <c r="Y149" s="246" t="s">
        <v>708</v>
      </c>
      <c r="Z149" s="246"/>
      <c r="AA149" s="246"/>
      <c r="AB149" s="246" t="s">
        <v>721</v>
      </c>
      <c r="AC149" s="246" t="s">
        <v>717</v>
      </c>
    </row>
    <row r="150" spans="2:29" x14ac:dyDescent="0.2">
      <c r="B150" s="246" t="s">
        <v>712</v>
      </c>
      <c r="C150" s="246" t="s">
        <v>1159</v>
      </c>
      <c r="D150" s="246"/>
      <c r="E150" s="246"/>
      <c r="F150" s="246" t="s">
        <v>698</v>
      </c>
      <c r="G150" s="246"/>
      <c r="H150" s="246"/>
      <c r="I150" s="246"/>
      <c r="J150" s="246" t="s">
        <v>699</v>
      </c>
      <c r="K150" s="246" t="s">
        <v>1160</v>
      </c>
      <c r="L150" s="246" t="s">
        <v>1161</v>
      </c>
      <c r="M150" s="246"/>
      <c r="N150" s="246" t="s">
        <v>703</v>
      </c>
      <c r="O150" s="246" t="s">
        <v>704</v>
      </c>
      <c r="P150" s="246">
        <v>30501</v>
      </c>
      <c r="Q150" s="246" t="s">
        <v>705</v>
      </c>
      <c r="R150" s="246" t="s">
        <v>706</v>
      </c>
      <c r="S150" s="246"/>
      <c r="T150" s="246"/>
      <c r="U150" s="247">
        <v>6080000000</v>
      </c>
      <c r="V150" s="247">
        <v>6080000000</v>
      </c>
      <c r="W150" s="247">
        <v>6090000000</v>
      </c>
      <c r="X150" s="246"/>
      <c r="Y150" s="246" t="s">
        <v>708</v>
      </c>
      <c r="Z150" s="246"/>
      <c r="AA150" s="246"/>
      <c r="AB150" s="246" t="s">
        <v>710</v>
      </c>
      <c r="AC150" s="246" t="s">
        <v>717</v>
      </c>
    </row>
    <row r="151" spans="2:29" x14ac:dyDescent="0.2">
      <c r="B151" s="246" t="s">
        <v>1162</v>
      </c>
      <c r="C151" s="246" t="s">
        <v>1163</v>
      </c>
      <c r="D151" s="246"/>
      <c r="E151" s="246"/>
      <c r="F151" s="246" t="s">
        <v>714</v>
      </c>
      <c r="G151" s="246"/>
      <c r="H151" s="246"/>
      <c r="I151" s="246"/>
      <c r="J151" s="246" t="s">
        <v>699</v>
      </c>
      <c r="K151" s="246" t="s">
        <v>1164</v>
      </c>
      <c r="L151" s="246" t="s">
        <v>1165</v>
      </c>
      <c r="M151" s="246"/>
      <c r="N151" s="246" t="s">
        <v>703</v>
      </c>
      <c r="O151" s="246" t="s">
        <v>704</v>
      </c>
      <c r="P151" s="246">
        <v>30501</v>
      </c>
      <c r="Q151" s="246" t="s">
        <v>705</v>
      </c>
      <c r="R151" s="246" t="s">
        <v>706</v>
      </c>
      <c r="S151" s="246"/>
      <c r="T151" s="246"/>
      <c r="U151" s="247">
        <v>6080000000</v>
      </c>
      <c r="V151" s="247">
        <v>6080000000</v>
      </c>
      <c r="W151" s="247">
        <v>6090000000</v>
      </c>
      <c r="X151" s="246"/>
      <c r="Y151" s="246" t="s">
        <v>708</v>
      </c>
      <c r="Z151" s="246"/>
      <c r="AA151" s="246"/>
      <c r="AB151" s="246" t="s">
        <v>721</v>
      </c>
      <c r="AC151" s="246" t="s">
        <v>717</v>
      </c>
    </row>
    <row r="152" spans="2:29" x14ac:dyDescent="0.2">
      <c r="B152" s="246" t="s">
        <v>1162</v>
      </c>
      <c r="C152" s="246" t="s">
        <v>1166</v>
      </c>
      <c r="D152" s="246"/>
      <c r="E152" s="246"/>
      <c r="F152" s="246" t="s">
        <v>698</v>
      </c>
      <c r="G152" s="246"/>
      <c r="H152" s="246"/>
      <c r="I152" s="246"/>
      <c r="J152" s="246" t="s">
        <v>699</v>
      </c>
      <c r="K152" s="246" t="s">
        <v>1167</v>
      </c>
      <c r="L152" s="246" t="s">
        <v>1168</v>
      </c>
      <c r="M152" s="246"/>
      <c r="N152" s="246" t="s">
        <v>703</v>
      </c>
      <c r="O152" s="246" t="s">
        <v>704</v>
      </c>
      <c r="P152" s="246">
        <v>30501</v>
      </c>
      <c r="Q152" s="246" t="s">
        <v>705</v>
      </c>
      <c r="R152" s="246" t="s">
        <v>706</v>
      </c>
      <c r="S152" s="246"/>
      <c r="T152" s="246"/>
      <c r="U152" s="247">
        <v>6080000000</v>
      </c>
      <c r="V152" s="247">
        <v>6080000000</v>
      </c>
      <c r="W152" s="247">
        <v>6090000000</v>
      </c>
      <c r="X152" s="246"/>
      <c r="Y152" s="246" t="s">
        <v>708</v>
      </c>
      <c r="Z152" s="246"/>
      <c r="AA152" s="246"/>
      <c r="AB152" s="246" t="s">
        <v>710</v>
      </c>
      <c r="AC152" s="246" t="s">
        <v>717</v>
      </c>
    </row>
    <row r="153" spans="2:29" x14ac:dyDescent="0.2">
      <c r="B153" s="246" t="s">
        <v>1162</v>
      </c>
      <c r="C153" s="246" t="s">
        <v>1169</v>
      </c>
      <c r="D153" s="246"/>
      <c r="E153" s="246"/>
      <c r="F153" s="246" t="s">
        <v>714</v>
      </c>
      <c r="G153" s="246"/>
      <c r="H153" s="246"/>
      <c r="I153" s="246"/>
      <c r="J153" s="246" t="s">
        <v>699</v>
      </c>
      <c r="K153" s="246" t="s">
        <v>1170</v>
      </c>
      <c r="L153" s="246" t="s">
        <v>1171</v>
      </c>
      <c r="M153" s="246"/>
      <c r="N153" s="246" t="s">
        <v>703</v>
      </c>
      <c r="O153" s="246" t="s">
        <v>704</v>
      </c>
      <c r="P153" s="246">
        <v>30501</v>
      </c>
      <c r="Q153" s="246" t="s">
        <v>705</v>
      </c>
      <c r="R153" s="246" t="s">
        <v>706</v>
      </c>
      <c r="S153" s="246"/>
      <c r="T153" s="246"/>
      <c r="U153" s="247">
        <v>6080000000</v>
      </c>
      <c r="V153" s="247">
        <v>6080000000</v>
      </c>
      <c r="W153" s="247">
        <v>6090000000</v>
      </c>
      <c r="X153" s="246"/>
      <c r="Y153" s="246" t="s">
        <v>708</v>
      </c>
      <c r="Z153" s="246"/>
      <c r="AA153" s="246"/>
      <c r="AB153" s="246" t="s">
        <v>721</v>
      </c>
      <c r="AC153" s="246" t="s">
        <v>717</v>
      </c>
    </row>
    <row r="154" spans="2:29" x14ac:dyDescent="0.2">
      <c r="B154" s="246" t="s">
        <v>1162</v>
      </c>
      <c r="C154" s="246" t="s">
        <v>1172</v>
      </c>
      <c r="D154" s="246"/>
      <c r="E154" s="246"/>
      <c r="F154" s="246" t="s">
        <v>698</v>
      </c>
      <c r="G154" s="246"/>
      <c r="H154" s="246"/>
      <c r="I154" s="246"/>
      <c r="J154" s="248">
        <v>29313</v>
      </c>
      <c r="K154" s="246" t="s">
        <v>1173</v>
      </c>
      <c r="L154" s="246" t="s">
        <v>1174</v>
      </c>
      <c r="M154" s="246"/>
      <c r="N154" s="246" t="s">
        <v>703</v>
      </c>
      <c r="O154" s="246" t="s">
        <v>704</v>
      </c>
      <c r="P154" s="246">
        <v>30501</v>
      </c>
      <c r="Q154" s="246" t="s">
        <v>705</v>
      </c>
      <c r="R154" s="246" t="s">
        <v>706</v>
      </c>
      <c r="S154" s="246"/>
      <c r="T154" s="246"/>
      <c r="U154" s="247">
        <v>6080000000</v>
      </c>
      <c r="V154" s="247">
        <v>6080000000</v>
      </c>
      <c r="W154" s="247">
        <v>6090000000</v>
      </c>
      <c r="X154" s="246"/>
      <c r="Y154" s="246" t="s">
        <v>708</v>
      </c>
      <c r="Z154" s="246"/>
      <c r="AA154" s="246"/>
      <c r="AB154" s="246" t="s">
        <v>710</v>
      </c>
      <c r="AC154" s="246" t="s">
        <v>717</v>
      </c>
    </row>
    <row r="155" spans="2:29" x14ac:dyDescent="0.2">
      <c r="B155" s="246" t="s">
        <v>1162</v>
      </c>
      <c r="C155" s="246" t="s">
        <v>1175</v>
      </c>
      <c r="D155" s="246"/>
      <c r="E155" s="246"/>
      <c r="F155" s="246" t="s">
        <v>714</v>
      </c>
      <c r="G155" s="246"/>
      <c r="H155" s="246"/>
      <c r="I155" s="246"/>
      <c r="J155" s="246" t="s">
        <v>699</v>
      </c>
      <c r="K155" s="246" t="s">
        <v>1176</v>
      </c>
      <c r="L155" s="246" t="s">
        <v>1177</v>
      </c>
      <c r="M155" s="246"/>
      <c r="N155" s="246" t="s">
        <v>703</v>
      </c>
      <c r="O155" s="246" t="s">
        <v>704</v>
      </c>
      <c r="P155" s="246">
        <v>30501</v>
      </c>
      <c r="Q155" s="246" t="s">
        <v>705</v>
      </c>
      <c r="R155" s="246" t="s">
        <v>706</v>
      </c>
      <c r="S155" s="246"/>
      <c r="T155" s="246"/>
      <c r="U155" s="247">
        <v>6080000000</v>
      </c>
      <c r="V155" s="247">
        <v>6080000000</v>
      </c>
      <c r="W155" s="247">
        <v>6090000000</v>
      </c>
      <c r="X155" s="246"/>
      <c r="Y155" s="246" t="s">
        <v>708</v>
      </c>
      <c r="Z155" s="246"/>
      <c r="AA155" s="246"/>
      <c r="AB155" s="246" t="s">
        <v>721</v>
      </c>
      <c r="AC155" s="246" t="s">
        <v>717</v>
      </c>
    </row>
    <row r="156" spans="2:29" x14ac:dyDescent="0.2">
      <c r="B156" s="246" t="s">
        <v>1162</v>
      </c>
      <c r="C156" s="246" t="s">
        <v>1178</v>
      </c>
      <c r="D156" s="246"/>
      <c r="E156" s="246"/>
      <c r="F156" s="246" t="s">
        <v>698</v>
      </c>
      <c r="G156" s="246"/>
      <c r="H156" s="246"/>
      <c r="I156" s="246"/>
      <c r="J156" s="246" t="s">
        <v>699</v>
      </c>
      <c r="K156" s="246" t="s">
        <v>1179</v>
      </c>
      <c r="L156" s="246" t="s">
        <v>1180</v>
      </c>
      <c r="M156" s="246"/>
      <c r="N156" s="246" t="s">
        <v>703</v>
      </c>
      <c r="O156" s="246" t="s">
        <v>704</v>
      </c>
      <c r="P156" s="246">
        <v>30501</v>
      </c>
      <c r="Q156" s="246" t="s">
        <v>705</v>
      </c>
      <c r="R156" s="246" t="s">
        <v>706</v>
      </c>
      <c r="S156" s="246"/>
      <c r="T156" s="246"/>
      <c r="U156" s="247">
        <v>6080000000</v>
      </c>
      <c r="V156" s="247">
        <v>6080000000</v>
      </c>
      <c r="W156" s="247">
        <v>6090000000</v>
      </c>
      <c r="X156" s="246"/>
      <c r="Y156" s="246" t="s">
        <v>708</v>
      </c>
      <c r="Z156" s="246"/>
      <c r="AA156" s="246"/>
      <c r="AB156" s="246" t="s">
        <v>710</v>
      </c>
      <c r="AC156" s="246" t="s">
        <v>717</v>
      </c>
    </row>
    <row r="157" spans="2:29" x14ac:dyDescent="0.2">
      <c r="B157" s="246" t="s">
        <v>1162</v>
      </c>
      <c r="C157" s="246" t="s">
        <v>1181</v>
      </c>
      <c r="D157" s="246"/>
      <c r="E157" s="246"/>
      <c r="F157" s="246" t="s">
        <v>714</v>
      </c>
      <c r="G157" s="246"/>
      <c r="H157" s="246"/>
      <c r="I157" s="246"/>
      <c r="J157" s="246" t="s">
        <v>699</v>
      </c>
      <c r="K157" s="246" t="s">
        <v>1182</v>
      </c>
      <c r="L157" s="246" t="s">
        <v>1183</v>
      </c>
      <c r="M157" s="246"/>
      <c r="N157" s="246" t="s">
        <v>703</v>
      </c>
      <c r="O157" s="246" t="s">
        <v>704</v>
      </c>
      <c r="P157" s="246">
        <v>30501</v>
      </c>
      <c r="Q157" s="246" t="s">
        <v>705</v>
      </c>
      <c r="R157" s="246" t="s">
        <v>706</v>
      </c>
      <c r="S157" s="246"/>
      <c r="T157" s="246"/>
      <c r="U157" s="247">
        <v>6080000000</v>
      </c>
      <c r="V157" s="247">
        <v>6080000000</v>
      </c>
      <c r="W157" s="247">
        <v>6090000000</v>
      </c>
      <c r="X157" s="246"/>
      <c r="Y157" s="246" t="s">
        <v>708</v>
      </c>
      <c r="Z157" s="246"/>
      <c r="AA157" s="246"/>
      <c r="AB157" s="246" t="s">
        <v>721</v>
      </c>
      <c r="AC157" s="246" t="s">
        <v>717</v>
      </c>
    </row>
    <row r="158" spans="2:29" x14ac:dyDescent="0.2">
      <c r="B158" s="246" t="s">
        <v>1162</v>
      </c>
      <c r="C158" s="246" t="s">
        <v>1184</v>
      </c>
      <c r="D158" s="246"/>
      <c r="E158" s="246"/>
      <c r="F158" s="246" t="s">
        <v>698</v>
      </c>
      <c r="G158" s="246"/>
      <c r="H158" s="246"/>
      <c r="I158" s="246"/>
      <c r="J158" s="246" t="s">
        <v>699</v>
      </c>
      <c r="K158" s="246" t="s">
        <v>1185</v>
      </c>
      <c r="L158" s="246" t="s">
        <v>1186</v>
      </c>
      <c r="M158" s="246"/>
      <c r="N158" s="246" t="s">
        <v>703</v>
      </c>
      <c r="O158" s="246" t="s">
        <v>704</v>
      </c>
      <c r="P158" s="246">
        <v>30501</v>
      </c>
      <c r="Q158" s="246" t="s">
        <v>705</v>
      </c>
      <c r="R158" s="246" t="s">
        <v>706</v>
      </c>
      <c r="S158" s="246"/>
      <c r="T158" s="246"/>
      <c r="U158" s="247">
        <v>6080000000</v>
      </c>
      <c r="V158" s="247">
        <v>6080000000</v>
      </c>
      <c r="W158" s="247">
        <v>6090000000</v>
      </c>
      <c r="X158" s="246"/>
      <c r="Y158" s="246" t="s">
        <v>708</v>
      </c>
      <c r="Z158" s="246"/>
      <c r="AA158" s="246"/>
      <c r="AB158" s="246" t="s">
        <v>710</v>
      </c>
      <c r="AC158" s="246" t="s">
        <v>717</v>
      </c>
    </row>
    <row r="159" spans="2:29" x14ac:dyDescent="0.2">
      <c r="B159" s="246" t="s">
        <v>1162</v>
      </c>
      <c r="C159" s="246" t="s">
        <v>1187</v>
      </c>
      <c r="D159" s="246"/>
      <c r="E159" s="246"/>
      <c r="F159" s="246" t="s">
        <v>714</v>
      </c>
      <c r="G159" s="246"/>
      <c r="H159" s="246"/>
      <c r="I159" s="246"/>
      <c r="J159" s="246" t="s">
        <v>699</v>
      </c>
      <c r="K159" s="246" t="s">
        <v>1188</v>
      </c>
      <c r="L159" s="246" t="s">
        <v>1189</v>
      </c>
      <c r="M159" s="246"/>
      <c r="N159" s="246" t="s">
        <v>703</v>
      </c>
      <c r="O159" s="246" t="s">
        <v>704</v>
      </c>
      <c r="P159" s="246">
        <v>30501</v>
      </c>
      <c r="Q159" s="246" t="s">
        <v>705</v>
      </c>
      <c r="R159" s="246" t="s">
        <v>706</v>
      </c>
      <c r="S159" s="246"/>
      <c r="T159" s="246"/>
      <c r="U159" s="247">
        <v>6080000000</v>
      </c>
      <c r="V159" s="247">
        <v>6080000000</v>
      </c>
      <c r="W159" s="247">
        <v>6090000000</v>
      </c>
      <c r="X159" s="246"/>
      <c r="Y159" s="246" t="s">
        <v>708</v>
      </c>
      <c r="Z159" s="246"/>
      <c r="AA159" s="246"/>
      <c r="AB159" s="246" t="s">
        <v>721</v>
      </c>
      <c r="AC159" s="246" t="s">
        <v>717</v>
      </c>
    </row>
    <row r="160" spans="2:29" x14ac:dyDescent="0.2">
      <c r="B160" s="246" t="s">
        <v>1162</v>
      </c>
      <c r="C160" s="246" t="s">
        <v>1190</v>
      </c>
      <c r="D160" s="246"/>
      <c r="E160" s="246"/>
      <c r="F160" s="246" t="s">
        <v>698</v>
      </c>
      <c r="G160" s="246"/>
      <c r="H160" s="246"/>
      <c r="I160" s="246"/>
      <c r="J160" s="246" t="s">
        <v>699</v>
      </c>
      <c r="K160" s="246" t="s">
        <v>1191</v>
      </c>
      <c r="L160" s="246" t="s">
        <v>1192</v>
      </c>
      <c r="M160" s="246"/>
      <c r="N160" s="246" t="s">
        <v>703</v>
      </c>
      <c r="O160" s="246" t="s">
        <v>704</v>
      </c>
      <c r="P160" s="246">
        <v>30501</v>
      </c>
      <c r="Q160" s="246" t="s">
        <v>705</v>
      </c>
      <c r="R160" s="246" t="s">
        <v>706</v>
      </c>
      <c r="S160" s="246"/>
      <c r="T160" s="246"/>
      <c r="U160" s="247">
        <v>6080000000</v>
      </c>
      <c r="V160" s="247">
        <v>6080000000</v>
      </c>
      <c r="W160" s="247">
        <v>6090000000</v>
      </c>
      <c r="X160" s="246"/>
      <c r="Y160" s="246" t="s">
        <v>708</v>
      </c>
      <c r="Z160" s="246"/>
      <c r="AA160" s="246"/>
      <c r="AB160" s="246" t="s">
        <v>710</v>
      </c>
      <c r="AC160" s="246" t="s">
        <v>717</v>
      </c>
    </row>
    <row r="161" spans="2:29" x14ac:dyDescent="0.2">
      <c r="B161" s="246" t="s">
        <v>1162</v>
      </c>
      <c r="C161" s="246" t="s">
        <v>1193</v>
      </c>
      <c r="D161" s="246"/>
      <c r="E161" s="246"/>
      <c r="F161" s="246" t="s">
        <v>714</v>
      </c>
      <c r="G161" s="246"/>
      <c r="H161" s="246"/>
      <c r="I161" s="246"/>
      <c r="J161" s="248">
        <v>29313</v>
      </c>
      <c r="K161" s="246" t="s">
        <v>1194</v>
      </c>
      <c r="L161" s="246" t="s">
        <v>1195</v>
      </c>
      <c r="M161" s="246"/>
      <c r="N161" s="246" t="s">
        <v>703</v>
      </c>
      <c r="O161" s="246" t="s">
        <v>704</v>
      </c>
      <c r="P161" s="246">
        <v>30501</v>
      </c>
      <c r="Q161" s="246" t="s">
        <v>705</v>
      </c>
      <c r="R161" s="246" t="s">
        <v>706</v>
      </c>
      <c r="S161" s="246"/>
      <c r="T161" s="246"/>
      <c r="U161" s="247">
        <v>6080000000</v>
      </c>
      <c r="V161" s="247">
        <v>6080000000</v>
      </c>
      <c r="W161" s="247">
        <v>6090000000</v>
      </c>
      <c r="X161" s="246"/>
      <c r="Y161" s="246" t="s">
        <v>708</v>
      </c>
      <c r="Z161" s="246"/>
      <c r="AA161" s="246"/>
      <c r="AB161" s="246" t="s">
        <v>721</v>
      </c>
      <c r="AC161" s="246" t="s">
        <v>717</v>
      </c>
    </row>
    <row r="162" spans="2:29" x14ac:dyDescent="0.2">
      <c r="B162" s="246" t="s">
        <v>1162</v>
      </c>
      <c r="C162" s="246" t="s">
        <v>1196</v>
      </c>
      <c r="D162" s="246"/>
      <c r="E162" s="246"/>
      <c r="F162" s="246" t="s">
        <v>698</v>
      </c>
      <c r="G162" s="246"/>
      <c r="H162" s="246"/>
      <c r="I162" s="246"/>
      <c r="J162" s="246" t="s">
        <v>699</v>
      </c>
      <c r="K162" s="246" t="s">
        <v>1197</v>
      </c>
      <c r="L162" s="246" t="s">
        <v>1198</v>
      </c>
      <c r="M162" s="246"/>
      <c r="N162" s="246" t="s">
        <v>703</v>
      </c>
      <c r="O162" s="246" t="s">
        <v>704</v>
      </c>
      <c r="P162" s="246">
        <v>30501</v>
      </c>
      <c r="Q162" s="246" t="s">
        <v>705</v>
      </c>
      <c r="R162" s="246" t="s">
        <v>706</v>
      </c>
      <c r="S162" s="246"/>
      <c r="T162" s="246"/>
      <c r="U162" s="247">
        <v>6080000000</v>
      </c>
      <c r="V162" s="247">
        <v>6080000000</v>
      </c>
      <c r="W162" s="247">
        <v>6090000000</v>
      </c>
      <c r="X162" s="246"/>
      <c r="Y162" s="246" t="s">
        <v>708</v>
      </c>
      <c r="Z162" s="246"/>
      <c r="AA162" s="246"/>
      <c r="AB162" s="246" t="s">
        <v>710</v>
      </c>
      <c r="AC162" s="246" t="s">
        <v>717</v>
      </c>
    </row>
    <row r="163" spans="2:29" x14ac:dyDescent="0.2">
      <c r="B163" s="246" t="s">
        <v>1162</v>
      </c>
      <c r="C163" s="246" t="s">
        <v>1199</v>
      </c>
      <c r="D163" s="246"/>
      <c r="E163" s="246"/>
      <c r="F163" s="246" t="s">
        <v>714</v>
      </c>
      <c r="G163" s="246"/>
      <c r="H163" s="246"/>
      <c r="I163" s="246"/>
      <c r="J163" s="246" t="s">
        <v>699</v>
      </c>
      <c r="K163" s="246" t="s">
        <v>1200</v>
      </c>
      <c r="L163" s="246" t="s">
        <v>1201</v>
      </c>
      <c r="M163" s="246"/>
      <c r="N163" s="246" t="s">
        <v>703</v>
      </c>
      <c r="O163" s="246" t="s">
        <v>704</v>
      </c>
      <c r="P163" s="246">
        <v>30501</v>
      </c>
      <c r="Q163" s="246" t="s">
        <v>705</v>
      </c>
      <c r="R163" s="246" t="s">
        <v>706</v>
      </c>
      <c r="S163" s="246"/>
      <c r="T163" s="246"/>
      <c r="U163" s="247">
        <v>6080000000</v>
      </c>
      <c r="V163" s="247">
        <v>6080000000</v>
      </c>
      <c r="W163" s="247">
        <v>6090000000</v>
      </c>
      <c r="X163" s="246"/>
      <c r="Y163" s="246" t="s">
        <v>708</v>
      </c>
      <c r="Z163" s="246"/>
      <c r="AA163" s="246"/>
      <c r="AB163" s="246" t="s">
        <v>721</v>
      </c>
      <c r="AC163" s="246" t="s">
        <v>717</v>
      </c>
    </row>
    <row r="164" spans="2:29" x14ac:dyDescent="0.2">
      <c r="B164" s="246" t="s">
        <v>1162</v>
      </c>
      <c r="C164" s="246" t="s">
        <v>1202</v>
      </c>
      <c r="D164" s="246"/>
      <c r="E164" s="246"/>
      <c r="F164" s="246" t="s">
        <v>698</v>
      </c>
      <c r="G164" s="246"/>
      <c r="H164" s="246"/>
      <c r="I164" s="246"/>
      <c r="J164" s="246" t="s">
        <v>699</v>
      </c>
      <c r="K164" s="246" t="s">
        <v>1203</v>
      </c>
      <c r="L164" s="246" t="s">
        <v>1204</v>
      </c>
      <c r="M164" s="246"/>
      <c r="N164" s="246" t="s">
        <v>703</v>
      </c>
      <c r="O164" s="246" t="s">
        <v>704</v>
      </c>
      <c r="P164" s="246">
        <v>30501</v>
      </c>
      <c r="Q164" s="246" t="s">
        <v>705</v>
      </c>
      <c r="R164" s="246" t="s">
        <v>706</v>
      </c>
      <c r="S164" s="246"/>
      <c r="T164" s="246"/>
      <c r="U164" s="247">
        <v>6080000000</v>
      </c>
      <c r="V164" s="247">
        <v>6080000000</v>
      </c>
      <c r="W164" s="247">
        <v>6090000000</v>
      </c>
      <c r="X164" s="246"/>
      <c r="Y164" s="246" t="s">
        <v>708</v>
      </c>
      <c r="Z164" s="246"/>
      <c r="AA164" s="246"/>
      <c r="AB164" s="246" t="s">
        <v>710</v>
      </c>
      <c r="AC164" s="246" t="s">
        <v>717</v>
      </c>
    </row>
    <row r="165" spans="2:29" x14ac:dyDescent="0.2">
      <c r="B165" s="246" t="s">
        <v>1162</v>
      </c>
      <c r="C165" s="246" t="s">
        <v>1205</v>
      </c>
      <c r="D165" s="246"/>
      <c r="E165" s="246"/>
      <c r="F165" s="246" t="s">
        <v>714</v>
      </c>
      <c r="G165" s="246"/>
      <c r="H165" s="246"/>
      <c r="I165" s="246"/>
      <c r="J165" s="246" t="s">
        <v>699</v>
      </c>
      <c r="K165" s="246" t="s">
        <v>1206</v>
      </c>
      <c r="L165" s="246" t="s">
        <v>1207</v>
      </c>
      <c r="M165" s="246"/>
      <c r="N165" s="246" t="s">
        <v>703</v>
      </c>
      <c r="O165" s="246" t="s">
        <v>704</v>
      </c>
      <c r="P165" s="246">
        <v>30501</v>
      </c>
      <c r="Q165" s="246" t="s">
        <v>705</v>
      </c>
      <c r="R165" s="246" t="s">
        <v>706</v>
      </c>
      <c r="S165" s="246"/>
      <c r="T165" s="246"/>
      <c r="U165" s="247">
        <v>6080000000</v>
      </c>
      <c r="V165" s="247">
        <v>6080000000</v>
      </c>
      <c r="W165" s="247">
        <v>6090000000</v>
      </c>
      <c r="X165" s="246"/>
      <c r="Y165" s="246" t="s">
        <v>708</v>
      </c>
      <c r="Z165" s="246"/>
      <c r="AA165" s="246"/>
      <c r="AB165" s="246" t="s">
        <v>721</v>
      </c>
      <c r="AC165" s="246" t="s">
        <v>717</v>
      </c>
    </row>
    <row r="166" spans="2:29" x14ac:dyDescent="0.2">
      <c r="B166" s="246" t="s">
        <v>1162</v>
      </c>
      <c r="C166" s="246" t="s">
        <v>1208</v>
      </c>
      <c r="D166" s="246"/>
      <c r="E166" s="246"/>
      <c r="F166" s="246" t="s">
        <v>698</v>
      </c>
      <c r="G166" s="246"/>
      <c r="H166" s="246"/>
      <c r="I166" s="246"/>
      <c r="J166" s="246" t="s">
        <v>699</v>
      </c>
      <c r="K166" s="246" t="s">
        <v>1209</v>
      </c>
      <c r="L166" s="246" t="s">
        <v>1210</v>
      </c>
      <c r="M166" s="246"/>
      <c r="N166" s="246" t="s">
        <v>703</v>
      </c>
      <c r="O166" s="246" t="s">
        <v>704</v>
      </c>
      <c r="P166" s="246">
        <v>30501</v>
      </c>
      <c r="Q166" s="246" t="s">
        <v>705</v>
      </c>
      <c r="R166" s="246" t="s">
        <v>706</v>
      </c>
      <c r="S166" s="246"/>
      <c r="T166" s="246"/>
      <c r="U166" s="247">
        <v>6080000000</v>
      </c>
      <c r="V166" s="247">
        <v>6080000000</v>
      </c>
      <c r="W166" s="247">
        <v>6090000000</v>
      </c>
      <c r="X166" s="246"/>
      <c r="Y166" s="246" t="s">
        <v>708</v>
      </c>
      <c r="Z166" s="246"/>
      <c r="AA166" s="246"/>
      <c r="AB166" s="246" t="s">
        <v>710</v>
      </c>
      <c r="AC166" s="246" t="s">
        <v>717</v>
      </c>
    </row>
    <row r="167" spans="2:29" x14ac:dyDescent="0.2">
      <c r="B167" s="246" t="s">
        <v>1162</v>
      </c>
      <c r="C167" s="246" t="s">
        <v>1211</v>
      </c>
      <c r="D167" s="246"/>
      <c r="E167" s="246"/>
      <c r="F167" s="246" t="s">
        <v>714</v>
      </c>
      <c r="G167" s="246"/>
      <c r="H167" s="246"/>
      <c r="I167" s="246"/>
      <c r="J167" s="246" t="s">
        <v>699</v>
      </c>
      <c r="K167" s="246" t="s">
        <v>1212</v>
      </c>
      <c r="L167" s="246" t="s">
        <v>1213</v>
      </c>
      <c r="M167" s="246"/>
      <c r="N167" s="246" t="s">
        <v>703</v>
      </c>
      <c r="O167" s="246" t="s">
        <v>704</v>
      </c>
      <c r="P167" s="246">
        <v>30501</v>
      </c>
      <c r="Q167" s="246" t="s">
        <v>705</v>
      </c>
      <c r="R167" s="246" t="s">
        <v>706</v>
      </c>
      <c r="S167" s="246"/>
      <c r="T167" s="246"/>
      <c r="U167" s="247">
        <v>6080000000</v>
      </c>
      <c r="V167" s="247">
        <v>6080000000</v>
      </c>
      <c r="W167" s="247">
        <v>6090000000</v>
      </c>
      <c r="X167" s="246"/>
      <c r="Y167" s="246" t="s">
        <v>708</v>
      </c>
      <c r="Z167" s="246"/>
      <c r="AA167" s="246"/>
      <c r="AB167" s="246" t="s">
        <v>721</v>
      </c>
      <c r="AC167" s="246" t="s">
        <v>717</v>
      </c>
    </row>
    <row r="168" spans="2:29" x14ac:dyDescent="0.2">
      <c r="B168" s="246" t="s">
        <v>1162</v>
      </c>
      <c r="C168" s="246" t="s">
        <v>1214</v>
      </c>
      <c r="D168" s="246"/>
      <c r="E168" s="246"/>
      <c r="F168" s="246" t="s">
        <v>698</v>
      </c>
      <c r="G168" s="246"/>
      <c r="H168" s="246"/>
      <c r="I168" s="246"/>
      <c r="J168" s="248">
        <v>29313</v>
      </c>
      <c r="K168" s="246" t="s">
        <v>1215</v>
      </c>
      <c r="L168" s="246" t="s">
        <v>1216</v>
      </c>
      <c r="M168" s="246"/>
      <c r="N168" s="246" t="s">
        <v>703</v>
      </c>
      <c r="O168" s="246" t="s">
        <v>704</v>
      </c>
      <c r="P168" s="246">
        <v>30501</v>
      </c>
      <c r="Q168" s="246" t="s">
        <v>705</v>
      </c>
      <c r="R168" s="246" t="s">
        <v>706</v>
      </c>
      <c r="S168" s="246"/>
      <c r="T168" s="246"/>
      <c r="U168" s="247">
        <v>6080000000</v>
      </c>
      <c r="V168" s="247">
        <v>6080000000</v>
      </c>
      <c r="W168" s="247">
        <v>6090000000</v>
      </c>
      <c r="X168" s="246"/>
      <c r="Y168" s="246" t="s">
        <v>708</v>
      </c>
      <c r="Z168" s="246"/>
      <c r="AA168" s="246"/>
      <c r="AB168" s="246" t="s">
        <v>710</v>
      </c>
      <c r="AC168" s="246" t="s">
        <v>717</v>
      </c>
    </row>
    <row r="169" spans="2:29" x14ac:dyDescent="0.2">
      <c r="B169" s="246" t="s">
        <v>1162</v>
      </c>
      <c r="C169" s="246" t="s">
        <v>1217</v>
      </c>
      <c r="D169" s="246"/>
      <c r="E169" s="246"/>
      <c r="F169" s="246" t="s">
        <v>714</v>
      </c>
      <c r="G169" s="246"/>
      <c r="H169" s="246"/>
      <c r="I169" s="246"/>
      <c r="J169" s="246" t="s">
        <v>699</v>
      </c>
      <c r="K169" s="246" t="s">
        <v>1218</v>
      </c>
      <c r="L169" s="246" t="s">
        <v>1219</v>
      </c>
      <c r="M169" s="246"/>
      <c r="N169" s="246" t="s">
        <v>703</v>
      </c>
      <c r="O169" s="246" t="s">
        <v>704</v>
      </c>
      <c r="P169" s="246">
        <v>30501</v>
      </c>
      <c r="Q169" s="246" t="s">
        <v>705</v>
      </c>
      <c r="R169" s="246" t="s">
        <v>706</v>
      </c>
      <c r="S169" s="246"/>
      <c r="T169" s="246"/>
      <c r="U169" s="247">
        <v>6080000000</v>
      </c>
      <c r="V169" s="247">
        <v>6080000000</v>
      </c>
      <c r="W169" s="247">
        <v>6090000000</v>
      </c>
      <c r="X169" s="246"/>
      <c r="Y169" s="246" t="s">
        <v>708</v>
      </c>
      <c r="Z169" s="246"/>
      <c r="AA169" s="246"/>
      <c r="AB169" s="246" t="s">
        <v>721</v>
      </c>
      <c r="AC169" s="246" t="s">
        <v>717</v>
      </c>
    </row>
    <row r="170" spans="2:29" x14ac:dyDescent="0.2">
      <c r="B170" s="246" t="s">
        <v>1162</v>
      </c>
      <c r="C170" s="246" t="s">
        <v>1220</v>
      </c>
      <c r="D170" s="246"/>
      <c r="E170" s="246"/>
      <c r="F170" s="246" t="s">
        <v>698</v>
      </c>
      <c r="G170" s="246"/>
      <c r="H170" s="246"/>
      <c r="I170" s="246"/>
      <c r="J170" s="246" t="s">
        <v>699</v>
      </c>
      <c r="K170" s="246" t="s">
        <v>1221</v>
      </c>
      <c r="L170" s="246" t="s">
        <v>1222</v>
      </c>
      <c r="M170" s="246"/>
      <c r="N170" s="246" t="s">
        <v>703</v>
      </c>
      <c r="O170" s="246" t="s">
        <v>704</v>
      </c>
      <c r="P170" s="246">
        <v>30501</v>
      </c>
      <c r="Q170" s="246" t="s">
        <v>705</v>
      </c>
      <c r="R170" s="246" t="s">
        <v>706</v>
      </c>
      <c r="S170" s="246"/>
      <c r="T170" s="246"/>
      <c r="U170" s="247">
        <v>6080000000</v>
      </c>
      <c r="V170" s="247">
        <v>6080000000</v>
      </c>
      <c r="W170" s="247">
        <v>6090000000</v>
      </c>
      <c r="X170" s="246"/>
      <c r="Y170" s="246" t="s">
        <v>708</v>
      </c>
      <c r="Z170" s="246"/>
      <c r="AA170" s="246"/>
      <c r="AB170" s="246" t="s">
        <v>710</v>
      </c>
      <c r="AC170" s="246" t="s">
        <v>717</v>
      </c>
    </row>
    <row r="171" spans="2:29" x14ac:dyDescent="0.2">
      <c r="B171" s="246" t="s">
        <v>1162</v>
      </c>
      <c r="C171" s="246" t="s">
        <v>1223</v>
      </c>
      <c r="D171" s="246"/>
      <c r="E171" s="246"/>
      <c r="F171" s="246" t="s">
        <v>714</v>
      </c>
      <c r="G171" s="246"/>
      <c r="H171" s="246"/>
      <c r="I171" s="246"/>
      <c r="J171" s="246" t="s">
        <v>699</v>
      </c>
      <c r="K171" s="246" t="s">
        <v>1224</v>
      </c>
      <c r="L171" s="246" t="s">
        <v>1225</v>
      </c>
      <c r="M171" s="246"/>
      <c r="N171" s="246" t="s">
        <v>703</v>
      </c>
      <c r="O171" s="246" t="s">
        <v>704</v>
      </c>
      <c r="P171" s="246">
        <v>30501</v>
      </c>
      <c r="Q171" s="246" t="s">
        <v>705</v>
      </c>
      <c r="R171" s="246" t="s">
        <v>706</v>
      </c>
      <c r="S171" s="246"/>
      <c r="T171" s="246"/>
      <c r="U171" s="247">
        <v>6080000000</v>
      </c>
      <c r="V171" s="247">
        <v>6080000000</v>
      </c>
      <c r="W171" s="247">
        <v>6090000000</v>
      </c>
      <c r="X171" s="246"/>
      <c r="Y171" s="246" t="s">
        <v>708</v>
      </c>
      <c r="Z171" s="246"/>
      <c r="AA171" s="246"/>
      <c r="AB171" s="246" t="s">
        <v>721</v>
      </c>
      <c r="AC171" s="246" t="s">
        <v>717</v>
      </c>
    </row>
    <row r="172" spans="2:29" x14ac:dyDescent="0.2">
      <c r="B172" s="246" t="s">
        <v>1162</v>
      </c>
      <c r="C172" s="246" t="s">
        <v>1226</v>
      </c>
      <c r="D172" s="246"/>
      <c r="E172" s="246"/>
      <c r="F172" s="246" t="s">
        <v>698</v>
      </c>
      <c r="G172" s="246"/>
      <c r="H172" s="246"/>
      <c r="I172" s="246"/>
      <c r="J172" s="246" t="s">
        <v>699</v>
      </c>
      <c r="K172" s="246" t="s">
        <v>1227</v>
      </c>
      <c r="L172" s="246" t="s">
        <v>1228</v>
      </c>
      <c r="M172" s="246"/>
      <c r="N172" s="246" t="s">
        <v>703</v>
      </c>
      <c r="O172" s="246" t="s">
        <v>704</v>
      </c>
      <c r="P172" s="246">
        <v>30501</v>
      </c>
      <c r="Q172" s="246" t="s">
        <v>705</v>
      </c>
      <c r="R172" s="246" t="s">
        <v>706</v>
      </c>
      <c r="S172" s="246"/>
      <c r="T172" s="246"/>
      <c r="U172" s="247">
        <v>6080000000</v>
      </c>
      <c r="V172" s="247">
        <v>6080000000</v>
      </c>
      <c r="W172" s="247">
        <v>6090000000</v>
      </c>
      <c r="X172" s="246"/>
      <c r="Y172" s="246" t="s">
        <v>708</v>
      </c>
      <c r="Z172" s="246"/>
      <c r="AA172" s="246"/>
      <c r="AB172" s="246" t="s">
        <v>710</v>
      </c>
      <c r="AC172" s="246" t="s">
        <v>717</v>
      </c>
    </row>
    <row r="173" spans="2:29" x14ac:dyDescent="0.2">
      <c r="B173" s="246" t="s">
        <v>1162</v>
      </c>
      <c r="C173" s="246" t="s">
        <v>1229</v>
      </c>
      <c r="D173" s="246"/>
      <c r="E173" s="246"/>
      <c r="F173" s="246" t="s">
        <v>714</v>
      </c>
      <c r="G173" s="246"/>
      <c r="H173" s="246"/>
      <c r="I173" s="246"/>
      <c r="J173" s="246" t="s">
        <v>699</v>
      </c>
      <c r="K173" s="246" t="s">
        <v>1230</v>
      </c>
      <c r="L173" s="246" t="s">
        <v>1231</v>
      </c>
      <c r="M173" s="246"/>
      <c r="N173" s="246" t="s">
        <v>703</v>
      </c>
      <c r="O173" s="246" t="s">
        <v>704</v>
      </c>
      <c r="P173" s="246">
        <v>30501</v>
      </c>
      <c r="Q173" s="246" t="s">
        <v>705</v>
      </c>
      <c r="R173" s="246" t="s">
        <v>706</v>
      </c>
      <c r="S173" s="246"/>
      <c r="T173" s="246"/>
      <c r="U173" s="247">
        <v>6080000000</v>
      </c>
      <c r="V173" s="247">
        <v>6080000000</v>
      </c>
      <c r="W173" s="247">
        <v>6090000000</v>
      </c>
      <c r="X173" s="246"/>
      <c r="Y173" s="246" t="s">
        <v>708</v>
      </c>
      <c r="Z173" s="246"/>
      <c r="AA173" s="246"/>
      <c r="AB173" s="246" t="s">
        <v>721</v>
      </c>
      <c r="AC173" s="246" t="s">
        <v>717</v>
      </c>
    </row>
    <row r="174" spans="2:29" x14ac:dyDescent="0.2">
      <c r="B174" s="246" t="s">
        <v>1162</v>
      </c>
      <c r="C174" s="246" t="s">
        <v>1232</v>
      </c>
      <c r="D174" s="246"/>
      <c r="E174" s="246"/>
      <c r="F174" s="246" t="s">
        <v>698</v>
      </c>
      <c r="G174" s="246"/>
      <c r="H174" s="246"/>
      <c r="I174" s="246"/>
      <c r="J174" s="246" t="s">
        <v>699</v>
      </c>
      <c r="K174" s="246" t="s">
        <v>1233</v>
      </c>
      <c r="L174" s="246" t="s">
        <v>1234</v>
      </c>
      <c r="M174" s="246"/>
      <c r="N174" s="246" t="s">
        <v>703</v>
      </c>
      <c r="O174" s="246" t="s">
        <v>704</v>
      </c>
      <c r="P174" s="246">
        <v>30501</v>
      </c>
      <c r="Q174" s="246" t="s">
        <v>705</v>
      </c>
      <c r="R174" s="246" t="s">
        <v>706</v>
      </c>
      <c r="S174" s="246"/>
      <c r="T174" s="246"/>
      <c r="U174" s="247">
        <v>6080000000</v>
      </c>
      <c r="V174" s="247">
        <v>6080000000</v>
      </c>
      <c r="W174" s="247">
        <v>6090000000</v>
      </c>
      <c r="X174" s="246"/>
      <c r="Y174" s="246" t="s">
        <v>708</v>
      </c>
      <c r="Z174" s="246"/>
      <c r="AA174" s="246"/>
      <c r="AB174" s="246" t="s">
        <v>710</v>
      </c>
      <c r="AC174" s="246" t="s">
        <v>717</v>
      </c>
    </row>
    <row r="175" spans="2:29" x14ac:dyDescent="0.2">
      <c r="B175" s="246" t="s">
        <v>1162</v>
      </c>
      <c r="C175" s="246" t="s">
        <v>1235</v>
      </c>
      <c r="D175" s="246"/>
      <c r="E175" s="246"/>
      <c r="F175" s="246" t="s">
        <v>714</v>
      </c>
      <c r="G175" s="246"/>
      <c r="H175" s="246"/>
      <c r="I175" s="246"/>
      <c r="J175" s="248">
        <v>29313</v>
      </c>
      <c r="K175" s="246" t="s">
        <v>1236</v>
      </c>
      <c r="L175" s="246" t="s">
        <v>1237</v>
      </c>
      <c r="M175" s="246"/>
      <c r="N175" s="246" t="s">
        <v>703</v>
      </c>
      <c r="O175" s="246" t="s">
        <v>704</v>
      </c>
      <c r="P175" s="246">
        <v>30501</v>
      </c>
      <c r="Q175" s="246" t="s">
        <v>705</v>
      </c>
      <c r="R175" s="246" t="s">
        <v>706</v>
      </c>
      <c r="S175" s="246"/>
      <c r="T175" s="246"/>
      <c r="U175" s="247">
        <v>6080000000</v>
      </c>
      <c r="V175" s="247">
        <v>6080000000</v>
      </c>
      <c r="W175" s="247">
        <v>6090000000</v>
      </c>
      <c r="X175" s="246"/>
      <c r="Y175" s="246" t="s">
        <v>708</v>
      </c>
      <c r="Z175" s="246"/>
      <c r="AA175" s="246"/>
      <c r="AB175" s="246" t="s">
        <v>721</v>
      </c>
      <c r="AC175" s="246" t="s">
        <v>717</v>
      </c>
    </row>
    <row r="176" spans="2:29" x14ac:dyDescent="0.2">
      <c r="B176" s="246" t="s">
        <v>1162</v>
      </c>
      <c r="C176" s="246" t="s">
        <v>1238</v>
      </c>
      <c r="D176" s="246"/>
      <c r="E176" s="246"/>
      <c r="F176" s="246" t="s">
        <v>698</v>
      </c>
      <c r="G176" s="246"/>
      <c r="H176" s="246"/>
      <c r="I176" s="246"/>
      <c r="J176" s="246" t="s">
        <v>699</v>
      </c>
      <c r="K176" s="246" t="s">
        <v>1239</v>
      </c>
      <c r="L176" s="246" t="s">
        <v>1240</v>
      </c>
      <c r="M176" s="246"/>
      <c r="N176" s="246" t="s">
        <v>703</v>
      </c>
      <c r="O176" s="246" t="s">
        <v>704</v>
      </c>
      <c r="P176" s="246">
        <v>30501</v>
      </c>
      <c r="Q176" s="246" t="s">
        <v>705</v>
      </c>
      <c r="R176" s="246" t="s">
        <v>706</v>
      </c>
      <c r="S176" s="246"/>
      <c r="T176" s="246"/>
      <c r="U176" s="247">
        <v>6080000000</v>
      </c>
      <c r="V176" s="247">
        <v>6080000000</v>
      </c>
      <c r="W176" s="247">
        <v>6090000000</v>
      </c>
      <c r="X176" s="246"/>
      <c r="Y176" s="246" t="s">
        <v>708</v>
      </c>
      <c r="Z176" s="246"/>
      <c r="AA176" s="246"/>
      <c r="AB176" s="246" t="s">
        <v>710</v>
      </c>
      <c r="AC176" s="246" t="s">
        <v>717</v>
      </c>
    </row>
    <row r="177" spans="1:29" x14ac:dyDescent="0.2">
      <c r="B177" s="246" t="s">
        <v>1162</v>
      </c>
      <c r="C177" s="246" t="s">
        <v>1241</v>
      </c>
      <c r="D177" s="246"/>
      <c r="E177" s="246"/>
      <c r="F177" s="246" t="s">
        <v>714</v>
      </c>
      <c r="G177" s="246"/>
      <c r="H177" s="246"/>
      <c r="I177" s="246"/>
      <c r="J177" s="246" t="s">
        <v>699</v>
      </c>
      <c r="K177" s="246" t="s">
        <v>1242</v>
      </c>
      <c r="L177" s="246" t="s">
        <v>1243</v>
      </c>
      <c r="M177" s="246"/>
      <c r="N177" s="246" t="s">
        <v>703</v>
      </c>
      <c r="O177" s="246" t="s">
        <v>704</v>
      </c>
      <c r="P177" s="246">
        <v>30501</v>
      </c>
      <c r="Q177" s="246" t="s">
        <v>705</v>
      </c>
      <c r="R177" s="246" t="s">
        <v>706</v>
      </c>
      <c r="S177" s="246"/>
      <c r="T177" s="246"/>
      <c r="U177" s="247">
        <v>6080000000</v>
      </c>
      <c r="V177" s="247">
        <v>6080000000</v>
      </c>
      <c r="W177" s="247">
        <v>6090000000</v>
      </c>
      <c r="X177" s="246"/>
      <c r="Y177" s="246" t="s">
        <v>708</v>
      </c>
      <c r="Z177" s="246"/>
      <c r="AA177" s="246"/>
      <c r="AB177" s="246" t="s">
        <v>721</v>
      </c>
      <c r="AC177" s="246" t="s">
        <v>717</v>
      </c>
    </row>
    <row r="178" spans="1:29" x14ac:dyDescent="0.2">
      <c r="B178" s="246" t="s">
        <v>1162</v>
      </c>
      <c r="C178" s="246" t="s">
        <v>1244</v>
      </c>
      <c r="D178" s="246"/>
      <c r="E178" s="246"/>
      <c r="F178" s="246" t="s">
        <v>698</v>
      </c>
      <c r="G178" s="246"/>
      <c r="H178" s="246"/>
      <c r="I178" s="246"/>
      <c r="J178" s="246" t="s">
        <v>699</v>
      </c>
      <c r="K178" s="246" t="s">
        <v>1245</v>
      </c>
      <c r="L178" s="246" t="s">
        <v>1246</v>
      </c>
      <c r="M178" s="246"/>
      <c r="N178" s="246" t="s">
        <v>703</v>
      </c>
      <c r="O178" s="246" t="s">
        <v>704</v>
      </c>
      <c r="P178" s="246">
        <v>30501</v>
      </c>
      <c r="Q178" s="246" t="s">
        <v>705</v>
      </c>
      <c r="R178" s="246" t="s">
        <v>706</v>
      </c>
      <c r="S178" s="246"/>
      <c r="T178" s="246"/>
      <c r="U178" s="247">
        <v>6080000000</v>
      </c>
      <c r="V178" s="247">
        <v>6080000000</v>
      </c>
      <c r="W178" s="247">
        <v>6090000000</v>
      </c>
      <c r="X178" s="246"/>
      <c r="Y178" s="246" t="s">
        <v>708</v>
      </c>
      <c r="Z178" s="246"/>
      <c r="AA178" s="246"/>
      <c r="AB178" s="246" t="s">
        <v>710</v>
      </c>
      <c r="AC178" s="246" t="s">
        <v>717</v>
      </c>
    </row>
    <row r="179" spans="1:29" x14ac:dyDescent="0.2">
      <c r="B179" s="246" t="s">
        <v>1162</v>
      </c>
      <c r="C179" s="246" t="s">
        <v>1247</v>
      </c>
      <c r="D179" s="246"/>
      <c r="E179" s="246"/>
      <c r="F179" s="246" t="s">
        <v>714</v>
      </c>
      <c r="G179" s="246"/>
      <c r="H179" s="246"/>
      <c r="I179" s="246"/>
      <c r="J179" s="246" t="s">
        <v>699</v>
      </c>
      <c r="K179" s="246" t="s">
        <v>1248</v>
      </c>
      <c r="L179" s="246" t="s">
        <v>1249</v>
      </c>
      <c r="M179" s="246"/>
      <c r="N179" s="246" t="s">
        <v>703</v>
      </c>
      <c r="O179" s="246" t="s">
        <v>704</v>
      </c>
      <c r="P179" s="246">
        <v>30501</v>
      </c>
      <c r="Q179" s="246" t="s">
        <v>705</v>
      </c>
      <c r="R179" s="246" t="s">
        <v>706</v>
      </c>
      <c r="S179" s="246"/>
      <c r="T179" s="246"/>
      <c r="U179" s="247">
        <v>6080000000</v>
      </c>
      <c r="V179" s="247">
        <v>6080000000</v>
      </c>
      <c r="W179" s="247">
        <v>6090000000</v>
      </c>
      <c r="X179" s="246"/>
      <c r="Y179" s="246" t="s">
        <v>708</v>
      </c>
      <c r="Z179" s="246"/>
      <c r="AA179" s="246"/>
      <c r="AB179" s="246" t="s">
        <v>721</v>
      </c>
      <c r="AC179" s="246" t="s">
        <v>717</v>
      </c>
    </row>
    <row r="180" spans="1:29" x14ac:dyDescent="0.2">
      <c r="B180" s="246" t="s">
        <v>1162</v>
      </c>
      <c r="C180" s="246" t="s">
        <v>1250</v>
      </c>
      <c r="D180" s="246"/>
      <c r="E180" s="246"/>
      <c r="F180" s="246" t="s">
        <v>698</v>
      </c>
      <c r="G180" s="246"/>
      <c r="H180" s="246"/>
      <c r="I180" s="246"/>
      <c r="J180" s="246" t="s">
        <v>699</v>
      </c>
      <c r="K180" s="246" t="s">
        <v>1251</v>
      </c>
      <c r="L180" s="246" t="s">
        <v>1252</v>
      </c>
      <c r="M180" s="246"/>
      <c r="N180" s="246" t="s">
        <v>703</v>
      </c>
      <c r="O180" s="246" t="s">
        <v>704</v>
      </c>
      <c r="P180" s="246">
        <v>30501</v>
      </c>
      <c r="Q180" s="246" t="s">
        <v>705</v>
      </c>
      <c r="R180" s="246" t="s">
        <v>706</v>
      </c>
      <c r="S180" s="246"/>
      <c r="T180" s="246"/>
      <c r="U180" s="247">
        <v>6080000000</v>
      </c>
      <c r="V180" s="247">
        <v>6080000000</v>
      </c>
      <c r="W180" s="247">
        <v>6090000000</v>
      </c>
      <c r="X180" s="246"/>
      <c r="Y180" s="246" t="s">
        <v>708</v>
      </c>
      <c r="Z180" s="246"/>
      <c r="AA180" s="246"/>
      <c r="AB180" s="246" t="s">
        <v>710</v>
      </c>
      <c r="AC180" s="246" t="s">
        <v>717</v>
      </c>
    </row>
    <row r="181" spans="1:29" x14ac:dyDescent="0.2">
      <c r="B181" s="246" t="s">
        <v>1162</v>
      </c>
      <c r="C181" s="246" t="s">
        <v>1253</v>
      </c>
      <c r="D181" s="246"/>
      <c r="E181" s="246"/>
      <c r="F181" s="246" t="s">
        <v>714</v>
      </c>
      <c r="G181" s="246"/>
      <c r="H181" s="246"/>
      <c r="I181" s="246"/>
      <c r="J181" s="246" t="s">
        <v>699</v>
      </c>
      <c r="K181" s="246" t="s">
        <v>1254</v>
      </c>
      <c r="L181" s="246" t="s">
        <v>1255</v>
      </c>
      <c r="M181" s="246"/>
      <c r="N181" s="246" t="s">
        <v>703</v>
      </c>
      <c r="O181" s="246" t="s">
        <v>704</v>
      </c>
      <c r="P181" s="246">
        <v>30501</v>
      </c>
      <c r="Q181" s="246" t="s">
        <v>705</v>
      </c>
      <c r="R181" s="246" t="s">
        <v>706</v>
      </c>
      <c r="S181" s="246"/>
      <c r="T181" s="246"/>
      <c r="U181" s="247">
        <v>6080000000</v>
      </c>
      <c r="V181" s="247">
        <v>6080000000</v>
      </c>
      <c r="W181" s="247">
        <v>6090000000</v>
      </c>
      <c r="X181" s="246"/>
      <c r="Y181" s="246" t="s">
        <v>708</v>
      </c>
      <c r="Z181" s="246"/>
      <c r="AA181" s="246"/>
      <c r="AB181" s="246" t="s">
        <v>721</v>
      </c>
      <c r="AC181" s="246" t="s">
        <v>717</v>
      </c>
    </row>
    <row r="182" spans="1:29" x14ac:dyDescent="0.2">
      <c r="B182" s="246" t="s">
        <v>1162</v>
      </c>
      <c r="C182" s="246" t="s">
        <v>1256</v>
      </c>
      <c r="D182" s="246"/>
      <c r="E182" s="246"/>
      <c r="F182" s="246" t="s">
        <v>698</v>
      </c>
      <c r="G182" s="246"/>
      <c r="H182" s="246"/>
      <c r="I182" s="246"/>
      <c r="J182" s="248">
        <v>29313</v>
      </c>
      <c r="K182" s="246" t="s">
        <v>1257</v>
      </c>
      <c r="L182" s="246" t="s">
        <v>1258</v>
      </c>
      <c r="M182" s="246"/>
      <c r="N182" s="246" t="s">
        <v>703</v>
      </c>
      <c r="O182" s="246" t="s">
        <v>704</v>
      </c>
      <c r="P182" s="246">
        <v>30501</v>
      </c>
      <c r="Q182" s="246" t="s">
        <v>705</v>
      </c>
      <c r="R182" s="246" t="s">
        <v>706</v>
      </c>
      <c r="S182" s="246"/>
      <c r="T182" s="246"/>
      <c r="U182" s="247">
        <v>6080000000</v>
      </c>
      <c r="V182" s="247">
        <v>6080000000</v>
      </c>
      <c r="W182" s="247">
        <v>6090000000</v>
      </c>
      <c r="X182" s="246"/>
      <c r="Y182" s="246" t="s">
        <v>708</v>
      </c>
      <c r="Z182" s="246"/>
      <c r="AA182" s="246"/>
      <c r="AB182" s="246" t="s">
        <v>710</v>
      </c>
      <c r="AC182" s="246" t="s">
        <v>717</v>
      </c>
    </row>
    <row r="183" spans="1:29" x14ac:dyDescent="0.2">
      <c r="B183" s="246" t="s">
        <v>1162</v>
      </c>
      <c r="C183" s="246" t="s">
        <v>1259</v>
      </c>
      <c r="D183" s="246"/>
      <c r="E183" s="246"/>
      <c r="F183" s="246" t="s">
        <v>714</v>
      </c>
      <c r="G183" s="246"/>
      <c r="H183" s="246"/>
      <c r="I183" s="246"/>
      <c r="J183" s="246" t="s">
        <v>699</v>
      </c>
      <c r="K183" s="246" t="s">
        <v>1260</v>
      </c>
      <c r="L183" s="246" t="s">
        <v>1261</v>
      </c>
      <c r="M183" s="246"/>
      <c r="N183" s="246" t="s">
        <v>703</v>
      </c>
      <c r="O183" s="246" t="s">
        <v>704</v>
      </c>
      <c r="P183" s="246">
        <v>30501</v>
      </c>
      <c r="Q183" s="246" t="s">
        <v>705</v>
      </c>
      <c r="R183" s="246" t="s">
        <v>706</v>
      </c>
      <c r="S183" s="246"/>
      <c r="T183" s="246"/>
      <c r="U183" s="247">
        <v>6080000000</v>
      </c>
      <c r="V183" s="247">
        <v>6080000000</v>
      </c>
      <c r="W183" s="247">
        <v>6090000000</v>
      </c>
      <c r="X183" s="246"/>
      <c r="Y183" s="246" t="s">
        <v>708</v>
      </c>
      <c r="Z183" s="246"/>
      <c r="AA183" s="246"/>
      <c r="AB183" s="246" t="s">
        <v>721</v>
      </c>
      <c r="AC183" s="246" t="s">
        <v>717</v>
      </c>
    </row>
    <row r="184" spans="1:29" x14ac:dyDescent="0.2">
      <c r="A184" t="s">
        <v>283</v>
      </c>
      <c r="B184" s="246" t="s">
        <v>1162</v>
      </c>
      <c r="C184" s="246" t="s">
        <v>1262</v>
      </c>
      <c r="D184" s="246"/>
      <c r="E184" s="246"/>
      <c r="F184" s="246" t="s">
        <v>698</v>
      </c>
      <c r="G184" s="246"/>
      <c r="H184" s="246"/>
      <c r="I184" s="246"/>
      <c r="J184" s="246" t="s">
        <v>699</v>
      </c>
      <c r="K184" s="246" t="s">
        <v>1263</v>
      </c>
      <c r="L184" s="246" t="s">
        <v>1264</v>
      </c>
      <c r="M184" s="246"/>
      <c r="N184" s="246" t="s">
        <v>703</v>
      </c>
      <c r="O184" s="246" t="s">
        <v>704</v>
      </c>
      <c r="P184" s="246">
        <v>30501</v>
      </c>
      <c r="Q184" s="246" t="s">
        <v>705</v>
      </c>
      <c r="R184" s="246" t="s">
        <v>706</v>
      </c>
      <c r="S184" s="246"/>
      <c r="T184" s="246"/>
      <c r="U184" s="247">
        <v>6080000000</v>
      </c>
      <c r="V184" s="247">
        <v>6080000000</v>
      </c>
      <c r="W184" s="247">
        <v>6090000000</v>
      </c>
      <c r="X184" s="246"/>
      <c r="Y184" s="246" t="s">
        <v>708</v>
      </c>
      <c r="Z184" s="246"/>
      <c r="AA184" s="246"/>
      <c r="AB184" s="246" t="s">
        <v>710</v>
      </c>
      <c r="AC184" s="246" t="s">
        <v>717</v>
      </c>
    </row>
    <row r="185" spans="1:29" x14ac:dyDescent="0.2">
      <c r="A185" t="s">
        <v>360</v>
      </c>
      <c r="B185" s="246" t="s">
        <v>1162</v>
      </c>
      <c r="C185" s="246" t="s">
        <v>1265</v>
      </c>
      <c r="D185" s="246"/>
      <c r="E185" s="246"/>
      <c r="F185" s="246" t="s">
        <v>714</v>
      </c>
      <c r="G185" s="246"/>
      <c r="H185" s="246"/>
      <c r="I185" s="246"/>
      <c r="J185" s="246" t="s">
        <v>699</v>
      </c>
      <c r="K185" s="246" t="s">
        <v>1266</v>
      </c>
      <c r="L185" s="246" t="s">
        <v>1267</v>
      </c>
      <c r="M185" s="246"/>
      <c r="N185" s="246" t="s">
        <v>703</v>
      </c>
      <c r="O185" s="246" t="s">
        <v>704</v>
      </c>
      <c r="P185" s="246">
        <v>30501</v>
      </c>
      <c r="Q185" s="246" t="s">
        <v>705</v>
      </c>
      <c r="R185" s="246" t="s">
        <v>706</v>
      </c>
      <c r="S185" s="246"/>
      <c r="T185" s="246"/>
      <c r="U185" s="247">
        <v>6080000000</v>
      </c>
      <c r="V185" s="247">
        <v>6080000000</v>
      </c>
      <c r="W185" s="247">
        <v>6090000000</v>
      </c>
      <c r="X185" s="246"/>
      <c r="Y185" s="246" t="s">
        <v>708</v>
      </c>
      <c r="Z185" s="246"/>
      <c r="AA185" s="246"/>
      <c r="AB185" s="246" t="s">
        <v>721</v>
      </c>
      <c r="AC185" s="246" t="s">
        <v>717</v>
      </c>
    </row>
    <row r="186" spans="1:29" x14ac:dyDescent="0.2">
      <c r="A186" t="s">
        <v>1268</v>
      </c>
      <c r="B186" s="246" t="s">
        <v>1162</v>
      </c>
      <c r="C186" s="246" t="s">
        <v>1269</v>
      </c>
      <c r="D186" s="246"/>
      <c r="E186" s="246"/>
      <c r="F186" s="246" t="s">
        <v>698</v>
      </c>
      <c r="G186" s="246"/>
      <c r="H186" s="246"/>
      <c r="I186" s="246"/>
      <c r="J186" s="246" t="s">
        <v>699</v>
      </c>
      <c r="K186" s="246" t="s">
        <v>1270</v>
      </c>
      <c r="L186" s="246" t="s">
        <v>1271</v>
      </c>
      <c r="M186" s="246"/>
      <c r="N186" s="246" t="s">
        <v>703</v>
      </c>
      <c r="O186" s="246" t="s">
        <v>704</v>
      </c>
      <c r="P186" s="246">
        <v>30501</v>
      </c>
      <c r="Q186" s="246" t="s">
        <v>705</v>
      </c>
      <c r="R186" s="246" t="s">
        <v>706</v>
      </c>
      <c r="S186" s="246"/>
      <c r="T186" s="246"/>
      <c r="U186" s="247">
        <v>6080000000</v>
      </c>
      <c r="V186" s="247">
        <v>6080000000</v>
      </c>
      <c r="W186" s="247">
        <v>6090000000</v>
      </c>
      <c r="X186" s="246"/>
      <c r="Y186" s="246" t="s">
        <v>708</v>
      </c>
      <c r="Z186" s="246"/>
      <c r="AA186" s="246"/>
      <c r="AB186" s="246" t="s">
        <v>710</v>
      </c>
      <c r="AC186" s="246" t="s">
        <v>717</v>
      </c>
    </row>
    <row r="187" spans="1:29" x14ac:dyDescent="0.2">
      <c r="B187" s="246" t="s">
        <v>1162</v>
      </c>
      <c r="C187" s="246" t="s">
        <v>1272</v>
      </c>
      <c r="D187" s="246"/>
      <c r="E187" s="246"/>
      <c r="F187" s="246" t="s">
        <v>714</v>
      </c>
      <c r="G187" s="246"/>
      <c r="H187" s="246"/>
      <c r="I187" s="246"/>
      <c r="J187" s="246" t="s">
        <v>699</v>
      </c>
      <c r="K187" s="246" t="s">
        <v>1273</v>
      </c>
      <c r="L187" s="246" t="s">
        <v>1274</v>
      </c>
      <c r="M187" s="246"/>
      <c r="N187" s="246" t="s">
        <v>703</v>
      </c>
      <c r="O187" s="246" t="s">
        <v>704</v>
      </c>
      <c r="P187" s="246">
        <v>30501</v>
      </c>
      <c r="Q187" s="246" t="s">
        <v>705</v>
      </c>
      <c r="R187" s="246" t="s">
        <v>706</v>
      </c>
      <c r="S187" s="246"/>
      <c r="T187" s="246"/>
      <c r="U187" s="247">
        <v>6080000000</v>
      </c>
      <c r="V187" s="247">
        <v>6080000000</v>
      </c>
      <c r="W187" s="247">
        <v>6090000000</v>
      </c>
      <c r="X187" s="246"/>
      <c r="Y187" s="246" t="s">
        <v>708</v>
      </c>
      <c r="Z187" s="246"/>
      <c r="AA187" s="246"/>
      <c r="AB187" s="246" t="s">
        <v>721</v>
      </c>
      <c r="AC187" s="246" t="s">
        <v>717</v>
      </c>
    </row>
    <row r="188" spans="1:29" x14ac:dyDescent="0.2">
      <c r="B188" s="246" t="s">
        <v>1162</v>
      </c>
      <c r="C188" s="246" t="s">
        <v>1275</v>
      </c>
      <c r="D188" s="246"/>
      <c r="E188" s="246"/>
      <c r="F188" s="246" t="s">
        <v>698</v>
      </c>
      <c r="G188" s="246"/>
      <c r="H188" s="246"/>
      <c r="I188" s="246"/>
      <c r="J188" s="246" t="s">
        <v>699</v>
      </c>
      <c r="K188" s="246" t="s">
        <v>1276</v>
      </c>
      <c r="L188" s="246" t="s">
        <v>1277</v>
      </c>
      <c r="M188" s="246"/>
      <c r="N188" s="246" t="s">
        <v>703</v>
      </c>
      <c r="O188" s="246" t="s">
        <v>704</v>
      </c>
      <c r="P188" s="246">
        <v>30501</v>
      </c>
      <c r="Q188" s="246" t="s">
        <v>705</v>
      </c>
      <c r="R188" s="246" t="s">
        <v>706</v>
      </c>
      <c r="S188" s="246"/>
      <c r="T188" s="246"/>
      <c r="U188" s="247">
        <v>6080000000</v>
      </c>
      <c r="V188" s="247">
        <v>6080000000</v>
      </c>
      <c r="W188" s="247">
        <v>6090000000</v>
      </c>
      <c r="X188" s="246"/>
      <c r="Y188" s="246" t="s">
        <v>708</v>
      </c>
      <c r="Z188" s="246"/>
      <c r="AA188" s="246"/>
      <c r="AB188" s="246" t="s">
        <v>710</v>
      </c>
      <c r="AC188" s="246" t="s">
        <v>717</v>
      </c>
    </row>
    <row r="189" spans="1:29" x14ac:dyDescent="0.2">
      <c r="B189" s="246" t="s">
        <v>1162</v>
      </c>
      <c r="C189" s="246" t="s">
        <v>1278</v>
      </c>
      <c r="D189" s="246"/>
      <c r="E189" s="246"/>
      <c r="F189" s="246" t="s">
        <v>714</v>
      </c>
      <c r="G189" s="246"/>
      <c r="H189" s="246"/>
      <c r="I189" s="246"/>
      <c r="J189" s="248">
        <v>29313</v>
      </c>
      <c r="K189" s="246" t="s">
        <v>1279</v>
      </c>
      <c r="L189" s="246" t="s">
        <v>1280</v>
      </c>
      <c r="M189" s="246"/>
      <c r="N189" s="246" t="s">
        <v>703</v>
      </c>
      <c r="O189" s="246" t="s">
        <v>704</v>
      </c>
      <c r="P189" s="246">
        <v>30501</v>
      </c>
      <c r="Q189" s="246" t="s">
        <v>705</v>
      </c>
      <c r="R189" s="246" t="s">
        <v>706</v>
      </c>
      <c r="S189" s="246"/>
      <c r="T189" s="246"/>
      <c r="U189" s="247">
        <v>6080000000</v>
      </c>
      <c r="V189" s="247">
        <v>6080000000</v>
      </c>
      <c r="W189" s="247">
        <v>6090000000</v>
      </c>
      <c r="X189" s="246"/>
      <c r="Y189" s="246" t="s">
        <v>708</v>
      </c>
      <c r="Z189" s="246"/>
      <c r="AA189" s="246"/>
      <c r="AB189" s="246" t="s">
        <v>721</v>
      </c>
      <c r="AC189" s="246" t="s">
        <v>717</v>
      </c>
    </row>
    <row r="190" spans="1:29" x14ac:dyDescent="0.2">
      <c r="B190" s="246" t="s">
        <v>1162</v>
      </c>
      <c r="C190" s="246" t="s">
        <v>1278</v>
      </c>
      <c r="D190" s="246"/>
      <c r="E190" s="246"/>
      <c r="F190" s="246" t="s">
        <v>698</v>
      </c>
      <c r="G190" s="246"/>
      <c r="H190" s="246"/>
      <c r="I190" s="246"/>
      <c r="J190" s="246" t="s">
        <v>699</v>
      </c>
      <c r="K190" s="246" t="s">
        <v>1281</v>
      </c>
      <c r="L190" s="246" t="s">
        <v>1282</v>
      </c>
      <c r="M190" s="246"/>
      <c r="N190" s="246" t="s">
        <v>703</v>
      </c>
      <c r="O190" s="246" t="s">
        <v>704</v>
      </c>
      <c r="P190" s="246">
        <v>30501</v>
      </c>
      <c r="Q190" s="246" t="s">
        <v>705</v>
      </c>
      <c r="R190" s="246" t="s">
        <v>706</v>
      </c>
      <c r="S190" s="246"/>
      <c r="T190" s="246"/>
      <c r="U190" s="247">
        <v>6080000000</v>
      </c>
      <c r="V190" s="247">
        <v>6080000000</v>
      </c>
      <c r="W190" s="247">
        <v>6090000000</v>
      </c>
      <c r="X190" s="246"/>
      <c r="Y190" s="246" t="s">
        <v>708</v>
      </c>
      <c r="Z190" s="246"/>
      <c r="AA190" s="246"/>
      <c r="AB190" s="246" t="s">
        <v>710</v>
      </c>
      <c r="AC190" s="246" t="s">
        <v>717</v>
      </c>
    </row>
    <row r="191" spans="1:29" x14ac:dyDescent="0.2">
      <c r="B191" s="246" t="s">
        <v>1162</v>
      </c>
      <c r="C191" s="246" t="s">
        <v>1283</v>
      </c>
      <c r="D191" s="246"/>
      <c r="E191" s="246"/>
      <c r="F191" s="246" t="s">
        <v>714</v>
      </c>
      <c r="G191" s="246"/>
      <c r="H191" s="246"/>
      <c r="I191" s="246"/>
      <c r="J191" s="246" t="s">
        <v>699</v>
      </c>
      <c r="K191" s="246" t="s">
        <v>1284</v>
      </c>
      <c r="L191" s="246" t="s">
        <v>1285</v>
      </c>
      <c r="M191" s="246"/>
      <c r="N191" s="246" t="s">
        <v>703</v>
      </c>
      <c r="O191" s="246" t="s">
        <v>704</v>
      </c>
      <c r="P191" s="246">
        <v>30501</v>
      </c>
      <c r="Q191" s="246" t="s">
        <v>705</v>
      </c>
      <c r="R191" s="246" t="s">
        <v>706</v>
      </c>
      <c r="S191" s="246"/>
      <c r="T191" s="246"/>
      <c r="U191" s="247">
        <v>6080000000</v>
      </c>
      <c r="V191" s="247">
        <v>6080000000</v>
      </c>
      <c r="W191" s="247">
        <v>6090000000</v>
      </c>
      <c r="X191" s="246"/>
      <c r="Y191" s="246" t="s">
        <v>708</v>
      </c>
      <c r="Z191" s="246"/>
      <c r="AA191" s="246"/>
      <c r="AB191" s="246" t="s">
        <v>721</v>
      </c>
      <c r="AC191" s="246" t="s">
        <v>717</v>
      </c>
    </row>
    <row r="192" spans="1:29" x14ac:dyDescent="0.2">
      <c r="B192" s="246" t="s">
        <v>1162</v>
      </c>
      <c r="C192" s="246" t="s">
        <v>1286</v>
      </c>
      <c r="D192" s="246"/>
      <c r="E192" s="246"/>
      <c r="F192" s="246" t="s">
        <v>698</v>
      </c>
      <c r="G192" s="246"/>
      <c r="H192" s="246"/>
      <c r="I192" s="246"/>
      <c r="J192" s="246" t="s">
        <v>699</v>
      </c>
      <c r="K192" s="246" t="s">
        <v>1287</v>
      </c>
      <c r="L192" s="246" t="s">
        <v>1288</v>
      </c>
      <c r="M192" s="246"/>
      <c r="N192" s="246" t="s">
        <v>703</v>
      </c>
      <c r="O192" s="246" t="s">
        <v>704</v>
      </c>
      <c r="P192" s="246">
        <v>30501</v>
      </c>
      <c r="Q192" s="246" t="s">
        <v>705</v>
      </c>
      <c r="R192" s="246" t="s">
        <v>706</v>
      </c>
      <c r="S192" s="246"/>
      <c r="T192" s="246"/>
      <c r="U192" s="247">
        <v>6080000000</v>
      </c>
      <c r="V192" s="247">
        <v>6080000000</v>
      </c>
      <c r="W192" s="247">
        <v>6090000000</v>
      </c>
      <c r="X192" s="246"/>
      <c r="Y192" s="246" t="s">
        <v>708</v>
      </c>
      <c r="Z192" s="246"/>
      <c r="AA192" s="246"/>
      <c r="AB192" s="246" t="s">
        <v>710</v>
      </c>
      <c r="AC192" s="246" t="s">
        <v>717</v>
      </c>
    </row>
    <row r="193" spans="2:29" x14ac:dyDescent="0.2">
      <c r="B193" s="246" t="s">
        <v>1162</v>
      </c>
      <c r="C193" s="246" t="s">
        <v>1289</v>
      </c>
      <c r="D193" s="246"/>
      <c r="E193" s="246"/>
      <c r="F193" s="246" t="s">
        <v>714</v>
      </c>
      <c r="G193" s="246"/>
      <c r="H193" s="246"/>
      <c r="I193" s="246"/>
      <c r="J193" s="246" t="s">
        <v>699</v>
      </c>
      <c r="K193" s="246" t="s">
        <v>1290</v>
      </c>
      <c r="L193" s="246" t="s">
        <v>1291</v>
      </c>
      <c r="M193" s="246"/>
      <c r="N193" s="246" t="s">
        <v>703</v>
      </c>
      <c r="O193" s="246" t="s">
        <v>704</v>
      </c>
      <c r="P193" s="246">
        <v>30501</v>
      </c>
      <c r="Q193" s="246" t="s">
        <v>705</v>
      </c>
      <c r="R193" s="246" t="s">
        <v>706</v>
      </c>
      <c r="S193" s="246"/>
      <c r="T193" s="246"/>
      <c r="U193" s="247">
        <v>6080000000</v>
      </c>
      <c r="V193" s="247">
        <v>6080000000</v>
      </c>
      <c r="W193" s="247">
        <v>6090000000</v>
      </c>
      <c r="X193" s="246"/>
      <c r="Y193" s="246" t="s">
        <v>708</v>
      </c>
      <c r="Z193" s="246"/>
      <c r="AA193" s="246"/>
      <c r="AB193" s="246" t="s">
        <v>721</v>
      </c>
      <c r="AC193" s="246" t="s">
        <v>717</v>
      </c>
    </row>
    <row r="194" spans="2:29" x14ac:dyDescent="0.2">
      <c r="B194" s="246" t="s">
        <v>1162</v>
      </c>
      <c r="C194" s="246" t="s">
        <v>1292</v>
      </c>
      <c r="D194" s="246"/>
      <c r="E194" s="246"/>
      <c r="F194" s="246" t="s">
        <v>698</v>
      </c>
      <c r="G194" s="246"/>
      <c r="H194" s="246"/>
      <c r="I194" s="246"/>
      <c r="J194" s="246" t="s">
        <v>699</v>
      </c>
      <c r="K194" s="246" t="s">
        <v>1293</v>
      </c>
      <c r="L194" s="246" t="s">
        <v>1294</v>
      </c>
      <c r="M194" s="246"/>
      <c r="N194" s="246" t="s">
        <v>703</v>
      </c>
      <c r="O194" s="246" t="s">
        <v>704</v>
      </c>
      <c r="P194" s="246">
        <v>30501</v>
      </c>
      <c r="Q194" s="246" t="s">
        <v>705</v>
      </c>
      <c r="R194" s="246" t="s">
        <v>706</v>
      </c>
      <c r="S194" s="246"/>
      <c r="T194" s="246"/>
      <c r="U194" s="247">
        <v>6080000000</v>
      </c>
      <c r="V194" s="247">
        <v>6080000000</v>
      </c>
      <c r="W194" s="247">
        <v>6090000000</v>
      </c>
      <c r="X194" s="246"/>
      <c r="Y194" s="246" t="s">
        <v>708</v>
      </c>
      <c r="Z194" s="246"/>
      <c r="AA194" s="246"/>
      <c r="AB194" s="246" t="s">
        <v>710</v>
      </c>
      <c r="AC194" s="246" t="s">
        <v>717</v>
      </c>
    </row>
    <row r="195" spans="2:29" x14ac:dyDescent="0.2">
      <c r="B195" s="246" t="s">
        <v>1162</v>
      </c>
      <c r="C195" s="246" t="s">
        <v>1295</v>
      </c>
      <c r="D195" s="246"/>
      <c r="E195" s="246"/>
      <c r="F195" s="246" t="s">
        <v>714</v>
      </c>
      <c r="G195" s="246"/>
      <c r="H195" s="246"/>
      <c r="I195" s="246"/>
      <c r="J195" s="246" t="s">
        <v>699</v>
      </c>
      <c r="K195" s="246" t="s">
        <v>1296</v>
      </c>
      <c r="L195" s="246" t="s">
        <v>1297</v>
      </c>
      <c r="M195" s="246"/>
      <c r="N195" s="246" t="s">
        <v>703</v>
      </c>
      <c r="O195" s="246" t="s">
        <v>704</v>
      </c>
      <c r="P195" s="246">
        <v>30501</v>
      </c>
      <c r="Q195" s="246" t="s">
        <v>705</v>
      </c>
      <c r="R195" s="246" t="s">
        <v>706</v>
      </c>
      <c r="S195" s="246"/>
      <c r="T195" s="246"/>
      <c r="U195" s="247">
        <v>6080000000</v>
      </c>
      <c r="V195" s="247">
        <v>6080000000</v>
      </c>
      <c r="W195" s="247">
        <v>6090000000</v>
      </c>
      <c r="X195" s="246"/>
      <c r="Y195" s="246" t="s">
        <v>708</v>
      </c>
      <c r="Z195" s="246"/>
      <c r="AA195" s="246"/>
      <c r="AB195" s="246" t="s">
        <v>721</v>
      </c>
      <c r="AC195" s="246" t="s">
        <v>717</v>
      </c>
    </row>
    <row r="196" spans="2:29" x14ac:dyDescent="0.2">
      <c r="B196" s="246" t="s">
        <v>1162</v>
      </c>
      <c r="C196" s="246" t="s">
        <v>1298</v>
      </c>
      <c r="D196" s="246"/>
      <c r="E196" s="246"/>
      <c r="F196" s="246" t="s">
        <v>698</v>
      </c>
      <c r="G196" s="246"/>
      <c r="H196" s="246"/>
      <c r="I196" s="246"/>
      <c r="J196" s="248">
        <v>29313</v>
      </c>
      <c r="K196" s="246" t="s">
        <v>1299</v>
      </c>
      <c r="L196" s="246" t="s">
        <v>1300</v>
      </c>
      <c r="M196" s="246"/>
      <c r="N196" s="246" t="s">
        <v>703</v>
      </c>
      <c r="O196" s="246" t="s">
        <v>704</v>
      </c>
      <c r="P196" s="246">
        <v>30501</v>
      </c>
      <c r="Q196" s="246" t="s">
        <v>705</v>
      </c>
      <c r="R196" s="246" t="s">
        <v>706</v>
      </c>
      <c r="S196" s="246"/>
      <c r="T196" s="246"/>
      <c r="U196" s="247">
        <v>6080000000</v>
      </c>
      <c r="V196" s="247">
        <v>6080000000</v>
      </c>
      <c r="W196" s="247">
        <v>6090000000</v>
      </c>
      <c r="X196" s="246"/>
      <c r="Y196" s="246" t="s">
        <v>708</v>
      </c>
      <c r="Z196" s="246"/>
      <c r="AA196" s="246"/>
      <c r="AB196" s="246" t="s">
        <v>710</v>
      </c>
      <c r="AC196" s="246" t="s">
        <v>717</v>
      </c>
    </row>
    <row r="197" spans="2:29" x14ac:dyDescent="0.2">
      <c r="B197" s="246" t="s">
        <v>1162</v>
      </c>
      <c r="C197" s="246" t="s">
        <v>1301</v>
      </c>
      <c r="D197" s="246"/>
      <c r="E197" s="246"/>
      <c r="F197" s="246" t="s">
        <v>714</v>
      </c>
      <c r="G197" s="246"/>
      <c r="H197" s="246"/>
      <c r="I197" s="246"/>
      <c r="J197" s="246" t="s">
        <v>699</v>
      </c>
      <c r="K197" s="246" t="s">
        <v>1302</v>
      </c>
      <c r="L197" s="246" t="s">
        <v>1303</v>
      </c>
      <c r="M197" s="246"/>
      <c r="N197" s="246" t="s">
        <v>703</v>
      </c>
      <c r="O197" s="246" t="s">
        <v>704</v>
      </c>
      <c r="P197" s="246">
        <v>30501</v>
      </c>
      <c r="Q197" s="246" t="s">
        <v>705</v>
      </c>
      <c r="R197" s="246" t="s">
        <v>706</v>
      </c>
      <c r="S197" s="246"/>
      <c r="T197" s="246"/>
      <c r="U197" s="247">
        <v>6080000000</v>
      </c>
      <c r="V197" s="247">
        <v>6080000000</v>
      </c>
      <c r="W197" s="247">
        <v>6090000000</v>
      </c>
      <c r="X197" s="246"/>
      <c r="Y197" s="246" t="s">
        <v>708</v>
      </c>
      <c r="Z197" s="246"/>
      <c r="AA197" s="246"/>
      <c r="AB197" s="246" t="s">
        <v>721</v>
      </c>
      <c r="AC197" s="246" t="s">
        <v>717</v>
      </c>
    </row>
    <row r="198" spans="2:29" x14ac:dyDescent="0.2">
      <c r="B198" s="246" t="s">
        <v>1162</v>
      </c>
      <c r="C198" s="246" t="s">
        <v>1304</v>
      </c>
      <c r="D198" s="246"/>
      <c r="E198" s="246"/>
      <c r="F198" s="246" t="s">
        <v>698</v>
      </c>
      <c r="G198" s="246"/>
      <c r="H198" s="246"/>
      <c r="I198" s="246"/>
      <c r="J198" s="246" t="s">
        <v>699</v>
      </c>
      <c r="K198" s="246" t="s">
        <v>1305</v>
      </c>
      <c r="L198" s="246" t="s">
        <v>1306</v>
      </c>
      <c r="M198" s="246"/>
      <c r="N198" s="246" t="s">
        <v>703</v>
      </c>
      <c r="O198" s="246" t="s">
        <v>704</v>
      </c>
      <c r="P198" s="246">
        <v>30501</v>
      </c>
      <c r="Q198" s="246" t="s">
        <v>705</v>
      </c>
      <c r="R198" s="246" t="s">
        <v>706</v>
      </c>
      <c r="S198" s="246"/>
      <c r="T198" s="246"/>
      <c r="U198" s="247">
        <v>6080000000</v>
      </c>
      <c r="V198" s="247">
        <v>6080000000</v>
      </c>
      <c r="W198" s="247">
        <v>6090000000</v>
      </c>
      <c r="X198" s="246"/>
      <c r="Y198" s="246" t="s">
        <v>708</v>
      </c>
      <c r="Z198" s="246"/>
      <c r="AA198" s="246"/>
      <c r="AB198" s="246" t="s">
        <v>710</v>
      </c>
      <c r="AC198" s="246" t="s">
        <v>717</v>
      </c>
    </row>
    <row r="199" spans="2:29" x14ac:dyDescent="0.2">
      <c r="B199" s="246" t="s">
        <v>1162</v>
      </c>
      <c r="C199" s="246" t="s">
        <v>1307</v>
      </c>
      <c r="D199" s="246"/>
      <c r="E199" s="246"/>
      <c r="F199" s="246" t="s">
        <v>714</v>
      </c>
      <c r="G199" s="246"/>
      <c r="H199" s="246"/>
      <c r="I199" s="246"/>
      <c r="J199" s="246" t="s">
        <v>699</v>
      </c>
      <c r="K199" s="246" t="s">
        <v>1308</v>
      </c>
      <c r="L199" s="246" t="s">
        <v>1309</v>
      </c>
      <c r="M199" s="246"/>
      <c r="N199" s="246" t="s">
        <v>703</v>
      </c>
      <c r="O199" s="246" t="s">
        <v>704</v>
      </c>
      <c r="P199" s="246">
        <v>30501</v>
      </c>
      <c r="Q199" s="246" t="s">
        <v>705</v>
      </c>
      <c r="R199" s="246" t="s">
        <v>706</v>
      </c>
      <c r="S199" s="246"/>
      <c r="T199" s="246"/>
      <c r="U199" s="247">
        <v>6080000000</v>
      </c>
      <c r="V199" s="247">
        <v>6080000000</v>
      </c>
      <c r="W199" s="247">
        <v>6090000000</v>
      </c>
      <c r="X199" s="246"/>
      <c r="Y199" s="246" t="s">
        <v>708</v>
      </c>
      <c r="Z199" s="246"/>
      <c r="AA199" s="246"/>
      <c r="AB199" s="246" t="s">
        <v>721</v>
      </c>
      <c r="AC199" s="246" t="s">
        <v>717</v>
      </c>
    </row>
    <row r="200" spans="2:29" x14ac:dyDescent="0.2">
      <c r="B200" s="246" t="s">
        <v>1162</v>
      </c>
      <c r="C200" s="246" t="s">
        <v>1310</v>
      </c>
      <c r="D200" s="246"/>
      <c r="E200" s="246"/>
      <c r="F200" s="246" t="s">
        <v>698</v>
      </c>
      <c r="G200" s="246"/>
      <c r="H200" s="246"/>
      <c r="I200" s="246"/>
      <c r="J200" s="246" t="s">
        <v>699</v>
      </c>
      <c r="K200" s="246" t="s">
        <v>1311</v>
      </c>
      <c r="L200" s="246" t="s">
        <v>1312</v>
      </c>
      <c r="M200" s="246"/>
      <c r="N200" s="246" t="s">
        <v>703</v>
      </c>
      <c r="O200" s="246" t="s">
        <v>704</v>
      </c>
      <c r="P200" s="246">
        <v>30501</v>
      </c>
      <c r="Q200" s="246" t="s">
        <v>705</v>
      </c>
      <c r="R200" s="246" t="s">
        <v>706</v>
      </c>
      <c r="S200" s="246"/>
      <c r="T200" s="246"/>
      <c r="U200" s="247">
        <v>6080000000</v>
      </c>
      <c r="V200" s="247">
        <v>6080000000</v>
      </c>
      <c r="W200" s="247">
        <v>6090000000</v>
      </c>
      <c r="X200" s="246"/>
      <c r="Y200" s="246" t="s">
        <v>708</v>
      </c>
      <c r="Z200" s="246"/>
      <c r="AA200" s="246"/>
      <c r="AB200" s="246" t="s">
        <v>710</v>
      </c>
      <c r="AC200" s="246" t="s">
        <v>717</v>
      </c>
    </row>
    <row r="201" spans="2:29" x14ac:dyDescent="0.2">
      <c r="B201" s="246" t="s">
        <v>1162</v>
      </c>
      <c r="C201" s="246" t="s">
        <v>1313</v>
      </c>
      <c r="D201" s="246"/>
      <c r="E201" s="246"/>
      <c r="F201" s="246" t="s">
        <v>714</v>
      </c>
      <c r="G201" s="246"/>
      <c r="H201" s="246"/>
      <c r="I201" s="246"/>
      <c r="J201" s="246" t="s">
        <v>699</v>
      </c>
      <c r="K201" s="246" t="s">
        <v>1314</v>
      </c>
      <c r="L201" s="246" t="s">
        <v>1315</v>
      </c>
      <c r="M201" s="246"/>
      <c r="N201" s="246" t="s">
        <v>703</v>
      </c>
      <c r="O201" s="246" t="s">
        <v>704</v>
      </c>
      <c r="P201" s="246">
        <v>30501</v>
      </c>
      <c r="Q201" s="246" t="s">
        <v>705</v>
      </c>
      <c r="R201" s="246" t="s">
        <v>706</v>
      </c>
      <c r="S201" s="246"/>
      <c r="T201" s="246"/>
      <c r="U201" s="247">
        <v>6080000000</v>
      </c>
      <c r="V201" s="247">
        <v>6080000000</v>
      </c>
      <c r="W201" s="247">
        <v>6090000000</v>
      </c>
      <c r="X201" s="246"/>
      <c r="Y201" s="246" t="s">
        <v>708</v>
      </c>
      <c r="Z201" s="246"/>
      <c r="AA201" s="246"/>
      <c r="AB201" s="246" t="s">
        <v>721</v>
      </c>
      <c r="AC201" s="246" t="s">
        <v>717</v>
      </c>
    </row>
    <row r="202" spans="2:29" x14ac:dyDescent="0.2">
      <c r="B202" s="246" t="s">
        <v>1162</v>
      </c>
      <c r="C202" s="246" t="s">
        <v>1316</v>
      </c>
      <c r="D202" s="246"/>
      <c r="E202" s="246"/>
      <c r="F202" s="246" t="s">
        <v>698</v>
      </c>
      <c r="G202" s="246"/>
      <c r="H202" s="246"/>
      <c r="I202" s="246"/>
      <c r="J202" s="246" t="s">
        <v>699</v>
      </c>
      <c r="K202" s="246" t="s">
        <v>1317</v>
      </c>
      <c r="L202" s="246" t="s">
        <v>1318</v>
      </c>
      <c r="M202" s="246"/>
      <c r="N202" s="246" t="s">
        <v>703</v>
      </c>
      <c r="O202" s="246" t="s">
        <v>704</v>
      </c>
      <c r="P202" s="246">
        <v>30501</v>
      </c>
      <c r="Q202" s="246" t="s">
        <v>705</v>
      </c>
      <c r="R202" s="246" t="s">
        <v>706</v>
      </c>
      <c r="S202" s="246"/>
      <c r="T202" s="246"/>
      <c r="U202" s="247">
        <v>6080000000</v>
      </c>
      <c r="V202" s="247">
        <v>6080000000</v>
      </c>
      <c r="W202" s="247">
        <v>6090000000</v>
      </c>
      <c r="X202" s="246"/>
      <c r="Y202" s="246" t="s">
        <v>708</v>
      </c>
      <c r="Z202" s="246"/>
      <c r="AA202" s="246"/>
      <c r="AB202" s="246" t="s">
        <v>710</v>
      </c>
      <c r="AC202" s="246" t="s">
        <v>717</v>
      </c>
    </row>
    <row r="203" spans="2:29" x14ac:dyDescent="0.2">
      <c r="B203" s="246" t="s">
        <v>1162</v>
      </c>
      <c r="C203" s="246" t="s">
        <v>1319</v>
      </c>
      <c r="D203" s="246"/>
      <c r="E203" s="246"/>
      <c r="F203" s="246" t="s">
        <v>714</v>
      </c>
      <c r="G203" s="246"/>
      <c r="H203" s="246"/>
      <c r="I203" s="246"/>
      <c r="J203" s="248">
        <v>29313</v>
      </c>
      <c r="K203" s="246" t="s">
        <v>1320</v>
      </c>
      <c r="L203" s="246" t="s">
        <v>1321</v>
      </c>
      <c r="M203" s="246"/>
      <c r="N203" s="246" t="s">
        <v>703</v>
      </c>
      <c r="O203" s="246" t="s">
        <v>704</v>
      </c>
      <c r="P203" s="246">
        <v>30501</v>
      </c>
      <c r="Q203" s="246" t="s">
        <v>705</v>
      </c>
      <c r="R203" s="246" t="s">
        <v>706</v>
      </c>
      <c r="S203" s="246"/>
      <c r="T203" s="246"/>
      <c r="U203" s="247">
        <v>6080000000</v>
      </c>
      <c r="V203" s="247">
        <v>6080000000</v>
      </c>
      <c r="W203" s="247">
        <v>6090000000</v>
      </c>
      <c r="X203" s="246"/>
      <c r="Y203" s="246" t="s">
        <v>708</v>
      </c>
      <c r="Z203" s="246"/>
      <c r="AA203" s="246"/>
      <c r="AB203" s="246" t="s">
        <v>721</v>
      </c>
      <c r="AC203" s="246" t="s">
        <v>717</v>
      </c>
    </row>
    <row r="204" spans="2:29" x14ac:dyDescent="0.2">
      <c r="B204" s="246" t="s">
        <v>1162</v>
      </c>
      <c r="C204" s="246" t="s">
        <v>1322</v>
      </c>
      <c r="D204" s="246"/>
      <c r="E204" s="246"/>
      <c r="F204" s="246" t="s">
        <v>698</v>
      </c>
      <c r="G204" s="246"/>
      <c r="H204" s="246"/>
      <c r="I204" s="246"/>
      <c r="J204" s="246" t="s">
        <v>699</v>
      </c>
      <c r="K204" s="246" t="s">
        <v>1323</v>
      </c>
      <c r="L204" s="246" t="s">
        <v>1324</v>
      </c>
      <c r="M204" s="246"/>
      <c r="N204" s="246" t="s">
        <v>703</v>
      </c>
      <c r="O204" s="246" t="s">
        <v>704</v>
      </c>
      <c r="P204" s="246">
        <v>30501</v>
      </c>
      <c r="Q204" s="246" t="s">
        <v>705</v>
      </c>
      <c r="R204" s="246" t="s">
        <v>706</v>
      </c>
      <c r="S204" s="246"/>
      <c r="T204" s="246"/>
      <c r="U204" s="247">
        <v>6080000000</v>
      </c>
      <c r="V204" s="247">
        <v>6080000000</v>
      </c>
      <c r="W204" s="247">
        <v>6090000000</v>
      </c>
      <c r="X204" s="246"/>
      <c r="Y204" s="246" t="s">
        <v>708</v>
      </c>
      <c r="Z204" s="246"/>
      <c r="AA204" s="246"/>
      <c r="AB204" s="246" t="s">
        <v>710</v>
      </c>
      <c r="AC204" s="246" t="s">
        <v>717</v>
      </c>
    </row>
    <row r="205" spans="2:29" x14ac:dyDescent="0.2">
      <c r="B205" s="246" t="s">
        <v>1162</v>
      </c>
      <c r="C205" s="246" t="s">
        <v>1325</v>
      </c>
      <c r="D205" s="246"/>
      <c r="E205" s="246"/>
      <c r="F205" s="246" t="s">
        <v>714</v>
      </c>
      <c r="G205" s="246"/>
      <c r="H205" s="246"/>
      <c r="I205" s="246"/>
      <c r="J205" s="246" t="s">
        <v>699</v>
      </c>
      <c r="K205" s="246" t="s">
        <v>1326</v>
      </c>
      <c r="L205" s="246" t="s">
        <v>1327</v>
      </c>
      <c r="M205" s="246"/>
      <c r="N205" s="246" t="s">
        <v>703</v>
      </c>
      <c r="O205" s="246" t="s">
        <v>704</v>
      </c>
      <c r="P205" s="246">
        <v>30501</v>
      </c>
      <c r="Q205" s="246" t="s">
        <v>705</v>
      </c>
      <c r="R205" s="246" t="s">
        <v>706</v>
      </c>
      <c r="S205" s="246"/>
      <c r="T205" s="246"/>
      <c r="U205" s="247">
        <v>6080000000</v>
      </c>
      <c r="V205" s="247">
        <v>6080000000</v>
      </c>
      <c r="W205" s="247">
        <v>6090000000</v>
      </c>
      <c r="X205" s="246"/>
      <c r="Y205" s="246" t="s">
        <v>708</v>
      </c>
      <c r="Z205" s="246"/>
      <c r="AA205" s="246"/>
      <c r="AB205" s="246" t="s">
        <v>721</v>
      </c>
      <c r="AC205" s="246" t="s">
        <v>717</v>
      </c>
    </row>
    <row r="206" spans="2:29" x14ac:dyDescent="0.2">
      <c r="B206" s="246" t="s">
        <v>1162</v>
      </c>
      <c r="C206" s="246" t="s">
        <v>1328</v>
      </c>
      <c r="D206" s="246"/>
      <c r="E206" s="246"/>
      <c r="F206" s="246" t="s">
        <v>698</v>
      </c>
      <c r="G206" s="246"/>
      <c r="H206" s="246"/>
      <c r="I206" s="246"/>
      <c r="J206" s="246" t="s">
        <v>699</v>
      </c>
      <c r="K206" s="246" t="s">
        <v>1329</v>
      </c>
      <c r="L206" s="246" t="s">
        <v>1330</v>
      </c>
      <c r="M206" s="246"/>
      <c r="N206" s="246" t="s">
        <v>703</v>
      </c>
      <c r="O206" s="246" t="s">
        <v>704</v>
      </c>
      <c r="P206" s="246">
        <v>30501</v>
      </c>
      <c r="Q206" s="246" t="s">
        <v>705</v>
      </c>
      <c r="R206" s="246" t="s">
        <v>706</v>
      </c>
      <c r="S206" s="246"/>
      <c r="T206" s="246"/>
      <c r="U206" s="247">
        <v>6080000000</v>
      </c>
      <c r="V206" s="247">
        <v>6080000000</v>
      </c>
      <c r="W206" s="247">
        <v>6090000000</v>
      </c>
      <c r="X206" s="246"/>
      <c r="Y206" s="246" t="s">
        <v>708</v>
      </c>
      <c r="Z206" s="246"/>
      <c r="AA206" s="246"/>
      <c r="AB206" s="246" t="s">
        <v>710</v>
      </c>
      <c r="AC206" s="246" t="s">
        <v>717</v>
      </c>
    </row>
    <row r="207" spans="2:29" x14ac:dyDescent="0.2">
      <c r="B207" s="246" t="s">
        <v>1162</v>
      </c>
      <c r="C207" s="246" t="s">
        <v>1331</v>
      </c>
      <c r="D207" s="246"/>
      <c r="E207" s="246"/>
      <c r="F207" s="246" t="s">
        <v>714</v>
      </c>
      <c r="G207" s="246"/>
      <c r="H207" s="246"/>
      <c r="I207" s="246"/>
      <c r="J207" s="246" t="s">
        <v>699</v>
      </c>
      <c r="K207" s="246" t="s">
        <v>1332</v>
      </c>
      <c r="L207" s="246" t="s">
        <v>1333</v>
      </c>
      <c r="M207" s="246"/>
      <c r="N207" s="246" t="s">
        <v>703</v>
      </c>
      <c r="O207" s="246" t="s">
        <v>704</v>
      </c>
      <c r="P207" s="246">
        <v>30501</v>
      </c>
      <c r="Q207" s="246" t="s">
        <v>705</v>
      </c>
      <c r="R207" s="246" t="s">
        <v>706</v>
      </c>
      <c r="S207" s="246"/>
      <c r="T207" s="246"/>
      <c r="U207" s="247">
        <v>6080000000</v>
      </c>
      <c r="V207" s="247">
        <v>6080000000</v>
      </c>
      <c r="W207" s="247">
        <v>6090000000</v>
      </c>
      <c r="X207" s="246"/>
      <c r="Y207" s="246" t="s">
        <v>708</v>
      </c>
      <c r="Z207" s="246"/>
      <c r="AA207" s="246"/>
      <c r="AB207" s="246" t="s">
        <v>721</v>
      </c>
      <c r="AC207" s="246" t="s">
        <v>717</v>
      </c>
    </row>
    <row r="208" spans="2:29" x14ac:dyDescent="0.2">
      <c r="B208" s="246" t="s">
        <v>1162</v>
      </c>
      <c r="C208" s="246" t="s">
        <v>1334</v>
      </c>
      <c r="D208" s="246"/>
      <c r="E208" s="246"/>
      <c r="F208" s="246" t="s">
        <v>698</v>
      </c>
      <c r="G208" s="246"/>
      <c r="H208" s="246"/>
      <c r="I208" s="246"/>
      <c r="J208" s="246" t="s">
        <v>699</v>
      </c>
      <c r="K208" s="246" t="s">
        <v>1335</v>
      </c>
      <c r="L208" s="246" t="s">
        <v>1336</v>
      </c>
      <c r="M208" s="246"/>
      <c r="N208" s="246" t="s">
        <v>703</v>
      </c>
      <c r="O208" s="246" t="s">
        <v>704</v>
      </c>
      <c r="P208" s="246">
        <v>30501</v>
      </c>
      <c r="Q208" s="246" t="s">
        <v>705</v>
      </c>
      <c r="R208" s="246" t="s">
        <v>706</v>
      </c>
      <c r="S208" s="246"/>
      <c r="T208" s="246"/>
      <c r="U208" s="247">
        <v>6080000000</v>
      </c>
      <c r="V208" s="247">
        <v>6080000000</v>
      </c>
      <c r="W208" s="247">
        <v>6090000000</v>
      </c>
      <c r="X208" s="246"/>
      <c r="Y208" s="246" t="s">
        <v>708</v>
      </c>
      <c r="Z208" s="246"/>
      <c r="AA208" s="246"/>
      <c r="AB208" s="246" t="s">
        <v>710</v>
      </c>
      <c r="AC208" s="246" t="s">
        <v>717</v>
      </c>
    </row>
    <row r="209" spans="2:29" x14ac:dyDescent="0.2">
      <c r="B209" s="246" t="s">
        <v>1162</v>
      </c>
      <c r="C209" s="246" t="s">
        <v>1337</v>
      </c>
      <c r="D209" s="246"/>
      <c r="E209" s="246"/>
      <c r="F209" s="246" t="s">
        <v>714</v>
      </c>
      <c r="G209" s="246"/>
      <c r="H209" s="246"/>
      <c r="I209" s="246"/>
      <c r="J209" s="246" t="s">
        <v>699</v>
      </c>
      <c r="K209" s="246" t="s">
        <v>1338</v>
      </c>
      <c r="L209" s="246" t="s">
        <v>1339</v>
      </c>
      <c r="M209" s="246"/>
      <c r="N209" s="246" t="s">
        <v>703</v>
      </c>
      <c r="O209" s="246" t="s">
        <v>704</v>
      </c>
      <c r="P209" s="246">
        <v>30501</v>
      </c>
      <c r="Q209" s="246" t="s">
        <v>705</v>
      </c>
      <c r="R209" s="246" t="s">
        <v>706</v>
      </c>
      <c r="S209" s="246"/>
      <c r="T209" s="246"/>
      <c r="U209" s="247">
        <v>6080000000</v>
      </c>
      <c r="V209" s="247">
        <v>6080000000</v>
      </c>
      <c r="W209" s="247">
        <v>6090000000</v>
      </c>
      <c r="X209" s="246"/>
      <c r="Y209" s="246" t="s">
        <v>708</v>
      </c>
      <c r="Z209" s="246"/>
      <c r="AA209" s="246"/>
      <c r="AB209" s="246" t="s">
        <v>721</v>
      </c>
      <c r="AC209" s="246" t="s">
        <v>717</v>
      </c>
    </row>
    <row r="210" spans="2:29" x14ac:dyDescent="0.2">
      <c r="B210" s="246" t="s">
        <v>1162</v>
      </c>
      <c r="C210" s="246" t="s">
        <v>1340</v>
      </c>
      <c r="D210" s="246"/>
      <c r="E210" s="246"/>
      <c r="F210" s="246" t="s">
        <v>698</v>
      </c>
      <c r="G210" s="246"/>
      <c r="H210" s="246"/>
      <c r="I210" s="246"/>
      <c r="J210" s="248">
        <v>29313</v>
      </c>
      <c r="K210" s="246" t="s">
        <v>1341</v>
      </c>
      <c r="L210" s="246" t="s">
        <v>1342</v>
      </c>
      <c r="M210" s="246"/>
      <c r="N210" s="246" t="s">
        <v>703</v>
      </c>
      <c r="O210" s="246" t="s">
        <v>704</v>
      </c>
      <c r="P210" s="246">
        <v>30501</v>
      </c>
      <c r="Q210" s="246" t="s">
        <v>705</v>
      </c>
      <c r="R210" s="246" t="s">
        <v>706</v>
      </c>
      <c r="S210" s="246"/>
      <c r="T210" s="246"/>
      <c r="U210" s="247">
        <v>6080000000</v>
      </c>
      <c r="V210" s="247">
        <v>6080000000</v>
      </c>
      <c r="W210" s="247">
        <v>6090000000</v>
      </c>
      <c r="X210" s="246"/>
      <c r="Y210" s="246" t="s">
        <v>708</v>
      </c>
      <c r="Z210" s="246"/>
      <c r="AA210" s="246"/>
      <c r="AB210" s="246" t="s">
        <v>710</v>
      </c>
      <c r="AC210" s="246" t="s">
        <v>717</v>
      </c>
    </row>
    <row r="211" spans="2:29" x14ac:dyDescent="0.2">
      <c r="B211" s="246" t="s">
        <v>1162</v>
      </c>
      <c r="C211" s="246" t="s">
        <v>1343</v>
      </c>
      <c r="D211" s="246"/>
      <c r="E211" s="246"/>
      <c r="F211" s="246" t="s">
        <v>714</v>
      </c>
      <c r="G211" s="246"/>
      <c r="H211" s="246"/>
      <c r="I211" s="246"/>
      <c r="J211" s="246" t="s">
        <v>699</v>
      </c>
      <c r="K211" s="246" t="s">
        <v>1344</v>
      </c>
      <c r="L211" s="246" t="s">
        <v>1345</v>
      </c>
      <c r="M211" s="246"/>
      <c r="N211" s="246" t="s">
        <v>703</v>
      </c>
      <c r="O211" s="246" t="s">
        <v>704</v>
      </c>
      <c r="P211" s="246">
        <v>30501</v>
      </c>
      <c r="Q211" s="246" t="s">
        <v>705</v>
      </c>
      <c r="R211" s="246" t="s">
        <v>706</v>
      </c>
      <c r="S211" s="246"/>
      <c r="T211" s="246"/>
      <c r="U211" s="247">
        <v>6080000000</v>
      </c>
      <c r="V211" s="247">
        <v>6080000000</v>
      </c>
      <c r="W211" s="247">
        <v>6090000000</v>
      </c>
      <c r="X211" s="246"/>
      <c r="Y211" s="246" t="s">
        <v>708</v>
      </c>
      <c r="Z211" s="246"/>
      <c r="AA211" s="246"/>
      <c r="AB211" s="246" t="s">
        <v>721</v>
      </c>
      <c r="AC211" s="246" t="s">
        <v>717</v>
      </c>
    </row>
    <row r="212" spans="2:29" x14ac:dyDescent="0.2">
      <c r="B212" s="246" t="s">
        <v>1162</v>
      </c>
      <c r="C212" s="246" t="s">
        <v>1346</v>
      </c>
      <c r="D212" s="246"/>
      <c r="E212" s="246"/>
      <c r="F212" s="246" t="s">
        <v>698</v>
      </c>
      <c r="G212" s="246"/>
      <c r="H212" s="246"/>
      <c r="I212" s="246"/>
      <c r="J212" s="246" t="s">
        <v>699</v>
      </c>
      <c r="K212" s="246" t="s">
        <v>1347</v>
      </c>
      <c r="L212" s="246" t="s">
        <v>1348</v>
      </c>
      <c r="M212" s="246"/>
      <c r="N212" s="246" t="s">
        <v>703</v>
      </c>
      <c r="O212" s="246" t="s">
        <v>704</v>
      </c>
      <c r="P212" s="246">
        <v>30501</v>
      </c>
      <c r="Q212" s="246" t="s">
        <v>705</v>
      </c>
      <c r="R212" s="246" t="s">
        <v>706</v>
      </c>
      <c r="S212" s="246"/>
      <c r="T212" s="246"/>
      <c r="U212" s="247">
        <v>6080000000</v>
      </c>
      <c r="V212" s="247">
        <v>6080000000</v>
      </c>
      <c r="W212" s="247">
        <v>6090000000</v>
      </c>
      <c r="X212" s="246"/>
      <c r="Y212" s="246" t="s">
        <v>708</v>
      </c>
      <c r="Z212" s="246"/>
      <c r="AA212" s="246"/>
      <c r="AB212" s="246" t="s">
        <v>710</v>
      </c>
      <c r="AC212" s="246" t="s">
        <v>717</v>
      </c>
    </row>
    <row r="213" spans="2:29" x14ac:dyDescent="0.2">
      <c r="B213" s="246" t="s">
        <v>1162</v>
      </c>
      <c r="C213" s="246" t="s">
        <v>1349</v>
      </c>
      <c r="D213" s="246"/>
      <c r="E213" s="246"/>
      <c r="F213" s="246" t="s">
        <v>714</v>
      </c>
      <c r="G213" s="246"/>
      <c r="H213" s="246"/>
      <c r="I213" s="246"/>
      <c r="J213" s="246" t="s">
        <v>699</v>
      </c>
      <c r="K213" s="246" t="s">
        <v>1350</v>
      </c>
      <c r="L213" s="246" t="s">
        <v>1351</v>
      </c>
      <c r="M213" s="246"/>
      <c r="N213" s="246" t="s">
        <v>703</v>
      </c>
      <c r="O213" s="246" t="s">
        <v>704</v>
      </c>
      <c r="P213" s="246">
        <v>30501</v>
      </c>
      <c r="Q213" s="246" t="s">
        <v>705</v>
      </c>
      <c r="R213" s="246" t="s">
        <v>706</v>
      </c>
      <c r="S213" s="246"/>
      <c r="T213" s="246"/>
      <c r="U213" s="247">
        <v>6080000000</v>
      </c>
      <c r="V213" s="247">
        <v>6080000000</v>
      </c>
      <c r="W213" s="247">
        <v>6090000000</v>
      </c>
      <c r="X213" s="246"/>
      <c r="Y213" s="246" t="s">
        <v>708</v>
      </c>
      <c r="Z213" s="246"/>
      <c r="AA213" s="246"/>
      <c r="AB213" s="246" t="s">
        <v>721</v>
      </c>
      <c r="AC213" s="246" t="s">
        <v>717</v>
      </c>
    </row>
    <row r="214" spans="2:29" x14ac:dyDescent="0.2">
      <c r="B214" s="246" t="s">
        <v>1162</v>
      </c>
      <c r="C214" s="246" t="s">
        <v>1352</v>
      </c>
      <c r="D214" s="246"/>
      <c r="E214" s="246"/>
      <c r="F214" s="246" t="s">
        <v>698</v>
      </c>
      <c r="G214" s="246"/>
      <c r="H214" s="246"/>
      <c r="I214" s="246"/>
      <c r="J214" s="246" t="s">
        <v>699</v>
      </c>
      <c r="K214" s="246" t="s">
        <v>1353</v>
      </c>
      <c r="L214" s="246" t="s">
        <v>1354</v>
      </c>
      <c r="M214" s="246"/>
      <c r="N214" s="246" t="s">
        <v>703</v>
      </c>
      <c r="O214" s="246" t="s">
        <v>704</v>
      </c>
      <c r="P214" s="246">
        <v>30501</v>
      </c>
      <c r="Q214" s="246" t="s">
        <v>705</v>
      </c>
      <c r="R214" s="246" t="s">
        <v>706</v>
      </c>
      <c r="S214" s="246"/>
      <c r="T214" s="246"/>
      <c r="U214" s="247">
        <v>6080000000</v>
      </c>
      <c r="V214" s="247">
        <v>6080000000</v>
      </c>
      <c r="W214" s="247">
        <v>6090000000</v>
      </c>
      <c r="X214" s="246"/>
      <c r="Y214" s="246" t="s">
        <v>708</v>
      </c>
      <c r="Z214" s="246"/>
      <c r="AA214" s="246"/>
      <c r="AB214" s="246" t="s">
        <v>710</v>
      </c>
      <c r="AC214" s="246" t="s">
        <v>717</v>
      </c>
    </row>
    <row r="215" spans="2:29" x14ac:dyDescent="0.2">
      <c r="B215" s="246" t="s">
        <v>1162</v>
      </c>
      <c r="C215" s="246" t="s">
        <v>1355</v>
      </c>
      <c r="D215" s="246"/>
      <c r="E215" s="246"/>
      <c r="F215" s="246" t="s">
        <v>714</v>
      </c>
      <c r="G215" s="246"/>
      <c r="H215" s="246"/>
      <c r="I215" s="246"/>
      <c r="J215" s="246" t="s">
        <v>699</v>
      </c>
      <c r="K215" s="246" t="s">
        <v>1356</v>
      </c>
      <c r="L215" s="246" t="s">
        <v>1357</v>
      </c>
      <c r="M215" s="246"/>
      <c r="N215" s="246" t="s">
        <v>703</v>
      </c>
      <c r="O215" s="246" t="s">
        <v>704</v>
      </c>
      <c r="P215" s="246">
        <v>30501</v>
      </c>
      <c r="Q215" s="246" t="s">
        <v>705</v>
      </c>
      <c r="R215" s="246" t="s">
        <v>706</v>
      </c>
      <c r="S215" s="246"/>
      <c r="T215" s="246"/>
      <c r="U215" s="247">
        <v>6080000000</v>
      </c>
      <c r="V215" s="247">
        <v>6080000000</v>
      </c>
      <c r="W215" s="247">
        <v>6090000000</v>
      </c>
      <c r="X215" s="246"/>
      <c r="Y215" s="246" t="s">
        <v>708</v>
      </c>
      <c r="Z215" s="246"/>
      <c r="AA215" s="246"/>
      <c r="AB215" s="246" t="s">
        <v>721</v>
      </c>
      <c r="AC215" s="246" t="s">
        <v>717</v>
      </c>
    </row>
    <row r="216" spans="2:29" x14ac:dyDescent="0.2">
      <c r="B216" s="246" t="s">
        <v>1162</v>
      </c>
      <c r="C216" s="246" t="s">
        <v>1358</v>
      </c>
      <c r="D216" s="246"/>
      <c r="E216" s="246"/>
      <c r="F216" s="246" t="s">
        <v>698</v>
      </c>
      <c r="G216" s="246"/>
      <c r="H216" s="246"/>
      <c r="I216" s="246"/>
      <c r="J216" s="246" t="s">
        <v>699</v>
      </c>
      <c r="K216" s="246" t="s">
        <v>1359</v>
      </c>
      <c r="L216" s="246" t="s">
        <v>1360</v>
      </c>
      <c r="M216" s="246"/>
      <c r="N216" s="246" t="s">
        <v>703</v>
      </c>
      <c r="O216" s="246" t="s">
        <v>704</v>
      </c>
      <c r="P216" s="246">
        <v>30501</v>
      </c>
      <c r="Q216" s="246" t="s">
        <v>705</v>
      </c>
      <c r="R216" s="246" t="s">
        <v>706</v>
      </c>
      <c r="S216" s="246"/>
      <c r="T216" s="246"/>
      <c r="U216" s="247">
        <v>6080000000</v>
      </c>
      <c r="V216" s="247">
        <v>6080000000</v>
      </c>
      <c r="W216" s="247">
        <v>6090000000</v>
      </c>
      <c r="X216" s="246"/>
      <c r="Y216" s="246" t="s">
        <v>708</v>
      </c>
      <c r="Z216" s="246"/>
      <c r="AA216" s="246"/>
      <c r="AB216" s="246" t="s">
        <v>710</v>
      </c>
      <c r="AC216" s="246" t="s">
        <v>717</v>
      </c>
    </row>
    <row r="217" spans="2:29" x14ac:dyDescent="0.2">
      <c r="B217" s="246" t="s">
        <v>1162</v>
      </c>
      <c r="C217" s="246" t="s">
        <v>1361</v>
      </c>
      <c r="D217" s="246"/>
      <c r="E217" s="246"/>
      <c r="F217" s="246" t="s">
        <v>714</v>
      </c>
      <c r="G217" s="246"/>
      <c r="H217" s="246"/>
      <c r="I217" s="246"/>
      <c r="J217" s="248">
        <v>29313</v>
      </c>
      <c r="K217" s="246" t="s">
        <v>1362</v>
      </c>
      <c r="L217" s="246" t="s">
        <v>1363</v>
      </c>
      <c r="M217" s="246"/>
      <c r="N217" s="246" t="s">
        <v>703</v>
      </c>
      <c r="O217" s="246" t="s">
        <v>704</v>
      </c>
      <c r="P217" s="246">
        <v>30501</v>
      </c>
      <c r="Q217" s="246" t="s">
        <v>705</v>
      </c>
      <c r="R217" s="246" t="s">
        <v>706</v>
      </c>
      <c r="S217" s="246"/>
      <c r="T217" s="246"/>
      <c r="U217" s="247">
        <v>6080000000</v>
      </c>
      <c r="V217" s="247">
        <v>6080000000</v>
      </c>
      <c r="W217" s="247">
        <v>6090000000</v>
      </c>
      <c r="X217" s="246"/>
      <c r="Y217" s="246" t="s">
        <v>708</v>
      </c>
      <c r="Z217" s="246"/>
      <c r="AA217" s="246"/>
      <c r="AB217" s="246" t="s">
        <v>721</v>
      </c>
      <c r="AC217" s="246" t="s">
        <v>717</v>
      </c>
    </row>
    <row r="218" spans="2:29" x14ac:dyDescent="0.2">
      <c r="B218" s="246" t="s">
        <v>1162</v>
      </c>
      <c r="C218" s="246" t="s">
        <v>1364</v>
      </c>
      <c r="D218" s="246"/>
      <c r="E218" s="246"/>
      <c r="F218" s="246" t="s">
        <v>698</v>
      </c>
      <c r="G218" s="246"/>
      <c r="H218" s="246"/>
      <c r="I218" s="246"/>
      <c r="J218" s="246" t="s">
        <v>699</v>
      </c>
      <c r="K218" s="246" t="s">
        <v>1365</v>
      </c>
      <c r="L218" s="246" t="s">
        <v>1366</v>
      </c>
      <c r="M218" s="246"/>
      <c r="N218" s="246" t="s">
        <v>703</v>
      </c>
      <c r="O218" s="246" t="s">
        <v>704</v>
      </c>
      <c r="P218" s="246">
        <v>30501</v>
      </c>
      <c r="Q218" s="246" t="s">
        <v>705</v>
      </c>
      <c r="R218" s="246" t="s">
        <v>706</v>
      </c>
      <c r="S218" s="246"/>
      <c r="T218" s="246"/>
      <c r="U218" s="247">
        <v>6080000000</v>
      </c>
      <c r="V218" s="247">
        <v>6080000000</v>
      </c>
      <c r="W218" s="247">
        <v>6090000000</v>
      </c>
      <c r="X218" s="246"/>
      <c r="Y218" s="246" t="s">
        <v>708</v>
      </c>
      <c r="Z218" s="246"/>
      <c r="AA218" s="246"/>
      <c r="AB218" s="246" t="s">
        <v>710</v>
      </c>
      <c r="AC218" s="246" t="s">
        <v>717</v>
      </c>
    </row>
    <row r="219" spans="2:29" x14ac:dyDescent="0.2">
      <c r="B219" s="246" t="s">
        <v>1162</v>
      </c>
      <c r="C219" s="246" t="s">
        <v>1367</v>
      </c>
      <c r="D219" s="246"/>
      <c r="E219" s="246"/>
      <c r="F219" s="246" t="s">
        <v>714</v>
      </c>
      <c r="G219" s="246"/>
      <c r="H219" s="246"/>
      <c r="I219" s="246"/>
      <c r="J219" s="246" t="s">
        <v>699</v>
      </c>
      <c r="K219" s="246" t="s">
        <v>1368</v>
      </c>
      <c r="L219" s="246" t="s">
        <v>1369</v>
      </c>
      <c r="M219" s="246"/>
      <c r="N219" s="246" t="s">
        <v>703</v>
      </c>
      <c r="O219" s="246" t="s">
        <v>704</v>
      </c>
      <c r="P219" s="246">
        <v>30501</v>
      </c>
      <c r="Q219" s="246" t="s">
        <v>705</v>
      </c>
      <c r="R219" s="246" t="s">
        <v>706</v>
      </c>
      <c r="S219" s="246"/>
      <c r="T219" s="246"/>
      <c r="U219" s="247">
        <v>6080000000</v>
      </c>
      <c r="V219" s="247">
        <v>6080000000</v>
      </c>
      <c r="W219" s="247">
        <v>6090000000</v>
      </c>
      <c r="X219" s="246"/>
      <c r="Y219" s="246" t="s">
        <v>708</v>
      </c>
      <c r="Z219" s="246"/>
      <c r="AA219" s="246"/>
      <c r="AB219" s="246" t="s">
        <v>721</v>
      </c>
      <c r="AC219" s="246" t="s">
        <v>717</v>
      </c>
    </row>
    <row r="220" spans="2:29" x14ac:dyDescent="0.2">
      <c r="B220" s="246" t="s">
        <v>1162</v>
      </c>
      <c r="C220" s="246" t="s">
        <v>1370</v>
      </c>
      <c r="D220" s="246"/>
      <c r="E220" s="246"/>
      <c r="F220" s="246" t="s">
        <v>698</v>
      </c>
      <c r="G220" s="246"/>
      <c r="H220" s="246"/>
      <c r="I220" s="246"/>
      <c r="J220" s="246" t="s">
        <v>699</v>
      </c>
      <c r="K220" s="246" t="s">
        <v>1371</v>
      </c>
      <c r="L220" s="246" t="s">
        <v>1372</v>
      </c>
      <c r="M220" s="246"/>
      <c r="N220" s="246" t="s">
        <v>703</v>
      </c>
      <c r="O220" s="246" t="s">
        <v>704</v>
      </c>
      <c r="P220" s="246">
        <v>30501</v>
      </c>
      <c r="Q220" s="246" t="s">
        <v>705</v>
      </c>
      <c r="R220" s="246" t="s">
        <v>706</v>
      </c>
      <c r="S220" s="246"/>
      <c r="T220" s="246"/>
      <c r="U220" s="247">
        <v>6080000000</v>
      </c>
      <c r="V220" s="247">
        <v>6080000000</v>
      </c>
      <c r="W220" s="247">
        <v>6090000000</v>
      </c>
      <c r="X220" s="246"/>
      <c r="Y220" s="246" t="s">
        <v>708</v>
      </c>
      <c r="Z220" s="246"/>
      <c r="AA220" s="246"/>
      <c r="AB220" s="246" t="s">
        <v>710</v>
      </c>
      <c r="AC220" s="246" t="s">
        <v>717</v>
      </c>
    </row>
    <row r="221" spans="2:29" x14ac:dyDescent="0.2">
      <c r="B221" s="246" t="s">
        <v>1162</v>
      </c>
      <c r="C221" s="246" t="s">
        <v>1370</v>
      </c>
      <c r="D221" s="246"/>
      <c r="E221" s="246"/>
      <c r="F221" s="246" t="s">
        <v>714</v>
      </c>
      <c r="G221" s="246"/>
      <c r="H221" s="246"/>
      <c r="I221" s="246"/>
      <c r="J221" s="246" t="s">
        <v>699</v>
      </c>
      <c r="K221" s="246" t="s">
        <v>1373</v>
      </c>
      <c r="L221" s="246" t="s">
        <v>1374</v>
      </c>
      <c r="M221" s="246"/>
      <c r="N221" s="246" t="s">
        <v>703</v>
      </c>
      <c r="O221" s="246" t="s">
        <v>704</v>
      </c>
      <c r="P221" s="246">
        <v>30501</v>
      </c>
      <c r="Q221" s="246" t="s">
        <v>705</v>
      </c>
      <c r="R221" s="246" t="s">
        <v>706</v>
      </c>
      <c r="S221" s="246"/>
      <c r="T221" s="246"/>
      <c r="U221" s="247">
        <v>6080000000</v>
      </c>
      <c r="V221" s="247">
        <v>6080000000</v>
      </c>
      <c r="W221" s="247">
        <v>6090000000</v>
      </c>
      <c r="X221" s="246"/>
      <c r="Y221" s="246" t="s">
        <v>708</v>
      </c>
      <c r="Z221" s="246"/>
      <c r="AA221" s="246"/>
      <c r="AB221" s="246" t="s">
        <v>721</v>
      </c>
      <c r="AC221" s="246" t="s">
        <v>717</v>
      </c>
    </row>
    <row r="222" spans="2:29" x14ac:dyDescent="0.2">
      <c r="B222" s="246" t="s">
        <v>1162</v>
      </c>
      <c r="C222" s="246" t="s">
        <v>1375</v>
      </c>
      <c r="D222" s="246"/>
      <c r="E222" s="246"/>
      <c r="F222" s="246" t="s">
        <v>698</v>
      </c>
      <c r="G222" s="246"/>
      <c r="H222" s="246"/>
      <c r="I222" s="246"/>
      <c r="J222" s="246" t="s">
        <v>699</v>
      </c>
      <c r="K222" s="246" t="s">
        <v>1376</v>
      </c>
      <c r="L222" s="246" t="s">
        <v>1377</v>
      </c>
      <c r="M222" s="246"/>
      <c r="N222" s="246" t="s">
        <v>703</v>
      </c>
      <c r="O222" s="246" t="s">
        <v>704</v>
      </c>
      <c r="P222" s="246">
        <v>30501</v>
      </c>
      <c r="Q222" s="246" t="s">
        <v>705</v>
      </c>
      <c r="R222" s="246" t="s">
        <v>706</v>
      </c>
      <c r="S222" s="246"/>
      <c r="T222" s="246"/>
      <c r="U222" s="247">
        <v>6080000000</v>
      </c>
      <c r="V222" s="247">
        <v>6080000000</v>
      </c>
      <c r="W222" s="247">
        <v>6090000000</v>
      </c>
      <c r="X222" s="246"/>
      <c r="Y222" s="246" t="s">
        <v>708</v>
      </c>
      <c r="Z222" s="246"/>
      <c r="AA222" s="246"/>
      <c r="AB222" s="246" t="s">
        <v>710</v>
      </c>
      <c r="AC222" s="246" t="s">
        <v>717</v>
      </c>
    </row>
    <row r="223" spans="2:29" x14ac:dyDescent="0.2">
      <c r="B223" s="246" t="s">
        <v>1162</v>
      </c>
      <c r="C223" s="246" t="s">
        <v>1378</v>
      </c>
      <c r="D223" s="246"/>
      <c r="E223" s="246"/>
      <c r="F223" s="246" t="s">
        <v>714</v>
      </c>
      <c r="G223" s="246"/>
      <c r="H223" s="246"/>
      <c r="I223" s="246"/>
      <c r="J223" s="246" t="s">
        <v>699</v>
      </c>
      <c r="K223" s="246" t="s">
        <v>1379</v>
      </c>
      <c r="L223" s="246" t="s">
        <v>1380</v>
      </c>
      <c r="M223" s="246"/>
      <c r="N223" s="246" t="s">
        <v>703</v>
      </c>
      <c r="O223" s="246" t="s">
        <v>704</v>
      </c>
      <c r="P223" s="246">
        <v>30501</v>
      </c>
      <c r="Q223" s="246" t="s">
        <v>705</v>
      </c>
      <c r="R223" s="246" t="s">
        <v>706</v>
      </c>
      <c r="S223" s="246"/>
      <c r="T223" s="246"/>
      <c r="U223" s="247">
        <v>6080000000</v>
      </c>
      <c r="V223" s="247">
        <v>6080000000</v>
      </c>
      <c r="W223" s="247">
        <v>6090000000</v>
      </c>
      <c r="X223" s="246"/>
      <c r="Y223" s="246" t="s">
        <v>708</v>
      </c>
      <c r="Z223" s="246"/>
      <c r="AA223" s="246"/>
      <c r="AB223" s="246" t="s">
        <v>721</v>
      </c>
      <c r="AC223" s="246" t="s">
        <v>717</v>
      </c>
    </row>
    <row r="224" spans="2:29" x14ac:dyDescent="0.2">
      <c r="B224" s="246" t="s">
        <v>1162</v>
      </c>
      <c r="C224" s="246" t="s">
        <v>1381</v>
      </c>
      <c r="D224" s="246"/>
      <c r="E224" s="246"/>
      <c r="F224" s="246" t="s">
        <v>698</v>
      </c>
      <c r="G224" s="246"/>
      <c r="H224" s="246"/>
      <c r="I224" s="246"/>
      <c r="J224" s="248">
        <v>29313</v>
      </c>
      <c r="K224" s="246" t="s">
        <v>1382</v>
      </c>
      <c r="L224" s="246" t="s">
        <v>1383</v>
      </c>
      <c r="M224" s="246"/>
      <c r="N224" s="246" t="s">
        <v>703</v>
      </c>
      <c r="O224" s="246" t="s">
        <v>704</v>
      </c>
      <c r="P224" s="246">
        <v>30501</v>
      </c>
      <c r="Q224" s="246" t="s">
        <v>705</v>
      </c>
      <c r="R224" s="246" t="s">
        <v>706</v>
      </c>
      <c r="S224" s="246"/>
      <c r="T224" s="246"/>
      <c r="U224" s="247">
        <v>6080000000</v>
      </c>
      <c r="V224" s="247">
        <v>6080000000</v>
      </c>
      <c r="W224" s="247">
        <v>6090000000</v>
      </c>
      <c r="X224" s="246"/>
      <c r="Y224" s="246" t="s">
        <v>708</v>
      </c>
      <c r="Z224" s="246"/>
      <c r="AA224" s="246"/>
      <c r="AB224" s="246" t="s">
        <v>710</v>
      </c>
      <c r="AC224" s="246" t="s">
        <v>717</v>
      </c>
    </row>
    <row r="225" spans="2:29" x14ac:dyDescent="0.2">
      <c r="B225" s="246" t="s">
        <v>1162</v>
      </c>
      <c r="C225" s="246" t="s">
        <v>1384</v>
      </c>
      <c r="D225" s="246"/>
      <c r="E225" s="246"/>
      <c r="F225" s="246" t="s">
        <v>714</v>
      </c>
      <c r="G225" s="246"/>
      <c r="H225" s="246"/>
      <c r="I225" s="246"/>
      <c r="J225" s="246" t="s">
        <v>699</v>
      </c>
      <c r="K225" s="246" t="s">
        <v>1385</v>
      </c>
      <c r="L225" s="246" t="s">
        <v>1386</v>
      </c>
      <c r="M225" s="246"/>
      <c r="N225" s="246" t="s">
        <v>703</v>
      </c>
      <c r="O225" s="246" t="s">
        <v>704</v>
      </c>
      <c r="P225" s="246">
        <v>30501</v>
      </c>
      <c r="Q225" s="246" t="s">
        <v>705</v>
      </c>
      <c r="R225" s="246" t="s">
        <v>706</v>
      </c>
      <c r="S225" s="246"/>
      <c r="T225" s="246"/>
      <c r="U225" s="247">
        <v>6080000000</v>
      </c>
      <c r="V225" s="247">
        <v>6080000000</v>
      </c>
      <c r="W225" s="247">
        <v>6090000000</v>
      </c>
      <c r="X225" s="246"/>
      <c r="Y225" s="246" t="s">
        <v>708</v>
      </c>
      <c r="Z225" s="246"/>
      <c r="AA225" s="246"/>
      <c r="AB225" s="246" t="s">
        <v>721</v>
      </c>
      <c r="AC225" s="246" t="s">
        <v>717</v>
      </c>
    </row>
    <row r="226" spans="2:29" x14ac:dyDescent="0.2">
      <c r="B226" s="246" t="s">
        <v>1162</v>
      </c>
      <c r="C226" s="246" t="s">
        <v>1387</v>
      </c>
      <c r="D226" s="246"/>
      <c r="E226" s="246"/>
      <c r="F226" s="246" t="s">
        <v>698</v>
      </c>
      <c r="G226" s="246"/>
      <c r="H226" s="246"/>
      <c r="I226" s="246"/>
      <c r="J226" s="246" t="s">
        <v>699</v>
      </c>
      <c r="K226" s="246" t="s">
        <v>1388</v>
      </c>
      <c r="L226" s="246" t="s">
        <v>1389</v>
      </c>
      <c r="M226" s="246"/>
      <c r="N226" s="246" t="s">
        <v>703</v>
      </c>
      <c r="O226" s="246" t="s">
        <v>704</v>
      </c>
      <c r="P226" s="246">
        <v>30501</v>
      </c>
      <c r="Q226" s="246" t="s">
        <v>705</v>
      </c>
      <c r="R226" s="246" t="s">
        <v>706</v>
      </c>
      <c r="S226" s="246"/>
      <c r="T226" s="246"/>
      <c r="U226" s="247">
        <v>6080000000</v>
      </c>
      <c r="V226" s="247">
        <v>6080000000</v>
      </c>
      <c r="W226" s="247">
        <v>6090000000</v>
      </c>
      <c r="X226" s="246"/>
      <c r="Y226" s="246" t="s">
        <v>708</v>
      </c>
      <c r="Z226" s="246"/>
      <c r="AA226" s="246"/>
      <c r="AB226" s="246" t="s">
        <v>710</v>
      </c>
      <c r="AC226" s="246" t="s">
        <v>717</v>
      </c>
    </row>
    <row r="227" spans="2:29" x14ac:dyDescent="0.2">
      <c r="B227" s="246" t="s">
        <v>1162</v>
      </c>
      <c r="C227" s="246" t="s">
        <v>1390</v>
      </c>
      <c r="D227" s="246"/>
      <c r="E227" s="246"/>
      <c r="F227" s="246" t="s">
        <v>714</v>
      </c>
      <c r="G227" s="246"/>
      <c r="H227" s="246"/>
      <c r="I227" s="246"/>
      <c r="J227" s="246" t="s">
        <v>699</v>
      </c>
      <c r="K227" s="246" t="s">
        <v>1391</v>
      </c>
      <c r="L227" s="246" t="s">
        <v>1392</v>
      </c>
      <c r="M227" s="246"/>
      <c r="N227" s="246" t="s">
        <v>703</v>
      </c>
      <c r="O227" s="246" t="s">
        <v>704</v>
      </c>
      <c r="P227" s="246">
        <v>30501</v>
      </c>
      <c r="Q227" s="246" t="s">
        <v>705</v>
      </c>
      <c r="R227" s="246" t="s">
        <v>706</v>
      </c>
      <c r="S227" s="246"/>
      <c r="T227" s="246"/>
      <c r="U227" s="247">
        <v>6080000000</v>
      </c>
      <c r="V227" s="247">
        <v>6080000000</v>
      </c>
      <c r="W227" s="247">
        <v>6090000000</v>
      </c>
      <c r="X227" s="246"/>
      <c r="Y227" s="246" t="s">
        <v>708</v>
      </c>
      <c r="Z227" s="246"/>
      <c r="AA227" s="246"/>
      <c r="AB227" s="246" t="s">
        <v>721</v>
      </c>
      <c r="AC227" s="246" t="s">
        <v>717</v>
      </c>
    </row>
    <row r="228" spans="2:29" x14ac:dyDescent="0.2">
      <c r="B228" s="246" t="s">
        <v>1162</v>
      </c>
      <c r="C228" s="246" t="s">
        <v>1393</v>
      </c>
      <c r="D228" s="246"/>
      <c r="E228" s="246"/>
      <c r="F228" s="246" t="s">
        <v>698</v>
      </c>
      <c r="G228" s="246"/>
      <c r="H228" s="246"/>
      <c r="I228" s="246"/>
      <c r="J228" s="246" t="s">
        <v>699</v>
      </c>
      <c r="K228" s="246" t="s">
        <v>1394</v>
      </c>
      <c r="L228" s="246" t="s">
        <v>1395</v>
      </c>
      <c r="M228" s="246"/>
      <c r="N228" s="246" t="s">
        <v>703</v>
      </c>
      <c r="O228" s="246" t="s">
        <v>704</v>
      </c>
      <c r="P228" s="246">
        <v>30501</v>
      </c>
      <c r="Q228" s="246" t="s">
        <v>705</v>
      </c>
      <c r="R228" s="246" t="s">
        <v>706</v>
      </c>
      <c r="S228" s="246"/>
      <c r="T228" s="246"/>
      <c r="U228" s="247">
        <v>6080000000</v>
      </c>
      <c r="V228" s="247">
        <v>6080000000</v>
      </c>
      <c r="W228" s="247">
        <v>6090000000</v>
      </c>
      <c r="X228" s="246"/>
      <c r="Y228" s="246" t="s">
        <v>708</v>
      </c>
      <c r="Z228" s="246"/>
      <c r="AA228" s="246"/>
      <c r="AB228" s="246" t="s">
        <v>710</v>
      </c>
      <c r="AC228" s="246" t="s">
        <v>717</v>
      </c>
    </row>
    <row r="229" spans="2:29" x14ac:dyDescent="0.2">
      <c r="B229" s="246" t="s">
        <v>1162</v>
      </c>
      <c r="C229" s="246" t="s">
        <v>1396</v>
      </c>
      <c r="D229" s="246"/>
      <c r="E229" s="246"/>
      <c r="F229" s="246" t="s">
        <v>714</v>
      </c>
      <c r="G229" s="246"/>
      <c r="H229" s="246"/>
      <c r="I229" s="246"/>
      <c r="J229" s="246" t="s">
        <v>699</v>
      </c>
      <c r="K229" s="246" t="s">
        <v>1397</v>
      </c>
      <c r="L229" s="246" t="s">
        <v>1398</v>
      </c>
      <c r="M229" s="246"/>
      <c r="N229" s="246" t="s">
        <v>703</v>
      </c>
      <c r="O229" s="246" t="s">
        <v>704</v>
      </c>
      <c r="P229" s="246">
        <v>30501</v>
      </c>
      <c r="Q229" s="246" t="s">
        <v>705</v>
      </c>
      <c r="R229" s="246" t="s">
        <v>706</v>
      </c>
      <c r="S229" s="246"/>
      <c r="T229" s="246"/>
      <c r="U229" s="247">
        <v>6080000000</v>
      </c>
      <c r="V229" s="247">
        <v>6080000000</v>
      </c>
      <c r="W229" s="247">
        <v>6090000000</v>
      </c>
      <c r="X229" s="246"/>
      <c r="Y229" s="246" t="s">
        <v>708</v>
      </c>
      <c r="Z229" s="246"/>
      <c r="AA229" s="246"/>
      <c r="AB229" s="246" t="s">
        <v>721</v>
      </c>
      <c r="AC229" s="246" t="s">
        <v>717</v>
      </c>
    </row>
    <row r="230" spans="2:29" x14ac:dyDescent="0.2">
      <c r="B230" s="246" t="s">
        <v>1162</v>
      </c>
      <c r="C230" s="246" t="s">
        <v>1396</v>
      </c>
      <c r="D230" s="246"/>
      <c r="E230" s="246"/>
      <c r="F230" s="246" t="s">
        <v>698</v>
      </c>
      <c r="G230" s="246"/>
      <c r="H230" s="246"/>
      <c r="I230" s="246"/>
      <c r="J230" s="246" t="s">
        <v>699</v>
      </c>
      <c r="K230" s="246" t="s">
        <v>1399</v>
      </c>
      <c r="L230" s="246" t="s">
        <v>1400</v>
      </c>
      <c r="M230" s="246"/>
      <c r="N230" s="246" t="s">
        <v>703</v>
      </c>
      <c r="O230" s="246" t="s">
        <v>704</v>
      </c>
      <c r="P230" s="246">
        <v>30501</v>
      </c>
      <c r="Q230" s="246" t="s">
        <v>705</v>
      </c>
      <c r="R230" s="246" t="s">
        <v>706</v>
      </c>
      <c r="S230" s="246"/>
      <c r="T230" s="246"/>
      <c r="U230" s="247">
        <v>6080000000</v>
      </c>
      <c r="V230" s="247">
        <v>6080000000</v>
      </c>
      <c r="W230" s="247">
        <v>6090000000</v>
      </c>
      <c r="X230" s="246"/>
      <c r="Y230" s="246" t="s">
        <v>708</v>
      </c>
      <c r="Z230" s="246"/>
      <c r="AA230" s="246"/>
      <c r="AB230" s="246" t="s">
        <v>710</v>
      </c>
      <c r="AC230" s="246" t="s">
        <v>717</v>
      </c>
    </row>
    <row r="231" spans="2:29" x14ac:dyDescent="0.2">
      <c r="B231" s="246" t="s">
        <v>1162</v>
      </c>
      <c r="C231" s="246" t="s">
        <v>1401</v>
      </c>
      <c r="D231" s="246"/>
      <c r="E231" s="246"/>
      <c r="F231" s="246" t="s">
        <v>714</v>
      </c>
      <c r="G231" s="246"/>
      <c r="H231" s="246"/>
      <c r="I231" s="246"/>
      <c r="J231" s="248">
        <v>29313</v>
      </c>
      <c r="K231" s="246" t="s">
        <v>1402</v>
      </c>
      <c r="L231" s="246" t="s">
        <v>1403</v>
      </c>
      <c r="M231" s="246"/>
      <c r="N231" s="246" t="s">
        <v>703</v>
      </c>
      <c r="O231" s="246" t="s">
        <v>704</v>
      </c>
      <c r="P231" s="246">
        <v>30501</v>
      </c>
      <c r="Q231" s="246" t="s">
        <v>705</v>
      </c>
      <c r="R231" s="246" t="s">
        <v>706</v>
      </c>
      <c r="S231" s="246"/>
      <c r="T231" s="246"/>
      <c r="U231" s="247">
        <v>6080000000</v>
      </c>
      <c r="V231" s="247">
        <v>6080000000</v>
      </c>
      <c r="W231" s="247">
        <v>6090000000</v>
      </c>
      <c r="X231" s="246"/>
      <c r="Y231" s="246" t="s">
        <v>708</v>
      </c>
      <c r="Z231" s="246"/>
      <c r="AA231" s="246"/>
      <c r="AB231" s="246" t="s">
        <v>721</v>
      </c>
      <c r="AC231" s="246" t="s">
        <v>717</v>
      </c>
    </row>
    <row r="232" spans="2:29" x14ac:dyDescent="0.2">
      <c r="B232" s="246" t="s">
        <v>1162</v>
      </c>
      <c r="C232" s="246" t="s">
        <v>1404</v>
      </c>
      <c r="D232" s="246"/>
      <c r="E232" s="246"/>
      <c r="F232" s="246" t="s">
        <v>698</v>
      </c>
      <c r="G232" s="246"/>
      <c r="H232" s="246"/>
      <c r="I232" s="246"/>
      <c r="J232" s="246" t="s">
        <v>699</v>
      </c>
      <c r="K232" s="246" t="s">
        <v>1405</v>
      </c>
      <c r="L232" s="246" t="s">
        <v>1406</v>
      </c>
      <c r="M232" s="246"/>
      <c r="N232" s="246" t="s">
        <v>703</v>
      </c>
      <c r="O232" s="246" t="s">
        <v>704</v>
      </c>
      <c r="P232" s="246">
        <v>30501</v>
      </c>
      <c r="Q232" s="246" t="s">
        <v>705</v>
      </c>
      <c r="R232" s="246" t="s">
        <v>706</v>
      </c>
      <c r="S232" s="246"/>
      <c r="T232" s="246"/>
      <c r="U232" s="247">
        <v>6080000000</v>
      </c>
      <c r="V232" s="247">
        <v>6080000000</v>
      </c>
      <c r="W232" s="247">
        <v>6090000000</v>
      </c>
      <c r="X232" s="246"/>
      <c r="Y232" s="246" t="s">
        <v>708</v>
      </c>
      <c r="Z232" s="246"/>
      <c r="AA232" s="246"/>
      <c r="AB232" s="246" t="s">
        <v>710</v>
      </c>
      <c r="AC232" s="246" t="s">
        <v>717</v>
      </c>
    </row>
    <row r="233" spans="2:29" x14ac:dyDescent="0.2">
      <c r="B233" s="246" t="s">
        <v>1162</v>
      </c>
      <c r="C233" s="246" t="s">
        <v>1407</v>
      </c>
      <c r="D233" s="246"/>
      <c r="E233" s="246"/>
      <c r="F233" s="246" t="s">
        <v>714</v>
      </c>
      <c r="G233" s="246"/>
      <c r="H233" s="246"/>
      <c r="I233" s="246"/>
      <c r="J233" s="246" t="s">
        <v>699</v>
      </c>
      <c r="K233" s="246" t="s">
        <v>1408</v>
      </c>
      <c r="L233" s="246" t="s">
        <v>1409</v>
      </c>
      <c r="M233" s="246"/>
      <c r="N233" s="246" t="s">
        <v>703</v>
      </c>
      <c r="O233" s="246" t="s">
        <v>704</v>
      </c>
      <c r="P233" s="246">
        <v>30501</v>
      </c>
      <c r="Q233" s="246" t="s">
        <v>705</v>
      </c>
      <c r="R233" s="246" t="s">
        <v>706</v>
      </c>
      <c r="S233" s="246"/>
      <c r="T233" s="246"/>
      <c r="U233" s="247">
        <v>6080000000</v>
      </c>
      <c r="V233" s="247">
        <v>6080000000</v>
      </c>
      <c r="W233" s="247">
        <v>6090000000</v>
      </c>
      <c r="X233" s="246"/>
      <c r="Y233" s="246" t="s">
        <v>708</v>
      </c>
      <c r="Z233" s="246"/>
      <c r="AA233" s="246"/>
      <c r="AB233" s="246" t="s">
        <v>721</v>
      </c>
      <c r="AC233" s="246" t="s">
        <v>717</v>
      </c>
    </row>
    <row r="234" spans="2:29" x14ac:dyDescent="0.2">
      <c r="B234" s="246" t="s">
        <v>1162</v>
      </c>
      <c r="C234" s="246" t="s">
        <v>1410</v>
      </c>
      <c r="D234" s="246"/>
      <c r="E234" s="246"/>
      <c r="F234" s="246" t="s">
        <v>698</v>
      </c>
      <c r="G234" s="246"/>
      <c r="H234" s="246"/>
      <c r="I234" s="246"/>
      <c r="J234" s="246" t="s">
        <v>699</v>
      </c>
      <c r="K234" s="246" t="s">
        <v>1411</v>
      </c>
      <c r="L234" s="246" t="s">
        <v>1412</v>
      </c>
      <c r="M234" s="246"/>
      <c r="N234" s="246" t="s">
        <v>703</v>
      </c>
      <c r="O234" s="246" t="s">
        <v>704</v>
      </c>
      <c r="P234" s="246">
        <v>30501</v>
      </c>
      <c r="Q234" s="246" t="s">
        <v>705</v>
      </c>
      <c r="R234" s="246" t="s">
        <v>706</v>
      </c>
      <c r="S234" s="246"/>
      <c r="T234" s="246"/>
      <c r="U234" s="247">
        <v>6080000000</v>
      </c>
      <c r="V234" s="247">
        <v>6080000000</v>
      </c>
      <c r="W234" s="247">
        <v>6090000000</v>
      </c>
      <c r="X234" s="246"/>
      <c r="Y234" s="246" t="s">
        <v>708</v>
      </c>
      <c r="Z234" s="246"/>
      <c r="AA234" s="246"/>
      <c r="AB234" s="246" t="s">
        <v>710</v>
      </c>
      <c r="AC234" s="246" t="s">
        <v>717</v>
      </c>
    </row>
    <row r="235" spans="2:29" x14ac:dyDescent="0.2">
      <c r="B235" s="246" t="s">
        <v>1162</v>
      </c>
      <c r="C235" s="246" t="s">
        <v>1413</v>
      </c>
      <c r="D235" s="246"/>
      <c r="E235" s="246"/>
      <c r="F235" s="246" t="s">
        <v>714</v>
      </c>
      <c r="G235" s="246"/>
      <c r="H235" s="246"/>
      <c r="I235" s="246"/>
      <c r="J235" s="246" t="s">
        <v>699</v>
      </c>
      <c r="K235" s="246" t="s">
        <v>1414</v>
      </c>
      <c r="L235" s="246" t="s">
        <v>1415</v>
      </c>
      <c r="M235" s="246"/>
      <c r="N235" s="246" t="s">
        <v>703</v>
      </c>
      <c r="O235" s="246" t="s">
        <v>704</v>
      </c>
      <c r="P235" s="246">
        <v>30501</v>
      </c>
      <c r="Q235" s="246" t="s">
        <v>705</v>
      </c>
      <c r="R235" s="246" t="s">
        <v>706</v>
      </c>
      <c r="S235" s="246"/>
      <c r="T235" s="246"/>
      <c r="U235" s="247">
        <v>6080000000</v>
      </c>
      <c r="V235" s="247">
        <v>6080000000</v>
      </c>
      <c r="W235" s="247">
        <v>6090000000</v>
      </c>
      <c r="X235" s="246"/>
      <c r="Y235" s="246" t="s">
        <v>708</v>
      </c>
      <c r="Z235" s="246"/>
      <c r="AA235" s="246"/>
      <c r="AB235" s="246" t="s">
        <v>721</v>
      </c>
      <c r="AC235" s="246" t="s">
        <v>717</v>
      </c>
    </row>
    <row r="236" spans="2:29" x14ac:dyDescent="0.2">
      <c r="B236" s="246" t="s">
        <v>1162</v>
      </c>
      <c r="C236" s="246" t="s">
        <v>1416</v>
      </c>
      <c r="D236" s="246"/>
      <c r="E236" s="246"/>
      <c r="F236" s="246" t="s">
        <v>698</v>
      </c>
      <c r="G236" s="246"/>
      <c r="H236" s="246"/>
      <c r="I236" s="246"/>
      <c r="J236" s="246" t="s">
        <v>699</v>
      </c>
      <c r="K236" s="246" t="s">
        <v>1417</v>
      </c>
      <c r="L236" s="246" t="s">
        <v>1418</v>
      </c>
      <c r="M236" s="246"/>
      <c r="N236" s="246" t="s">
        <v>703</v>
      </c>
      <c r="O236" s="246" t="s">
        <v>704</v>
      </c>
      <c r="P236" s="246">
        <v>30501</v>
      </c>
      <c r="Q236" s="246" t="s">
        <v>705</v>
      </c>
      <c r="R236" s="246" t="s">
        <v>706</v>
      </c>
      <c r="S236" s="246"/>
      <c r="T236" s="246"/>
      <c r="U236" s="247">
        <v>6080000000</v>
      </c>
      <c r="V236" s="247">
        <v>6080000000</v>
      </c>
      <c r="W236" s="247">
        <v>6090000000</v>
      </c>
      <c r="X236" s="246"/>
      <c r="Y236" s="246" t="s">
        <v>708</v>
      </c>
      <c r="Z236" s="246"/>
      <c r="AA236" s="246"/>
      <c r="AB236" s="246" t="s">
        <v>710</v>
      </c>
      <c r="AC236" s="246" t="s">
        <v>717</v>
      </c>
    </row>
    <row r="237" spans="2:29" x14ac:dyDescent="0.2">
      <c r="B237" s="246" t="s">
        <v>1162</v>
      </c>
      <c r="C237" s="246" t="s">
        <v>1419</v>
      </c>
      <c r="D237" s="246"/>
      <c r="E237" s="246"/>
      <c r="F237" s="246" t="s">
        <v>714</v>
      </c>
      <c r="G237" s="246"/>
      <c r="H237" s="246"/>
      <c r="I237" s="246"/>
      <c r="J237" s="246" t="s">
        <v>699</v>
      </c>
      <c r="K237" s="246" t="s">
        <v>1420</v>
      </c>
      <c r="L237" s="246" t="s">
        <v>1421</v>
      </c>
      <c r="M237" s="246"/>
      <c r="N237" s="246" t="s">
        <v>703</v>
      </c>
      <c r="O237" s="246" t="s">
        <v>704</v>
      </c>
      <c r="P237" s="246">
        <v>30501</v>
      </c>
      <c r="Q237" s="246" t="s">
        <v>705</v>
      </c>
      <c r="R237" s="246" t="s">
        <v>706</v>
      </c>
      <c r="S237" s="246"/>
      <c r="T237" s="246"/>
      <c r="U237" s="247">
        <v>6080000000</v>
      </c>
      <c r="V237" s="247">
        <v>6080000000</v>
      </c>
      <c r="W237" s="247">
        <v>6090000000</v>
      </c>
      <c r="X237" s="246"/>
      <c r="Y237" s="246" t="s">
        <v>708</v>
      </c>
      <c r="Z237" s="246"/>
      <c r="AA237" s="246"/>
      <c r="AB237" s="246" t="s">
        <v>721</v>
      </c>
      <c r="AC237" s="246" t="s">
        <v>717</v>
      </c>
    </row>
    <row r="238" spans="2:29" x14ac:dyDescent="0.2">
      <c r="B238" s="246" t="s">
        <v>1162</v>
      </c>
      <c r="C238" s="246" t="s">
        <v>1422</v>
      </c>
      <c r="D238" s="246"/>
      <c r="E238" s="246"/>
      <c r="F238" s="246" t="s">
        <v>698</v>
      </c>
      <c r="G238" s="246"/>
      <c r="H238" s="246"/>
      <c r="I238" s="246"/>
      <c r="J238" s="248">
        <v>29313</v>
      </c>
      <c r="K238" s="246" t="s">
        <v>1423</v>
      </c>
      <c r="L238" s="246" t="s">
        <v>1424</v>
      </c>
      <c r="M238" s="246"/>
      <c r="N238" s="246" t="s">
        <v>703</v>
      </c>
      <c r="O238" s="246" t="s">
        <v>704</v>
      </c>
      <c r="P238" s="246">
        <v>30501</v>
      </c>
      <c r="Q238" s="246" t="s">
        <v>705</v>
      </c>
      <c r="R238" s="246" t="s">
        <v>706</v>
      </c>
      <c r="S238" s="246"/>
      <c r="T238" s="246"/>
      <c r="U238" s="247">
        <v>6080000000</v>
      </c>
      <c r="V238" s="247">
        <v>6080000000</v>
      </c>
      <c r="W238" s="247">
        <v>6090000000</v>
      </c>
      <c r="X238" s="246"/>
      <c r="Y238" s="246" t="s">
        <v>708</v>
      </c>
      <c r="Z238" s="246"/>
      <c r="AA238" s="246"/>
      <c r="AB238" s="246" t="s">
        <v>710</v>
      </c>
      <c r="AC238" s="246" t="s">
        <v>717</v>
      </c>
    </row>
    <row r="239" spans="2:29" x14ac:dyDescent="0.2">
      <c r="B239" s="246" t="s">
        <v>1162</v>
      </c>
      <c r="C239" s="246" t="s">
        <v>1425</v>
      </c>
      <c r="D239" s="246"/>
      <c r="E239" s="246"/>
      <c r="F239" s="246" t="s">
        <v>714</v>
      </c>
      <c r="G239" s="246"/>
      <c r="H239" s="246"/>
      <c r="I239" s="246"/>
      <c r="J239" s="246" t="s">
        <v>699</v>
      </c>
      <c r="K239" s="246" t="s">
        <v>1426</v>
      </c>
      <c r="L239" s="246" t="s">
        <v>1427</v>
      </c>
      <c r="M239" s="246"/>
      <c r="N239" s="246" t="s">
        <v>703</v>
      </c>
      <c r="O239" s="246" t="s">
        <v>704</v>
      </c>
      <c r="P239" s="246">
        <v>30501</v>
      </c>
      <c r="Q239" s="246" t="s">
        <v>705</v>
      </c>
      <c r="R239" s="246" t="s">
        <v>706</v>
      </c>
      <c r="S239" s="246"/>
      <c r="T239" s="246"/>
      <c r="U239" s="247">
        <v>6080000000</v>
      </c>
      <c r="V239" s="247">
        <v>6080000000</v>
      </c>
      <c r="W239" s="247">
        <v>6090000000</v>
      </c>
      <c r="X239" s="246"/>
      <c r="Y239" s="246" t="s">
        <v>708</v>
      </c>
      <c r="Z239" s="246"/>
      <c r="AA239" s="246"/>
      <c r="AB239" s="246" t="s">
        <v>721</v>
      </c>
      <c r="AC239" s="246" t="s">
        <v>717</v>
      </c>
    </row>
    <row r="240" spans="2:29" x14ac:dyDescent="0.2">
      <c r="B240" s="246" t="s">
        <v>1162</v>
      </c>
      <c r="C240" s="246" t="s">
        <v>1428</v>
      </c>
      <c r="D240" s="246"/>
      <c r="E240" s="246"/>
      <c r="F240" s="246" t="s">
        <v>698</v>
      </c>
      <c r="G240" s="246"/>
      <c r="H240" s="246"/>
      <c r="I240" s="246"/>
      <c r="J240" s="246" t="s">
        <v>699</v>
      </c>
      <c r="K240" s="246" t="s">
        <v>1429</v>
      </c>
      <c r="L240" s="246" t="s">
        <v>1430</v>
      </c>
      <c r="M240" s="246"/>
      <c r="N240" s="246" t="s">
        <v>703</v>
      </c>
      <c r="O240" s="246" t="s">
        <v>704</v>
      </c>
      <c r="P240" s="246">
        <v>30501</v>
      </c>
      <c r="Q240" s="246" t="s">
        <v>705</v>
      </c>
      <c r="R240" s="246" t="s">
        <v>706</v>
      </c>
      <c r="S240" s="246"/>
      <c r="T240" s="246"/>
      <c r="U240" s="247">
        <v>6080000000</v>
      </c>
      <c r="V240" s="247">
        <v>6080000000</v>
      </c>
      <c r="W240" s="247">
        <v>6090000000</v>
      </c>
      <c r="X240" s="246"/>
      <c r="Y240" s="246" t="s">
        <v>708</v>
      </c>
      <c r="Z240" s="246"/>
      <c r="AA240" s="246"/>
      <c r="AB240" s="246" t="s">
        <v>710</v>
      </c>
      <c r="AC240" s="246" t="s">
        <v>717</v>
      </c>
    </row>
    <row r="241" spans="2:29" x14ac:dyDescent="0.2">
      <c r="B241" s="246" t="s">
        <v>1162</v>
      </c>
      <c r="C241" s="246" t="s">
        <v>1431</v>
      </c>
      <c r="D241" s="246"/>
      <c r="E241" s="246"/>
      <c r="F241" s="246" t="s">
        <v>714</v>
      </c>
      <c r="G241" s="246"/>
      <c r="H241" s="246"/>
      <c r="I241" s="246"/>
      <c r="J241" s="246" t="s">
        <v>699</v>
      </c>
      <c r="K241" s="246" t="s">
        <v>1432</v>
      </c>
      <c r="L241" s="246" t="s">
        <v>1433</v>
      </c>
      <c r="M241" s="246"/>
      <c r="N241" s="246" t="s">
        <v>703</v>
      </c>
      <c r="O241" s="246" t="s">
        <v>704</v>
      </c>
      <c r="P241" s="246">
        <v>30501</v>
      </c>
      <c r="Q241" s="246" t="s">
        <v>705</v>
      </c>
      <c r="R241" s="246" t="s">
        <v>706</v>
      </c>
      <c r="S241" s="246"/>
      <c r="T241" s="246"/>
      <c r="U241" s="247">
        <v>6080000000</v>
      </c>
      <c r="V241" s="247">
        <v>6080000000</v>
      </c>
      <c r="W241" s="247">
        <v>6090000000</v>
      </c>
      <c r="X241" s="246"/>
      <c r="Y241" s="246" t="s">
        <v>708</v>
      </c>
      <c r="Z241" s="246"/>
      <c r="AA241" s="246"/>
      <c r="AB241" s="246" t="s">
        <v>721</v>
      </c>
      <c r="AC241" s="246" t="s">
        <v>717</v>
      </c>
    </row>
    <row r="242" spans="2:29" x14ac:dyDescent="0.2">
      <c r="B242" s="246" t="s">
        <v>1162</v>
      </c>
      <c r="C242" s="246" t="s">
        <v>1434</v>
      </c>
      <c r="D242" s="246"/>
      <c r="E242" s="246"/>
      <c r="F242" s="246" t="s">
        <v>698</v>
      </c>
      <c r="G242" s="246"/>
      <c r="H242" s="246"/>
      <c r="I242" s="246"/>
      <c r="J242" s="246" t="s">
        <v>699</v>
      </c>
      <c r="K242" s="246" t="s">
        <v>1435</v>
      </c>
      <c r="L242" s="246" t="s">
        <v>1436</v>
      </c>
      <c r="M242" s="246"/>
      <c r="N242" s="246" t="s">
        <v>703</v>
      </c>
      <c r="O242" s="246" t="s">
        <v>704</v>
      </c>
      <c r="P242" s="246">
        <v>30501</v>
      </c>
      <c r="Q242" s="246" t="s">
        <v>705</v>
      </c>
      <c r="R242" s="246" t="s">
        <v>706</v>
      </c>
      <c r="S242" s="246"/>
      <c r="T242" s="246"/>
      <c r="U242" s="247">
        <v>6080000000</v>
      </c>
      <c r="V242" s="247">
        <v>6080000000</v>
      </c>
      <c r="W242" s="247">
        <v>6090000000</v>
      </c>
      <c r="X242" s="246"/>
      <c r="Y242" s="246" t="s">
        <v>708</v>
      </c>
      <c r="Z242" s="246"/>
      <c r="AA242" s="246"/>
      <c r="AB242" s="246" t="s">
        <v>710</v>
      </c>
      <c r="AC242" s="246" t="s">
        <v>717</v>
      </c>
    </row>
    <row r="243" spans="2:29" x14ac:dyDescent="0.2">
      <c r="B243" s="246" t="s">
        <v>1162</v>
      </c>
      <c r="C243" s="246" t="s">
        <v>1437</v>
      </c>
      <c r="D243" s="246"/>
      <c r="E243" s="246"/>
      <c r="F243" s="246" t="s">
        <v>714</v>
      </c>
      <c r="G243" s="246"/>
      <c r="H243" s="246"/>
      <c r="I243" s="246"/>
      <c r="J243" s="246" t="s">
        <v>699</v>
      </c>
      <c r="K243" s="246" t="s">
        <v>1438</v>
      </c>
      <c r="L243" s="246" t="s">
        <v>1439</v>
      </c>
      <c r="M243" s="246"/>
      <c r="N243" s="246" t="s">
        <v>703</v>
      </c>
      <c r="O243" s="246" t="s">
        <v>704</v>
      </c>
      <c r="P243" s="246">
        <v>30501</v>
      </c>
      <c r="Q243" s="246" t="s">
        <v>705</v>
      </c>
      <c r="R243" s="246" t="s">
        <v>706</v>
      </c>
      <c r="S243" s="246"/>
      <c r="T243" s="246"/>
      <c r="U243" s="247">
        <v>6080000000</v>
      </c>
      <c r="V243" s="247">
        <v>6080000000</v>
      </c>
      <c r="W243" s="247">
        <v>6090000000</v>
      </c>
      <c r="X243" s="246"/>
      <c r="Y243" s="246" t="s">
        <v>708</v>
      </c>
      <c r="Z243" s="246"/>
      <c r="AA243" s="246"/>
      <c r="AB243" s="246" t="s">
        <v>721</v>
      </c>
      <c r="AC243" s="246" t="s">
        <v>717</v>
      </c>
    </row>
    <row r="244" spans="2:29" x14ac:dyDescent="0.2">
      <c r="B244" s="246" t="s">
        <v>1162</v>
      </c>
      <c r="C244" s="246" t="s">
        <v>1440</v>
      </c>
      <c r="D244" s="246"/>
      <c r="E244" s="246"/>
      <c r="F244" s="246" t="s">
        <v>698</v>
      </c>
      <c r="G244" s="246"/>
      <c r="H244" s="246"/>
      <c r="I244" s="246"/>
      <c r="J244" s="246" t="s">
        <v>699</v>
      </c>
      <c r="K244" s="246" t="s">
        <v>1441</v>
      </c>
      <c r="L244" s="246" t="s">
        <v>1442</v>
      </c>
      <c r="M244" s="246"/>
      <c r="N244" s="246" t="s">
        <v>703</v>
      </c>
      <c r="O244" s="246" t="s">
        <v>704</v>
      </c>
      <c r="P244" s="246">
        <v>30501</v>
      </c>
      <c r="Q244" s="246" t="s">
        <v>705</v>
      </c>
      <c r="R244" s="246" t="s">
        <v>706</v>
      </c>
      <c r="S244" s="246"/>
      <c r="T244" s="246"/>
      <c r="U244" s="247">
        <v>6080000000</v>
      </c>
      <c r="V244" s="247">
        <v>6080000000</v>
      </c>
      <c r="W244" s="247">
        <v>6090000000</v>
      </c>
      <c r="X244" s="246"/>
      <c r="Y244" s="246" t="s">
        <v>708</v>
      </c>
      <c r="Z244" s="246"/>
      <c r="AA244" s="246"/>
      <c r="AB244" s="246" t="s">
        <v>710</v>
      </c>
      <c r="AC244" s="246" t="s">
        <v>717</v>
      </c>
    </row>
    <row r="245" spans="2:29" x14ac:dyDescent="0.2">
      <c r="B245" s="246" t="s">
        <v>1162</v>
      </c>
      <c r="C245" s="246" t="s">
        <v>1443</v>
      </c>
      <c r="D245" s="246"/>
      <c r="E245" s="246"/>
      <c r="F245" s="246" t="s">
        <v>714</v>
      </c>
      <c r="G245" s="246"/>
      <c r="H245" s="246"/>
      <c r="I245" s="246"/>
      <c r="J245" s="248">
        <v>29313</v>
      </c>
      <c r="K245" s="246" t="s">
        <v>1444</v>
      </c>
      <c r="L245" s="246" t="s">
        <v>1445</v>
      </c>
      <c r="M245" s="246"/>
      <c r="N245" s="246" t="s">
        <v>703</v>
      </c>
      <c r="O245" s="246" t="s">
        <v>704</v>
      </c>
      <c r="P245" s="246">
        <v>30501</v>
      </c>
      <c r="Q245" s="246" t="s">
        <v>705</v>
      </c>
      <c r="R245" s="246" t="s">
        <v>706</v>
      </c>
      <c r="S245" s="246"/>
      <c r="T245" s="246"/>
      <c r="U245" s="247">
        <v>6080000000</v>
      </c>
      <c r="V245" s="247">
        <v>6080000000</v>
      </c>
      <c r="W245" s="247">
        <v>6090000000</v>
      </c>
      <c r="X245" s="246"/>
      <c r="Y245" s="246" t="s">
        <v>708</v>
      </c>
      <c r="Z245" s="246"/>
      <c r="AA245" s="246"/>
      <c r="AB245" s="246" t="s">
        <v>721</v>
      </c>
      <c r="AC245" s="246" t="s">
        <v>717</v>
      </c>
    </row>
    <row r="246" spans="2:29" x14ac:dyDescent="0.2">
      <c r="B246" s="246" t="s">
        <v>1162</v>
      </c>
      <c r="C246" s="246" t="s">
        <v>1446</v>
      </c>
      <c r="D246" s="246"/>
      <c r="E246" s="246"/>
      <c r="F246" s="246" t="s">
        <v>698</v>
      </c>
      <c r="G246" s="246"/>
      <c r="H246" s="246"/>
      <c r="I246" s="246"/>
      <c r="J246" s="246" t="s">
        <v>699</v>
      </c>
      <c r="K246" s="246" t="s">
        <v>1447</v>
      </c>
      <c r="L246" s="246" t="s">
        <v>1448</v>
      </c>
      <c r="M246" s="246"/>
      <c r="N246" s="246" t="s">
        <v>703</v>
      </c>
      <c r="O246" s="246" t="s">
        <v>704</v>
      </c>
      <c r="P246" s="246">
        <v>30501</v>
      </c>
      <c r="Q246" s="246" t="s">
        <v>705</v>
      </c>
      <c r="R246" s="246" t="s">
        <v>706</v>
      </c>
      <c r="S246" s="246"/>
      <c r="T246" s="246"/>
      <c r="U246" s="247">
        <v>6080000000</v>
      </c>
      <c r="V246" s="247">
        <v>6080000000</v>
      </c>
      <c r="W246" s="247">
        <v>6090000000</v>
      </c>
      <c r="X246" s="246"/>
      <c r="Y246" s="246" t="s">
        <v>708</v>
      </c>
      <c r="Z246" s="246"/>
      <c r="AA246" s="246"/>
      <c r="AB246" s="246" t="s">
        <v>710</v>
      </c>
      <c r="AC246" s="246" t="s">
        <v>717</v>
      </c>
    </row>
    <row r="247" spans="2:29" x14ac:dyDescent="0.2">
      <c r="B247" s="246" t="s">
        <v>1162</v>
      </c>
      <c r="C247" s="246" t="s">
        <v>1449</v>
      </c>
      <c r="D247" s="246"/>
      <c r="E247" s="246"/>
      <c r="F247" s="246" t="s">
        <v>714</v>
      </c>
      <c r="G247" s="246"/>
      <c r="H247" s="246"/>
      <c r="I247" s="246"/>
      <c r="J247" s="246" t="s">
        <v>699</v>
      </c>
      <c r="K247" s="246" t="s">
        <v>1450</v>
      </c>
      <c r="L247" s="246" t="s">
        <v>1451</v>
      </c>
      <c r="M247" s="246"/>
      <c r="N247" s="246" t="s">
        <v>703</v>
      </c>
      <c r="O247" s="246" t="s">
        <v>704</v>
      </c>
      <c r="P247" s="246">
        <v>30501</v>
      </c>
      <c r="Q247" s="246" t="s">
        <v>705</v>
      </c>
      <c r="R247" s="246" t="s">
        <v>706</v>
      </c>
      <c r="S247" s="246"/>
      <c r="T247" s="246"/>
      <c r="U247" s="247">
        <v>6080000000</v>
      </c>
      <c r="V247" s="247">
        <v>6080000000</v>
      </c>
      <c r="W247" s="247">
        <v>6090000000</v>
      </c>
      <c r="X247" s="246"/>
      <c r="Y247" s="246" t="s">
        <v>708</v>
      </c>
      <c r="Z247" s="246"/>
      <c r="AA247" s="246"/>
      <c r="AB247" s="246" t="s">
        <v>721</v>
      </c>
      <c r="AC247" s="246" t="s">
        <v>717</v>
      </c>
    </row>
    <row r="248" spans="2:29" x14ac:dyDescent="0.2">
      <c r="B248" s="246" t="s">
        <v>1162</v>
      </c>
      <c r="C248" s="246" t="s">
        <v>1452</v>
      </c>
      <c r="D248" s="246"/>
      <c r="E248" s="246"/>
      <c r="F248" s="246" t="s">
        <v>698</v>
      </c>
      <c r="G248" s="246"/>
      <c r="H248" s="246"/>
      <c r="I248" s="246"/>
      <c r="J248" s="246" t="s">
        <v>699</v>
      </c>
      <c r="K248" s="246" t="s">
        <v>1453</v>
      </c>
      <c r="L248" s="246" t="s">
        <v>1454</v>
      </c>
      <c r="M248" s="246"/>
      <c r="N248" s="246" t="s">
        <v>703</v>
      </c>
      <c r="O248" s="246" t="s">
        <v>704</v>
      </c>
      <c r="P248" s="246">
        <v>30501</v>
      </c>
      <c r="Q248" s="246" t="s">
        <v>705</v>
      </c>
      <c r="R248" s="246" t="s">
        <v>706</v>
      </c>
      <c r="S248" s="246"/>
      <c r="T248" s="246"/>
      <c r="U248" s="247">
        <v>6080000000</v>
      </c>
      <c r="V248" s="247">
        <v>6080000000</v>
      </c>
      <c r="W248" s="247">
        <v>6090000000</v>
      </c>
      <c r="X248" s="246"/>
      <c r="Y248" s="246" t="s">
        <v>708</v>
      </c>
      <c r="Z248" s="246"/>
      <c r="AA248" s="246"/>
      <c r="AB248" s="246" t="s">
        <v>710</v>
      </c>
      <c r="AC248" s="246" t="s">
        <v>717</v>
      </c>
    </row>
    <row r="249" spans="2:29" x14ac:dyDescent="0.2">
      <c r="B249" s="246" t="s">
        <v>1162</v>
      </c>
      <c r="C249" s="246" t="s">
        <v>1455</v>
      </c>
      <c r="D249" s="246"/>
      <c r="E249" s="246"/>
      <c r="F249" s="246" t="s">
        <v>714</v>
      </c>
      <c r="G249" s="246"/>
      <c r="H249" s="246"/>
      <c r="I249" s="246"/>
      <c r="J249" s="246" t="s">
        <v>699</v>
      </c>
      <c r="K249" s="246" t="s">
        <v>1456</v>
      </c>
      <c r="L249" s="246" t="s">
        <v>1457</v>
      </c>
      <c r="M249" s="246"/>
      <c r="N249" s="246" t="s">
        <v>703</v>
      </c>
      <c r="O249" s="246" t="s">
        <v>704</v>
      </c>
      <c r="P249" s="246">
        <v>30501</v>
      </c>
      <c r="Q249" s="246" t="s">
        <v>705</v>
      </c>
      <c r="R249" s="246" t="s">
        <v>706</v>
      </c>
      <c r="S249" s="246"/>
      <c r="T249" s="246"/>
      <c r="U249" s="247">
        <v>6080000000</v>
      </c>
      <c r="V249" s="247">
        <v>6080000000</v>
      </c>
      <c r="W249" s="247">
        <v>6090000000</v>
      </c>
      <c r="X249" s="246"/>
      <c r="Y249" s="246" t="s">
        <v>708</v>
      </c>
      <c r="Z249" s="246"/>
      <c r="AA249" s="246"/>
      <c r="AB249" s="246" t="s">
        <v>721</v>
      </c>
      <c r="AC249" s="246" t="s">
        <v>717</v>
      </c>
    </row>
    <row r="250" spans="2:29" x14ac:dyDescent="0.2">
      <c r="B250" s="246" t="s">
        <v>1162</v>
      </c>
      <c r="C250" s="246" t="s">
        <v>1458</v>
      </c>
      <c r="D250" s="246"/>
      <c r="E250" s="246"/>
      <c r="F250" s="246" t="s">
        <v>698</v>
      </c>
      <c r="G250" s="246"/>
      <c r="H250" s="246"/>
      <c r="I250" s="246"/>
      <c r="J250" s="246" t="s">
        <v>699</v>
      </c>
      <c r="K250" s="246" t="s">
        <v>1459</v>
      </c>
      <c r="L250" s="246" t="s">
        <v>1460</v>
      </c>
      <c r="M250" s="246"/>
      <c r="N250" s="246" t="s">
        <v>703</v>
      </c>
      <c r="O250" s="246" t="s">
        <v>704</v>
      </c>
      <c r="P250" s="246">
        <v>30501</v>
      </c>
      <c r="Q250" s="246" t="s">
        <v>705</v>
      </c>
      <c r="R250" s="246" t="s">
        <v>706</v>
      </c>
      <c r="S250" s="246"/>
      <c r="T250" s="246"/>
      <c r="U250" s="247">
        <v>6080000000</v>
      </c>
      <c r="V250" s="247">
        <v>6080000000</v>
      </c>
      <c r="W250" s="247">
        <v>6090000000</v>
      </c>
      <c r="X250" s="246"/>
      <c r="Y250" s="246" t="s">
        <v>708</v>
      </c>
      <c r="Z250" s="246"/>
      <c r="AA250" s="246"/>
      <c r="AB250" s="246" t="s">
        <v>710</v>
      </c>
      <c r="AC250" s="246" t="s">
        <v>717</v>
      </c>
    </row>
    <row r="251" spans="2:29" x14ac:dyDescent="0.2">
      <c r="B251" s="246" t="s">
        <v>1162</v>
      </c>
      <c r="C251" s="246" t="s">
        <v>1461</v>
      </c>
      <c r="D251" s="246"/>
      <c r="E251" s="246"/>
      <c r="F251" s="246" t="s">
        <v>714</v>
      </c>
      <c r="G251" s="246"/>
      <c r="H251" s="246"/>
      <c r="I251" s="246"/>
      <c r="J251" s="246" t="s">
        <v>699</v>
      </c>
      <c r="K251" s="246" t="s">
        <v>1462</v>
      </c>
      <c r="L251" s="246" t="s">
        <v>1463</v>
      </c>
      <c r="M251" s="246"/>
      <c r="N251" s="246" t="s">
        <v>703</v>
      </c>
      <c r="O251" s="246" t="s">
        <v>704</v>
      </c>
      <c r="P251" s="246">
        <v>30501</v>
      </c>
      <c r="Q251" s="246" t="s">
        <v>705</v>
      </c>
      <c r="R251" s="246" t="s">
        <v>706</v>
      </c>
      <c r="S251" s="246"/>
      <c r="T251" s="246"/>
      <c r="U251" s="247">
        <v>6080000000</v>
      </c>
      <c r="V251" s="247">
        <v>6080000000</v>
      </c>
      <c r="W251" s="247">
        <v>6090000000</v>
      </c>
      <c r="X251" s="246"/>
      <c r="Y251" s="246" t="s">
        <v>708</v>
      </c>
      <c r="Z251" s="246"/>
      <c r="AA251" s="246"/>
      <c r="AB251" s="246" t="s">
        <v>721</v>
      </c>
      <c r="AC251" s="246" t="s">
        <v>717</v>
      </c>
    </row>
    <row r="252" spans="2:29" x14ac:dyDescent="0.2">
      <c r="B252" s="246" t="s">
        <v>1162</v>
      </c>
      <c r="C252" s="246" t="s">
        <v>1464</v>
      </c>
      <c r="D252" s="246"/>
      <c r="E252" s="246"/>
      <c r="F252" s="246" t="s">
        <v>698</v>
      </c>
      <c r="G252" s="246"/>
      <c r="H252" s="246"/>
      <c r="I252" s="246"/>
      <c r="J252" s="248">
        <v>29313</v>
      </c>
      <c r="K252" s="246" t="s">
        <v>1465</v>
      </c>
      <c r="L252" s="246" t="s">
        <v>1466</v>
      </c>
      <c r="M252" s="246"/>
      <c r="N252" s="246" t="s">
        <v>703</v>
      </c>
      <c r="O252" s="246" t="s">
        <v>704</v>
      </c>
      <c r="P252" s="246">
        <v>30501</v>
      </c>
      <c r="Q252" s="246" t="s">
        <v>705</v>
      </c>
      <c r="R252" s="246" t="s">
        <v>706</v>
      </c>
      <c r="S252" s="246"/>
      <c r="T252" s="246"/>
      <c r="U252" s="247">
        <v>6080000000</v>
      </c>
      <c r="V252" s="247">
        <v>6080000000</v>
      </c>
      <c r="W252" s="247">
        <v>6090000000</v>
      </c>
      <c r="X252" s="246"/>
      <c r="Y252" s="246" t="s">
        <v>708</v>
      </c>
      <c r="Z252" s="246"/>
      <c r="AA252" s="246"/>
      <c r="AB252" s="246" t="s">
        <v>710</v>
      </c>
      <c r="AC252" s="246" t="s">
        <v>717</v>
      </c>
    </row>
    <row r="253" spans="2:29" x14ac:dyDescent="0.2">
      <c r="B253" s="246" t="s">
        <v>1162</v>
      </c>
      <c r="C253" s="246" t="s">
        <v>1467</v>
      </c>
      <c r="D253" s="246"/>
      <c r="E253" s="246"/>
      <c r="F253" s="246" t="s">
        <v>714</v>
      </c>
      <c r="G253" s="246"/>
      <c r="H253" s="246"/>
      <c r="I253" s="246"/>
      <c r="J253" s="246" t="s">
        <v>699</v>
      </c>
      <c r="K253" s="246" t="s">
        <v>1468</v>
      </c>
      <c r="L253" s="246" t="s">
        <v>1469</v>
      </c>
      <c r="M253" s="246"/>
      <c r="N253" s="246" t="s">
        <v>703</v>
      </c>
      <c r="O253" s="246" t="s">
        <v>704</v>
      </c>
      <c r="P253" s="246">
        <v>30501</v>
      </c>
      <c r="Q253" s="246" t="s">
        <v>705</v>
      </c>
      <c r="R253" s="246" t="s">
        <v>706</v>
      </c>
      <c r="S253" s="246"/>
      <c r="T253" s="246"/>
      <c r="U253" s="247">
        <v>6080000000</v>
      </c>
      <c r="V253" s="247">
        <v>6080000000</v>
      </c>
      <c r="W253" s="247">
        <v>6090000000</v>
      </c>
      <c r="X253" s="246"/>
      <c r="Y253" s="246" t="s">
        <v>708</v>
      </c>
      <c r="Z253" s="246"/>
      <c r="AA253" s="246"/>
      <c r="AB253" s="246" t="s">
        <v>721</v>
      </c>
      <c r="AC253" s="246" t="s">
        <v>717</v>
      </c>
    </row>
    <row r="254" spans="2:29" x14ac:dyDescent="0.2">
      <c r="B254" s="246" t="s">
        <v>1162</v>
      </c>
      <c r="C254" s="246" t="s">
        <v>1470</v>
      </c>
      <c r="D254" s="246"/>
      <c r="E254" s="246"/>
      <c r="F254" s="246" t="s">
        <v>698</v>
      </c>
      <c r="G254" s="246"/>
      <c r="H254" s="246"/>
      <c r="I254" s="246"/>
      <c r="J254" s="246" t="s">
        <v>699</v>
      </c>
      <c r="K254" s="246" t="s">
        <v>1471</v>
      </c>
      <c r="L254" s="246" t="s">
        <v>1472</v>
      </c>
      <c r="M254" s="246"/>
      <c r="N254" s="246" t="s">
        <v>703</v>
      </c>
      <c r="O254" s="246" t="s">
        <v>704</v>
      </c>
      <c r="P254" s="246">
        <v>30501</v>
      </c>
      <c r="Q254" s="246" t="s">
        <v>705</v>
      </c>
      <c r="R254" s="246" t="s">
        <v>706</v>
      </c>
      <c r="S254" s="246"/>
      <c r="T254" s="246"/>
      <c r="U254" s="247">
        <v>6080000000</v>
      </c>
      <c r="V254" s="247">
        <v>6080000000</v>
      </c>
      <c r="W254" s="247">
        <v>6090000000</v>
      </c>
      <c r="X254" s="246"/>
      <c r="Y254" s="246" t="s">
        <v>708</v>
      </c>
      <c r="Z254" s="246"/>
      <c r="AA254" s="246"/>
      <c r="AB254" s="246" t="s">
        <v>710</v>
      </c>
      <c r="AC254" s="246" t="s">
        <v>717</v>
      </c>
    </row>
    <row r="255" spans="2:29" x14ac:dyDescent="0.2">
      <c r="B255" s="246" t="s">
        <v>1162</v>
      </c>
      <c r="C255" s="246" t="s">
        <v>1473</v>
      </c>
      <c r="D255" s="246"/>
      <c r="E255" s="246"/>
      <c r="F255" s="246" t="s">
        <v>714</v>
      </c>
      <c r="G255" s="246"/>
      <c r="H255" s="246"/>
      <c r="I255" s="246"/>
      <c r="J255" s="246" t="s">
        <v>699</v>
      </c>
      <c r="K255" s="246" t="s">
        <v>1474</v>
      </c>
      <c r="L255" s="246" t="s">
        <v>1475</v>
      </c>
      <c r="M255" s="246"/>
      <c r="N255" s="246" t="s">
        <v>703</v>
      </c>
      <c r="O255" s="246" t="s">
        <v>704</v>
      </c>
      <c r="P255" s="246">
        <v>30501</v>
      </c>
      <c r="Q255" s="246" t="s">
        <v>705</v>
      </c>
      <c r="R255" s="246" t="s">
        <v>706</v>
      </c>
      <c r="S255" s="246"/>
      <c r="T255" s="246"/>
      <c r="U255" s="247">
        <v>6080000000</v>
      </c>
      <c r="V255" s="247">
        <v>6080000000</v>
      </c>
      <c r="W255" s="247">
        <v>6090000000</v>
      </c>
      <c r="X255" s="246"/>
      <c r="Y255" s="246" t="s">
        <v>708</v>
      </c>
      <c r="Z255" s="246"/>
      <c r="AA255" s="246"/>
      <c r="AB255" s="246" t="s">
        <v>721</v>
      </c>
      <c r="AC255" s="246" t="s">
        <v>717</v>
      </c>
    </row>
    <row r="256" spans="2:29" x14ac:dyDescent="0.2">
      <c r="B256" s="246" t="s">
        <v>1162</v>
      </c>
      <c r="C256" s="246" t="s">
        <v>1476</v>
      </c>
      <c r="D256" s="246"/>
      <c r="E256" s="246"/>
      <c r="F256" s="246" t="s">
        <v>698</v>
      </c>
      <c r="G256" s="246"/>
      <c r="H256" s="246"/>
      <c r="I256" s="246"/>
      <c r="J256" s="246" t="s">
        <v>699</v>
      </c>
      <c r="K256" s="246" t="s">
        <v>1477</v>
      </c>
      <c r="L256" s="246" t="s">
        <v>1478</v>
      </c>
      <c r="M256" s="246"/>
      <c r="N256" s="246" t="s">
        <v>703</v>
      </c>
      <c r="O256" s="246" t="s">
        <v>704</v>
      </c>
      <c r="P256" s="246">
        <v>30501</v>
      </c>
      <c r="Q256" s="246" t="s">
        <v>705</v>
      </c>
      <c r="R256" s="246" t="s">
        <v>706</v>
      </c>
      <c r="S256" s="246"/>
      <c r="T256" s="246"/>
      <c r="U256" s="247">
        <v>6080000000</v>
      </c>
      <c r="V256" s="247">
        <v>6080000000</v>
      </c>
      <c r="W256" s="247">
        <v>6090000000</v>
      </c>
      <c r="X256" s="246"/>
      <c r="Y256" s="246" t="s">
        <v>708</v>
      </c>
      <c r="Z256" s="246"/>
      <c r="AA256" s="246"/>
      <c r="AB256" s="246" t="s">
        <v>710</v>
      </c>
      <c r="AC256" s="246" t="s">
        <v>717</v>
      </c>
    </row>
    <row r="257" spans="2:29" x14ac:dyDescent="0.2">
      <c r="B257" s="246" t="s">
        <v>1162</v>
      </c>
      <c r="C257" s="246" t="s">
        <v>1479</v>
      </c>
      <c r="D257" s="246"/>
      <c r="E257" s="246"/>
      <c r="F257" s="246" t="s">
        <v>714</v>
      </c>
      <c r="G257" s="246"/>
      <c r="H257" s="246"/>
      <c r="I257" s="246"/>
      <c r="J257" s="246" t="s">
        <v>699</v>
      </c>
      <c r="K257" s="246" t="s">
        <v>1480</v>
      </c>
      <c r="L257" s="246" t="s">
        <v>1481</v>
      </c>
      <c r="M257" s="246"/>
      <c r="N257" s="246" t="s">
        <v>703</v>
      </c>
      <c r="O257" s="246" t="s">
        <v>704</v>
      </c>
      <c r="P257" s="246">
        <v>30501</v>
      </c>
      <c r="Q257" s="246" t="s">
        <v>705</v>
      </c>
      <c r="R257" s="246" t="s">
        <v>706</v>
      </c>
      <c r="S257" s="246"/>
      <c r="T257" s="246"/>
      <c r="U257" s="247">
        <v>6080000000</v>
      </c>
      <c r="V257" s="247">
        <v>6080000000</v>
      </c>
      <c r="W257" s="247">
        <v>6090000000</v>
      </c>
      <c r="X257" s="246"/>
      <c r="Y257" s="246" t="s">
        <v>708</v>
      </c>
      <c r="Z257" s="246"/>
      <c r="AA257" s="246"/>
      <c r="AB257" s="246" t="s">
        <v>721</v>
      </c>
      <c r="AC257" s="246" t="s">
        <v>717</v>
      </c>
    </row>
    <row r="258" spans="2:29" x14ac:dyDescent="0.2">
      <c r="B258" s="246" t="s">
        <v>1162</v>
      </c>
      <c r="C258" s="246" t="s">
        <v>1482</v>
      </c>
      <c r="D258" s="246"/>
      <c r="E258" s="246"/>
      <c r="F258" s="246" t="s">
        <v>698</v>
      </c>
      <c r="G258" s="246"/>
      <c r="H258" s="246"/>
      <c r="I258" s="246"/>
      <c r="J258" s="246" t="s">
        <v>699</v>
      </c>
      <c r="K258" s="246" t="s">
        <v>1483</v>
      </c>
      <c r="L258" s="246" t="s">
        <v>1484</v>
      </c>
      <c r="M258" s="246"/>
      <c r="N258" s="246" t="s">
        <v>703</v>
      </c>
      <c r="O258" s="246" t="s">
        <v>704</v>
      </c>
      <c r="P258" s="246">
        <v>30501</v>
      </c>
      <c r="Q258" s="246" t="s">
        <v>705</v>
      </c>
      <c r="R258" s="246" t="s">
        <v>706</v>
      </c>
      <c r="S258" s="246"/>
      <c r="T258" s="246"/>
      <c r="U258" s="247">
        <v>6080000000</v>
      </c>
      <c r="V258" s="247">
        <v>6080000000</v>
      </c>
      <c r="W258" s="247">
        <v>6090000000</v>
      </c>
      <c r="X258" s="246"/>
      <c r="Y258" s="246" t="s">
        <v>708</v>
      </c>
      <c r="Z258" s="246"/>
      <c r="AA258" s="246"/>
      <c r="AB258" s="246" t="s">
        <v>710</v>
      </c>
      <c r="AC258" s="246" t="s">
        <v>717</v>
      </c>
    </row>
    <row r="259" spans="2:29" x14ac:dyDescent="0.2">
      <c r="B259" s="246" t="s">
        <v>1162</v>
      </c>
      <c r="C259" s="246" t="s">
        <v>1485</v>
      </c>
      <c r="D259" s="246"/>
      <c r="E259" s="246"/>
      <c r="F259" s="246" t="s">
        <v>714</v>
      </c>
      <c r="G259" s="246"/>
      <c r="H259" s="246"/>
      <c r="I259" s="246"/>
      <c r="J259" s="248">
        <v>29313</v>
      </c>
      <c r="K259" s="246" t="s">
        <v>1486</v>
      </c>
      <c r="L259" s="246" t="s">
        <v>1487</v>
      </c>
      <c r="M259" s="246"/>
      <c r="N259" s="246" t="s">
        <v>703</v>
      </c>
      <c r="O259" s="246" t="s">
        <v>704</v>
      </c>
      <c r="P259" s="246">
        <v>30501</v>
      </c>
      <c r="Q259" s="246" t="s">
        <v>705</v>
      </c>
      <c r="R259" s="246" t="s">
        <v>706</v>
      </c>
      <c r="S259" s="246"/>
      <c r="T259" s="246"/>
      <c r="U259" s="247">
        <v>6080000000</v>
      </c>
      <c r="V259" s="247">
        <v>6080000000</v>
      </c>
      <c r="W259" s="247">
        <v>6090000000</v>
      </c>
      <c r="X259" s="246"/>
      <c r="Y259" s="246" t="s">
        <v>708</v>
      </c>
      <c r="Z259" s="246"/>
      <c r="AA259" s="246"/>
      <c r="AB259" s="246" t="s">
        <v>721</v>
      </c>
      <c r="AC259" s="246" t="s">
        <v>717</v>
      </c>
    </row>
    <row r="260" spans="2:29" x14ac:dyDescent="0.2">
      <c r="B260" s="246" t="s">
        <v>1162</v>
      </c>
      <c r="C260" s="246" t="s">
        <v>1488</v>
      </c>
      <c r="D260" s="246"/>
      <c r="E260" s="246"/>
      <c r="F260" s="246" t="s">
        <v>698</v>
      </c>
      <c r="G260" s="246"/>
      <c r="H260" s="246"/>
      <c r="I260" s="246"/>
      <c r="J260" s="246" t="s">
        <v>699</v>
      </c>
      <c r="K260" s="246" t="s">
        <v>1489</v>
      </c>
      <c r="L260" s="246" t="s">
        <v>1490</v>
      </c>
      <c r="M260" s="246"/>
      <c r="N260" s="246" t="s">
        <v>703</v>
      </c>
      <c r="O260" s="246" t="s">
        <v>704</v>
      </c>
      <c r="P260" s="246">
        <v>30501</v>
      </c>
      <c r="Q260" s="246" t="s">
        <v>705</v>
      </c>
      <c r="R260" s="246" t="s">
        <v>706</v>
      </c>
      <c r="S260" s="246"/>
      <c r="T260" s="246"/>
      <c r="U260" s="247">
        <v>6080000000</v>
      </c>
      <c r="V260" s="247">
        <v>6080000000</v>
      </c>
      <c r="W260" s="247">
        <v>6090000000</v>
      </c>
      <c r="X260" s="246"/>
      <c r="Y260" s="246" t="s">
        <v>708</v>
      </c>
      <c r="Z260" s="246"/>
      <c r="AA260" s="246"/>
      <c r="AB260" s="246" t="s">
        <v>710</v>
      </c>
      <c r="AC260" s="246" t="s">
        <v>717</v>
      </c>
    </row>
    <row r="261" spans="2:29" x14ac:dyDescent="0.2">
      <c r="B261" s="246" t="s">
        <v>1162</v>
      </c>
      <c r="C261" s="246" t="s">
        <v>1488</v>
      </c>
      <c r="D261" s="246"/>
      <c r="E261" s="246"/>
      <c r="F261" s="246" t="s">
        <v>714</v>
      </c>
      <c r="G261" s="246"/>
      <c r="H261" s="246"/>
      <c r="I261" s="246"/>
      <c r="J261" s="246" t="s">
        <v>699</v>
      </c>
      <c r="K261" s="246" t="s">
        <v>1491</v>
      </c>
      <c r="L261" s="246" t="s">
        <v>1492</v>
      </c>
      <c r="M261" s="246"/>
      <c r="N261" s="246" t="s">
        <v>703</v>
      </c>
      <c r="O261" s="246" t="s">
        <v>704</v>
      </c>
      <c r="P261" s="246">
        <v>30501</v>
      </c>
      <c r="Q261" s="246" t="s">
        <v>705</v>
      </c>
      <c r="R261" s="246" t="s">
        <v>706</v>
      </c>
      <c r="S261" s="246"/>
      <c r="T261" s="246"/>
      <c r="U261" s="247">
        <v>6080000000</v>
      </c>
      <c r="V261" s="247">
        <v>6080000000</v>
      </c>
      <c r="W261" s="247">
        <v>6090000000</v>
      </c>
      <c r="X261" s="246"/>
      <c r="Y261" s="246" t="s">
        <v>708</v>
      </c>
      <c r="Z261" s="246"/>
      <c r="AA261" s="246"/>
      <c r="AB261" s="246" t="s">
        <v>721</v>
      </c>
      <c r="AC261" s="246" t="s">
        <v>717</v>
      </c>
    </row>
    <row r="262" spans="2:29" x14ac:dyDescent="0.2">
      <c r="B262" s="246" t="s">
        <v>1162</v>
      </c>
      <c r="C262" s="246" t="s">
        <v>1493</v>
      </c>
      <c r="D262" s="246"/>
      <c r="E262" s="246"/>
      <c r="F262" s="246" t="s">
        <v>698</v>
      </c>
      <c r="G262" s="246"/>
      <c r="H262" s="246"/>
      <c r="I262" s="246"/>
      <c r="J262" s="246" t="s">
        <v>699</v>
      </c>
      <c r="K262" s="246" t="s">
        <v>1494</v>
      </c>
      <c r="L262" s="246" t="s">
        <v>1495</v>
      </c>
      <c r="M262" s="246"/>
      <c r="N262" s="246" t="s">
        <v>703</v>
      </c>
      <c r="O262" s="246" t="s">
        <v>704</v>
      </c>
      <c r="P262" s="246">
        <v>30501</v>
      </c>
      <c r="Q262" s="246" t="s">
        <v>705</v>
      </c>
      <c r="R262" s="246" t="s">
        <v>706</v>
      </c>
      <c r="S262" s="246"/>
      <c r="T262" s="246"/>
      <c r="U262" s="247">
        <v>6080000000</v>
      </c>
      <c r="V262" s="247">
        <v>6080000000</v>
      </c>
      <c r="W262" s="247">
        <v>6090000000</v>
      </c>
      <c r="X262" s="246"/>
      <c r="Y262" s="246" t="s">
        <v>708</v>
      </c>
      <c r="Z262" s="246"/>
      <c r="AA262" s="246"/>
      <c r="AB262" s="246" t="s">
        <v>710</v>
      </c>
      <c r="AC262" s="246" t="s">
        <v>717</v>
      </c>
    </row>
    <row r="263" spans="2:29" x14ac:dyDescent="0.2">
      <c r="B263" s="246" t="s">
        <v>1162</v>
      </c>
      <c r="C263" s="246" t="s">
        <v>1496</v>
      </c>
      <c r="D263" s="246"/>
      <c r="E263" s="246"/>
      <c r="F263" s="246" t="s">
        <v>714</v>
      </c>
      <c r="G263" s="246"/>
      <c r="H263" s="246"/>
      <c r="I263" s="246"/>
      <c r="J263" s="246" t="s">
        <v>699</v>
      </c>
      <c r="K263" s="246" t="s">
        <v>1497</v>
      </c>
      <c r="L263" s="246" t="s">
        <v>1498</v>
      </c>
      <c r="M263" s="246"/>
      <c r="N263" s="246" t="s">
        <v>703</v>
      </c>
      <c r="O263" s="246" t="s">
        <v>704</v>
      </c>
      <c r="P263" s="246">
        <v>30501</v>
      </c>
      <c r="Q263" s="246" t="s">
        <v>705</v>
      </c>
      <c r="R263" s="246" t="s">
        <v>706</v>
      </c>
      <c r="S263" s="246"/>
      <c r="T263" s="246"/>
      <c r="U263" s="247">
        <v>6080000000</v>
      </c>
      <c r="V263" s="247">
        <v>6080000000</v>
      </c>
      <c r="W263" s="247">
        <v>6090000000</v>
      </c>
      <c r="X263" s="246"/>
      <c r="Y263" s="246" t="s">
        <v>708</v>
      </c>
      <c r="Z263" s="246"/>
      <c r="AA263" s="246"/>
      <c r="AB263" s="246" t="s">
        <v>721</v>
      </c>
      <c r="AC263" s="246" t="s">
        <v>717</v>
      </c>
    </row>
    <row r="264" spans="2:29" x14ac:dyDescent="0.2">
      <c r="B264" s="246" t="s">
        <v>1162</v>
      </c>
      <c r="C264" s="246" t="s">
        <v>1499</v>
      </c>
      <c r="D264" s="246"/>
      <c r="E264" s="246"/>
      <c r="F264" s="246" t="s">
        <v>698</v>
      </c>
      <c r="G264" s="246"/>
      <c r="H264" s="246"/>
      <c r="I264" s="246"/>
      <c r="J264" s="246" t="s">
        <v>699</v>
      </c>
      <c r="K264" s="246" t="s">
        <v>1500</v>
      </c>
      <c r="L264" s="246" t="s">
        <v>1501</v>
      </c>
      <c r="M264" s="246"/>
      <c r="N264" s="246" t="s">
        <v>703</v>
      </c>
      <c r="O264" s="246" t="s">
        <v>704</v>
      </c>
      <c r="P264" s="246">
        <v>30501</v>
      </c>
      <c r="Q264" s="246" t="s">
        <v>705</v>
      </c>
      <c r="R264" s="246" t="s">
        <v>706</v>
      </c>
      <c r="S264" s="246"/>
      <c r="T264" s="246"/>
      <c r="U264" s="247">
        <v>6080000000</v>
      </c>
      <c r="V264" s="247">
        <v>6080000000</v>
      </c>
      <c r="W264" s="247">
        <v>6090000000</v>
      </c>
      <c r="X264" s="246"/>
      <c r="Y264" s="246" t="s">
        <v>708</v>
      </c>
      <c r="Z264" s="246"/>
      <c r="AA264" s="246"/>
      <c r="AB264" s="246" t="s">
        <v>710</v>
      </c>
      <c r="AC264" s="246" t="s">
        <v>717</v>
      </c>
    </row>
    <row r="265" spans="2:29" x14ac:dyDescent="0.2">
      <c r="B265" s="246" t="s">
        <v>1162</v>
      </c>
      <c r="C265" s="246" t="s">
        <v>1502</v>
      </c>
      <c r="D265" s="246"/>
      <c r="E265" s="246"/>
      <c r="F265" s="246" t="s">
        <v>714</v>
      </c>
      <c r="G265" s="246"/>
      <c r="H265" s="246"/>
      <c r="I265" s="246"/>
      <c r="J265" s="246" t="s">
        <v>699</v>
      </c>
      <c r="K265" s="246" t="s">
        <v>1503</v>
      </c>
      <c r="L265" s="246" t="s">
        <v>1504</v>
      </c>
      <c r="M265" s="246"/>
      <c r="N265" s="246" t="s">
        <v>703</v>
      </c>
      <c r="O265" s="246" t="s">
        <v>704</v>
      </c>
      <c r="P265" s="246">
        <v>30501</v>
      </c>
      <c r="Q265" s="246" t="s">
        <v>705</v>
      </c>
      <c r="R265" s="246" t="s">
        <v>706</v>
      </c>
      <c r="S265" s="246"/>
      <c r="T265" s="246"/>
      <c r="U265" s="247">
        <v>6080000000</v>
      </c>
      <c r="V265" s="247">
        <v>6080000000</v>
      </c>
      <c r="W265" s="247">
        <v>6090000000</v>
      </c>
      <c r="X265" s="246"/>
      <c r="Y265" s="246" t="s">
        <v>708</v>
      </c>
      <c r="Z265" s="246"/>
      <c r="AA265" s="246"/>
      <c r="AB265" s="246" t="s">
        <v>721</v>
      </c>
      <c r="AC265" s="246" t="s">
        <v>717</v>
      </c>
    </row>
    <row r="266" spans="2:29" x14ac:dyDescent="0.2">
      <c r="B266" s="246" t="s">
        <v>1162</v>
      </c>
      <c r="C266" s="246" t="s">
        <v>1505</v>
      </c>
      <c r="D266" s="246"/>
      <c r="E266" s="246"/>
      <c r="F266" s="246" t="s">
        <v>698</v>
      </c>
      <c r="G266" s="246"/>
      <c r="H266" s="246"/>
      <c r="I266" s="246"/>
      <c r="J266" s="248">
        <v>29313</v>
      </c>
      <c r="K266" s="246" t="s">
        <v>1506</v>
      </c>
      <c r="L266" s="246" t="s">
        <v>1507</v>
      </c>
      <c r="M266" s="246"/>
      <c r="N266" s="246" t="s">
        <v>703</v>
      </c>
      <c r="O266" s="246" t="s">
        <v>704</v>
      </c>
      <c r="P266" s="246">
        <v>30501</v>
      </c>
      <c r="Q266" s="246" t="s">
        <v>705</v>
      </c>
      <c r="R266" s="246" t="s">
        <v>706</v>
      </c>
      <c r="S266" s="246"/>
      <c r="T266" s="246"/>
      <c r="U266" s="247">
        <v>6080000000</v>
      </c>
      <c r="V266" s="247">
        <v>6080000000</v>
      </c>
      <c r="W266" s="247">
        <v>6090000000</v>
      </c>
      <c r="X266" s="246"/>
      <c r="Y266" s="246" t="s">
        <v>708</v>
      </c>
      <c r="Z266" s="246"/>
      <c r="AA266" s="246"/>
      <c r="AB266" s="246" t="s">
        <v>710</v>
      </c>
      <c r="AC266" s="246" t="s">
        <v>717</v>
      </c>
    </row>
    <row r="267" spans="2:29" x14ac:dyDescent="0.2">
      <c r="B267" s="246" t="s">
        <v>1162</v>
      </c>
      <c r="C267" s="246" t="s">
        <v>1508</v>
      </c>
      <c r="D267" s="246"/>
      <c r="E267" s="246"/>
      <c r="F267" s="246" t="s">
        <v>714</v>
      </c>
      <c r="G267" s="246"/>
      <c r="H267" s="246"/>
      <c r="I267" s="246"/>
      <c r="J267" s="246" t="s">
        <v>699</v>
      </c>
      <c r="K267" s="246" t="s">
        <v>1509</v>
      </c>
      <c r="L267" s="246" t="s">
        <v>1510</v>
      </c>
      <c r="M267" s="246"/>
      <c r="N267" s="246" t="s">
        <v>703</v>
      </c>
      <c r="O267" s="246" t="s">
        <v>704</v>
      </c>
      <c r="P267" s="246">
        <v>30501</v>
      </c>
      <c r="Q267" s="246" t="s">
        <v>705</v>
      </c>
      <c r="R267" s="246" t="s">
        <v>706</v>
      </c>
      <c r="S267" s="246"/>
      <c r="T267" s="246"/>
      <c r="U267" s="247">
        <v>6080000000</v>
      </c>
      <c r="V267" s="247">
        <v>6080000000</v>
      </c>
      <c r="W267" s="247">
        <v>6090000000</v>
      </c>
      <c r="X267" s="246"/>
      <c r="Y267" s="246" t="s">
        <v>708</v>
      </c>
      <c r="Z267" s="246"/>
      <c r="AA267" s="246"/>
      <c r="AB267" s="246" t="s">
        <v>721</v>
      </c>
      <c r="AC267" s="246" t="s">
        <v>717</v>
      </c>
    </row>
    <row r="268" spans="2:29" x14ac:dyDescent="0.2">
      <c r="B268" s="246" t="s">
        <v>1162</v>
      </c>
      <c r="C268" s="246" t="s">
        <v>1511</v>
      </c>
      <c r="D268" s="246"/>
      <c r="E268" s="246"/>
      <c r="F268" s="246" t="s">
        <v>698</v>
      </c>
      <c r="G268" s="246"/>
      <c r="H268" s="246"/>
      <c r="I268" s="246"/>
      <c r="J268" s="246" t="s">
        <v>699</v>
      </c>
      <c r="K268" s="246" t="s">
        <v>1512</v>
      </c>
      <c r="L268" s="246" t="s">
        <v>1513</v>
      </c>
      <c r="M268" s="246"/>
      <c r="N268" s="246" t="s">
        <v>703</v>
      </c>
      <c r="O268" s="246" t="s">
        <v>704</v>
      </c>
      <c r="P268" s="246">
        <v>30501</v>
      </c>
      <c r="Q268" s="246" t="s">
        <v>705</v>
      </c>
      <c r="R268" s="246" t="s">
        <v>706</v>
      </c>
      <c r="S268" s="246"/>
      <c r="T268" s="246"/>
      <c r="U268" s="247">
        <v>6080000000</v>
      </c>
      <c r="V268" s="247">
        <v>6080000000</v>
      </c>
      <c r="W268" s="247">
        <v>6090000000</v>
      </c>
      <c r="X268" s="246"/>
      <c r="Y268" s="246" t="s">
        <v>708</v>
      </c>
      <c r="Z268" s="246"/>
      <c r="AA268" s="246"/>
      <c r="AB268" s="246" t="s">
        <v>710</v>
      </c>
      <c r="AC268" s="246" t="s">
        <v>717</v>
      </c>
    </row>
    <row r="269" spans="2:29" x14ac:dyDescent="0.2">
      <c r="B269" s="246" t="s">
        <v>1162</v>
      </c>
      <c r="C269" s="246" t="s">
        <v>1514</v>
      </c>
      <c r="D269" s="246"/>
      <c r="E269" s="246"/>
      <c r="F269" s="246" t="s">
        <v>714</v>
      </c>
      <c r="G269" s="246"/>
      <c r="H269" s="246"/>
      <c r="I269" s="246"/>
      <c r="J269" s="246" t="s">
        <v>699</v>
      </c>
      <c r="K269" s="246" t="s">
        <v>1515</v>
      </c>
      <c r="L269" s="246" t="s">
        <v>1516</v>
      </c>
      <c r="M269" s="246"/>
      <c r="N269" s="246" t="s">
        <v>703</v>
      </c>
      <c r="O269" s="246" t="s">
        <v>704</v>
      </c>
      <c r="P269" s="246">
        <v>30501</v>
      </c>
      <c r="Q269" s="246" t="s">
        <v>705</v>
      </c>
      <c r="R269" s="246" t="s">
        <v>706</v>
      </c>
      <c r="S269" s="246"/>
      <c r="T269" s="246"/>
      <c r="U269" s="247">
        <v>6080000000</v>
      </c>
      <c r="V269" s="247">
        <v>6080000000</v>
      </c>
      <c r="W269" s="247">
        <v>6090000000</v>
      </c>
      <c r="X269" s="246"/>
      <c r="Y269" s="246" t="s">
        <v>708</v>
      </c>
      <c r="Z269" s="246"/>
      <c r="AA269" s="246"/>
      <c r="AB269" s="246" t="s">
        <v>721</v>
      </c>
      <c r="AC269" s="246" t="s">
        <v>717</v>
      </c>
    </row>
    <row r="270" spans="2:29" x14ac:dyDescent="0.2">
      <c r="B270" s="246" t="s">
        <v>1162</v>
      </c>
      <c r="C270" s="246" t="s">
        <v>1517</v>
      </c>
      <c r="D270" s="246"/>
      <c r="E270" s="246"/>
      <c r="F270" s="246" t="s">
        <v>698</v>
      </c>
      <c r="G270" s="246"/>
      <c r="H270" s="246"/>
      <c r="I270" s="246"/>
      <c r="J270" s="246" t="s">
        <v>699</v>
      </c>
      <c r="K270" s="246" t="s">
        <v>1518</v>
      </c>
      <c r="L270" s="246" t="s">
        <v>1519</v>
      </c>
      <c r="M270" s="246"/>
      <c r="N270" s="246" t="s">
        <v>703</v>
      </c>
      <c r="O270" s="246" t="s">
        <v>704</v>
      </c>
      <c r="P270" s="246">
        <v>30501</v>
      </c>
      <c r="Q270" s="246" t="s">
        <v>705</v>
      </c>
      <c r="R270" s="246" t="s">
        <v>706</v>
      </c>
      <c r="S270" s="246"/>
      <c r="T270" s="246"/>
      <c r="U270" s="247">
        <v>6080000000</v>
      </c>
      <c r="V270" s="247">
        <v>6080000000</v>
      </c>
      <c r="W270" s="247">
        <v>6090000000</v>
      </c>
      <c r="X270" s="246"/>
      <c r="Y270" s="246" t="s">
        <v>708</v>
      </c>
      <c r="Z270" s="246"/>
      <c r="AA270" s="246"/>
      <c r="AB270" s="246" t="s">
        <v>710</v>
      </c>
      <c r="AC270" s="246" t="s">
        <v>717</v>
      </c>
    </row>
    <row r="271" spans="2:29" x14ac:dyDescent="0.2">
      <c r="B271" s="246" t="s">
        <v>1162</v>
      </c>
      <c r="C271" s="246" t="s">
        <v>1520</v>
      </c>
      <c r="D271" s="246"/>
      <c r="E271" s="246"/>
      <c r="F271" s="246" t="s">
        <v>714</v>
      </c>
      <c r="G271" s="246"/>
      <c r="H271" s="246"/>
      <c r="I271" s="246"/>
      <c r="J271" s="246" t="s">
        <v>699</v>
      </c>
      <c r="K271" s="246" t="s">
        <v>1521</v>
      </c>
      <c r="L271" s="246" t="s">
        <v>1522</v>
      </c>
      <c r="M271" s="246"/>
      <c r="N271" s="246" t="s">
        <v>703</v>
      </c>
      <c r="O271" s="246" t="s">
        <v>704</v>
      </c>
      <c r="P271" s="246">
        <v>30501</v>
      </c>
      <c r="Q271" s="246" t="s">
        <v>705</v>
      </c>
      <c r="R271" s="246" t="s">
        <v>706</v>
      </c>
      <c r="S271" s="246"/>
      <c r="T271" s="246"/>
      <c r="U271" s="247">
        <v>6080000000</v>
      </c>
      <c r="V271" s="247">
        <v>6080000000</v>
      </c>
      <c r="W271" s="247">
        <v>6090000000</v>
      </c>
      <c r="X271" s="246"/>
      <c r="Y271" s="246" t="s">
        <v>708</v>
      </c>
      <c r="Z271" s="246"/>
      <c r="AA271" s="246"/>
      <c r="AB271" s="246" t="s">
        <v>721</v>
      </c>
      <c r="AC271" s="246" t="s">
        <v>717</v>
      </c>
    </row>
    <row r="272" spans="2:29" x14ac:dyDescent="0.2">
      <c r="B272" s="246" t="s">
        <v>1162</v>
      </c>
      <c r="C272" s="246" t="s">
        <v>1523</v>
      </c>
      <c r="D272" s="246"/>
      <c r="E272" s="246"/>
      <c r="F272" s="246" t="s">
        <v>698</v>
      </c>
      <c r="G272" s="246"/>
      <c r="H272" s="246"/>
      <c r="I272" s="246"/>
      <c r="J272" s="246" t="s">
        <v>699</v>
      </c>
      <c r="K272" s="246" t="s">
        <v>1524</v>
      </c>
      <c r="L272" s="246" t="s">
        <v>1525</v>
      </c>
      <c r="M272" s="246"/>
      <c r="N272" s="246" t="s">
        <v>703</v>
      </c>
      <c r="O272" s="246" t="s">
        <v>704</v>
      </c>
      <c r="P272" s="246">
        <v>30501</v>
      </c>
      <c r="Q272" s="246" t="s">
        <v>705</v>
      </c>
      <c r="R272" s="246" t="s">
        <v>706</v>
      </c>
      <c r="S272" s="246"/>
      <c r="T272" s="246"/>
      <c r="U272" s="247">
        <v>6080000000</v>
      </c>
      <c r="V272" s="247">
        <v>6080000000</v>
      </c>
      <c r="W272" s="247">
        <v>6090000000</v>
      </c>
      <c r="X272" s="246"/>
      <c r="Y272" s="246" t="s">
        <v>708</v>
      </c>
      <c r="Z272" s="246"/>
      <c r="AA272" s="246"/>
      <c r="AB272" s="246" t="s">
        <v>710</v>
      </c>
      <c r="AC272" s="246" t="s">
        <v>717</v>
      </c>
    </row>
    <row r="273" spans="2:29" x14ac:dyDescent="0.2">
      <c r="B273" s="246" t="s">
        <v>1162</v>
      </c>
      <c r="C273" s="246" t="s">
        <v>1526</v>
      </c>
      <c r="D273" s="246"/>
      <c r="E273" s="246"/>
      <c r="F273" s="246" t="s">
        <v>714</v>
      </c>
      <c r="G273" s="246"/>
      <c r="H273" s="246"/>
      <c r="I273" s="246"/>
      <c r="J273" s="248">
        <v>29313</v>
      </c>
      <c r="K273" s="246" t="s">
        <v>1527</v>
      </c>
      <c r="L273" s="246" t="s">
        <v>1528</v>
      </c>
      <c r="M273" s="246"/>
      <c r="N273" s="246" t="s">
        <v>703</v>
      </c>
      <c r="O273" s="246" t="s">
        <v>704</v>
      </c>
      <c r="P273" s="246">
        <v>30501</v>
      </c>
      <c r="Q273" s="246" t="s">
        <v>705</v>
      </c>
      <c r="R273" s="246" t="s">
        <v>706</v>
      </c>
      <c r="S273" s="246"/>
      <c r="T273" s="246"/>
      <c r="U273" s="247">
        <v>6080000000</v>
      </c>
      <c r="V273" s="247">
        <v>6080000000</v>
      </c>
      <c r="W273" s="247">
        <v>6090000000</v>
      </c>
      <c r="X273" s="246"/>
      <c r="Y273" s="246" t="s">
        <v>708</v>
      </c>
      <c r="Z273" s="246"/>
      <c r="AA273" s="246"/>
      <c r="AB273" s="246" t="s">
        <v>721</v>
      </c>
      <c r="AC273" s="246" t="s">
        <v>717</v>
      </c>
    </row>
    <row r="274" spans="2:29" x14ac:dyDescent="0.2">
      <c r="B274" s="246" t="s">
        <v>1162</v>
      </c>
      <c r="C274" s="246" t="s">
        <v>1529</v>
      </c>
      <c r="D274" s="246"/>
      <c r="E274" s="246"/>
      <c r="F274" s="246" t="s">
        <v>698</v>
      </c>
      <c r="G274" s="246"/>
      <c r="H274" s="246"/>
      <c r="I274" s="246"/>
      <c r="J274" s="246" t="s">
        <v>699</v>
      </c>
      <c r="K274" s="246" t="s">
        <v>1530</v>
      </c>
      <c r="L274" s="246" t="s">
        <v>1531</v>
      </c>
      <c r="M274" s="246"/>
      <c r="N274" s="246" t="s">
        <v>703</v>
      </c>
      <c r="O274" s="246" t="s">
        <v>704</v>
      </c>
      <c r="P274" s="246">
        <v>30501</v>
      </c>
      <c r="Q274" s="246" t="s">
        <v>705</v>
      </c>
      <c r="R274" s="246" t="s">
        <v>706</v>
      </c>
      <c r="S274" s="246"/>
      <c r="T274" s="246"/>
      <c r="U274" s="247">
        <v>6080000000</v>
      </c>
      <c r="V274" s="247">
        <v>6080000000</v>
      </c>
      <c r="W274" s="247">
        <v>6090000000</v>
      </c>
      <c r="X274" s="246"/>
      <c r="Y274" s="246" t="s">
        <v>708</v>
      </c>
      <c r="Z274" s="246"/>
      <c r="AA274" s="246"/>
      <c r="AB274" s="246" t="s">
        <v>710</v>
      </c>
      <c r="AC274" s="246" t="s">
        <v>717</v>
      </c>
    </row>
    <row r="275" spans="2:29" x14ac:dyDescent="0.2">
      <c r="B275" s="246" t="s">
        <v>1162</v>
      </c>
      <c r="C275" s="246" t="s">
        <v>1532</v>
      </c>
      <c r="D275" s="246"/>
      <c r="E275" s="246"/>
      <c r="F275" s="246" t="s">
        <v>714</v>
      </c>
      <c r="G275" s="246"/>
      <c r="H275" s="246"/>
      <c r="I275" s="246"/>
      <c r="J275" s="246" t="s">
        <v>699</v>
      </c>
      <c r="K275" s="246" t="s">
        <v>1533</v>
      </c>
      <c r="L275" s="246" t="s">
        <v>1534</v>
      </c>
      <c r="M275" s="246"/>
      <c r="N275" s="246" t="s">
        <v>703</v>
      </c>
      <c r="O275" s="246" t="s">
        <v>704</v>
      </c>
      <c r="P275" s="246">
        <v>30501</v>
      </c>
      <c r="Q275" s="246" t="s">
        <v>705</v>
      </c>
      <c r="R275" s="246" t="s">
        <v>706</v>
      </c>
      <c r="S275" s="246"/>
      <c r="T275" s="246"/>
      <c r="U275" s="247">
        <v>6080000000</v>
      </c>
      <c r="V275" s="247">
        <v>6080000000</v>
      </c>
      <c r="W275" s="247">
        <v>6090000000</v>
      </c>
      <c r="X275" s="246"/>
      <c r="Y275" s="246" t="s">
        <v>708</v>
      </c>
      <c r="Z275" s="246"/>
      <c r="AA275" s="246"/>
      <c r="AB275" s="246" t="s">
        <v>721</v>
      </c>
      <c r="AC275" s="246" t="s">
        <v>717</v>
      </c>
    </row>
    <row r="276" spans="2:29" x14ac:dyDescent="0.2">
      <c r="B276" s="246" t="s">
        <v>1162</v>
      </c>
      <c r="C276" s="246" t="s">
        <v>1535</v>
      </c>
      <c r="D276" s="246"/>
      <c r="E276" s="246"/>
      <c r="F276" s="246" t="s">
        <v>698</v>
      </c>
      <c r="G276" s="246"/>
      <c r="H276" s="246"/>
      <c r="I276" s="246"/>
      <c r="J276" s="246" t="s">
        <v>699</v>
      </c>
      <c r="K276" s="246" t="s">
        <v>1536</v>
      </c>
      <c r="L276" s="246" t="s">
        <v>1537</v>
      </c>
      <c r="M276" s="246"/>
      <c r="N276" s="246" t="s">
        <v>703</v>
      </c>
      <c r="O276" s="246" t="s">
        <v>704</v>
      </c>
      <c r="P276" s="246">
        <v>30501</v>
      </c>
      <c r="Q276" s="246" t="s">
        <v>705</v>
      </c>
      <c r="R276" s="246" t="s">
        <v>706</v>
      </c>
      <c r="S276" s="246"/>
      <c r="T276" s="246"/>
      <c r="U276" s="247">
        <v>6080000000</v>
      </c>
      <c r="V276" s="247">
        <v>6080000000</v>
      </c>
      <c r="W276" s="247">
        <v>6090000000</v>
      </c>
      <c r="X276" s="246"/>
      <c r="Y276" s="246" t="s">
        <v>708</v>
      </c>
      <c r="Z276" s="246"/>
      <c r="AA276" s="246"/>
      <c r="AB276" s="246" t="s">
        <v>710</v>
      </c>
      <c r="AC276" s="246" t="s">
        <v>717</v>
      </c>
    </row>
    <row r="277" spans="2:29" x14ac:dyDescent="0.2">
      <c r="B277" s="246" t="s">
        <v>1162</v>
      </c>
      <c r="C277" s="246" t="s">
        <v>1538</v>
      </c>
      <c r="D277" s="246"/>
      <c r="E277" s="246"/>
      <c r="F277" s="246" t="s">
        <v>714</v>
      </c>
      <c r="G277" s="246"/>
      <c r="H277" s="246"/>
      <c r="I277" s="246"/>
      <c r="J277" s="246" t="s">
        <v>699</v>
      </c>
      <c r="K277" s="246" t="s">
        <v>1539</v>
      </c>
      <c r="L277" s="246" t="s">
        <v>1540</v>
      </c>
      <c r="M277" s="246"/>
      <c r="N277" s="246" t="s">
        <v>703</v>
      </c>
      <c r="O277" s="246" t="s">
        <v>704</v>
      </c>
      <c r="P277" s="246">
        <v>30501</v>
      </c>
      <c r="Q277" s="246" t="s">
        <v>705</v>
      </c>
      <c r="R277" s="246" t="s">
        <v>706</v>
      </c>
      <c r="S277" s="246"/>
      <c r="T277" s="246"/>
      <c r="U277" s="247">
        <v>6080000000</v>
      </c>
      <c r="V277" s="247">
        <v>6080000000</v>
      </c>
      <c r="W277" s="247">
        <v>6090000000</v>
      </c>
      <c r="X277" s="246"/>
      <c r="Y277" s="246" t="s">
        <v>708</v>
      </c>
      <c r="Z277" s="246"/>
      <c r="AA277" s="246"/>
      <c r="AB277" s="246" t="s">
        <v>721</v>
      </c>
      <c r="AC277" s="246" t="s">
        <v>717</v>
      </c>
    </row>
    <row r="278" spans="2:29" x14ac:dyDescent="0.2">
      <c r="B278" s="246" t="s">
        <v>1162</v>
      </c>
      <c r="C278" s="246" t="s">
        <v>1541</v>
      </c>
      <c r="D278" s="246"/>
      <c r="E278" s="246"/>
      <c r="F278" s="246" t="s">
        <v>698</v>
      </c>
      <c r="G278" s="246"/>
      <c r="H278" s="246"/>
      <c r="I278" s="246"/>
      <c r="J278" s="246" t="s">
        <v>699</v>
      </c>
      <c r="K278" s="246" t="s">
        <v>1542</v>
      </c>
      <c r="L278" s="246" t="s">
        <v>1543</v>
      </c>
      <c r="M278" s="246"/>
      <c r="N278" s="246" t="s">
        <v>703</v>
      </c>
      <c r="O278" s="246" t="s">
        <v>704</v>
      </c>
      <c r="P278" s="246">
        <v>30501</v>
      </c>
      <c r="Q278" s="246" t="s">
        <v>705</v>
      </c>
      <c r="R278" s="246" t="s">
        <v>706</v>
      </c>
      <c r="S278" s="246"/>
      <c r="T278" s="246"/>
      <c r="U278" s="247">
        <v>6080000000</v>
      </c>
      <c r="V278" s="247">
        <v>6080000000</v>
      </c>
      <c r="W278" s="247">
        <v>6090000000</v>
      </c>
      <c r="X278" s="246"/>
      <c r="Y278" s="246" t="s">
        <v>708</v>
      </c>
      <c r="Z278" s="246"/>
      <c r="AA278" s="246"/>
      <c r="AB278" s="246" t="s">
        <v>710</v>
      </c>
      <c r="AC278" s="246" t="s">
        <v>717</v>
      </c>
    </row>
    <row r="279" spans="2:29" x14ac:dyDescent="0.2">
      <c r="B279" s="246" t="s">
        <v>1162</v>
      </c>
      <c r="C279" s="246" t="s">
        <v>1544</v>
      </c>
      <c r="D279" s="246"/>
      <c r="E279" s="246"/>
      <c r="F279" s="246" t="s">
        <v>714</v>
      </c>
      <c r="G279" s="246"/>
      <c r="H279" s="246"/>
      <c r="I279" s="246"/>
      <c r="J279" s="246" t="s">
        <v>699</v>
      </c>
      <c r="K279" s="246" t="s">
        <v>1545</v>
      </c>
      <c r="L279" s="246" t="s">
        <v>1546</v>
      </c>
      <c r="M279" s="246"/>
      <c r="N279" s="246" t="s">
        <v>703</v>
      </c>
      <c r="O279" s="246" t="s">
        <v>704</v>
      </c>
      <c r="P279" s="246">
        <v>30501</v>
      </c>
      <c r="Q279" s="246" t="s">
        <v>705</v>
      </c>
      <c r="R279" s="246" t="s">
        <v>706</v>
      </c>
      <c r="S279" s="246"/>
      <c r="T279" s="246"/>
      <c r="U279" s="247">
        <v>6080000000</v>
      </c>
      <c r="V279" s="247">
        <v>6080000000</v>
      </c>
      <c r="W279" s="247">
        <v>6090000000</v>
      </c>
      <c r="X279" s="246"/>
      <c r="Y279" s="246" t="s">
        <v>708</v>
      </c>
      <c r="Z279" s="246"/>
      <c r="AA279" s="246"/>
      <c r="AB279" s="246" t="s">
        <v>721</v>
      </c>
      <c r="AC279" s="246" t="s">
        <v>717</v>
      </c>
    </row>
    <row r="280" spans="2:29" x14ac:dyDescent="0.2">
      <c r="B280" s="246" t="s">
        <v>1162</v>
      </c>
      <c r="C280" s="246" t="s">
        <v>1547</v>
      </c>
      <c r="D280" s="246"/>
      <c r="E280" s="246"/>
      <c r="F280" s="246" t="s">
        <v>698</v>
      </c>
      <c r="G280" s="246"/>
      <c r="H280" s="246"/>
      <c r="I280" s="246"/>
      <c r="J280" s="248">
        <v>29313</v>
      </c>
      <c r="K280" s="246" t="s">
        <v>1548</v>
      </c>
      <c r="L280" s="246" t="s">
        <v>1549</v>
      </c>
      <c r="M280" s="246"/>
      <c r="N280" s="246" t="s">
        <v>703</v>
      </c>
      <c r="O280" s="246" t="s">
        <v>704</v>
      </c>
      <c r="P280" s="246">
        <v>30501</v>
      </c>
      <c r="Q280" s="246" t="s">
        <v>705</v>
      </c>
      <c r="R280" s="246" t="s">
        <v>706</v>
      </c>
      <c r="S280" s="246"/>
      <c r="T280" s="246"/>
      <c r="U280" s="247">
        <v>6080000000</v>
      </c>
      <c r="V280" s="247">
        <v>6080000000</v>
      </c>
      <c r="W280" s="247">
        <v>6090000000</v>
      </c>
      <c r="X280" s="246"/>
      <c r="Y280" s="246" t="s">
        <v>708</v>
      </c>
      <c r="Z280" s="246"/>
      <c r="AA280" s="246"/>
      <c r="AB280" s="246" t="s">
        <v>710</v>
      </c>
      <c r="AC280" s="246" t="s">
        <v>717</v>
      </c>
    </row>
    <row r="281" spans="2:29" x14ac:dyDescent="0.2">
      <c r="B281" s="246" t="s">
        <v>1162</v>
      </c>
      <c r="C281" s="246" t="s">
        <v>1550</v>
      </c>
      <c r="D281" s="246"/>
      <c r="E281" s="246"/>
      <c r="F281" s="246" t="s">
        <v>714</v>
      </c>
      <c r="G281" s="246"/>
      <c r="H281" s="246"/>
      <c r="I281" s="246"/>
      <c r="J281" s="246" t="s">
        <v>699</v>
      </c>
      <c r="K281" s="246" t="s">
        <v>1551</v>
      </c>
      <c r="L281" s="246" t="s">
        <v>1552</v>
      </c>
      <c r="M281" s="246"/>
      <c r="N281" s="246" t="s">
        <v>703</v>
      </c>
      <c r="O281" s="246" t="s">
        <v>704</v>
      </c>
      <c r="P281" s="246">
        <v>30501</v>
      </c>
      <c r="Q281" s="246" t="s">
        <v>705</v>
      </c>
      <c r="R281" s="246" t="s">
        <v>706</v>
      </c>
      <c r="S281" s="246"/>
      <c r="T281" s="246"/>
      <c r="U281" s="247">
        <v>6080000000</v>
      </c>
      <c r="V281" s="247">
        <v>6080000000</v>
      </c>
      <c r="W281" s="247">
        <v>6090000000</v>
      </c>
      <c r="X281" s="246"/>
      <c r="Y281" s="246" t="s">
        <v>708</v>
      </c>
      <c r="Z281" s="246"/>
      <c r="AA281" s="246"/>
      <c r="AB281" s="246" t="s">
        <v>721</v>
      </c>
      <c r="AC281" s="246" t="s">
        <v>717</v>
      </c>
    </row>
    <row r="282" spans="2:29" x14ac:dyDescent="0.2">
      <c r="B282" s="246" t="s">
        <v>1162</v>
      </c>
      <c r="C282" s="246" t="s">
        <v>1553</v>
      </c>
      <c r="D282" s="246"/>
      <c r="E282" s="246"/>
      <c r="F282" s="246" t="s">
        <v>698</v>
      </c>
      <c r="G282" s="246"/>
      <c r="H282" s="246"/>
      <c r="I282" s="246"/>
      <c r="J282" s="246" t="s">
        <v>699</v>
      </c>
      <c r="K282" s="246" t="s">
        <v>1554</v>
      </c>
      <c r="L282" s="246" t="s">
        <v>1555</v>
      </c>
      <c r="M282" s="246"/>
      <c r="N282" s="246" t="s">
        <v>703</v>
      </c>
      <c r="O282" s="246" t="s">
        <v>704</v>
      </c>
      <c r="P282" s="246">
        <v>30501</v>
      </c>
      <c r="Q282" s="246" t="s">
        <v>705</v>
      </c>
      <c r="R282" s="246" t="s">
        <v>706</v>
      </c>
      <c r="S282" s="246"/>
      <c r="T282" s="246"/>
      <c r="U282" s="247">
        <v>6080000000</v>
      </c>
      <c r="V282" s="247">
        <v>6080000000</v>
      </c>
      <c r="W282" s="247">
        <v>6090000000</v>
      </c>
      <c r="X282" s="246"/>
      <c r="Y282" s="246" t="s">
        <v>708</v>
      </c>
      <c r="Z282" s="246"/>
      <c r="AA282" s="246"/>
      <c r="AB282" s="246" t="s">
        <v>710</v>
      </c>
      <c r="AC282" s="246" t="s">
        <v>717</v>
      </c>
    </row>
    <row r="283" spans="2:29" x14ac:dyDescent="0.2">
      <c r="B283" s="246" t="s">
        <v>1162</v>
      </c>
      <c r="C283" s="246" t="s">
        <v>1556</v>
      </c>
      <c r="D283" s="246"/>
      <c r="E283" s="246"/>
      <c r="F283" s="246" t="s">
        <v>714</v>
      </c>
      <c r="G283" s="246"/>
      <c r="H283" s="246"/>
      <c r="I283" s="246"/>
      <c r="J283" s="246" t="s">
        <v>699</v>
      </c>
      <c r="K283" s="246" t="s">
        <v>1557</v>
      </c>
      <c r="L283" s="246" t="s">
        <v>1558</v>
      </c>
      <c r="M283" s="246"/>
      <c r="N283" s="246" t="s">
        <v>703</v>
      </c>
      <c r="O283" s="246" t="s">
        <v>704</v>
      </c>
      <c r="P283" s="246">
        <v>30501</v>
      </c>
      <c r="Q283" s="246" t="s">
        <v>705</v>
      </c>
      <c r="R283" s="246" t="s">
        <v>706</v>
      </c>
      <c r="S283" s="246"/>
      <c r="T283" s="246"/>
      <c r="U283" s="247">
        <v>6080000000</v>
      </c>
      <c r="V283" s="247">
        <v>6080000000</v>
      </c>
      <c r="W283" s="247">
        <v>6090000000</v>
      </c>
      <c r="X283" s="246"/>
      <c r="Y283" s="246" t="s">
        <v>708</v>
      </c>
      <c r="Z283" s="246"/>
      <c r="AA283" s="246"/>
      <c r="AB283" s="246" t="s">
        <v>721</v>
      </c>
      <c r="AC283" s="246" t="s">
        <v>717</v>
      </c>
    </row>
    <row r="284" spans="2:29" x14ac:dyDescent="0.2">
      <c r="B284" s="246" t="s">
        <v>1162</v>
      </c>
      <c r="C284" s="246" t="s">
        <v>1559</v>
      </c>
      <c r="D284" s="246"/>
      <c r="E284" s="246"/>
      <c r="F284" s="246" t="s">
        <v>698</v>
      </c>
      <c r="G284" s="246"/>
      <c r="H284" s="246"/>
      <c r="I284" s="246"/>
      <c r="J284" s="246" t="s">
        <v>699</v>
      </c>
      <c r="K284" s="246" t="s">
        <v>1560</v>
      </c>
      <c r="L284" s="246" t="s">
        <v>1561</v>
      </c>
      <c r="M284" s="246"/>
      <c r="N284" s="246" t="s">
        <v>703</v>
      </c>
      <c r="O284" s="246" t="s">
        <v>704</v>
      </c>
      <c r="P284" s="246">
        <v>30501</v>
      </c>
      <c r="Q284" s="246" t="s">
        <v>705</v>
      </c>
      <c r="R284" s="246" t="s">
        <v>706</v>
      </c>
      <c r="S284" s="246"/>
      <c r="T284" s="246"/>
      <c r="U284" s="247">
        <v>6080000000</v>
      </c>
      <c r="V284" s="247">
        <v>6080000000</v>
      </c>
      <c r="W284" s="247">
        <v>6090000000</v>
      </c>
      <c r="X284" s="246"/>
      <c r="Y284" s="246" t="s">
        <v>708</v>
      </c>
      <c r="Z284" s="246"/>
      <c r="AA284" s="246"/>
      <c r="AB284" s="246" t="s">
        <v>710</v>
      </c>
      <c r="AC284" s="246" t="s">
        <v>717</v>
      </c>
    </row>
    <row r="285" spans="2:29" x14ac:dyDescent="0.2">
      <c r="B285" s="246" t="s">
        <v>1162</v>
      </c>
      <c r="C285" s="246" t="s">
        <v>1562</v>
      </c>
      <c r="D285" s="246"/>
      <c r="E285" s="246"/>
      <c r="F285" s="246" t="s">
        <v>714</v>
      </c>
      <c r="G285" s="246"/>
      <c r="H285" s="246"/>
      <c r="I285" s="246"/>
      <c r="J285" s="246" t="s">
        <v>699</v>
      </c>
      <c r="K285" s="246" t="s">
        <v>1563</v>
      </c>
      <c r="L285" s="246" t="s">
        <v>1564</v>
      </c>
      <c r="M285" s="246"/>
      <c r="N285" s="246" t="s">
        <v>703</v>
      </c>
      <c r="O285" s="246" t="s">
        <v>704</v>
      </c>
      <c r="P285" s="246">
        <v>30501</v>
      </c>
      <c r="Q285" s="246" t="s">
        <v>705</v>
      </c>
      <c r="R285" s="246" t="s">
        <v>706</v>
      </c>
      <c r="S285" s="246"/>
      <c r="T285" s="246"/>
      <c r="U285" s="247">
        <v>6080000000</v>
      </c>
      <c r="V285" s="247">
        <v>6080000000</v>
      </c>
      <c r="W285" s="247">
        <v>6090000000</v>
      </c>
      <c r="X285" s="246"/>
      <c r="Y285" s="246" t="s">
        <v>708</v>
      </c>
      <c r="Z285" s="246"/>
      <c r="AA285" s="246"/>
      <c r="AB285" s="246" t="s">
        <v>721</v>
      </c>
      <c r="AC285" s="246" t="s">
        <v>717</v>
      </c>
    </row>
    <row r="286" spans="2:29" x14ac:dyDescent="0.2">
      <c r="B286" s="246" t="s">
        <v>1162</v>
      </c>
      <c r="C286" s="246" t="s">
        <v>1565</v>
      </c>
      <c r="D286" s="246"/>
      <c r="E286" s="246"/>
      <c r="F286" s="246" t="s">
        <v>698</v>
      </c>
      <c r="G286" s="246"/>
      <c r="H286" s="246"/>
      <c r="I286" s="246"/>
      <c r="J286" s="246" t="s">
        <v>699</v>
      </c>
      <c r="K286" s="246" t="s">
        <v>1566</v>
      </c>
      <c r="L286" s="246" t="s">
        <v>1567</v>
      </c>
      <c r="M286" s="246"/>
      <c r="N286" s="246" t="s">
        <v>703</v>
      </c>
      <c r="O286" s="246" t="s">
        <v>704</v>
      </c>
      <c r="P286" s="246">
        <v>30501</v>
      </c>
      <c r="Q286" s="246" t="s">
        <v>705</v>
      </c>
      <c r="R286" s="246" t="s">
        <v>706</v>
      </c>
      <c r="S286" s="246"/>
      <c r="T286" s="246"/>
      <c r="U286" s="247">
        <v>6080000000</v>
      </c>
      <c r="V286" s="247">
        <v>6080000000</v>
      </c>
      <c r="W286" s="247">
        <v>6090000000</v>
      </c>
      <c r="X286" s="246"/>
      <c r="Y286" s="246" t="s">
        <v>708</v>
      </c>
      <c r="Z286" s="246"/>
      <c r="AA286" s="246"/>
      <c r="AB286" s="246" t="s">
        <v>710</v>
      </c>
      <c r="AC286" s="246" t="s">
        <v>717</v>
      </c>
    </row>
    <row r="287" spans="2:29" x14ac:dyDescent="0.2">
      <c r="B287" s="246" t="s">
        <v>1162</v>
      </c>
      <c r="C287" s="246" t="s">
        <v>1568</v>
      </c>
      <c r="D287" s="246"/>
      <c r="E287" s="246"/>
      <c r="F287" s="246" t="s">
        <v>714</v>
      </c>
      <c r="G287" s="246"/>
      <c r="H287" s="246"/>
      <c r="I287" s="246"/>
      <c r="J287" s="248">
        <v>29313</v>
      </c>
      <c r="K287" s="246" t="s">
        <v>1569</v>
      </c>
      <c r="L287" s="246" t="s">
        <v>1570</v>
      </c>
      <c r="M287" s="246"/>
      <c r="N287" s="246" t="s">
        <v>703</v>
      </c>
      <c r="O287" s="246" t="s">
        <v>704</v>
      </c>
      <c r="P287" s="246">
        <v>30501</v>
      </c>
      <c r="Q287" s="246" t="s">
        <v>705</v>
      </c>
      <c r="R287" s="246" t="s">
        <v>706</v>
      </c>
      <c r="S287" s="246"/>
      <c r="T287" s="246"/>
      <c r="U287" s="247">
        <v>6080000000</v>
      </c>
      <c r="V287" s="247">
        <v>6080000000</v>
      </c>
      <c r="W287" s="247">
        <v>6090000000</v>
      </c>
      <c r="X287" s="246"/>
      <c r="Y287" s="246" t="s">
        <v>708</v>
      </c>
      <c r="Z287" s="246"/>
      <c r="AA287" s="246"/>
      <c r="AB287" s="246" t="s">
        <v>721</v>
      </c>
      <c r="AC287" s="246" t="s">
        <v>717</v>
      </c>
    </row>
    <row r="288" spans="2:29" x14ac:dyDescent="0.2">
      <c r="B288" s="246" t="s">
        <v>1162</v>
      </c>
      <c r="C288" s="246" t="s">
        <v>1571</v>
      </c>
      <c r="D288" s="246"/>
      <c r="E288" s="246"/>
      <c r="F288" s="246" t="s">
        <v>698</v>
      </c>
      <c r="G288" s="246"/>
      <c r="H288" s="246"/>
      <c r="I288" s="246"/>
      <c r="J288" s="246" t="s">
        <v>699</v>
      </c>
      <c r="K288" s="246" t="s">
        <v>1572</v>
      </c>
      <c r="L288" s="246" t="s">
        <v>1573</v>
      </c>
      <c r="M288" s="246"/>
      <c r="N288" s="246" t="s">
        <v>703</v>
      </c>
      <c r="O288" s="246" t="s">
        <v>704</v>
      </c>
      <c r="P288" s="246">
        <v>30501</v>
      </c>
      <c r="Q288" s="246" t="s">
        <v>705</v>
      </c>
      <c r="R288" s="246" t="s">
        <v>706</v>
      </c>
      <c r="S288" s="246"/>
      <c r="T288" s="246"/>
      <c r="U288" s="247">
        <v>6080000000</v>
      </c>
      <c r="V288" s="247">
        <v>6080000000</v>
      </c>
      <c r="W288" s="247">
        <v>6090000000</v>
      </c>
      <c r="X288" s="246"/>
      <c r="Y288" s="246" t="s">
        <v>708</v>
      </c>
      <c r="Z288" s="246"/>
      <c r="AA288" s="246"/>
      <c r="AB288" s="246" t="s">
        <v>710</v>
      </c>
      <c r="AC288" s="246" t="s">
        <v>717</v>
      </c>
    </row>
    <row r="289" spans="2:29" x14ac:dyDescent="0.2">
      <c r="B289" s="246" t="s">
        <v>1162</v>
      </c>
      <c r="C289" s="246" t="s">
        <v>1574</v>
      </c>
      <c r="D289" s="246"/>
      <c r="E289" s="246"/>
      <c r="F289" s="246" t="s">
        <v>714</v>
      </c>
      <c r="G289" s="246"/>
      <c r="H289" s="246"/>
      <c r="I289" s="246"/>
      <c r="J289" s="246" t="s">
        <v>699</v>
      </c>
      <c r="K289" s="246" t="s">
        <v>1575</v>
      </c>
      <c r="L289" s="246" t="s">
        <v>1576</v>
      </c>
      <c r="M289" s="246"/>
      <c r="N289" s="246" t="s">
        <v>703</v>
      </c>
      <c r="O289" s="246" t="s">
        <v>704</v>
      </c>
      <c r="P289" s="246">
        <v>30501</v>
      </c>
      <c r="Q289" s="246" t="s">
        <v>705</v>
      </c>
      <c r="R289" s="246" t="s">
        <v>706</v>
      </c>
      <c r="S289" s="246"/>
      <c r="T289" s="246"/>
      <c r="U289" s="247">
        <v>6080000000</v>
      </c>
      <c r="V289" s="247">
        <v>6080000000</v>
      </c>
      <c r="W289" s="247">
        <v>6090000000</v>
      </c>
      <c r="X289" s="246"/>
      <c r="Y289" s="246" t="s">
        <v>708</v>
      </c>
      <c r="Z289" s="246"/>
      <c r="AA289" s="246"/>
      <c r="AB289" s="246" t="s">
        <v>721</v>
      </c>
      <c r="AC289" s="246" t="s">
        <v>717</v>
      </c>
    </row>
    <row r="290" spans="2:29" x14ac:dyDescent="0.2">
      <c r="B290" s="246" t="s">
        <v>1162</v>
      </c>
      <c r="C290" s="246" t="s">
        <v>1577</v>
      </c>
      <c r="D290" s="246"/>
      <c r="E290" s="246"/>
      <c r="F290" s="246" t="s">
        <v>698</v>
      </c>
      <c r="G290" s="246"/>
      <c r="H290" s="246"/>
      <c r="I290" s="246"/>
      <c r="J290" s="246" t="s">
        <v>699</v>
      </c>
      <c r="K290" s="246" t="s">
        <v>1578</v>
      </c>
      <c r="L290" s="246" t="s">
        <v>1579</v>
      </c>
      <c r="M290" s="246"/>
      <c r="N290" s="246" t="s">
        <v>703</v>
      </c>
      <c r="O290" s="246" t="s">
        <v>704</v>
      </c>
      <c r="P290" s="246">
        <v>30501</v>
      </c>
      <c r="Q290" s="246" t="s">
        <v>705</v>
      </c>
      <c r="R290" s="246" t="s">
        <v>706</v>
      </c>
      <c r="S290" s="246"/>
      <c r="T290" s="246"/>
      <c r="U290" s="247">
        <v>6080000000</v>
      </c>
      <c r="V290" s="247">
        <v>6080000000</v>
      </c>
      <c r="W290" s="247">
        <v>6090000000</v>
      </c>
      <c r="X290" s="246"/>
      <c r="Y290" s="246" t="s">
        <v>708</v>
      </c>
      <c r="Z290" s="246"/>
      <c r="AA290" s="246"/>
      <c r="AB290" s="246" t="s">
        <v>710</v>
      </c>
      <c r="AC290" s="246" t="s">
        <v>717</v>
      </c>
    </row>
    <row r="291" spans="2:29" x14ac:dyDescent="0.2">
      <c r="B291" s="246" t="s">
        <v>1162</v>
      </c>
      <c r="C291" s="246" t="s">
        <v>1580</v>
      </c>
      <c r="D291" s="246"/>
      <c r="E291" s="246"/>
      <c r="F291" s="246" t="s">
        <v>714</v>
      </c>
      <c r="G291" s="246"/>
      <c r="H291" s="246"/>
      <c r="I291" s="246"/>
      <c r="J291" s="246" t="s">
        <v>699</v>
      </c>
      <c r="K291" s="246" t="s">
        <v>1581</v>
      </c>
      <c r="L291" s="246" t="s">
        <v>1582</v>
      </c>
      <c r="M291" s="246"/>
      <c r="N291" s="246" t="s">
        <v>703</v>
      </c>
      <c r="O291" s="246" t="s">
        <v>704</v>
      </c>
      <c r="P291" s="246">
        <v>30501</v>
      </c>
      <c r="Q291" s="246" t="s">
        <v>705</v>
      </c>
      <c r="R291" s="246" t="s">
        <v>706</v>
      </c>
      <c r="S291" s="246"/>
      <c r="T291" s="246"/>
      <c r="U291" s="247">
        <v>6080000000</v>
      </c>
      <c r="V291" s="247">
        <v>6080000000</v>
      </c>
      <c r="W291" s="247">
        <v>6090000000</v>
      </c>
      <c r="X291" s="246"/>
      <c r="Y291" s="246" t="s">
        <v>708</v>
      </c>
      <c r="Z291" s="246"/>
      <c r="AA291" s="246"/>
      <c r="AB291" s="246" t="s">
        <v>721</v>
      </c>
      <c r="AC291" s="246" t="s">
        <v>717</v>
      </c>
    </row>
    <row r="292" spans="2:29" x14ac:dyDescent="0.2">
      <c r="B292" s="246" t="s">
        <v>1162</v>
      </c>
      <c r="C292" s="246" t="s">
        <v>1583</v>
      </c>
      <c r="D292" s="246"/>
      <c r="E292" s="246"/>
      <c r="F292" s="246" t="s">
        <v>698</v>
      </c>
      <c r="G292" s="246"/>
      <c r="H292" s="246"/>
      <c r="I292" s="246"/>
      <c r="J292" s="246" t="s">
        <v>699</v>
      </c>
      <c r="K292" s="246" t="s">
        <v>1584</v>
      </c>
      <c r="L292" s="246" t="s">
        <v>1585</v>
      </c>
      <c r="M292" s="246"/>
      <c r="N292" s="246" t="s">
        <v>703</v>
      </c>
      <c r="O292" s="246" t="s">
        <v>704</v>
      </c>
      <c r="P292" s="246">
        <v>30501</v>
      </c>
      <c r="Q292" s="246" t="s">
        <v>705</v>
      </c>
      <c r="R292" s="246" t="s">
        <v>706</v>
      </c>
      <c r="S292" s="246"/>
      <c r="T292" s="246"/>
      <c r="U292" s="247">
        <v>6080000000</v>
      </c>
      <c r="V292" s="247">
        <v>6080000000</v>
      </c>
      <c r="W292" s="247">
        <v>6090000000</v>
      </c>
      <c r="X292" s="246"/>
      <c r="Y292" s="246" t="s">
        <v>708</v>
      </c>
      <c r="Z292" s="246"/>
      <c r="AA292" s="246"/>
      <c r="AB292" s="246" t="s">
        <v>710</v>
      </c>
      <c r="AC292" s="246" t="s">
        <v>717</v>
      </c>
    </row>
    <row r="293" spans="2:29" x14ac:dyDescent="0.2">
      <c r="B293" s="246" t="s">
        <v>1162</v>
      </c>
      <c r="C293" s="246" t="s">
        <v>1586</v>
      </c>
      <c r="D293" s="246"/>
      <c r="E293" s="246"/>
      <c r="F293" s="246" t="s">
        <v>714</v>
      </c>
      <c r="G293" s="246"/>
      <c r="H293" s="246"/>
      <c r="I293" s="246"/>
      <c r="J293" s="246" t="s">
        <v>699</v>
      </c>
      <c r="K293" s="246" t="s">
        <v>1587</v>
      </c>
      <c r="L293" s="246" t="s">
        <v>1588</v>
      </c>
      <c r="M293" s="246"/>
      <c r="N293" s="246" t="s">
        <v>703</v>
      </c>
      <c r="O293" s="246" t="s">
        <v>704</v>
      </c>
      <c r="P293" s="246">
        <v>30501</v>
      </c>
      <c r="Q293" s="246" t="s">
        <v>705</v>
      </c>
      <c r="R293" s="246" t="s">
        <v>706</v>
      </c>
      <c r="S293" s="246"/>
      <c r="T293" s="246"/>
      <c r="U293" s="247">
        <v>6080000000</v>
      </c>
      <c r="V293" s="247">
        <v>6080000000</v>
      </c>
      <c r="W293" s="247">
        <v>6090000000</v>
      </c>
      <c r="X293" s="246"/>
      <c r="Y293" s="246" t="s">
        <v>708</v>
      </c>
      <c r="Z293" s="246"/>
      <c r="AA293" s="246"/>
      <c r="AB293" s="246" t="s">
        <v>721</v>
      </c>
      <c r="AC293" s="246" t="s">
        <v>717</v>
      </c>
    </row>
    <row r="294" spans="2:29" x14ac:dyDescent="0.2">
      <c r="B294" s="246" t="s">
        <v>1162</v>
      </c>
      <c r="C294" s="246" t="s">
        <v>1589</v>
      </c>
      <c r="D294" s="246"/>
      <c r="E294" s="246"/>
      <c r="F294" s="246" t="s">
        <v>698</v>
      </c>
      <c r="G294" s="246"/>
      <c r="H294" s="246"/>
      <c r="I294" s="246"/>
      <c r="J294" s="248">
        <v>29313</v>
      </c>
      <c r="K294" s="246" t="s">
        <v>1590</v>
      </c>
      <c r="L294" s="246" t="s">
        <v>1591</v>
      </c>
      <c r="M294" s="246"/>
      <c r="N294" s="246" t="s">
        <v>703</v>
      </c>
      <c r="O294" s="246" t="s">
        <v>704</v>
      </c>
      <c r="P294" s="246">
        <v>30501</v>
      </c>
      <c r="Q294" s="246" t="s">
        <v>705</v>
      </c>
      <c r="R294" s="246" t="s">
        <v>706</v>
      </c>
      <c r="S294" s="246"/>
      <c r="T294" s="246"/>
      <c r="U294" s="247">
        <v>6080000000</v>
      </c>
      <c r="V294" s="247">
        <v>6080000000</v>
      </c>
      <c r="W294" s="247">
        <v>6090000000</v>
      </c>
      <c r="X294" s="246"/>
      <c r="Y294" s="246" t="s">
        <v>708</v>
      </c>
      <c r="Z294" s="246"/>
      <c r="AA294" s="246"/>
      <c r="AB294" s="246" t="s">
        <v>710</v>
      </c>
      <c r="AC294" s="246" t="s">
        <v>717</v>
      </c>
    </row>
    <row r="295" spans="2:29" x14ac:dyDescent="0.2">
      <c r="B295" s="246" t="s">
        <v>1162</v>
      </c>
      <c r="C295" s="246" t="s">
        <v>1592</v>
      </c>
      <c r="D295" s="246"/>
      <c r="E295" s="246"/>
      <c r="F295" s="246" t="s">
        <v>714</v>
      </c>
      <c r="G295" s="246"/>
      <c r="H295" s="246"/>
      <c r="I295" s="246"/>
      <c r="J295" s="246" t="s">
        <v>699</v>
      </c>
      <c r="K295" s="246" t="s">
        <v>1593</v>
      </c>
      <c r="L295" s="246" t="s">
        <v>1594</v>
      </c>
      <c r="M295" s="246"/>
      <c r="N295" s="246" t="s">
        <v>703</v>
      </c>
      <c r="O295" s="246" t="s">
        <v>704</v>
      </c>
      <c r="P295" s="246">
        <v>30501</v>
      </c>
      <c r="Q295" s="246" t="s">
        <v>705</v>
      </c>
      <c r="R295" s="246" t="s">
        <v>706</v>
      </c>
      <c r="S295" s="246"/>
      <c r="T295" s="246"/>
      <c r="U295" s="247">
        <v>6080000000</v>
      </c>
      <c r="V295" s="247">
        <v>6080000000</v>
      </c>
      <c r="W295" s="247">
        <v>6090000000</v>
      </c>
      <c r="X295" s="246"/>
      <c r="Y295" s="246" t="s">
        <v>708</v>
      </c>
      <c r="Z295" s="246"/>
      <c r="AA295" s="246"/>
      <c r="AB295" s="246" t="s">
        <v>721</v>
      </c>
      <c r="AC295" s="246" t="s">
        <v>717</v>
      </c>
    </row>
    <row r="296" spans="2:29" x14ac:dyDescent="0.2">
      <c r="B296" s="246" t="s">
        <v>1162</v>
      </c>
      <c r="C296" s="246" t="s">
        <v>1595</v>
      </c>
      <c r="D296" s="246"/>
      <c r="E296" s="246"/>
      <c r="F296" s="246" t="s">
        <v>698</v>
      </c>
      <c r="G296" s="246"/>
      <c r="H296" s="246"/>
      <c r="I296" s="246"/>
      <c r="J296" s="246" t="s">
        <v>699</v>
      </c>
      <c r="K296" s="246" t="s">
        <v>1596</v>
      </c>
      <c r="L296" s="246" t="s">
        <v>1597</v>
      </c>
      <c r="M296" s="246"/>
      <c r="N296" s="246" t="s">
        <v>703</v>
      </c>
      <c r="O296" s="246" t="s">
        <v>704</v>
      </c>
      <c r="P296" s="246">
        <v>30501</v>
      </c>
      <c r="Q296" s="246" t="s">
        <v>705</v>
      </c>
      <c r="R296" s="246" t="s">
        <v>706</v>
      </c>
      <c r="S296" s="246"/>
      <c r="T296" s="246"/>
      <c r="U296" s="247">
        <v>6080000000</v>
      </c>
      <c r="V296" s="247">
        <v>6080000000</v>
      </c>
      <c r="W296" s="247">
        <v>6090000000</v>
      </c>
      <c r="X296" s="246"/>
      <c r="Y296" s="246" t="s">
        <v>708</v>
      </c>
      <c r="Z296" s="246"/>
      <c r="AA296" s="246"/>
      <c r="AB296" s="246" t="s">
        <v>710</v>
      </c>
      <c r="AC296" s="246" t="s">
        <v>717</v>
      </c>
    </row>
    <row r="297" spans="2:29" x14ac:dyDescent="0.2">
      <c r="B297" s="246" t="s">
        <v>1162</v>
      </c>
      <c r="C297" s="246" t="s">
        <v>1598</v>
      </c>
      <c r="D297" s="246"/>
      <c r="E297" s="246"/>
      <c r="F297" s="246" t="s">
        <v>714</v>
      </c>
      <c r="G297" s="246"/>
      <c r="H297" s="246"/>
      <c r="I297" s="246"/>
      <c r="J297" s="246" t="s">
        <v>699</v>
      </c>
      <c r="K297" s="246" t="s">
        <v>1599</v>
      </c>
      <c r="L297" s="246" t="s">
        <v>1600</v>
      </c>
      <c r="M297" s="246"/>
      <c r="N297" s="246" t="s">
        <v>703</v>
      </c>
      <c r="O297" s="246" t="s">
        <v>704</v>
      </c>
      <c r="P297" s="246">
        <v>30501</v>
      </c>
      <c r="Q297" s="246" t="s">
        <v>705</v>
      </c>
      <c r="R297" s="246" t="s">
        <v>706</v>
      </c>
      <c r="S297" s="246"/>
      <c r="T297" s="246"/>
      <c r="U297" s="247">
        <v>6080000000</v>
      </c>
      <c r="V297" s="247">
        <v>6080000000</v>
      </c>
      <c r="W297" s="247">
        <v>6090000000</v>
      </c>
      <c r="X297" s="246"/>
      <c r="Y297" s="246" t="s">
        <v>708</v>
      </c>
      <c r="Z297" s="246"/>
      <c r="AA297" s="246"/>
      <c r="AB297" s="246" t="s">
        <v>721</v>
      </c>
      <c r="AC297" s="246" t="s">
        <v>717</v>
      </c>
    </row>
    <row r="298" spans="2:29" x14ac:dyDescent="0.2">
      <c r="B298" s="246" t="s">
        <v>1162</v>
      </c>
      <c r="C298" s="246" t="s">
        <v>1601</v>
      </c>
      <c r="D298" s="246"/>
      <c r="E298" s="246"/>
      <c r="F298" s="246" t="s">
        <v>698</v>
      </c>
      <c r="G298" s="246"/>
      <c r="H298" s="246"/>
      <c r="I298" s="246"/>
      <c r="J298" s="246" t="s">
        <v>699</v>
      </c>
      <c r="K298" s="246" t="s">
        <v>1602</v>
      </c>
      <c r="L298" s="246" t="s">
        <v>1603</v>
      </c>
      <c r="M298" s="246"/>
      <c r="N298" s="246" t="s">
        <v>703</v>
      </c>
      <c r="O298" s="246" t="s">
        <v>704</v>
      </c>
      <c r="P298" s="246">
        <v>30501</v>
      </c>
      <c r="Q298" s="246" t="s">
        <v>705</v>
      </c>
      <c r="R298" s="246" t="s">
        <v>706</v>
      </c>
      <c r="S298" s="246"/>
      <c r="T298" s="246"/>
      <c r="U298" s="247">
        <v>6080000000</v>
      </c>
      <c r="V298" s="247">
        <v>6080000000</v>
      </c>
      <c r="W298" s="247">
        <v>6090000000</v>
      </c>
      <c r="X298" s="246"/>
      <c r="Y298" s="246" t="s">
        <v>708</v>
      </c>
      <c r="Z298" s="246"/>
      <c r="AA298" s="246"/>
      <c r="AB298" s="246" t="s">
        <v>710</v>
      </c>
      <c r="AC298" s="246" t="s">
        <v>717</v>
      </c>
    </row>
    <row r="299" spans="2:29" x14ac:dyDescent="0.2">
      <c r="B299" s="246" t="s">
        <v>1162</v>
      </c>
      <c r="C299" s="246" t="s">
        <v>1604</v>
      </c>
      <c r="D299" s="246"/>
      <c r="E299" s="246"/>
      <c r="F299" s="246" t="s">
        <v>714</v>
      </c>
      <c r="G299" s="246"/>
      <c r="H299" s="246"/>
      <c r="I299" s="246"/>
      <c r="J299" s="246" t="s">
        <v>699</v>
      </c>
      <c r="K299" s="246" t="s">
        <v>1605</v>
      </c>
      <c r="L299" s="246" t="s">
        <v>1606</v>
      </c>
      <c r="M299" s="246"/>
      <c r="N299" s="246" t="s">
        <v>703</v>
      </c>
      <c r="O299" s="246" t="s">
        <v>704</v>
      </c>
      <c r="P299" s="246">
        <v>30501</v>
      </c>
      <c r="Q299" s="246" t="s">
        <v>705</v>
      </c>
      <c r="R299" s="246" t="s">
        <v>706</v>
      </c>
      <c r="S299" s="246"/>
      <c r="T299" s="246"/>
      <c r="U299" s="247">
        <v>6080000000</v>
      </c>
      <c r="V299" s="247">
        <v>6080000000</v>
      </c>
      <c r="W299" s="247">
        <v>6090000000</v>
      </c>
      <c r="X299" s="246"/>
      <c r="Y299" s="246" t="s">
        <v>708</v>
      </c>
      <c r="Z299" s="246"/>
      <c r="AA299" s="246"/>
      <c r="AB299" s="246" t="s">
        <v>721</v>
      </c>
      <c r="AC299" s="246" t="s">
        <v>717</v>
      </c>
    </row>
    <row r="300" spans="2:29" x14ac:dyDescent="0.2">
      <c r="B300" s="246" t="s">
        <v>1162</v>
      </c>
      <c r="C300" s="246" t="s">
        <v>1607</v>
      </c>
      <c r="D300" s="246"/>
      <c r="E300" s="246"/>
      <c r="F300" s="246" t="s">
        <v>698</v>
      </c>
      <c r="G300" s="246"/>
      <c r="H300" s="246"/>
      <c r="I300" s="246"/>
      <c r="J300" s="246" t="s">
        <v>699</v>
      </c>
      <c r="K300" s="246" t="s">
        <v>1608</v>
      </c>
      <c r="L300" s="246" t="s">
        <v>1609</v>
      </c>
      <c r="M300" s="246"/>
      <c r="N300" s="246" t="s">
        <v>703</v>
      </c>
      <c r="O300" s="246" t="s">
        <v>704</v>
      </c>
      <c r="P300" s="246">
        <v>30501</v>
      </c>
      <c r="Q300" s="246" t="s">
        <v>705</v>
      </c>
      <c r="R300" s="246" t="s">
        <v>706</v>
      </c>
      <c r="S300" s="246"/>
      <c r="T300" s="246"/>
      <c r="U300" s="247">
        <v>6080000000</v>
      </c>
      <c r="V300" s="247">
        <v>6080000000</v>
      </c>
      <c r="W300" s="247">
        <v>6090000000</v>
      </c>
      <c r="X300" s="246"/>
      <c r="Y300" s="246" t="s">
        <v>708</v>
      </c>
      <c r="Z300" s="246"/>
      <c r="AA300" s="246"/>
      <c r="AB300" s="246" t="s">
        <v>710</v>
      </c>
      <c r="AC300" s="246" t="s">
        <v>717</v>
      </c>
    </row>
    <row r="301" spans="2:29" x14ac:dyDescent="0.2">
      <c r="B301" s="246" t="s">
        <v>1162</v>
      </c>
      <c r="C301" s="246" t="s">
        <v>1610</v>
      </c>
      <c r="D301" s="246"/>
      <c r="E301" s="246"/>
      <c r="F301" s="246" t="s">
        <v>714</v>
      </c>
      <c r="G301" s="246"/>
      <c r="H301" s="246"/>
      <c r="I301" s="246"/>
      <c r="J301" s="248">
        <v>29313</v>
      </c>
      <c r="K301" s="246" t="s">
        <v>1611</v>
      </c>
      <c r="L301" s="246" t="s">
        <v>1612</v>
      </c>
      <c r="M301" s="246"/>
      <c r="N301" s="246" t="s">
        <v>703</v>
      </c>
      <c r="O301" s="246" t="s">
        <v>704</v>
      </c>
      <c r="P301" s="246">
        <v>30501</v>
      </c>
      <c r="Q301" s="246" t="s">
        <v>705</v>
      </c>
      <c r="R301" s="246" t="s">
        <v>706</v>
      </c>
      <c r="S301" s="246"/>
      <c r="T301" s="246"/>
      <c r="U301" s="247">
        <v>6080000000</v>
      </c>
      <c r="V301" s="247">
        <v>6080000000</v>
      </c>
      <c r="W301" s="247">
        <v>6090000000</v>
      </c>
      <c r="X301" s="246"/>
      <c r="Y301" s="246" t="s">
        <v>708</v>
      </c>
      <c r="Z301" s="246"/>
      <c r="AA301" s="246"/>
      <c r="AB301" s="246" t="s">
        <v>721</v>
      </c>
      <c r="AC301" s="246" t="s">
        <v>717</v>
      </c>
    </row>
    <row r="302" spans="2:29" x14ac:dyDescent="0.2">
      <c r="B302" s="246" t="s">
        <v>1162</v>
      </c>
      <c r="C302" s="246" t="s">
        <v>1613</v>
      </c>
      <c r="D302" s="246"/>
      <c r="E302" s="246"/>
      <c r="F302" s="246" t="s">
        <v>698</v>
      </c>
      <c r="G302" s="246"/>
      <c r="H302" s="246"/>
      <c r="I302" s="246"/>
      <c r="J302" s="246" t="s">
        <v>699</v>
      </c>
      <c r="K302" s="246" t="s">
        <v>1614</v>
      </c>
      <c r="L302" s="246" t="s">
        <v>1615</v>
      </c>
      <c r="M302" s="246"/>
      <c r="N302" s="246" t="s">
        <v>703</v>
      </c>
      <c r="O302" s="246" t="s">
        <v>704</v>
      </c>
      <c r="P302" s="246">
        <v>30501</v>
      </c>
      <c r="Q302" s="246" t="s">
        <v>705</v>
      </c>
      <c r="R302" s="246" t="s">
        <v>706</v>
      </c>
      <c r="S302" s="246"/>
      <c r="T302" s="246"/>
      <c r="U302" s="247">
        <v>6080000000</v>
      </c>
      <c r="V302" s="247">
        <v>6080000000</v>
      </c>
      <c r="W302" s="247">
        <v>6090000000</v>
      </c>
      <c r="X302" s="246"/>
      <c r="Y302" s="246" t="s">
        <v>708</v>
      </c>
      <c r="Z302" s="246"/>
      <c r="AA302" s="246"/>
      <c r="AB302" s="246" t="s">
        <v>710</v>
      </c>
      <c r="AC302" s="246" t="s">
        <v>717</v>
      </c>
    </row>
    <row r="303" spans="2:29" x14ac:dyDescent="0.2">
      <c r="B303" s="246" t="s">
        <v>1162</v>
      </c>
      <c r="C303" s="246" t="s">
        <v>1616</v>
      </c>
      <c r="D303" s="246"/>
      <c r="E303" s="246"/>
      <c r="F303" s="246" t="s">
        <v>714</v>
      </c>
      <c r="G303" s="246"/>
      <c r="H303" s="246"/>
      <c r="I303" s="246"/>
      <c r="J303" s="246" t="s">
        <v>699</v>
      </c>
      <c r="K303" s="246" t="s">
        <v>1617</v>
      </c>
      <c r="L303" s="246" t="s">
        <v>1618</v>
      </c>
      <c r="M303" s="246"/>
      <c r="N303" s="246" t="s">
        <v>703</v>
      </c>
      <c r="O303" s="246" t="s">
        <v>704</v>
      </c>
      <c r="P303" s="246">
        <v>30501</v>
      </c>
      <c r="Q303" s="246" t="s">
        <v>705</v>
      </c>
      <c r="R303" s="246" t="s">
        <v>706</v>
      </c>
      <c r="S303" s="246"/>
      <c r="T303" s="246"/>
      <c r="U303" s="247">
        <v>6080000000</v>
      </c>
      <c r="V303" s="247">
        <v>6080000000</v>
      </c>
      <c r="W303" s="247">
        <v>6090000000</v>
      </c>
      <c r="X303" s="246"/>
      <c r="Y303" s="246" t="s">
        <v>708</v>
      </c>
      <c r="Z303" s="246"/>
      <c r="AA303" s="246"/>
      <c r="AB303" s="246" t="s">
        <v>721</v>
      </c>
      <c r="AC303" s="246" t="s">
        <v>717</v>
      </c>
    </row>
    <row r="304" spans="2:29" x14ac:dyDescent="0.2">
      <c r="B304" s="246" t="s">
        <v>1162</v>
      </c>
      <c r="C304" s="246" t="s">
        <v>1619</v>
      </c>
      <c r="D304" s="246"/>
      <c r="E304" s="246"/>
      <c r="F304" s="246" t="s">
        <v>698</v>
      </c>
      <c r="G304" s="246"/>
      <c r="H304" s="246"/>
      <c r="I304" s="246"/>
      <c r="J304" s="246" t="s">
        <v>699</v>
      </c>
      <c r="K304" s="246" t="s">
        <v>1620</v>
      </c>
      <c r="L304" s="246" t="s">
        <v>1621</v>
      </c>
      <c r="M304" s="246"/>
      <c r="N304" s="246" t="s">
        <v>703</v>
      </c>
      <c r="O304" s="246" t="s">
        <v>704</v>
      </c>
      <c r="P304" s="246">
        <v>30501</v>
      </c>
      <c r="Q304" s="246" t="s">
        <v>705</v>
      </c>
      <c r="R304" s="246" t="s">
        <v>706</v>
      </c>
      <c r="S304" s="246"/>
      <c r="T304" s="246"/>
      <c r="U304" s="247">
        <v>6080000000</v>
      </c>
      <c r="V304" s="247">
        <v>6080000000</v>
      </c>
      <c r="W304" s="247">
        <v>6090000000</v>
      </c>
      <c r="X304" s="246"/>
      <c r="Y304" s="246" t="s">
        <v>708</v>
      </c>
      <c r="Z304" s="246"/>
      <c r="AA304" s="246"/>
      <c r="AB304" s="246" t="s">
        <v>710</v>
      </c>
      <c r="AC304" s="246" t="s">
        <v>717</v>
      </c>
    </row>
    <row r="305" spans="2:29" x14ac:dyDescent="0.2">
      <c r="B305" s="246" t="s">
        <v>1162</v>
      </c>
      <c r="C305" s="246" t="s">
        <v>1622</v>
      </c>
      <c r="D305" s="246"/>
      <c r="E305" s="246"/>
      <c r="F305" s="246" t="s">
        <v>714</v>
      </c>
      <c r="G305" s="246"/>
      <c r="H305" s="246"/>
      <c r="I305" s="246"/>
      <c r="J305" s="246" t="s">
        <v>699</v>
      </c>
      <c r="K305" s="246" t="s">
        <v>1623</v>
      </c>
      <c r="L305" s="246" t="s">
        <v>1624</v>
      </c>
      <c r="M305" s="246"/>
      <c r="N305" s="246" t="s">
        <v>703</v>
      </c>
      <c r="O305" s="246" t="s">
        <v>704</v>
      </c>
      <c r="P305" s="246">
        <v>30501</v>
      </c>
      <c r="Q305" s="246" t="s">
        <v>705</v>
      </c>
      <c r="R305" s="246" t="s">
        <v>706</v>
      </c>
      <c r="S305" s="246"/>
      <c r="T305" s="246"/>
      <c r="U305" s="247">
        <v>6080000000</v>
      </c>
      <c r="V305" s="247">
        <v>6080000000</v>
      </c>
      <c r="W305" s="247">
        <v>6090000000</v>
      </c>
      <c r="X305" s="246"/>
      <c r="Y305" s="246" t="s">
        <v>708</v>
      </c>
      <c r="Z305" s="246"/>
      <c r="AA305" s="246"/>
      <c r="AB305" s="246" t="s">
        <v>721</v>
      </c>
      <c r="AC305" s="246" t="s">
        <v>717</v>
      </c>
    </row>
    <row r="306" spans="2:29" x14ac:dyDescent="0.2">
      <c r="B306" s="246" t="s">
        <v>1162</v>
      </c>
      <c r="C306" s="246" t="s">
        <v>1625</v>
      </c>
      <c r="D306" s="246"/>
      <c r="E306" s="246"/>
      <c r="F306" s="246" t="s">
        <v>698</v>
      </c>
      <c r="G306" s="246"/>
      <c r="H306" s="246"/>
      <c r="I306" s="246"/>
      <c r="J306" s="246" t="s">
        <v>699</v>
      </c>
      <c r="K306" s="246" t="s">
        <v>1626</v>
      </c>
      <c r="L306" s="246" t="s">
        <v>1627</v>
      </c>
      <c r="M306" s="246"/>
      <c r="N306" s="246" t="s">
        <v>703</v>
      </c>
      <c r="O306" s="246" t="s">
        <v>704</v>
      </c>
      <c r="P306" s="246">
        <v>30501</v>
      </c>
      <c r="Q306" s="246" t="s">
        <v>705</v>
      </c>
      <c r="R306" s="246" t="s">
        <v>706</v>
      </c>
      <c r="S306" s="246"/>
      <c r="T306" s="246"/>
      <c r="U306" s="247">
        <v>6080000000</v>
      </c>
      <c r="V306" s="247">
        <v>6080000000</v>
      </c>
      <c r="W306" s="247">
        <v>6090000000</v>
      </c>
      <c r="X306" s="246"/>
      <c r="Y306" s="246" t="s">
        <v>708</v>
      </c>
      <c r="Z306" s="246"/>
      <c r="AA306" s="246"/>
      <c r="AB306" s="246" t="s">
        <v>710</v>
      </c>
      <c r="AC306" s="246" t="s">
        <v>717</v>
      </c>
    </row>
    <row r="307" spans="2:29" x14ac:dyDescent="0.2">
      <c r="B307" s="246" t="s">
        <v>1162</v>
      </c>
      <c r="C307" s="246" t="s">
        <v>1628</v>
      </c>
      <c r="D307" s="246"/>
      <c r="E307" s="246"/>
      <c r="F307" s="246" t="s">
        <v>714</v>
      </c>
      <c r="G307" s="246"/>
      <c r="H307" s="246"/>
      <c r="I307" s="246"/>
      <c r="J307" s="246" t="s">
        <v>699</v>
      </c>
      <c r="K307" s="246" t="s">
        <v>1629</v>
      </c>
      <c r="L307" s="246" t="s">
        <v>1630</v>
      </c>
      <c r="M307" s="246"/>
      <c r="N307" s="246" t="s">
        <v>703</v>
      </c>
      <c r="O307" s="246" t="s">
        <v>704</v>
      </c>
      <c r="P307" s="246">
        <v>30501</v>
      </c>
      <c r="Q307" s="246" t="s">
        <v>705</v>
      </c>
      <c r="R307" s="246" t="s">
        <v>706</v>
      </c>
      <c r="S307" s="246"/>
      <c r="T307" s="246"/>
      <c r="U307" s="247">
        <v>6080000000</v>
      </c>
      <c r="V307" s="247">
        <v>6080000000</v>
      </c>
      <c r="W307" s="247">
        <v>6090000000</v>
      </c>
      <c r="X307" s="246"/>
      <c r="Y307" s="246" t="s">
        <v>708</v>
      </c>
      <c r="Z307" s="246"/>
      <c r="AA307" s="246"/>
      <c r="AB307" s="246" t="s">
        <v>721</v>
      </c>
      <c r="AC307" s="246" t="s">
        <v>717</v>
      </c>
    </row>
    <row r="308" spans="2:29" x14ac:dyDescent="0.2">
      <c r="B308" s="246" t="s">
        <v>1162</v>
      </c>
      <c r="C308" s="246" t="s">
        <v>1631</v>
      </c>
      <c r="D308" s="246"/>
      <c r="E308" s="246"/>
      <c r="F308" s="246" t="s">
        <v>698</v>
      </c>
      <c r="G308" s="246"/>
      <c r="H308" s="246"/>
      <c r="I308" s="246"/>
      <c r="J308" s="248">
        <v>29313</v>
      </c>
      <c r="K308" s="246" t="s">
        <v>1632</v>
      </c>
      <c r="L308" s="246" t="s">
        <v>1633</v>
      </c>
      <c r="M308" s="246"/>
      <c r="N308" s="246" t="s">
        <v>703</v>
      </c>
      <c r="O308" s="246" t="s">
        <v>704</v>
      </c>
      <c r="P308" s="246">
        <v>30501</v>
      </c>
      <c r="Q308" s="246" t="s">
        <v>705</v>
      </c>
      <c r="R308" s="246" t="s">
        <v>706</v>
      </c>
      <c r="S308" s="246"/>
      <c r="T308" s="246"/>
      <c r="U308" s="247">
        <v>6080000000</v>
      </c>
      <c r="V308" s="247">
        <v>6080000000</v>
      </c>
      <c r="W308" s="247">
        <v>6090000000</v>
      </c>
      <c r="X308" s="246"/>
      <c r="Y308" s="246" t="s">
        <v>708</v>
      </c>
      <c r="Z308" s="246"/>
      <c r="AA308" s="246"/>
      <c r="AB308" s="246" t="s">
        <v>710</v>
      </c>
      <c r="AC308" s="246" t="s">
        <v>717</v>
      </c>
    </row>
    <row r="309" spans="2:29" x14ac:dyDescent="0.2">
      <c r="B309" s="246" t="s">
        <v>1162</v>
      </c>
      <c r="C309" s="246" t="s">
        <v>1634</v>
      </c>
      <c r="D309" s="246"/>
      <c r="E309" s="246"/>
      <c r="F309" s="246" t="s">
        <v>714</v>
      </c>
      <c r="G309" s="246"/>
      <c r="H309" s="246"/>
      <c r="I309" s="246"/>
      <c r="J309" s="246" t="s">
        <v>699</v>
      </c>
      <c r="K309" s="246" t="s">
        <v>1635</v>
      </c>
      <c r="L309" s="246" t="s">
        <v>1636</v>
      </c>
      <c r="M309" s="246"/>
      <c r="N309" s="246" t="s">
        <v>703</v>
      </c>
      <c r="O309" s="246" t="s">
        <v>704</v>
      </c>
      <c r="P309" s="246">
        <v>30501</v>
      </c>
      <c r="Q309" s="246" t="s">
        <v>705</v>
      </c>
      <c r="R309" s="246" t="s">
        <v>706</v>
      </c>
      <c r="S309" s="246"/>
      <c r="T309" s="246"/>
      <c r="U309" s="247">
        <v>6080000000</v>
      </c>
      <c r="V309" s="247">
        <v>6080000000</v>
      </c>
      <c r="W309" s="247">
        <v>6090000000</v>
      </c>
      <c r="X309" s="246"/>
      <c r="Y309" s="246" t="s">
        <v>708</v>
      </c>
      <c r="Z309" s="246"/>
      <c r="AA309" s="246"/>
      <c r="AB309" s="246" t="s">
        <v>721</v>
      </c>
      <c r="AC309" s="246" t="s">
        <v>717</v>
      </c>
    </row>
    <row r="310" spans="2:29" x14ac:dyDescent="0.2">
      <c r="B310" s="246" t="s">
        <v>1162</v>
      </c>
      <c r="C310" s="246" t="s">
        <v>1637</v>
      </c>
      <c r="D310" s="246"/>
      <c r="E310" s="246"/>
      <c r="F310" s="246" t="s">
        <v>698</v>
      </c>
      <c r="G310" s="246"/>
      <c r="H310" s="246"/>
      <c r="I310" s="246"/>
      <c r="J310" s="246" t="s">
        <v>699</v>
      </c>
      <c r="K310" s="246" t="s">
        <v>1638</v>
      </c>
      <c r="L310" s="246" t="s">
        <v>1639</v>
      </c>
      <c r="M310" s="246"/>
      <c r="N310" s="246" t="s">
        <v>703</v>
      </c>
      <c r="O310" s="246" t="s">
        <v>704</v>
      </c>
      <c r="P310" s="246">
        <v>30501</v>
      </c>
      <c r="Q310" s="246" t="s">
        <v>705</v>
      </c>
      <c r="R310" s="246" t="s">
        <v>706</v>
      </c>
      <c r="S310" s="246"/>
      <c r="T310" s="246"/>
      <c r="U310" s="247">
        <v>6080000000</v>
      </c>
      <c r="V310" s="247">
        <v>6080000000</v>
      </c>
      <c r="W310" s="247">
        <v>6090000000</v>
      </c>
      <c r="X310" s="246"/>
      <c r="Y310" s="246" t="s">
        <v>708</v>
      </c>
      <c r="Z310" s="246"/>
      <c r="AA310" s="246"/>
      <c r="AB310" s="246" t="s">
        <v>710</v>
      </c>
      <c r="AC310" s="246" t="s">
        <v>717</v>
      </c>
    </row>
    <row r="311" spans="2:29" x14ac:dyDescent="0.2">
      <c r="B311" s="246" t="s">
        <v>1162</v>
      </c>
      <c r="C311" s="246" t="s">
        <v>1640</v>
      </c>
      <c r="D311" s="246"/>
      <c r="E311" s="246"/>
      <c r="F311" s="246" t="s">
        <v>714</v>
      </c>
      <c r="G311" s="246"/>
      <c r="H311" s="246"/>
      <c r="I311" s="246"/>
      <c r="J311" s="246" t="s">
        <v>699</v>
      </c>
      <c r="K311" s="246" t="s">
        <v>1641</v>
      </c>
      <c r="L311" s="246" t="s">
        <v>1642</v>
      </c>
      <c r="M311" s="246"/>
      <c r="N311" s="246" t="s">
        <v>703</v>
      </c>
      <c r="O311" s="246" t="s">
        <v>704</v>
      </c>
      <c r="P311" s="246">
        <v>30501</v>
      </c>
      <c r="Q311" s="246" t="s">
        <v>705</v>
      </c>
      <c r="R311" s="246" t="s">
        <v>706</v>
      </c>
      <c r="S311" s="246"/>
      <c r="T311" s="246"/>
      <c r="U311" s="247">
        <v>6080000000</v>
      </c>
      <c r="V311" s="247">
        <v>6080000000</v>
      </c>
      <c r="W311" s="247">
        <v>6090000000</v>
      </c>
      <c r="X311" s="246"/>
      <c r="Y311" s="246" t="s">
        <v>708</v>
      </c>
      <c r="Z311" s="246"/>
      <c r="AA311" s="246"/>
      <c r="AB311" s="246" t="s">
        <v>721</v>
      </c>
      <c r="AC311" s="246" t="s">
        <v>717</v>
      </c>
    </row>
    <row r="312" spans="2:29" x14ac:dyDescent="0.2">
      <c r="B312" s="246" t="s">
        <v>1162</v>
      </c>
      <c r="C312" s="246" t="s">
        <v>1643</v>
      </c>
      <c r="D312" s="246"/>
      <c r="E312" s="246"/>
      <c r="F312" s="246" t="s">
        <v>698</v>
      </c>
      <c r="G312" s="246"/>
      <c r="H312" s="246"/>
      <c r="I312" s="246"/>
      <c r="J312" s="246" t="s">
        <v>699</v>
      </c>
      <c r="K312" s="246" t="s">
        <v>1644</v>
      </c>
      <c r="L312" s="246" t="s">
        <v>1645</v>
      </c>
      <c r="M312" s="246"/>
      <c r="N312" s="246" t="s">
        <v>703</v>
      </c>
      <c r="O312" s="246" t="s">
        <v>704</v>
      </c>
      <c r="P312" s="246">
        <v>30501</v>
      </c>
      <c r="Q312" s="246" t="s">
        <v>705</v>
      </c>
      <c r="R312" s="246" t="s">
        <v>706</v>
      </c>
      <c r="S312" s="246"/>
      <c r="T312" s="246"/>
      <c r="U312" s="247">
        <v>6080000000</v>
      </c>
      <c r="V312" s="247">
        <v>6080000000</v>
      </c>
      <c r="W312" s="247">
        <v>6090000000</v>
      </c>
      <c r="X312" s="246"/>
      <c r="Y312" s="246" t="s">
        <v>708</v>
      </c>
      <c r="Z312" s="246"/>
      <c r="AA312" s="246"/>
      <c r="AB312" s="246" t="s">
        <v>710</v>
      </c>
      <c r="AC312" s="246" t="s">
        <v>717</v>
      </c>
    </row>
    <row r="313" spans="2:29" x14ac:dyDescent="0.2">
      <c r="B313" s="246" t="s">
        <v>1162</v>
      </c>
      <c r="C313" s="246" t="s">
        <v>1646</v>
      </c>
      <c r="D313" s="246"/>
      <c r="E313" s="246"/>
      <c r="F313" s="246" t="s">
        <v>714</v>
      </c>
      <c r="G313" s="246"/>
      <c r="H313" s="246"/>
      <c r="I313" s="246"/>
      <c r="J313" s="246" t="s">
        <v>699</v>
      </c>
      <c r="K313" s="246" t="s">
        <v>1647</v>
      </c>
      <c r="L313" s="246" t="s">
        <v>1648</v>
      </c>
      <c r="M313" s="246"/>
      <c r="N313" s="246" t="s">
        <v>703</v>
      </c>
      <c r="O313" s="246" t="s">
        <v>704</v>
      </c>
      <c r="P313" s="246">
        <v>30501</v>
      </c>
      <c r="Q313" s="246" t="s">
        <v>705</v>
      </c>
      <c r="R313" s="246" t="s">
        <v>706</v>
      </c>
      <c r="S313" s="246"/>
      <c r="T313" s="246"/>
      <c r="U313" s="247">
        <v>6080000000</v>
      </c>
      <c r="V313" s="247">
        <v>6080000000</v>
      </c>
      <c r="W313" s="247">
        <v>6090000000</v>
      </c>
      <c r="X313" s="246"/>
      <c r="Y313" s="246" t="s">
        <v>708</v>
      </c>
      <c r="Z313" s="246"/>
      <c r="AA313" s="246"/>
      <c r="AB313" s="246" t="s">
        <v>721</v>
      </c>
      <c r="AC313" s="246" t="s">
        <v>717</v>
      </c>
    </row>
    <row r="314" spans="2:29" x14ac:dyDescent="0.2">
      <c r="B314" s="246" t="s">
        <v>1162</v>
      </c>
      <c r="C314" s="246" t="s">
        <v>1649</v>
      </c>
      <c r="D314" s="246"/>
      <c r="E314" s="246"/>
      <c r="F314" s="246" t="s">
        <v>698</v>
      </c>
      <c r="G314" s="246"/>
      <c r="H314" s="246"/>
      <c r="I314" s="246"/>
      <c r="J314" s="246" t="s">
        <v>699</v>
      </c>
      <c r="K314" s="246" t="s">
        <v>1650</v>
      </c>
      <c r="L314" s="246" t="s">
        <v>1651</v>
      </c>
      <c r="M314" s="246"/>
      <c r="N314" s="246" t="s">
        <v>703</v>
      </c>
      <c r="O314" s="246" t="s">
        <v>704</v>
      </c>
      <c r="P314" s="246">
        <v>30501</v>
      </c>
      <c r="Q314" s="246" t="s">
        <v>705</v>
      </c>
      <c r="R314" s="246" t="s">
        <v>706</v>
      </c>
      <c r="S314" s="246"/>
      <c r="T314" s="246"/>
      <c r="U314" s="247">
        <v>6080000000</v>
      </c>
      <c r="V314" s="247">
        <v>6080000000</v>
      </c>
      <c r="W314" s="247">
        <v>6090000000</v>
      </c>
      <c r="X314" s="246"/>
      <c r="Y314" s="246" t="s">
        <v>708</v>
      </c>
      <c r="Z314" s="246"/>
      <c r="AA314" s="246"/>
      <c r="AB314" s="246" t="s">
        <v>710</v>
      </c>
      <c r="AC314" s="246" t="s">
        <v>717</v>
      </c>
    </row>
    <row r="315" spans="2:29" x14ac:dyDescent="0.2">
      <c r="B315" s="246" t="s">
        <v>1162</v>
      </c>
      <c r="C315" s="246" t="s">
        <v>1652</v>
      </c>
      <c r="D315" s="246"/>
      <c r="E315" s="246"/>
      <c r="F315" s="246" t="s">
        <v>714</v>
      </c>
      <c r="G315" s="246"/>
      <c r="H315" s="246"/>
      <c r="I315" s="246"/>
      <c r="J315" s="248">
        <v>29313</v>
      </c>
      <c r="K315" s="246" t="s">
        <v>1653</v>
      </c>
      <c r="L315" s="246" t="s">
        <v>1654</v>
      </c>
      <c r="M315" s="246"/>
      <c r="N315" s="246" t="s">
        <v>703</v>
      </c>
      <c r="O315" s="246" t="s">
        <v>704</v>
      </c>
      <c r="P315" s="246">
        <v>30501</v>
      </c>
      <c r="Q315" s="246" t="s">
        <v>705</v>
      </c>
      <c r="R315" s="246" t="s">
        <v>706</v>
      </c>
      <c r="S315" s="246"/>
      <c r="T315" s="246"/>
      <c r="U315" s="247">
        <v>6080000000</v>
      </c>
      <c r="V315" s="247">
        <v>6080000000</v>
      </c>
      <c r="W315" s="247">
        <v>6090000000</v>
      </c>
      <c r="X315" s="246"/>
      <c r="Y315" s="246" t="s">
        <v>708</v>
      </c>
      <c r="Z315" s="246"/>
      <c r="AA315" s="246"/>
      <c r="AB315" s="246" t="s">
        <v>721</v>
      </c>
      <c r="AC315" s="246" t="s">
        <v>717</v>
      </c>
    </row>
    <row r="316" spans="2:29" x14ac:dyDescent="0.2">
      <c r="B316" s="246" t="s">
        <v>1162</v>
      </c>
      <c r="C316" s="246" t="s">
        <v>1655</v>
      </c>
      <c r="D316" s="246"/>
      <c r="E316" s="246"/>
      <c r="F316" s="246" t="s">
        <v>698</v>
      </c>
      <c r="G316" s="246"/>
      <c r="H316" s="246"/>
      <c r="I316" s="246"/>
      <c r="J316" s="246" t="s">
        <v>699</v>
      </c>
      <c r="K316" s="246" t="s">
        <v>1656</v>
      </c>
      <c r="L316" s="246" t="s">
        <v>1657</v>
      </c>
      <c r="M316" s="246"/>
      <c r="N316" s="246" t="s">
        <v>703</v>
      </c>
      <c r="O316" s="246" t="s">
        <v>704</v>
      </c>
      <c r="P316" s="246">
        <v>30501</v>
      </c>
      <c r="Q316" s="246" t="s">
        <v>705</v>
      </c>
      <c r="R316" s="246" t="s">
        <v>706</v>
      </c>
      <c r="S316" s="246"/>
      <c r="T316" s="246"/>
      <c r="U316" s="247">
        <v>6080000000</v>
      </c>
      <c r="V316" s="247">
        <v>6080000000</v>
      </c>
      <c r="W316" s="247">
        <v>6090000000</v>
      </c>
      <c r="X316" s="246"/>
      <c r="Y316" s="246" t="s">
        <v>708</v>
      </c>
      <c r="Z316" s="246"/>
      <c r="AA316" s="246"/>
      <c r="AB316" s="246" t="s">
        <v>710</v>
      </c>
      <c r="AC316" s="246" t="s">
        <v>717</v>
      </c>
    </row>
    <row r="317" spans="2:29" x14ac:dyDescent="0.2">
      <c r="B317" s="246" t="s">
        <v>1162</v>
      </c>
      <c r="C317" s="246" t="s">
        <v>1658</v>
      </c>
      <c r="D317" s="246"/>
      <c r="E317" s="246"/>
      <c r="F317" s="246" t="s">
        <v>714</v>
      </c>
      <c r="G317" s="246"/>
      <c r="H317" s="246"/>
      <c r="I317" s="246"/>
      <c r="J317" s="246" t="s">
        <v>699</v>
      </c>
      <c r="K317" s="246" t="s">
        <v>1659</v>
      </c>
      <c r="L317" s="246" t="s">
        <v>1660</v>
      </c>
      <c r="M317" s="246"/>
      <c r="N317" s="246" t="s">
        <v>703</v>
      </c>
      <c r="O317" s="246" t="s">
        <v>704</v>
      </c>
      <c r="P317" s="246">
        <v>30501</v>
      </c>
      <c r="Q317" s="246" t="s">
        <v>705</v>
      </c>
      <c r="R317" s="246" t="s">
        <v>706</v>
      </c>
      <c r="S317" s="246"/>
      <c r="T317" s="246"/>
      <c r="U317" s="247">
        <v>6080000000</v>
      </c>
      <c r="V317" s="247">
        <v>6080000000</v>
      </c>
      <c r="W317" s="247">
        <v>6090000000</v>
      </c>
      <c r="X317" s="246"/>
      <c r="Y317" s="246" t="s">
        <v>708</v>
      </c>
      <c r="Z317" s="246"/>
      <c r="AA317" s="246"/>
      <c r="AB317" s="246" t="s">
        <v>721</v>
      </c>
      <c r="AC317" s="246" t="s">
        <v>717</v>
      </c>
    </row>
    <row r="318" spans="2:29" x14ac:dyDescent="0.2">
      <c r="B318" s="246" t="s">
        <v>1162</v>
      </c>
      <c r="C318" s="246" t="s">
        <v>1661</v>
      </c>
      <c r="D318" s="246"/>
      <c r="E318" s="246"/>
      <c r="F318" s="246" t="s">
        <v>698</v>
      </c>
      <c r="G318" s="246"/>
      <c r="H318" s="246"/>
      <c r="I318" s="246"/>
      <c r="J318" s="246" t="s">
        <v>699</v>
      </c>
      <c r="K318" s="246" t="s">
        <v>1662</v>
      </c>
      <c r="L318" s="246" t="s">
        <v>1663</v>
      </c>
      <c r="M318" s="246"/>
      <c r="N318" s="246" t="s">
        <v>703</v>
      </c>
      <c r="O318" s="246" t="s">
        <v>704</v>
      </c>
      <c r="P318" s="246">
        <v>30501</v>
      </c>
      <c r="Q318" s="246" t="s">
        <v>705</v>
      </c>
      <c r="R318" s="246" t="s">
        <v>706</v>
      </c>
      <c r="S318" s="246"/>
      <c r="T318" s="246"/>
      <c r="U318" s="247">
        <v>6080000000</v>
      </c>
      <c r="V318" s="247">
        <v>6080000000</v>
      </c>
      <c r="W318" s="247">
        <v>6090000000</v>
      </c>
      <c r="X318" s="246"/>
      <c r="Y318" s="246" t="s">
        <v>708</v>
      </c>
      <c r="Z318" s="246"/>
      <c r="AA318" s="246"/>
      <c r="AB318" s="246" t="s">
        <v>710</v>
      </c>
      <c r="AC318" s="246" t="s">
        <v>717</v>
      </c>
    </row>
    <row r="319" spans="2:29" x14ac:dyDescent="0.2">
      <c r="B319" s="246" t="s">
        <v>1162</v>
      </c>
      <c r="C319" s="246" t="s">
        <v>1664</v>
      </c>
      <c r="D319" s="246"/>
      <c r="E319" s="246"/>
      <c r="F319" s="246" t="s">
        <v>714</v>
      </c>
      <c r="G319" s="246"/>
      <c r="H319" s="246"/>
      <c r="I319" s="246"/>
      <c r="J319" s="246" t="s">
        <v>699</v>
      </c>
      <c r="K319" s="246" t="s">
        <v>1665</v>
      </c>
      <c r="L319" s="246" t="s">
        <v>1666</v>
      </c>
      <c r="M319" s="246"/>
      <c r="N319" s="246" t="s">
        <v>703</v>
      </c>
      <c r="O319" s="246" t="s">
        <v>704</v>
      </c>
      <c r="P319" s="246">
        <v>30501</v>
      </c>
      <c r="Q319" s="246" t="s">
        <v>705</v>
      </c>
      <c r="R319" s="246" t="s">
        <v>706</v>
      </c>
      <c r="S319" s="246"/>
      <c r="T319" s="246"/>
      <c r="U319" s="247">
        <v>6080000000</v>
      </c>
      <c r="V319" s="247">
        <v>6080000000</v>
      </c>
      <c r="W319" s="247">
        <v>6090000000</v>
      </c>
      <c r="X319" s="246"/>
      <c r="Y319" s="246" t="s">
        <v>708</v>
      </c>
      <c r="Z319" s="246"/>
      <c r="AA319" s="246"/>
      <c r="AB319" s="246" t="s">
        <v>721</v>
      </c>
      <c r="AC319" s="246" t="s">
        <v>717</v>
      </c>
    </row>
    <row r="320" spans="2:29" x14ac:dyDescent="0.2">
      <c r="B320" s="246" t="s">
        <v>1162</v>
      </c>
      <c r="C320" s="246" t="s">
        <v>1667</v>
      </c>
      <c r="D320" s="246"/>
      <c r="E320" s="246"/>
      <c r="F320" s="246" t="s">
        <v>698</v>
      </c>
      <c r="G320" s="246"/>
      <c r="H320" s="246"/>
      <c r="I320" s="246"/>
      <c r="J320" s="246" t="s">
        <v>699</v>
      </c>
      <c r="K320" s="246" t="s">
        <v>1668</v>
      </c>
      <c r="L320" s="246" t="s">
        <v>1669</v>
      </c>
      <c r="M320" s="246"/>
      <c r="N320" s="246" t="s">
        <v>703</v>
      </c>
      <c r="O320" s="246" t="s">
        <v>704</v>
      </c>
      <c r="P320" s="246">
        <v>30501</v>
      </c>
      <c r="Q320" s="246" t="s">
        <v>705</v>
      </c>
      <c r="R320" s="246" t="s">
        <v>706</v>
      </c>
      <c r="S320" s="246"/>
      <c r="T320" s="246"/>
      <c r="U320" s="247">
        <v>6080000000</v>
      </c>
      <c r="V320" s="247">
        <v>6080000000</v>
      </c>
      <c r="W320" s="247">
        <v>6090000000</v>
      </c>
      <c r="X320" s="246"/>
      <c r="Y320" s="246" t="s">
        <v>708</v>
      </c>
      <c r="Z320" s="246"/>
      <c r="AA320" s="246"/>
      <c r="AB320" s="246" t="s">
        <v>710</v>
      </c>
      <c r="AC320" s="246" t="s">
        <v>717</v>
      </c>
    </row>
    <row r="321" spans="2:29" x14ac:dyDescent="0.2">
      <c r="B321" s="246" t="s">
        <v>1162</v>
      </c>
      <c r="C321" s="246" t="s">
        <v>1670</v>
      </c>
      <c r="D321" s="246"/>
      <c r="E321" s="246"/>
      <c r="F321" s="246" t="s">
        <v>714</v>
      </c>
      <c r="G321" s="246"/>
      <c r="H321" s="246"/>
      <c r="I321" s="246"/>
      <c r="J321" s="246" t="s">
        <v>699</v>
      </c>
      <c r="K321" s="246" t="s">
        <v>1671</v>
      </c>
      <c r="L321" s="246" t="s">
        <v>1672</v>
      </c>
      <c r="M321" s="246"/>
      <c r="N321" s="246" t="s">
        <v>703</v>
      </c>
      <c r="O321" s="246" t="s">
        <v>704</v>
      </c>
      <c r="P321" s="246">
        <v>30501</v>
      </c>
      <c r="Q321" s="246" t="s">
        <v>705</v>
      </c>
      <c r="R321" s="246" t="s">
        <v>706</v>
      </c>
      <c r="S321" s="246"/>
      <c r="T321" s="246"/>
      <c r="U321" s="247">
        <v>6080000000</v>
      </c>
      <c r="V321" s="247">
        <v>6080000000</v>
      </c>
      <c r="W321" s="247">
        <v>6090000000</v>
      </c>
      <c r="X321" s="246"/>
      <c r="Y321" s="246" t="s">
        <v>708</v>
      </c>
      <c r="Z321" s="246"/>
      <c r="AA321" s="246"/>
      <c r="AB321" s="246" t="s">
        <v>721</v>
      </c>
      <c r="AC321" s="246" t="s">
        <v>717</v>
      </c>
    </row>
    <row r="322" spans="2:29" x14ac:dyDescent="0.2">
      <c r="B322" s="246" t="s">
        <v>1162</v>
      </c>
      <c r="C322" s="246" t="s">
        <v>1673</v>
      </c>
      <c r="D322" s="246"/>
      <c r="E322" s="246"/>
      <c r="F322" s="246" t="s">
        <v>698</v>
      </c>
      <c r="G322" s="246"/>
      <c r="H322" s="246"/>
      <c r="I322" s="246"/>
      <c r="J322" s="248">
        <v>29313</v>
      </c>
      <c r="K322" s="246" t="s">
        <v>1674</v>
      </c>
      <c r="L322" s="246" t="s">
        <v>1675</v>
      </c>
      <c r="M322" s="246"/>
      <c r="N322" s="246" t="s">
        <v>703</v>
      </c>
      <c r="O322" s="246" t="s">
        <v>704</v>
      </c>
      <c r="P322" s="246">
        <v>30501</v>
      </c>
      <c r="Q322" s="246" t="s">
        <v>705</v>
      </c>
      <c r="R322" s="246" t="s">
        <v>706</v>
      </c>
      <c r="S322" s="246"/>
      <c r="T322" s="246"/>
      <c r="U322" s="247">
        <v>6080000000</v>
      </c>
      <c r="V322" s="247">
        <v>6080000000</v>
      </c>
      <c r="W322" s="247">
        <v>6090000000</v>
      </c>
      <c r="X322" s="246"/>
      <c r="Y322" s="246" t="s">
        <v>708</v>
      </c>
      <c r="Z322" s="246"/>
      <c r="AA322" s="246"/>
      <c r="AB322" s="246" t="s">
        <v>710</v>
      </c>
      <c r="AC322" s="246" t="s">
        <v>717</v>
      </c>
    </row>
    <row r="323" spans="2:29" x14ac:dyDescent="0.2">
      <c r="B323" s="246" t="s">
        <v>1162</v>
      </c>
      <c r="C323" s="246" t="s">
        <v>1676</v>
      </c>
      <c r="D323" s="246"/>
      <c r="E323" s="246"/>
      <c r="F323" s="246" t="s">
        <v>714</v>
      </c>
      <c r="G323" s="246"/>
      <c r="H323" s="246"/>
      <c r="I323" s="246"/>
      <c r="J323" s="246" t="s">
        <v>699</v>
      </c>
      <c r="K323" s="246" t="s">
        <v>1677</v>
      </c>
      <c r="L323" s="246" t="s">
        <v>1678</v>
      </c>
      <c r="M323" s="246"/>
      <c r="N323" s="246" t="s">
        <v>703</v>
      </c>
      <c r="O323" s="246" t="s">
        <v>704</v>
      </c>
      <c r="P323" s="246">
        <v>30501</v>
      </c>
      <c r="Q323" s="246" t="s">
        <v>705</v>
      </c>
      <c r="R323" s="246" t="s">
        <v>706</v>
      </c>
      <c r="S323" s="246"/>
      <c r="T323" s="246"/>
      <c r="U323" s="247">
        <v>6080000000</v>
      </c>
      <c r="V323" s="247">
        <v>6080000000</v>
      </c>
      <c r="W323" s="247">
        <v>6090000000</v>
      </c>
      <c r="X323" s="246"/>
      <c r="Y323" s="246" t="s">
        <v>708</v>
      </c>
      <c r="Z323" s="246"/>
      <c r="AA323" s="246"/>
      <c r="AB323" s="246" t="s">
        <v>721</v>
      </c>
      <c r="AC323" s="246" t="s">
        <v>717</v>
      </c>
    </row>
    <row r="324" spans="2:29" x14ac:dyDescent="0.2">
      <c r="B324" s="246" t="s">
        <v>1162</v>
      </c>
      <c r="C324" s="246" t="s">
        <v>1679</v>
      </c>
      <c r="D324" s="246"/>
      <c r="E324" s="246"/>
      <c r="F324" s="246" t="s">
        <v>698</v>
      </c>
      <c r="G324" s="246"/>
      <c r="H324" s="246"/>
      <c r="I324" s="246"/>
      <c r="J324" s="246" t="s">
        <v>699</v>
      </c>
      <c r="K324" s="246" t="s">
        <v>1680</v>
      </c>
      <c r="L324" s="246" t="s">
        <v>1681</v>
      </c>
      <c r="M324" s="246"/>
      <c r="N324" s="246" t="s">
        <v>703</v>
      </c>
      <c r="O324" s="246" t="s">
        <v>704</v>
      </c>
      <c r="P324" s="246">
        <v>30501</v>
      </c>
      <c r="Q324" s="246" t="s">
        <v>705</v>
      </c>
      <c r="R324" s="246" t="s">
        <v>706</v>
      </c>
      <c r="S324" s="246"/>
      <c r="T324" s="246"/>
      <c r="U324" s="247">
        <v>6080000000</v>
      </c>
      <c r="V324" s="247">
        <v>6080000000</v>
      </c>
      <c r="W324" s="247">
        <v>6090000000</v>
      </c>
      <c r="X324" s="246"/>
      <c r="Y324" s="246" t="s">
        <v>708</v>
      </c>
      <c r="Z324" s="246"/>
      <c r="AA324" s="246"/>
      <c r="AB324" s="246" t="s">
        <v>710</v>
      </c>
      <c r="AC324" s="246" t="s">
        <v>717</v>
      </c>
    </row>
    <row r="325" spans="2:29" x14ac:dyDescent="0.2">
      <c r="B325" s="246" t="s">
        <v>1162</v>
      </c>
      <c r="C325" s="246" t="s">
        <v>1682</v>
      </c>
      <c r="D325" s="246"/>
      <c r="E325" s="246"/>
      <c r="F325" s="246" t="s">
        <v>714</v>
      </c>
      <c r="G325" s="246"/>
      <c r="H325" s="246"/>
      <c r="I325" s="246"/>
      <c r="J325" s="246" t="s">
        <v>699</v>
      </c>
      <c r="K325" s="246" t="s">
        <v>1683</v>
      </c>
      <c r="L325" s="246" t="s">
        <v>1684</v>
      </c>
      <c r="M325" s="246"/>
      <c r="N325" s="246" t="s">
        <v>703</v>
      </c>
      <c r="O325" s="246" t="s">
        <v>704</v>
      </c>
      <c r="P325" s="246">
        <v>30501</v>
      </c>
      <c r="Q325" s="246" t="s">
        <v>705</v>
      </c>
      <c r="R325" s="246" t="s">
        <v>706</v>
      </c>
      <c r="S325" s="246"/>
      <c r="T325" s="246"/>
      <c r="U325" s="247">
        <v>6080000000</v>
      </c>
      <c r="V325" s="247">
        <v>6080000000</v>
      </c>
      <c r="W325" s="247">
        <v>6090000000</v>
      </c>
      <c r="X325" s="246"/>
      <c r="Y325" s="246" t="s">
        <v>708</v>
      </c>
      <c r="Z325" s="246"/>
      <c r="AA325" s="246"/>
      <c r="AB325" s="246" t="s">
        <v>721</v>
      </c>
      <c r="AC325" s="246" t="s">
        <v>717</v>
      </c>
    </row>
    <row r="326" spans="2:29" x14ac:dyDescent="0.2">
      <c r="B326" s="246" t="s">
        <v>1162</v>
      </c>
      <c r="C326" s="246" t="s">
        <v>1685</v>
      </c>
      <c r="D326" s="246"/>
      <c r="E326" s="246"/>
      <c r="F326" s="246" t="s">
        <v>698</v>
      </c>
      <c r="G326" s="246"/>
      <c r="H326" s="246"/>
      <c r="I326" s="246"/>
      <c r="J326" s="246" t="s">
        <v>699</v>
      </c>
      <c r="K326" s="246" t="s">
        <v>1686</v>
      </c>
      <c r="L326" s="246" t="s">
        <v>1687</v>
      </c>
      <c r="M326" s="246"/>
      <c r="N326" s="246" t="s">
        <v>703</v>
      </c>
      <c r="O326" s="246" t="s">
        <v>704</v>
      </c>
      <c r="P326" s="246">
        <v>30501</v>
      </c>
      <c r="Q326" s="246" t="s">
        <v>705</v>
      </c>
      <c r="R326" s="246" t="s">
        <v>706</v>
      </c>
      <c r="S326" s="246"/>
      <c r="T326" s="246"/>
      <c r="U326" s="247">
        <v>6080000000</v>
      </c>
      <c r="V326" s="247">
        <v>6080000000</v>
      </c>
      <c r="W326" s="247">
        <v>6090000000</v>
      </c>
      <c r="X326" s="246"/>
      <c r="Y326" s="246" t="s">
        <v>708</v>
      </c>
      <c r="Z326" s="246"/>
      <c r="AA326" s="246"/>
      <c r="AB326" s="246" t="s">
        <v>710</v>
      </c>
      <c r="AC326" s="246" t="s">
        <v>717</v>
      </c>
    </row>
    <row r="327" spans="2:29" x14ac:dyDescent="0.2">
      <c r="B327" s="246" t="s">
        <v>1162</v>
      </c>
      <c r="C327" s="246" t="s">
        <v>1688</v>
      </c>
      <c r="D327" s="246"/>
      <c r="E327" s="246"/>
      <c r="F327" s="246" t="s">
        <v>714</v>
      </c>
      <c r="G327" s="246"/>
      <c r="H327" s="246"/>
      <c r="I327" s="246"/>
      <c r="J327" s="246" t="s">
        <v>699</v>
      </c>
      <c r="K327" s="246" t="s">
        <v>1689</v>
      </c>
      <c r="L327" s="246" t="s">
        <v>1690</v>
      </c>
      <c r="M327" s="246"/>
      <c r="N327" s="246" t="s">
        <v>703</v>
      </c>
      <c r="O327" s="246" t="s">
        <v>704</v>
      </c>
      <c r="P327" s="246">
        <v>30501</v>
      </c>
      <c r="Q327" s="246" t="s">
        <v>705</v>
      </c>
      <c r="R327" s="246" t="s">
        <v>706</v>
      </c>
      <c r="S327" s="246"/>
      <c r="T327" s="246"/>
      <c r="U327" s="247">
        <v>6080000000</v>
      </c>
      <c r="V327" s="247">
        <v>6080000000</v>
      </c>
      <c r="W327" s="247">
        <v>6090000000</v>
      </c>
      <c r="X327" s="246"/>
      <c r="Y327" s="246" t="s">
        <v>708</v>
      </c>
      <c r="Z327" s="246"/>
      <c r="AA327" s="246"/>
      <c r="AB327" s="246" t="s">
        <v>721</v>
      </c>
      <c r="AC327" s="246" t="s">
        <v>717</v>
      </c>
    </row>
    <row r="328" spans="2:29" x14ac:dyDescent="0.2">
      <c r="B328" s="246" t="s">
        <v>1162</v>
      </c>
      <c r="C328" s="246" t="s">
        <v>1691</v>
      </c>
      <c r="D328" s="246"/>
      <c r="E328" s="246"/>
      <c r="F328" s="246" t="s">
        <v>698</v>
      </c>
      <c r="G328" s="246"/>
      <c r="H328" s="246"/>
      <c r="I328" s="246"/>
      <c r="J328" s="246" t="s">
        <v>699</v>
      </c>
      <c r="K328" s="246" t="s">
        <v>1692</v>
      </c>
      <c r="L328" s="246" t="s">
        <v>1693</v>
      </c>
      <c r="M328" s="246"/>
      <c r="N328" s="246" t="s">
        <v>703</v>
      </c>
      <c r="O328" s="246" t="s">
        <v>704</v>
      </c>
      <c r="P328" s="246">
        <v>30501</v>
      </c>
      <c r="Q328" s="246" t="s">
        <v>705</v>
      </c>
      <c r="R328" s="246" t="s">
        <v>706</v>
      </c>
      <c r="S328" s="246"/>
      <c r="T328" s="246"/>
      <c r="U328" s="247">
        <v>6080000000</v>
      </c>
      <c r="V328" s="247">
        <v>6080000000</v>
      </c>
      <c r="W328" s="247">
        <v>6090000000</v>
      </c>
      <c r="X328" s="246"/>
      <c r="Y328" s="246" t="s">
        <v>708</v>
      </c>
      <c r="Z328" s="246"/>
      <c r="AA328" s="246"/>
      <c r="AB328" s="246" t="s">
        <v>710</v>
      </c>
      <c r="AC328" s="246" t="s">
        <v>717</v>
      </c>
    </row>
    <row r="329" spans="2:29" x14ac:dyDescent="0.2">
      <c r="B329" s="246" t="s">
        <v>1162</v>
      </c>
      <c r="C329" s="246" t="s">
        <v>1694</v>
      </c>
      <c r="D329" s="246"/>
      <c r="E329" s="246"/>
      <c r="F329" s="246" t="s">
        <v>714</v>
      </c>
      <c r="G329" s="246"/>
      <c r="H329" s="246"/>
      <c r="I329" s="246"/>
      <c r="J329" s="248">
        <v>29313</v>
      </c>
      <c r="K329" s="246" t="s">
        <v>1695</v>
      </c>
      <c r="L329" s="246" t="s">
        <v>1696</v>
      </c>
      <c r="M329" s="246"/>
      <c r="N329" s="246" t="s">
        <v>703</v>
      </c>
      <c r="O329" s="246" t="s">
        <v>704</v>
      </c>
      <c r="P329" s="246">
        <v>30501</v>
      </c>
      <c r="Q329" s="246" t="s">
        <v>705</v>
      </c>
      <c r="R329" s="246" t="s">
        <v>706</v>
      </c>
      <c r="S329" s="246"/>
      <c r="T329" s="246"/>
      <c r="U329" s="247">
        <v>6080000000</v>
      </c>
      <c r="V329" s="247">
        <v>6080000000</v>
      </c>
      <c r="W329" s="247">
        <v>6090000000</v>
      </c>
      <c r="X329" s="246"/>
      <c r="Y329" s="246" t="s">
        <v>708</v>
      </c>
      <c r="Z329" s="246"/>
      <c r="AA329" s="246"/>
      <c r="AB329" s="246" t="s">
        <v>721</v>
      </c>
      <c r="AC329" s="246" t="s">
        <v>717</v>
      </c>
    </row>
    <row r="330" spans="2:29" x14ac:dyDescent="0.2">
      <c r="B330" s="246" t="s">
        <v>1162</v>
      </c>
      <c r="C330" s="246" t="s">
        <v>1697</v>
      </c>
      <c r="D330" s="246"/>
      <c r="E330" s="246"/>
      <c r="F330" s="246" t="s">
        <v>698</v>
      </c>
      <c r="G330" s="246"/>
      <c r="H330" s="246"/>
      <c r="I330" s="246"/>
      <c r="J330" s="246" t="s">
        <v>699</v>
      </c>
      <c r="K330" s="246" t="s">
        <v>1698</v>
      </c>
      <c r="L330" s="246" t="s">
        <v>1699</v>
      </c>
      <c r="M330" s="246"/>
      <c r="N330" s="246" t="s">
        <v>703</v>
      </c>
      <c r="O330" s="246" t="s">
        <v>704</v>
      </c>
      <c r="P330" s="246">
        <v>30501</v>
      </c>
      <c r="Q330" s="246" t="s">
        <v>705</v>
      </c>
      <c r="R330" s="246" t="s">
        <v>706</v>
      </c>
      <c r="S330" s="246"/>
      <c r="T330" s="246"/>
      <c r="U330" s="247">
        <v>6080000000</v>
      </c>
      <c r="V330" s="247">
        <v>6080000000</v>
      </c>
      <c r="W330" s="247">
        <v>6090000000</v>
      </c>
      <c r="X330" s="246"/>
      <c r="Y330" s="246" t="s">
        <v>708</v>
      </c>
      <c r="Z330" s="246"/>
      <c r="AA330" s="246"/>
      <c r="AB330" s="246" t="s">
        <v>710</v>
      </c>
      <c r="AC330" s="246" t="s">
        <v>717</v>
      </c>
    </row>
    <row r="331" spans="2:29" x14ac:dyDescent="0.2">
      <c r="B331" s="246" t="s">
        <v>1162</v>
      </c>
      <c r="C331" s="246" t="s">
        <v>1700</v>
      </c>
      <c r="D331" s="246"/>
      <c r="E331" s="246"/>
      <c r="F331" s="246" t="s">
        <v>714</v>
      </c>
      <c r="G331" s="246"/>
      <c r="H331" s="246"/>
      <c r="I331" s="246"/>
      <c r="J331" s="246" t="s">
        <v>699</v>
      </c>
      <c r="K331" s="246" t="s">
        <v>1701</v>
      </c>
      <c r="L331" s="246" t="s">
        <v>1702</v>
      </c>
      <c r="M331" s="246"/>
      <c r="N331" s="246" t="s">
        <v>703</v>
      </c>
      <c r="O331" s="246" t="s">
        <v>704</v>
      </c>
      <c r="P331" s="246">
        <v>30501</v>
      </c>
      <c r="Q331" s="246" t="s">
        <v>705</v>
      </c>
      <c r="R331" s="246" t="s">
        <v>706</v>
      </c>
      <c r="S331" s="246"/>
      <c r="T331" s="246"/>
      <c r="U331" s="247">
        <v>6080000000</v>
      </c>
      <c r="V331" s="247">
        <v>6080000000</v>
      </c>
      <c r="W331" s="247">
        <v>6090000000</v>
      </c>
      <c r="X331" s="246"/>
      <c r="Y331" s="246" t="s">
        <v>708</v>
      </c>
      <c r="Z331" s="246"/>
      <c r="AA331" s="246"/>
      <c r="AB331" s="246" t="s">
        <v>721</v>
      </c>
      <c r="AC331" s="246" t="s">
        <v>717</v>
      </c>
    </row>
    <row r="332" spans="2:29" x14ac:dyDescent="0.2">
      <c r="B332" s="246" t="s">
        <v>1162</v>
      </c>
      <c r="C332" s="246" t="s">
        <v>1703</v>
      </c>
      <c r="D332" s="246"/>
      <c r="E332" s="246"/>
      <c r="F332" s="246" t="s">
        <v>698</v>
      </c>
      <c r="G332" s="246"/>
      <c r="H332" s="246"/>
      <c r="I332" s="246"/>
      <c r="J332" s="246" t="s">
        <v>699</v>
      </c>
      <c r="K332" s="246" t="s">
        <v>1704</v>
      </c>
      <c r="L332" s="246" t="s">
        <v>1705</v>
      </c>
      <c r="M332" s="246"/>
      <c r="N332" s="246" t="s">
        <v>703</v>
      </c>
      <c r="O332" s="246" t="s">
        <v>704</v>
      </c>
      <c r="P332" s="246">
        <v>30501</v>
      </c>
      <c r="Q332" s="246" t="s">
        <v>705</v>
      </c>
      <c r="R332" s="246" t="s">
        <v>706</v>
      </c>
      <c r="S332" s="246"/>
      <c r="T332" s="246"/>
      <c r="U332" s="247">
        <v>6080000000</v>
      </c>
      <c r="V332" s="247">
        <v>6080000000</v>
      </c>
      <c r="W332" s="247">
        <v>6090000000</v>
      </c>
      <c r="X332" s="246"/>
      <c r="Y332" s="246" t="s">
        <v>708</v>
      </c>
      <c r="Z332" s="246"/>
      <c r="AA332" s="246"/>
      <c r="AB332" s="246" t="s">
        <v>710</v>
      </c>
      <c r="AC332" s="246" t="s">
        <v>717</v>
      </c>
    </row>
    <row r="333" spans="2:29" x14ac:dyDescent="0.2">
      <c r="B333" s="246" t="s">
        <v>1162</v>
      </c>
      <c r="C333" s="246" t="s">
        <v>1703</v>
      </c>
      <c r="D333" s="246"/>
      <c r="E333" s="246"/>
      <c r="F333" s="246" t="s">
        <v>714</v>
      </c>
      <c r="G333" s="246"/>
      <c r="H333" s="246"/>
      <c r="I333" s="246"/>
      <c r="J333" s="246" t="s">
        <v>699</v>
      </c>
      <c r="K333" s="246" t="s">
        <v>1706</v>
      </c>
      <c r="L333" s="246" t="s">
        <v>1707</v>
      </c>
      <c r="M333" s="246"/>
      <c r="N333" s="246" t="s">
        <v>703</v>
      </c>
      <c r="O333" s="246" t="s">
        <v>704</v>
      </c>
      <c r="P333" s="246">
        <v>30501</v>
      </c>
      <c r="Q333" s="246" t="s">
        <v>705</v>
      </c>
      <c r="R333" s="246" t="s">
        <v>706</v>
      </c>
      <c r="S333" s="246"/>
      <c r="T333" s="246"/>
      <c r="U333" s="247">
        <v>6080000000</v>
      </c>
      <c r="V333" s="247">
        <v>6080000000</v>
      </c>
      <c r="W333" s="247">
        <v>6090000000</v>
      </c>
      <c r="X333" s="246"/>
      <c r="Y333" s="246" t="s">
        <v>708</v>
      </c>
      <c r="Z333" s="246"/>
      <c r="AA333" s="246"/>
      <c r="AB333" s="246" t="s">
        <v>721</v>
      </c>
      <c r="AC333" s="246" t="s">
        <v>717</v>
      </c>
    </row>
    <row r="334" spans="2:29" x14ac:dyDescent="0.2">
      <c r="B334" s="246" t="s">
        <v>1162</v>
      </c>
      <c r="C334" s="246" t="s">
        <v>1708</v>
      </c>
      <c r="D334" s="246"/>
      <c r="E334" s="246"/>
      <c r="F334" s="246" t="s">
        <v>698</v>
      </c>
      <c r="G334" s="246"/>
      <c r="H334" s="246"/>
      <c r="I334" s="246"/>
      <c r="J334" s="246" t="s">
        <v>699</v>
      </c>
      <c r="K334" s="246" t="s">
        <v>1709</v>
      </c>
      <c r="L334" s="246" t="s">
        <v>1710</v>
      </c>
      <c r="M334" s="246"/>
      <c r="N334" s="246" t="s">
        <v>703</v>
      </c>
      <c r="O334" s="246" t="s">
        <v>704</v>
      </c>
      <c r="P334" s="246">
        <v>30501</v>
      </c>
      <c r="Q334" s="246" t="s">
        <v>705</v>
      </c>
      <c r="R334" s="246" t="s">
        <v>706</v>
      </c>
      <c r="S334" s="246"/>
      <c r="T334" s="246"/>
      <c r="U334" s="247">
        <v>6080000000</v>
      </c>
      <c r="V334" s="247">
        <v>6080000000</v>
      </c>
      <c r="W334" s="247">
        <v>6090000000</v>
      </c>
      <c r="X334" s="246"/>
      <c r="Y334" s="246" t="s">
        <v>708</v>
      </c>
      <c r="Z334" s="246"/>
      <c r="AA334" s="246"/>
      <c r="AB334" s="246" t="s">
        <v>710</v>
      </c>
      <c r="AC334" s="246" t="s">
        <v>717</v>
      </c>
    </row>
    <row r="335" spans="2:29" x14ac:dyDescent="0.2">
      <c r="B335" s="246" t="s">
        <v>1162</v>
      </c>
      <c r="C335" s="246" t="s">
        <v>1711</v>
      </c>
      <c r="D335" s="246"/>
      <c r="E335" s="246"/>
      <c r="F335" s="246" t="s">
        <v>714</v>
      </c>
      <c r="G335" s="246"/>
      <c r="H335" s="246"/>
      <c r="I335" s="246"/>
      <c r="J335" s="246" t="s">
        <v>699</v>
      </c>
      <c r="K335" s="246" t="s">
        <v>1712</v>
      </c>
      <c r="L335" s="246" t="s">
        <v>1713</v>
      </c>
      <c r="M335" s="246"/>
      <c r="N335" s="246" t="s">
        <v>703</v>
      </c>
      <c r="O335" s="246" t="s">
        <v>704</v>
      </c>
      <c r="P335" s="246">
        <v>30501</v>
      </c>
      <c r="Q335" s="246" t="s">
        <v>705</v>
      </c>
      <c r="R335" s="246" t="s">
        <v>706</v>
      </c>
      <c r="S335" s="246"/>
      <c r="T335" s="246"/>
      <c r="U335" s="247">
        <v>6080000000</v>
      </c>
      <c r="V335" s="247">
        <v>6080000000</v>
      </c>
      <c r="W335" s="247">
        <v>6090000000</v>
      </c>
      <c r="X335" s="246"/>
      <c r="Y335" s="246" t="s">
        <v>708</v>
      </c>
      <c r="Z335" s="246"/>
      <c r="AA335" s="246"/>
      <c r="AB335" s="246" t="s">
        <v>721</v>
      </c>
      <c r="AC335" s="246" t="s">
        <v>717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2DE3E-CC29-45D3-8B96-FA781261BE7E}">
  <dimension ref="A1:D217"/>
  <sheetViews>
    <sheetView topLeftCell="A37" workbookViewId="0">
      <selection activeCell="D54" sqref="D54"/>
    </sheetView>
  </sheetViews>
  <sheetFormatPr baseColWidth="10" defaultColWidth="8.83203125" defaultRowHeight="15" x14ac:dyDescent="0.2"/>
  <cols>
    <col min="1" max="1" width="16.33203125" style="35" customWidth="1"/>
    <col min="2" max="2" width="84.5" style="182" customWidth="1"/>
    <col min="3" max="3" width="24.5" customWidth="1"/>
    <col min="4" max="4" width="37.6640625" bestFit="1" customWidth="1"/>
    <col min="5" max="5" width="9.33203125" customWidth="1"/>
    <col min="6" max="6" width="7.5" customWidth="1"/>
    <col min="7" max="7" width="12.5" bestFit="1" customWidth="1"/>
    <col min="8" max="8" width="25.83203125" bestFit="1" customWidth="1"/>
    <col min="9" max="9" width="24.5" bestFit="1" customWidth="1"/>
    <col min="10" max="10" width="25.83203125" bestFit="1" customWidth="1"/>
    <col min="11" max="11" width="24.5" bestFit="1" customWidth="1"/>
    <col min="12" max="12" width="32.6640625" bestFit="1" customWidth="1"/>
    <col min="13" max="13" width="31.5" bestFit="1" customWidth="1"/>
    <col min="14" max="14" width="23.5" bestFit="1" customWidth="1"/>
    <col min="15" max="15" width="31.5" bestFit="1" customWidth="1"/>
    <col min="16" max="16" width="21.6640625" bestFit="1" customWidth="1"/>
    <col min="17" max="17" width="29.83203125" bestFit="1" customWidth="1"/>
  </cols>
  <sheetData>
    <row r="1" spans="1:4" x14ac:dyDescent="0.2">
      <c r="A1"/>
    </row>
    <row r="3" spans="1:4" ht="16" x14ac:dyDescent="0.2">
      <c r="A3" s="178" t="s">
        <v>1714</v>
      </c>
      <c r="B3" s="217" t="s">
        <v>111</v>
      </c>
      <c r="C3" t="s">
        <v>1715</v>
      </c>
      <c r="D3" t="s">
        <v>1716</v>
      </c>
    </row>
    <row r="4" spans="1:4" ht="16" x14ac:dyDescent="0.2">
      <c r="A4" t="s">
        <v>129</v>
      </c>
      <c r="B4" s="182" t="s">
        <v>289</v>
      </c>
      <c r="C4">
        <v>1</v>
      </c>
      <c r="D4">
        <v>1</v>
      </c>
    </row>
    <row r="5" spans="1:4" ht="15" customHeight="1" x14ac:dyDescent="0.2">
      <c r="A5"/>
      <c r="B5" s="182" t="s">
        <v>438</v>
      </c>
      <c r="C5">
        <v>1</v>
      </c>
    </row>
    <row r="6" spans="1:4" ht="15" customHeight="1" x14ac:dyDescent="0.2">
      <c r="A6"/>
      <c r="B6" s="182" t="s">
        <v>293</v>
      </c>
      <c r="C6">
        <v>1</v>
      </c>
      <c r="D6">
        <v>1</v>
      </c>
    </row>
    <row r="7" spans="1:4" ht="16" x14ac:dyDescent="0.2">
      <c r="A7"/>
      <c r="B7" s="182" t="s">
        <v>300</v>
      </c>
      <c r="C7">
        <v>1</v>
      </c>
      <c r="D7">
        <v>1</v>
      </c>
    </row>
    <row r="8" spans="1:4" x14ac:dyDescent="0.2">
      <c r="A8"/>
      <c r="B8" t="s">
        <v>1717</v>
      </c>
      <c r="C8">
        <v>1</v>
      </c>
      <c r="D8">
        <v>1</v>
      </c>
    </row>
    <row r="9" spans="1:4" x14ac:dyDescent="0.2">
      <c r="A9"/>
      <c r="B9" t="s">
        <v>342</v>
      </c>
      <c r="C9">
        <v>1</v>
      </c>
    </row>
    <row r="10" spans="1:4" x14ac:dyDescent="0.2">
      <c r="A10"/>
      <c r="B10" t="s">
        <v>195</v>
      </c>
      <c r="C10">
        <v>1</v>
      </c>
      <c r="D10">
        <v>1</v>
      </c>
    </row>
    <row r="11" spans="1:4" ht="16" x14ac:dyDescent="0.2">
      <c r="A11"/>
      <c r="B11" s="182" t="s">
        <v>482</v>
      </c>
      <c r="C11">
        <v>1</v>
      </c>
    </row>
    <row r="12" spans="1:4" x14ac:dyDescent="0.2">
      <c r="A12"/>
      <c r="B12" t="s">
        <v>491</v>
      </c>
      <c r="C12">
        <v>1</v>
      </c>
      <c r="D12">
        <v>1</v>
      </c>
    </row>
    <row r="13" spans="1:4" ht="16" x14ac:dyDescent="0.2">
      <c r="A13"/>
      <c r="B13" s="182" t="s">
        <v>124</v>
      </c>
      <c r="C13">
        <v>1</v>
      </c>
      <c r="D13">
        <v>1</v>
      </c>
    </row>
    <row r="14" spans="1:4" ht="16" x14ac:dyDescent="0.2">
      <c r="A14"/>
      <c r="B14" s="182" t="s">
        <v>350</v>
      </c>
      <c r="C14">
        <v>1</v>
      </c>
    </row>
    <row r="15" spans="1:4" x14ac:dyDescent="0.2">
      <c r="A15"/>
      <c r="B15" t="s">
        <v>514</v>
      </c>
      <c r="C15">
        <v>1</v>
      </c>
      <c r="D15">
        <v>1</v>
      </c>
    </row>
    <row r="16" spans="1:4" ht="16" x14ac:dyDescent="0.2">
      <c r="A16"/>
      <c r="B16" s="182" t="s">
        <v>517</v>
      </c>
      <c r="C16">
        <v>1</v>
      </c>
    </row>
    <row r="17" spans="1:4" x14ac:dyDescent="0.2">
      <c r="A17"/>
      <c r="B17" t="s">
        <v>523</v>
      </c>
      <c r="C17">
        <v>1</v>
      </c>
      <c r="D17">
        <v>1</v>
      </c>
    </row>
    <row r="18" spans="1:4" ht="16" x14ac:dyDescent="0.2">
      <c r="A18"/>
      <c r="B18" s="182" t="s">
        <v>554</v>
      </c>
      <c r="C18">
        <v>1</v>
      </c>
      <c r="D18">
        <v>1</v>
      </c>
    </row>
    <row r="19" spans="1:4" ht="16" x14ac:dyDescent="0.2">
      <c r="A19" s="183" t="s">
        <v>1718</v>
      </c>
      <c r="B19" s="183"/>
      <c r="C19" s="218">
        <v>15</v>
      </c>
      <c r="D19" s="218">
        <v>10</v>
      </c>
    </row>
    <row r="20" spans="1:4" x14ac:dyDescent="0.2">
      <c r="A20" t="s">
        <v>1719</v>
      </c>
      <c r="B20" t="s">
        <v>400</v>
      </c>
      <c r="C20">
        <v>1</v>
      </c>
      <c r="D20">
        <v>1</v>
      </c>
    </row>
    <row r="21" spans="1:4" ht="16" x14ac:dyDescent="0.2">
      <c r="A21"/>
      <c r="B21" s="182" t="s">
        <v>411</v>
      </c>
      <c r="C21">
        <v>1</v>
      </c>
      <c r="D21">
        <v>1</v>
      </c>
    </row>
    <row r="22" spans="1:4" ht="16" x14ac:dyDescent="0.2">
      <c r="A22"/>
      <c r="B22" s="182" t="s">
        <v>441</v>
      </c>
      <c r="C22">
        <v>1</v>
      </c>
      <c r="D22">
        <v>1</v>
      </c>
    </row>
    <row r="23" spans="1:4" ht="16" x14ac:dyDescent="0.2">
      <c r="A23"/>
      <c r="B23" s="182" t="s">
        <v>145</v>
      </c>
      <c r="C23">
        <v>1</v>
      </c>
      <c r="D23">
        <v>1</v>
      </c>
    </row>
    <row r="24" spans="1:4" ht="16" x14ac:dyDescent="0.2">
      <c r="A24"/>
      <c r="B24" s="182" t="s">
        <v>415</v>
      </c>
      <c r="C24">
        <v>1</v>
      </c>
      <c r="D24">
        <v>1</v>
      </c>
    </row>
    <row r="25" spans="1:4" ht="16" x14ac:dyDescent="0.2">
      <c r="A25"/>
      <c r="B25" s="182" t="s">
        <v>152</v>
      </c>
      <c r="C25">
        <v>1</v>
      </c>
      <c r="D25">
        <v>1</v>
      </c>
    </row>
    <row r="26" spans="1:4" ht="16" x14ac:dyDescent="0.2">
      <c r="A26"/>
      <c r="B26" s="182" t="s">
        <v>154</v>
      </c>
      <c r="C26">
        <v>1</v>
      </c>
      <c r="D26">
        <v>1</v>
      </c>
    </row>
    <row r="27" spans="1:4" ht="16" x14ac:dyDescent="0.2">
      <c r="A27"/>
      <c r="B27" s="182" t="s">
        <v>297</v>
      </c>
      <c r="C27">
        <v>1</v>
      </c>
      <c r="D27">
        <v>1</v>
      </c>
    </row>
    <row r="28" spans="1:4" ht="16" x14ac:dyDescent="0.2">
      <c r="A28"/>
      <c r="B28" s="182" t="s">
        <v>161</v>
      </c>
      <c r="C28">
        <v>1</v>
      </c>
      <c r="D28">
        <v>1</v>
      </c>
    </row>
    <row r="29" spans="1:4" ht="16" x14ac:dyDescent="0.2">
      <c r="A29"/>
      <c r="B29" s="182" t="s">
        <v>444</v>
      </c>
      <c r="C29">
        <v>1</v>
      </c>
      <c r="D29">
        <v>1</v>
      </c>
    </row>
    <row r="30" spans="1:4" ht="16" x14ac:dyDescent="0.2">
      <c r="A30"/>
      <c r="B30" s="182" t="s">
        <v>447</v>
      </c>
      <c r="C30">
        <v>1</v>
      </c>
    </row>
    <row r="31" spans="1:4" ht="16" x14ac:dyDescent="0.2">
      <c r="A31"/>
      <c r="B31" s="182" t="s">
        <v>203</v>
      </c>
      <c r="C31">
        <v>1</v>
      </c>
      <c r="D31">
        <v>1</v>
      </c>
    </row>
    <row r="32" spans="1:4" ht="16" x14ac:dyDescent="0.2">
      <c r="A32"/>
      <c r="B32" s="182" t="s">
        <v>167</v>
      </c>
      <c r="C32">
        <v>1</v>
      </c>
      <c r="D32">
        <v>1</v>
      </c>
    </row>
    <row r="33" spans="1:4" ht="16" x14ac:dyDescent="0.2">
      <c r="A33"/>
      <c r="B33" s="182" t="s">
        <v>421</v>
      </c>
      <c r="C33">
        <v>1</v>
      </c>
      <c r="D33">
        <v>1</v>
      </c>
    </row>
    <row r="34" spans="1:4" ht="16" x14ac:dyDescent="0.2">
      <c r="A34"/>
      <c r="B34" s="182" t="s">
        <v>174</v>
      </c>
      <c r="C34">
        <v>1</v>
      </c>
      <c r="D34">
        <v>1</v>
      </c>
    </row>
    <row r="35" spans="1:4" ht="16" x14ac:dyDescent="0.2">
      <c r="A35"/>
      <c r="B35" s="182" t="s">
        <v>426</v>
      </c>
      <c r="C35">
        <v>1</v>
      </c>
      <c r="D35">
        <v>1</v>
      </c>
    </row>
    <row r="36" spans="1:4" ht="16" x14ac:dyDescent="0.2">
      <c r="A36"/>
      <c r="B36" s="182" t="s">
        <v>182</v>
      </c>
      <c r="C36">
        <v>1</v>
      </c>
      <c r="D36">
        <v>1</v>
      </c>
    </row>
    <row r="37" spans="1:4" ht="16" x14ac:dyDescent="0.2">
      <c r="A37"/>
      <c r="B37" s="182" t="s">
        <v>468</v>
      </c>
      <c r="C37">
        <v>1</v>
      </c>
      <c r="D37">
        <v>1</v>
      </c>
    </row>
    <row r="38" spans="1:4" ht="16" x14ac:dyDescent="0.2">
      <c r="A38"/>
      <c r="B38" s="182" t="s">
        <v>304</v>
      </c>
      <c r="C38">
        <v>1</v>
      </c>
      <c r="D38">
        <v>1</v>
      </c>
    </row>
    <row r="39" spans="1:4" ht="16" x14ac:dyDescent="0.2">
      <c r="A39"/>
      <c r="B39" s="182" t="s">
        <v>317</v>
      </c>
      <c r="C39">
        <v>1</v>
      </c>
      <c r="D39">
        <v>1</v>
      </c>
    </row>
    <row r="40" spans="1:4" ht="16" x14ac:dyDescent="0.2">
      <c r="A40"/>
      <c r="B40" s="182" t="s">
        <v>187</v>
      </c>
      <c r="C40">
        <v>1</v>
      </c>
      <c r="D40">
        <v>1</v>
      </c>
    </row>
    <row r="41" spans="1:4" ht="16" x14ac:dyDescent="0.2">
      <c r="A41"/>
      <c r="B41" s="182" t="s">
        <v>331</v>
      </c>
      <c r="C41">
        <v>1</v>
      </c>
      <c r="D41">
        <v>1</v>
      </c>
    </row>
    <row r="42" spans="1:4" ht="16" x14ac:dyDescent="0.2">
      <c r="A42"/>
      <c r="B42" s="182" t="s">
        <v>432</v>
      </c>
      <c r="C42">
        <v>1</v>
      </c>
      <c r="D42">
        <v>1</v>
      </c>
    </row>
    <row r="43" spans="1:4" ht="16" x14ac:dyDescent="0.2">
      <c r="A43"/>
      <c r="B43" s="182" t="s">
        <v>233</v>
      </c>
      <c r="C43">
        <v>1</v>
      </c>
      <c r="D43">
        <v>1</v>
      </c>
    </row>
    <row r="44" spans="1:4" ht="16" x14ac:dyDescent="0.2">
      <c r="A44"/>
      <c r="B44" s="182" t="s">
        <v>326</v>
      </c>
      <c r="C44">
        <v>1</v>
      </c>
      <c r="D44">
        <v>1</v>
      </c>
    </row>
    <row r="45" spans="1:4" ht="16" x14ac:dyDescent="0.2">
      <c r="A45"/>
      <c r="B45" s="182" t="s">
        <v>335</v>
      </c>
      <c r="C45">
        <v>1</v>
      </c>
      <c r="D45">
        <v>1</v>
      </c>
    </row>
    <row r="46" spans="1:4" ht="16" x14ac:dyDescent="0.2">
      <c r="A46"/>
      <c r="B46" s="182" t="s">
        <v>351</v>
      </c>
      <c r="C46">
        <v>1</v>
      </c>
      <c r="D46">
        <v>1</v>
      </c>
    </row>
    <row r="47" spans="1:4" ht="16" x14ac:dyDescent="0.2">
      <c r="A47"/>
      <c r="B47" s="182" t="s">
        <v>435</v>
      </c>
      <c r="C47">
        <v>1</v>
      </c>
      <c r="D47">
        <v>1</v>
      </c>
    </row>
    <row r="48" spans="1:4" ht="16" x14ac:dyDescent="0.2">
      <c r="A48"/>
      <c r="B48" s="182" t="s">
        <v>339</v>
      </c>
      <c r="C48">
        <v>1</v>
      </c>
      <c r="D48">
        <v>1</v>
      </c>
    </row>
    <row r="49" spans="1:4" ht="16" x14ac:dyDescent="0.2">
      <c r="A49"/>
      <c r="B49" s="182" t="s">
        <v>474</v>
      </c>
      <c r="C49">
        <v>1</v>
      </c>
    </row>
    <row r="50" spans="1:4" ht="16" x14ac:dyDescent="0.2">
      <c r="A50"/>
      <c r="B50" s="182" t="s">
        <v>376</v>
      </c>
      <c r="C50">
        <v>1</v>
      </c>
      <c r="D50">
        <v>1</v>
      </c>
    </row>
    <row r="51" spans="1:4" ht="16" x14ac:dyDescent="0.2">
      <c r="A51"/>
      <c r="B51" s="182" t="s">
        <v>479</v>
      </c>
      <c r="C51">
        <v>1</v>
      </c>
      <c r="D51">
        <v>1</v>
      </c>
    </row>
    <row r="52" spans="1:4" ht="16" x14ac:dyDescent="0.2">
      <c r="A52"/>
      <c r="B52" s="182" t="s">
        <v>239</v>
      </c>
      <c r="C52">
        <v>1</v>
      </c>
      <c r="D52">
        <v>1</v>
      </c>
    </row>
    <row r="53" spans="1:4" ht="16" x14ac:dyDescent="0.2">
      <c r="A53"/>
      <c r="B53" s="182" t="s">
        <v>488</v>
      </c>
      <c r="C53">
        <v>1</v>
      </c>
      <c r="D53">
        <v>1</v>
      </c>
    </row>
    <row r="54" spans="1:4" ht="16" x14ac:dyDescent="0.2">
      <c r="A54"/>
      <c r="B54" s="182" t="s">
        <v>244</v>
      </c>
      <c r="C54">
        <v>1</v>
      </c>
      <c r="D54">
        <v>1</v>
      </c>
    </row>
    <row r="55" spans="1:4" ht="16" x14ac:dyDescent="0.2">
      <c r="A55"/>
      <c r="B55" s="182" t="s">
        <v>139</v>
      </c>
      <c r="C55">
        <v>1</v>
      </c>
      <c r="D55">
        <v>1</v>
      </c>
    </row>
    <row r="56" spans="1:4" ht="16" x14ac:dyDescent="0.2">
      <c r="A56"/>
      <c r="B56" s="182" t="s">
        <v>249</v>
      </c>
      <c r="C56">
        <v>1</v>
      </c>
      <c r="D56">
        <v>1</v>
      </c>
    </row>
    <row r="57" spans="1:4" ht="16" x14ac:dyDescent="0.2">
      <c r="A57"/>
      <c r="B57" s="182" t="s">
        <v>199</v>
      </c>
      <c r="C57">
        <v>1</v>
      </c>
      <c r="D57">
        <v>1</v>
      </c>
    </row>
    <row r="58" spans="1:4" ht="16" x14ac:dyDescent="0.2">
      <c r="A58"/>
      <c r="B58" s="182" t="s">
        <v>254</v>
      </c>
      <c r="C58">
        <v>1</v>
      </c>
      <c r="D58">
        <v>1</v>
      </c>
    </row>
    <row r="59" spans="1:4" ht="16" x14ac:dyDescent="0.2">
      <c r="A59"/>
      <c r="B59" s="182" t="s">
        <v>495</v>
      </c>
      <c r="C59">
        <v>1</v>
      </c>
    </row>
    <row r="60" spans="1:4" ht="16" x14ac:dyDescent="0.2">
      <c r="A60"/>
      <c r="B60" s="182" t="s">
        <v>499</v>
      </c>
      <c r="C60">
        <v>1</v>
      </c>
      <c r="D60">
        <v>1</v>
      </c>
    </row>
    <row r="61" spans="1:4" ht="16" x14ac:dyDescent="0.2">
      <c r="A61"/>
      <c r="B61" s="182" t="s">
        <v>259</v>
      </c>
      <c r="C61">
        <v>1</v>
      </c>
      <c r="D61">
        <v>1</v>
      </c>
    </row>
    <row r="62" spans="1:4" ht="16" x14ac:dyDescent="0.2">
      <c r="A62"/>
      <c r="B62" s="182" t="s">
        <v>256</v>
      </c>
      <c r="C62">
        <v>1</v>
      </c>
      <c r="D62">
        <v>1</v>
      </c>
    </row>
    <row r="63" spans="1:4" ht="16" x14ac:dyDescent="0.2">
      <c r="A63"/>
      <c r="B63" s="182" t="s">
        <v>353</v>
      </c>
      <c r="C63">
        <v>1</v>
      </c>
    </row>
    <row r="64" spans="1:4" ht="16" x14ac:dyDescent="0.2">
      <c r="A64"/>
      <c r="B64" s="182" t="s">
        <v>358</v>
      </c>
      <c r="C64">
        <v>1</v>
      </c>
      <c r="D64">
        <v>1</v>
      </c>
    </row>
    <row r="65" spans="1:4" x14ac:dyDescent="0.2">
      <c r="A65"/>
      <c r="B65" t="s">
        <v>505</v>
      </c>
      <c r="C65">
        <v>1</v>
      </c>
    </row>
    <row r="66" spans="1:4" x14ac:dyDescent="0.2">
      <c r="A66"/>
      <c r="B66" t="s">
        <v>388</v>
      </c>
      <c r="C66">
        <v>1</v>
      </c>
    </row>
    <row r="67" spans="1:4" ht="16" x14ac:dyDescent="0.2">
      <c r="A67"/>
      <c r="B67" s="182" t="s">
        <v>508</v>
      </c>
      <c r="C67">
        <v>1</v>
      </c>
      <c r="D67">
        <v>1</v>
      </c>
    </row>
    <row r="68" spans="1:4" ht="16" x14ac:dyDescent="0.2">
      <c r="A68"/>
      <c r="B68" s="182" t="s">
        <v>206</v>
      </c>
      <c r="C68">
        <v>1</v>
      </c>
      <c r="D68">
        <v>1</v>
      </c>
    </row>
    <row r="69" spans="1:4" ht="16" x14ac:dyDescent="0.2">
      <c r="A69"/>
      <c r="B69" s="182" t="s">
        <v>212</v>
      </c>
      <c r="C69">
        <v>1</v>
      </c>
      <c r="D69">
        <v>1</v>
      </c>
    </row>
    <row r="70" spans="1:4" ht="16" x14ac:dyDescent="0.2">
      <c r="A70"/>
      <c r="B70" s="182" t="s">
        <v>363</v>
      </c>
      <c r="C70">
        <v>1</v>
      </c>
      <c r="D70">
        <v>1</v>
      </c>
    </row>
    <row r="71" spans="1:4" ht="16" x14ac:dyDescent="0.2">
      <c r="A71"/>
      <c r="B71" s="182" t="s">
        <v>368</v>
      </c>
      <c r="C71">
        <v>1</v>
      </c>
      <c r="D71">
        <v>1</v>
      </c>
    </row>
    <row r="72" spans="1:4" ht="16" x14ac:dyDescent="0.2">
      <c r="A72"/>
      <c r="B72" s="182" t="s">
        <v>393</v>
      </c>
      <c r="C72">
        <v>1</v>
      </c>
      <c r="D72">
        <v>1</v>
      </c>
    </row>
    <row r="73" spans="1:4" ht="16" x14ac:dyDescent="0.2">
      <c r="A73"/>
      <c r="B73" s="182" t="s">
        <v>224</v>
      </c>
      <c r="C73">
        <v>1</v>
      </c>
      <c r="D73">
        <v>1</v>
      </c>
    </row>
    <row r="74" spans="1:4" ht="16" x14ac:dyDescent="0.2">
      <c r="A74"/>
      <c r="B74" s="182" t="s">
        <v>511</v>
      </c>
      <c r="C74">
        <v>1</v>
      </c>
      <c r="D74">
        <v>1</v>
      </c>
    </row>
    <row r="75" spans="1:4" ht="16" x14ac:dyDescent="0.2">
      <c r="A75"/>
      <c r="B75" s="182" t="s">
        <v>526</v>
      </c>
      <c r="C75">
        <v>1</v>
      </c>
      <c r="D75">
        <v>1</v>
      </c>
    </row>
    <row r="76" spans="1:4" ht="16" x14ac:dyDescent="0.2">
      <c r="A76"/>
      <c r="B76" s="182" t="s">
        <v>531</v>
      </c>
      <c r="C76">
        <v>1</v>
      </c>
      <c r="D76">
        <v>1</v>
      </c>
    </row>
    <row r="77" spans="1:4" ht="16" x14ac:dyDescent="0.2">
      <c r="A77"/>
      <c r="B77" s="182" t="s">
        <v>262</v>
      </c>
      <c r="C77">
        <v>1</v>
      </c>
      <c r="D77">
        <v>1</v>
      </c>
    </row>
    <row r="78" spans="1:4" ht="16" x14ac:dyDescent="0.2">
      <c r="A78"/>
      <c r="B78" s="182" t="s">
        <v>269</v>
      </c>
      <c r="C78">
        <v>1</v>
      </c>
      <c r="D78">
        <v>1</v>
      </c>
    </row>
    <row r="79" spans="1:4" ht="16" x14ac:dyDescent="0.2">
      <c r="A79"/>
      <c r="B79" s="182" t="s">
        <v>381</v>
      </c>
      <c r="C79">
        <v>1</v>
      </c>
      <c r="D79">
        <v>1</v>
      </c>
    </row>
    <row r="80" spans="1:4" ht="16" x14ac:dyDescent="0.2">
      <c r="A80"/>
      <c r="B80" s="182" t="s">
        <v>275</v>
      </c>
      <c r="C80">
        <v>1</v>
      </c>
    </row>
    <row r="81" spans="1:4" ht="16" x14ac:dyDescent="0.2">
      <c r="A81"/>
      <c r="B81" s="182" t="s">
        <v>539</v>
      </c>
      <c r="C81">
        <v>1</v>
      </c>
      <c r="D81">
        <v>1</v>
      </c>
    </row>
    <row r="82" spans="1:4" x14ac:dyDescent="0.2">
      <c r="A82"/>
      <c r="B82" t="s">
        <v>546</v>
      </c>
      <c r="C82">
        <v>1</v>
      </c>
    </row>
    <row r="83" spans="1:4" ht="16" x14ac:dyDescent="0.2">
      <c r="A83"/>
      <c r="B83" s="182" t="s">
        <v>550</v>
      </c>
      <c r="C83">
        <v>1</v>
      </c>
      <c r="D83">
        <v>1</v>
      </c>
    </row>
    <row r="84" spans="1:4" ht="16" x14ac:dyDescent="0.2">
      <c r="A84"/>
      <c r="B84" s="182" t="s">
        <v>281</v>
      </c>
      <c r="C84">
        <v>1</v>
      </c>
      <c r="D84">
        <v>1</v>
      </c>
    </row>
    <row r="85" spans="1:4" ht="16" x14ac:dyDescent="0.2">
      <c r="A85"/>
      <c r="B85" s="182" t="s">
        <v>1720</v>
      </c>
      <c r="C85">
        <v>1</v>
      </c>
      <c r="D85">
        <v>1</v>
      </c>
    </row>
    <row r="86" spans="1:4" ht="16" x14ac:dyDescent="0.2">
      <c r="A86"/>
      <c r="B86" s="182" t="s">
        <v>286</v>
      </c>
      <c r="C86">
        <v>1</v>
      </c>
    </row>
    <row r="87" spans="1:4" x14ac:dyDescent="0.2">
      <c r="A87"/>
      <c r="B87" t="s">
        <v>492</v>
      </c>
      <c r="C87">
        <v>1</v>
      </c>
      <c r="D87">
        <v>1</v>
      </c>
    </row>
    <row r="88" spans="1:4" x14ac:dyDescent="0.2">
      <c r="A88"/>
      <c r="B88" t="s">
        <v>404</v>
      </c>
      <c r="C88">
        <v>1</v>
      </c>
      <c r="D88">
        <v>1</v>
      </c>
    </row>
    <row r="89" spans="1:4" x14ac:dyDescent="0.2">
      <c r="A89"/>
      <c r="B89" t="s">
        <v>452</v>
      </c>
      <c r="C89">
        <v>1</v>
      </c>
      <c r="D89">
        <v>1</v>
      </c>
    </row>
    <row r="90" spans="1:4" x14ac:dyDescent="0.2">
      <c r="A90"/>
      <c r="B90" t="s">
        <v>229</v>
      </c>
      <c r="C90">
        <v>1</v>
      </c>
      <c r="D90">
        <v>1</v>
      </c>
    </row>
    <row r="91" spans="1:4" x14ac:dyDescent="0.2">
      <c r="A91"/>
      <c r="B91" t="s">
        <v>310</v>
      </c>
      <c r="C91">
        <v>1</v>
      </c>
      <c r="D91">
        <v>1</v>
      </c>
    </row>
    <row r="92" spans="1:4" x14ac:dyDescent="0.2">
      <c r="A92"/>
      <c r="B92" t="s">
        <v>132</v>
      </c>
      <c r="C92">
        <v>1</v>
      </c>
      <c r="D92">
        <v>1</v>
      </c>
    </row>
    <row r="93" spans="1:4" x14ac:dyDescent="0.2">
      <c r="A93"/>
      <c r="B93" t="s">
        <v>1721</v>
      </c>
      <c r="C93">
        <v>1</v>
      </c>
      <c r="D93">
        <v>1</v>
      </c>
    </row>
    <row r="94" spans="1:4" x14ac:dyDescent="0.2">
      <c r="A94"/>
      <c r="B94" t="s">
        <v>346</v>
      </c>
      <c r="C94">
        <v>1</v>
      </c>
      <c r="D94">
        <v>1</v>
      </c>
    </row>
    <row r="95" spans="1:4" ht="16" x14ac:dyDescent="0.2">
      <c r="A95" s="184" t="s">
        <v>1722</v>
      </c>
      <c r="B95" s="184"/>
      <c r="C95" s="219">
        <v>75</v>
      </c>
      <c r="D95" s="219">
        <v>66</v>
      </c>
    </row>
    <row r="96" spans="1:4" x14ac:dyDescent="0.2">
      <c r="A96" t="s">
        <v>47</v>
      </c>
      <c r="B96" t="s">
        <v>457</v>
      </c>
      <c r="C96">
        <v>1</v>
      </c>
      <c r="D96">
        <v>1</v>
      </c>
    </row>
    <row r="97" spans="1:4" x14ac:dyDescent="0.2">
      <c r="A97"/>
      <c r="B97" t="s">
        <v>461</v>
      </c>
      <c r="C97">
        <v>1</v>
      </c>
      <c r="D97">
        <v>1</v>
      </c>
    </row>
    <row r="98" spans="1:4" x14ac:dyDescent="0.2">
      <c r="A98"/>
      <c r="B98" t="s">
        <v>465</v>
      </c>
      <c r="C98">
        <v>1</v>
      </c>
      <c r="D98">
        <v>1</v>
      </c>
    </row>
    <row r="99" spans="1:4" x14ac:dyDescent="0.2">
      <c r="A99"/>
      <c r="B99" t="s">
        <v>192</v>
      </c>
      <c r="C99">
        <v>1</v>
      </c>
      <c r="D99">
        <v>1</v>
      </c>
    </row>
    <row r="100" spans="1:4" x14ac:dyDescent="0.2">
      <c r="A100"/>
      <c r="B100" t="s">
        <v>471</v>
      </c>
      <c r="C100">
        <v>1</v>
      </c>
      <c r="D100">
        <v>1</v>
      </c>
    </row>
    <row r="101" spans="1:4" x14ac:dyDescent="0.2">
      <c r="A101"/>
      <c r="B101" t="s">
        <v>320</v>
      </c>
      <c r="C101">
        <v>1</v>
      </c>
      <c r="D101">
        <v>1</v>
      </c>
    </row>
    <row r="102" spans="1:4" x14ac:dyDescent="0.2">
      <c r="A102"/>
      <c r="B102" t="s">
        <v>325</v>
      </c>
      <c r="C102">
        <v>1</v>
      </c>
      <c r="D102">
        <v>1</v>
      </c>
    </row>
    <row r="103" spans="1:4" x14ac:dyDescent="0.2">
      <c r="A103"/>
      <c r="B103" t="s">
        <v>485</v>
      </c>
      <c r="C103">
        <v>1</v>
      </c>
      <c r="D103">
        <v>1</v>
      </c>
    </row>
    <row r="104" spans="1:4" x14ac:dyDescent="0.2">
      <c r="A104"/>
      <c r="B104" t="s">
        <v>217</v>
      </c>
      <c r="C104">
        <v>1</v>
      </c>
    </row>
    <row r="105" spans="1:4" x14ac:dyDescent="0.2">
      <c r="A105"/>
      <c r="B105" t="s">
        <v>373</v>
      </c>
      <c r="C105">
        <v>1</v>
      </c>
      <c r="D105">
        <v>1</v>
      </c>
    </row>
    <row r="106" spans="1:4" x14ac:dyDescent="0.2">
      <c r="A106"/>
      <c r="B106" t="s">
        <v>534</v>
      </c>
      <c r="C106">
        <v>1</v>
      </c>
      <c r="D106">
        <v>1</v>
      </c>
    </row>
    <row r="107" spans="1:4" x14ac:dyDescent="0.2">
      <c r="A107"/>
      <c r="B107" t="s">
        <v>541</v>
      </c>
      <c r="C107">
        <v>1</v>
      </c>
      <c r="D107">
        <v>1</v>
      </c>
    </row>
    <row r="108" spans="1:4" x14ac:dyDescent="0.2">
      <c r="A108"/>
      <c r="B108" t="s">
        <v>544</v>
      </c>
      <c r="C108">
        <v>1</v>
      </c>
      <c r="D108">
        <v>1</v>
      </c>
    </row>
    <row r="109" spans="1:4" x14ac:dyDescent="0.2">
      <c r="A109"/>
      <c r="B109" t="s">
        <v>384</v>
      </c>
      <c r="C109">
        <v>1</v>
      </c>
      <c r="D109">
        <v>1</v>
      </c>
    </row>
    <row r="110" spans="1:4" x14ac:dyDescent="0.2">
      <c r="A110" t="s">
        <v>1723</v>
      </c>
      <c r="B110"/>
      <c r="C110">
        <v>14</v>
      </c>
      <c r="D110">
        <v>13</v>
      </c>
    </row>
    <row r="111" spans="1:4" ht="16" x14ac:dyDescent="0.2">
      <c r="A111" s="182" t="s">
        <v>1724</v>
      </c>
      <c r="C111">
        <v>104</v>
      </c>
      <c r="D111">
        <v>89</v>
      </c>
    </row>
    <row r="112" spans="1:4" x14ac:dyDescent="0.2">
      <c r="A112"/>
      <c r="B112"/>
    </row>
    <row r="113" spans="1:2" x14ac:dyDescent="0.2">
      <c r="A113"/>
      <c r="B113"/>
    </row>
    <row r="114" spans="1:2" x14ac:dyDescent="0.2">
      <c r="A114"/>
    </row>
    <row r="115" spans="1:2" x14ac:dyDescent="0.2">
      <c r="A115"/>
    </row>
    <row r="116" spans="1:2" x14ac:dyDescent="0.2">
      <c r="A116"/>
    </row>
    <row r="117" spans="1:2" x14ac:dyDescent="0.2">
      <c r="A117"/>
    </row>
    <row r="118" spans="1:2" x14ac:dyDescent="0.2">
      <c r="A118"/>
    </row>
    <row r="119" spans="1:2" x14ac:dyDescent="0.2">
      <c r="A119"/>
    </row>
    <row r="120" spans="1:2" x14ac:dyDescent="0.2">
      <c r="A120"/>
    </row>
    <row r="121" spans="1:2" x14ac:dyDescent="0.2">
      <c r="A121"/>
    </row>
    <row r="122" spans="1:2" x14ac:dyDescent="0.2">
      <c r="A122"/>
    </row>
    <row r="123" spans="1:2" x14ac:dyDescent="0.2">
      <c r="A123"/>
    </row>
    <row r="124" spans="1:2" x14ac:dyDescent="0.2">
      <c r="A124"/>
    </row>
    <row r="125" spans="1:2" x14ac:dyDescent="0.2">
      <c r="A125"/>
    </row>
    <row r="126" spans="1:2" x14ac:dyDescent="0.2">
      <c r="A126"/>
    </row>
    <row r="127" spans="1:2" x14ac:dyDescent="0.2">
      <c r="A127"/>
    </row>
    <row r="128" spans="1:2"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W56"/>
  <sheetViews>
    <sheetView zoomScale="90" zoomScaleNormal="90" workbookViewId="0">
      <pane ySplit="2" topLeftCell="A35" activePane="bottomLeft" state="frozen"/>
      <selection pane="bottomLeft" activeCell="J16" sqref="J16"/>
    </sheetView>
  </sheetViews>
  <sheetFormatPr baseColWidth="10" defaultColWidth="8.6640625" defaultRowHeight="15" x14ac:dyDescent="0.2"/>
  <cols>
    <col min="1" max="1" width="10.5" style="17" customWidth="1"/>
    <col min="2" max="2" width="16.5" style="35" customWidth="1"/>
    <col min="3" max="3" width="13.5" style="35" customWidth="1"/>
    <col min="4" max="4" width="12.1640625" style="35" customWidth="1"/>
    <col min="5" max="5" width="13.83203125" style="35" customWidth="1"/>
    <col min="6" max="6" width="11" style="35" customWidth="1"/>
    <col min="7" max="7" width="12.33203125" style="41" customWidth="1"/>
    <col min="8" max="8" width="12.33203125" style="35" customWidth="1"/>
    <col min="9" max="9" width="40.6640625" style="35" customWidth="1"/>
    <col min="10" max="10" width="39" style="35" customWidth="1"/>
    <col min="11" max="11" width="11.5" style="35" customWidth="1"/>
    <col min="12" max="12" width="9.5" style="35" customWidth="1"/>
    <col min="13" max="13" width="13.6640625" style="35" customWidth="1"/>
    <col min="14" max="14" width="14" style="35" customWidth="1"/>
    <col min="15" max="15" width="11.6640625" style="35" customWidth="1"/>
  </cols>
  <sheetData>
    <row r="1" spans="1:17" s="1" customFormat="1" ht="26.25" customHeight="1" x14ac:dyDescent="0.2">
      <c r="A1" s="363" t="s">
        <v>14</v>
      </c>
      <c r="B1" s="363"/>
      <c r="C1" s="363"/>
      <c r="D1" s="363"/>
      <c r="E1" s="363"/>
      <c r="F1" s="363"/>
      <c r="G1" s="363"/>
      <c r="H1" s="363"/>
      <c r="I1" s="363"/>
      <c r="J1" s="363"/>
      <c r="K1" s="363"/>
      <c r="L1" s="363"/>
      <c r="M1" s="363"/>
      <c r="N1" s="363"/>
      <c r="O1" s="363"/>
    </row>
    <row r="2" spans="1:17" s="1" customFormat="1" ht="33" customHeight="1" x14ac:dyDescent="0.2">
      <c r="A2" s="5" t="s">
        <v>1725</v>
      </c>
      <c r="B2" s="36" t="s">
        <v>1726</v>
      </c>
      <c r="C2" s="5" t="s">
        <v>1727</v>
      </c>
      <c r="D2" s="5" t="s">
        <v>1728</v>
      </c>
      <c r="E2" s="5" t="s">
        <v>1729</v>
      </c>
      <c r="F2" s="36" t="s">
        <v>1730</v>
      </c>
      <c r="G2" s="36" t="s">
        <v>1731</v>
      </c>
      <c r="H2" s="36" t="s">
        <v>1732</v>
      </c>
      <c r="I2" s="5" t="s">
        <v>1733</v>
      </c>
      <c r="J2" s="5" t="s">
        <v>1734</v>
      </c>
      <c r="K2" s="5" t="s">
        <v>1735</v>
      </c>
      <c r="L2" s="36" t="s">
        <v>1736</v>
      </c>
      <c r="M2" s="5" t="s">
        <v>1737</v>
      </c>
      <c r="N2" s="5" t="s">
        <v>1738</v>
      </c>
      <c r="O2" s="5" t="s">
        <v>1739</v>
      </c>
    </row>
    <row r="3" spans="1:17" s="2" customFormat="1" ht="155.25" customHeight="1" x14ac:dyDescent="0.2">
      <c r="A3" s="228">
        <v>1</v>
      </c>
      <c r="B3" s="228"/>
      <c r="C3" s="229" t="s">
        <v>1740</v>
      </c>
      <c r="D3" s="229"/>
      <c r="E3" s="229" t="s">
        <v>1741</v>
      </c>
      <c r="F3" s="229"/>
      <c r="G3" s="228"/>
      <c r="H3" s="229"/>
      <c r="I3" s="229" t="s">
        <v>1742</v>
      </c>
      <c r="J3" s="229" t="s">
        <v>1743</v>
      </c>
      <c r="K3" s="229" t="s">
        <v>1744</v>
      </c>
      <c r="L3" s="229" t="s">
        <v>1745</v>
      </c>
      <c r="M3" s="229"/>
      <c r="N3" s="229"/>
      <c r="O3" s="229"/>
    </row>
    <row r="4" spans="1:17" s="2" customFormat="1" ht="84" customHeight="1" x14ac:dyDescent="0.2">
      <c r="A4" s="228">
        <v>2</v>
      </c>
      <c r="B4" s="228"/>
      <c r="C4" s="229" t="s">
        <v>1740</v>
      </c>
      <c r="D4" s="229"/>
      <c r="E4" s="229" t="s">
        <v>1746</v>
      </c>
      <c r="F4" s="229"/>
      <c r="G4" s="228"/>
      <c r="H4" s="229"/>
      <c r="I4" s="229" t="s">
        <v>1747</v>
      </c>
      <c r="J4" s="229" t="s">
        <v>1743</v>
      </c>
      <c r="K4" s="229" t="s">
        <v>1744</v>
      </c>
      <c r="L4" s="229" t="s">
        <v>1745</v>
      </c>
      <c r="M4" s="229"/>
      <c r="N4" s="229"/>
      <c r="O4" s="229"/>
    </row>
    <row r="5" spans="1:17" s="2" customFormat="1" x14ac:dyDescent="0.2">
      <c r="A5" s="228">
        <v>3</v>
      </c>
      <c r="B5" s="228"/>
      <c r="C5" s="229" t="s">
        <v>1740</v>
      </c>
      <c r="D5" s="229"/>
      <c r="E5" s="229" t="s">
        <v>179</v>
      </c>
      <c r="F5" s="229"/>
      <c r="G5" s="228"/>
      <c r="H5" s="229"/>
      <c r="I5" s="229" t="s">
        <v>1748</v>
      </c>
      <c r="J5" s="229" t="s">
        <v>1743</v>
      </c>
      <c r="K5" s="229" t="s">
        <v>1744</v>
      </c>
      <c r="L5" s="229" t="s">
        <v>1745</v>
      </c>
      <c r="M5" s="229"/>
      <c r="N5" s="229"/>
      <c r="O5" s="229"/>
    </row>
    <row r="6" spans="1:17" s="2" customFormat="1" ht="80.25" customHeight="1" x14ac:dyDescent="0.2">
      <c r="A6" s="228">
        <v>4</v>
      </c>
      <c r="B6" s="228"/>
      <c r="C6" s="229" t="s">
        <v>1740</v>
      </c>
      <c r="D6" s="229"/>
      <c r="E6" s="229" t="s">
        <v>513</v>
      </c>
      <c r="F6" s="229"/>
      <c r="G6" s="228"/>
      <c r="H6" s="229"/>
      <c r="I6" s="229" t="s">
        <v>1749</v>
      </c>
      <c r="J6" s="229" t="s">
        <v>1750</v>
      </c>
      <c r="K6" s="229"/>
      <c r="L6" s="229" t="s">
        <v>1745</v>
      </c>
      <c r="M6" s="229"/>
      <c r="N6" s="229"/>
      <c r="O6" s="229"/>
    </row>
    <row r="7" spans="1:17" s="2" customFormat="1" ht="102.75" customHeight="1" x14ac:dyDescent="0.2">
      <c r="A7" s="228">
        <v>5</v>
      </c>
      <c r="B7" s="228"/>
      <c r="C7" s="229" t="s">
        <v>1740</v>
      </c>
      <c r="D7" s="229"/>
      <c r="E7" s="229" t="s">
        <v>365</v>
      </c>
      <c r="F7" s="229"/>
      <c r="G7" s="228"/>
      <c r="H7" s="229"/>
      <c r="I7" s="229" t="s">
        <v>1751</v>
      </c>
      <c r="J7" s="230" t="s">
        <v>1752</v>
      </c>
      <c r="K7" s="229"/>
      <c r="L7" s="229" t="s">
        <v>1745</v>
      </c>
      <c r="M7" s="229"/>
      <c r="N7" s="229"/>
      <c r="O7" s="229"/>
    </row>
    <row r="8" spans="1:17" s="2" customFormat="1" ht="30" x14ac:dyDescent="0.2">
      <c r="A8" s="228">
        <v>6</v>
      </c>
      <c r="B8" s="228"/>
      <c r="C8" s="229" t="s">
        <v>1740</v>
      </c>
      <c r="D8" s="229"/>
      <c r="E8" s="229" t="s">
        <v>125</v>
      </c>
      <c r="F8" s="229"/>
      <c r="G8" s="228"/>
      <c r="H8" s="229"/>
      <c r="I8" s="229" t="s">
        <v>1753</v>
      </c>
      <c r="J8" s="229" t="s">
        <v>1754</v>
      </c>
      <c r="K8" s="229"/>
      <c r="L8" s="229" t="s">
        <v>1745</v>
      </c>
      <c r="M8" s="229"/>
      <c r="N8" s="229"/>
      <c r="O8" s="229"/>
    </row>
    <row r="9" spans="1:17" s="2" customFormat="1" ht="107.25" customHeight="1" x14ac:dyDescent="0.2">
      <c r="A9" s="228">
        <v>7</v>
      </c>
      <c r="B9" s="228"/>
      <c r="C9" s="229" t="s">
        <v>1740</v>
      </c>
      <c r="D9" s="229"/>
      <c r="E9" s="229" t="s">
        <v>1755</v>
      </c>
      <c r="F9" s="229"/>
      <c r="G9" s="228"/>
      <c r="H9" s="229"/>
      <c r="I9" s="229" t="s">
        <v>1756</v>
      </c>
      <c r="J9" s="229" t="s">
        <v>1743</v>
      </c>
      <c r="K9" s="229" t="s">
        <v>1744</v>
      </c>
      <c r="L9" s="229" t="s">
        <v>1745</v>
      </c>
      <c r="M9" s="229"/>
      <c r="N9" s="229"/>
      <c r="O9" s="229"/>
    </row>
    <row r="10" spans="1:17" s="2" customFormat="1" ht="99.75" customHeight="1" x14ac:dyDescent="0.2">
      <c r="A10" s="228">
        <v>8</v>
      </c>
      <c r="B10" s="228"/>
      <c r="C10" s="229" t="s">
        <v>1740</v>
      </c>
      <c r="D10" s="229"/>
      <c r="E10" s="229" t="s">
        <v>1757</v>
      </c>
      <c r="F10" s="229"/>
      <c r="G10" s="228"/>
      <c r="H10" s="229"/>
      <c r="I10" s="229" t="s">
        <v>1758</v>
      </c>
      <c r="J10" s="229" t="s">
        <v>1759</v>
      </c>
      <c r="K10" s="229"/>
      <c r="L10" s="229" t="s">
        <v>1745</v>
      </c>
      <c r="M10" s="229"/>
      <c r="N10" s="229"/>
      <c r="O10" s="229"/>
    </row>
    <row r="11" spans="1:17" s="2" customFormat="1" ht="75" x14ac:dyDescent="0.2">
      <c r="A11" s="228">
        <v>9</v>
      </c>
      <c r="B11" s="228"/>
      <c r="C11" s="229" t="s">
        <v>1740</v>
      </c>
      <c r="D11" s="229"/>
      <c r="E11" s="229" t="s">
        <v>1757</v>
      </c>
      <c r="F11" s="229"/>
      <c r="G11" s="228"/>
      <c r="H11" s="229"/>
      <c r="I11" s="229" t="s">
        <v>1760</v>
      </c>
      <c r="J11" s="231" t="s">
        <v>1759</v>
      </c>
      <c r="K11" s="229"/>
      <c r="L11" s="229" t="s">
        <v>1745</v>
      </c>
      <c r="M11" s="229"/>
      <c r="N11" s="229"/>
      <c r="O11" s="229"/>
      <c r="Q11" s="2" t="s">
        <v>1761</v>
      </c>
    </row>
    <row r="12" spans="1:17" s="2" customFormat="1" ht="30" x14ac:dyDescent="0.2">
      <c r="A12" s="228" t="s">
        <v>1762</v>
      </c>
      <c r="B12" s="228"/>
      <c r="C12" s="229" t="s">
        <v>1740</v>
      </c>
      <c r="D12" s="229"/>
      <c r="E12" s="229" t="s">
        <v>365</v>
      </c>
      <c r="F12" s="229"/>
      <c r="G12" s="228"/>
      <c r="H12" s="229"/>
      <c r="I12" s="229" t="s">
        <v>1763</v>
      </c>
      <c r="J12" s="229" t="s">
        <v>1743</v>
      </c>
      <c r="K12" s="229" t="s">
        <v>1744</v>
      </c>
      <c r="L12" s="229" t="s">
        <v>1745</v>
      </c>
      <c r="M12" s="229"/>
      <c r="N12" s="229"/>
      <c r="O12" s="229"/>
    </row>
    <row r="13" spans="1:17" s="2" customFormat="1" ht="32" x14ac:dyDescent="0.2">
      <c r="A13" s="228" t="s">
        <v>1764</v>
      </c>
      <c r="B13" s="228"/>
      <c r="C13" s="229" t="s">
        <v>1740</v>
      </c>
      <c r="D13" s="229"/>
      <c r="E13" s="229" t="s">
        <v>365</v>
      </c>
      <c r="F13" s="229"/>
      <c r="G13" s="228"/>
      <c r="H13" s="229"/>
      <c r="I13" s="229" t="s">
        <v>1765</v>
      </c>
      <c r="J13" s="232" t="s">
        <v>1766</v>
      </c>
      <c r="K13" s="229"/>
      <c r="L13" s="229" t="s">
        <v>1745</v>
      </c>
      <c r="M13" s="229"/>
      <c r="N13" s="229"/>
      <c r="O13" s="229"/>
    </row>
    <row r="14" spans="1:17" s="2" customFormat="1" ht="64.5" customHeight="1" x14ac:dyDescent="0.2">
      <c r="A14" s="228" t="s">
        <v>1767</v>
      </c>
      <c r="B14" s="228"/>
      <c r="C14" s="229"/>
      <c r="D14" s="229"/>
      <c r="E14" s="229" t="s">
        <v>1768</v>
      </c>
      <c r="F14" s="229"/>
      <c r="G14" s="228"/>
      <c r="H14" s="229"/>
      <c r="I14" s="229" t="s">
        <v>1769</v>
      </c>
      <c r="J14" s="229" t="s">
        <v>1770</v>
      </c>
      <c r="K14" s="229"/>
      <c r="L14" s="229" t="s">
        <v>1745</v>
      </c>
      <c r="M14" s="229"/>
      <c r="N14" s="229"/>
      <c r="O14" s="229"/>
    </row>
    <row r="15" spans="1:17" s="2" customFormat="1" x14ac:dyDescent="0.2">
      <c r="A15" s="228" t="s">
        <v>1771</v>
      </c>
      <c r="B15" s="228"/>
      <c r="C15" s="229"/>
      <c r="D15" s="229"/>
      <c r="E15" s="229" t="s">
        <v>1772</v>
      </c>
      <c r="F15" s="229"/>
      <c r="G15" s="228"/>
      <c r="H15" s="229"/>
      <c r="I15" s="229" t="s">
        <v>1773</v>
      </c>
      <c r="J15" s="229" t="s">
        <v>1774</v>
      </c>
      <c r="K15" s="229" t="s">
        <v>1775</v>
      </c>
      <c r="L15" s="229" t="s">
        <v>1745</v>
      </c>
      <c r="M15" s="229"/>
      <c r="N15" s="229"/>
      <c r="O15" s="229"/>
    </row>
    <row r="16" spans="1:17" s="2" customFormat="1" ht="30" x14ac:dyDescent="0.2">
      <c r="A16" s="228" t="s">
        <v>1776</v>
      </c>
      <c r="B16" s="228"/>
      <c r="C16" s="229"/>
      <c r="D16" s="229"/>
      <c r="E16" s="229" t="s">
        <v>1777</v>
      </c>
      <c r="F16" s="229"/>
      <c r="G16" s="228"/>
      <c r="H16" s="229"/>
      <c r="I16" s="229" t="s">
        <v>1778</v>
      </c>
      <c r="J16" s="229" t="s">
        <v>1779</v>
      </c>
      <c r="K16" s="229" t="s">
        <v>1780</v>
      </c>
      <c r="L16" s="229" t="s">
        <v>1745</v>
      </c>
      <c r="M16" s="229"/>
      <c r="N16" s="229"/>
      <c r="O16" s="229"/>
    </row>
    <row r="17" spans="1:23" s="2" customFormat="1" x14ac:dyDescent="0.2">
      <c r="A17" s="228" t="s">
        <v>1781</v>
      </c>
      <c r="B17" s="228"/>
      <c r="C17" s="229"/>
      <c r="D17" s="229"/>
      <c r="E17" s="229" t="s">
        <v>1782</v>
      </c>
      <c r="F17" s="229"/>
      <c r="G17" s="228"/>
      <c r="H17" s="229"/>
      <c r="I17" s="229" t="s">
        <v>1783</v>
      </c>
      <c r="J17" s="229" t="s">
        <v>1784</v>
      </c>
      <c r="K17" s="229" t="s">
        <v>1782</v>
      </c>
      <c r="L17" s="229" t="s">
        <v>1745</v>
      </c>
      <c r="M17" s="229"/>
      <c r="N17" s="229"/>
      <c r="O17" s="229"/>
    </row>
    <row r="18" spans="1:23" s="2" customFormat="1" ht="30" x14ac:dyDescent="0.2">
      <c r="A18" s="228" t="s">
        <v>1785</v>
      </c>
      <c r="B18" s="228"/>
      <c r="C18" s="229" t="s">
        <v>1786</v>
      </c>
      <c r="D18" s="229"/>
      <c r="E18" s="229" t="s">
        <v>179</v>
      </c>
      <c r="F18" s="229"/>
      <c r="G18" s="228"/>
      <c r="H18" s="229"/>
      <c r="I18" s="229" t="s">
        <v>1787</v>
      </c>
      <c r="J18" s="229"/>
      <c r="K18" s="229" t="s">
        <v>1775</v>
      </c>
      <c r="L18" s="229" t="s">
        <v>1745</v>
      </c>
      <c r="M18" s="229"/>
      <c r="N18" s="229"/>
      <c r="O18" s="229"/>
    </row>
    <row r="19" spans="1:23" s="2" customFormat="1" ht="175.5" customHeight="1" x14ac:dyDescent="0.2">
      <c r="A19" s="228" t="s">
        <v>1788</v>
      </c>
      <c r="B19" s="228"/>
      <c r="C19" s="229" t="s">
        <v>1786</v>
      </c>
      <c r="D19" s="229"/>
      <c r="E19" s="229" t="s">
        <v>1789</v>
      </c>
      <c r="F19" s="229"/>
      <c r="G19" s="228"/>
      <c r="H19" s="229" t="s">
        <v>1790</v>
      </c>
      <c r="I19" s="229" t="s">
        <v>1791</v>
      </c>
      <c r="J19" s="229" t="s">
        <v>1792</v>
      </c>
      <c r="K19" s="229" t="s">
        <v>1775</v>
      </c>
      <c r="L19" s="229" t="s">
        <v>1745</v>
      </c>
      <c r="M19" s="229"/>
      <c r="N19" s="229"/>
      <c r="O19" s="229"/>
    </row>
    <row r="20" spans="1:23" s="2" customFormat="1" ht="63.75" customHeight="1" x14ac:dyDescent="0.2">
      <c r="A20" s="228" t="s">
        <v>1793</v>
      </c>
      <c r="B20" s="228"/>
      <c r="C20" s="229" t="s">
        <v>1786</v>
      </c>
      <c r="D20" s="229"/>
      <c r="E20" s="229" t="s">
        <v>208</v>
      </c>
      <c r="F20" s="229"/>
      <c r="G20" s="228"/>
      <c r="H20" s="229" t="s">
        <v>1790</v>
      </c>
      <c r="I20" s="229" t="s">
        <v>1794</v>
      </c>
      <c r="J20" s="229" t="s">
        <v>1795</v>
      </c>
      <c r="K20" s="229"/>
      <c r="L20" s="229" t="s">
        <v>1745</v>
      </c>
      <c r="M20" s="229"/>
      <c r="N20" s="229"/>
      <c r="O20" s="229"/>
    </row>
    <row r="21" spans="1:23" s="2" customFormat="1" ht="81" customHeight="1" x14ac:dyDescent="0.2">
      <c r="A21" s="233">
        <v>19</v>
      </c>
      <c r="B21" s="228"/>
      <c r="C21" s="229" t="s">
        <v>1786</v>
      </c>
      <c r="D21" s="229"/>
      <c r="E21" s="229" t="s">
        <v>413</v>
      </c>
      <c r="F21" s="229"/>
      <c r="G21" s="228"/>
      <c r="H21" s="229" t="s">
        <v>1796</v>
      </c>
      <c r="I21" s="229" t="s">
        <v>1797</v>
      </c>
      <c r="J21" s="229" t="s">
        <v>1798</v>
      </c>
      <c r="K21" s="229" t="s">
        <v>1799</v>
      </c>
      <c r="L21" s="229" t="s">
        <v>1800</v>
      </c>
      <c r="M21" s="229"/>
      <c r="N21" s="229"/>
      <c r="O21" s="229"/>
    </row>
    <row r="22" spans="1:23" s="2" customFormat="1" ht="30" x14ac:dyDescent="0.2">
      <c r="A22" s="234">
        <v>20</v>
      </c>
      <c r="B22" s="235"/>
      <c r="C22" s="236"/>
      <c r="D22" s="236"/>
      <c r="E22" s="236" t="s">
        <v>1801</v>
      </c>
      <c r="F22" s="236"/>
      <c r="G22" s="235"/>
      <c r="H22" s="236" t="s">
        <v>1796</v>
      </c>
      <c r="I22" s="236" t="s">
        <v>1802</v>
      </c>
      <c r="J22" s="236" t="s">
        <v>1803</v>
      </c>
      <c r="K22" s="236"/>
      <c r="L22" s="236" t="s">
        <v>1800</v>
      </c>
      <c r="M22" s="236"/>
      <c r="N22" s="236"/>
      <c r="O22" s="236"/>
    </row>
    <row r="23" spans="1:23" ht="45" customHeight="1" x14ac:dyDescent="0.2">
      <c r="A23" s="237"/>
      <c r="B23" s="238"/>
      <c r="C23" s="238"/>
      <c r="D23" s="238"/>
      <c r="E23" s="239" t="s">
        <v>1804</v>
      </c>
      <c r="F23" s="238"/>
      <c r="G23" s="240"/>
      <c r="H23" s="238" t="s">
        <v>1790</v>
      </c>
      <c r="I23" s="238" t="s">
        <v>1805</v>
      </c>
      <c r="J23" s="238" t="s">
        <v>1806</v>
      </c>
      <c r="K23" s="238"/>
      <c r="L23" s="241" t="s">
        <v>1800</v>
      </c>
      <c r="M23" s="238"/>
      <c r="N23" s="238"/>
      <c r="O23" s="238"/>
      <c r="P23" s="40"/>
      <c r="Q23" s="40"/>
      <c r="R23" s="40"/>
      <c r="S23" s="40"/>
      <c r="T23" s="40"/>
      <c r="U23" s="40"/>
      <c r="V23" s="40"/>
      <c r="W23" s="40"/>
    </row>
    <row r="24" spans="1:23" ht="135" x14ac:dyDescent="0.2">
      <c r="A24" s="237"/>
      <c r="B24" s="238"/>
      <c r="C24" s="238"/>
      <c r="D24" s="238"/>
      <c r="E24" s="239" t="s">
        <v>1807</v>
      </c>
      <c r="F24" s="238"/>
      <c r="G24" s="240"/>
      <c r="H24" s="238" t="s">
        <v>1796</v>
      </c>
      <c r="I24" s="238" t="s">
        <v>1808</v>
      </c>
      <c r="J24" s="238" t="s">
        <v>1809</v>
      </c>
      <c r="K24" s="238" t="s">
        <v>126</v>
      </c>
      <c r="L24" s="241" t="s">
        <v>1745</v>
      </c>
      <c r="M24" s="238"/>
      <c r="N24" s="238"/>
      <c r="O24" s="238"/>
      <c r="P24" s="40"/>
      <c r="Q24" s="40"/>
      <c r="R24" s="40"/>
      <c r="S24" s="40"/>
      <c r="T24" s="40"/>
      <c r="U24" s="40"/>
      <c r="V24" s="40"/>
      <c r="W24" s="40"/>
    </row>
    <row r="25" spans="1:23" ht="27" customHeight="1" x14ac:dyDescent="0.2">
      <c r="A25" s="237"/>
      <c r="B25" s="238"/>
      <c r="C25" s="238"/>
      <c r="D25" s="238"/>
      <c r="E25" s="239" t="s">
        <v>219</v>
      </c>
      <c r="F25" s="238"/>
      <c r="G25" s="240"/>
      <c r="H25" s="238" t="s">
        <v>1790</v>
      </c>
      <c r="I25" s="238" t="s">
        <v>1810</v>
      </c>
      <c r="J25" s="238"/>
      <c r="K25" s="238" t="s">
        <v>1775</v>
      </c>
      <c r="L25" s="241" t="s">
        <v>1800</v>
      </c>
      <c r="M25" s="238"/>
      <c r="N25" s="238"/>
      <c r="O25" s="238"/>
      <c r="P25" s="40"/>
      <c r="Q25" s="40"/>
      <c r="R25" s="40"/>
      <c r="S25" s="40"/>
      <c r="T25" s="40"/>
      <c r="U25" s="40"/>
      <c r="V25" s="40"/>
      <c r="W25" s="40"/>
    </row>
    <row r="26" spans="1:23" s="252" customFormat="1" x14ac:dyDescent="0.2">
      <c r="A26" s="249"/>
      <c r="B26" s="249"/>
      <c r="C26" s="250"/>
      <c r="D26" s="250"/>
      <c r="E26" s="250"/>
      <c r="F26" s="250"/>
      <c r="G26" s="249"/>
      <c r="H26" s="250"/>
      <c r="I26" s="250"/>
      <c r="J26" s="250"/>
      <c r="K26" s="250"/>
      <c r="L26" s="250"/>
      <c r="M26" s="250"/>
      <c r="N26" s="250"/>
      <c r="O26" s="250"/>
      <c r="P26" s="251"/>
      <c r="Q26" s="251"/>
      <c r="R26" s="251"/>
      <c r="S26" s="251"/>
      <c r="T26" s="251"/>
      <c r="U26" s="251"/>
      <c r="V26" s="251"/>
      <c r="W26" s="251"/>
    </row>
    <row r="27" spans="1:23" ht="114.75" customHeight="1" x14ac:dyDescent="0.2">
      <c r="A27" s="12"/>
      <c r="B27" s="12"/>
      <c r="C27" s="11" t="s">
        <v>1811</v>
      </c>
      <c r="D27" s="11"/>
      <c r="E27" s="11" t="s">
        <v>454</v>
      </c>
      <c r="F27" s="11"/>
      <c r="G27" s="12"/>
      <c r="H27" s="11"/>
      <c r="I27" s="11" t="s">
        <v>1812</v>
      </c>
      <c r="J27" s="11" t="s">
        <v>1813</v>
      </c>
      <c r="K27" s="11" t="s">
        <v>1814</v>
      </c>
      <c r="L27" s="253" t="s">
        <v>1745</v>
      </c>
      <c r="M27" s="11"/>
      <c r="N27" s="11"/>
      <c r="O27" s="11"/>
      <c r="P27" s="40"/>
      <c r="Q27" s="40"/>
      <c r="R27" s="40"/>
      <c r="S27" s="40"/>
      <c r="T27" s="40"/>
      <c r="U27" s="40"/>
      <c r="V27" s="40"/>
      <c r="W27" s="40"/>
    </row>
    <row r="28" spans="1:23" ht="75" x14ac:dyDescent="0.2">
      <c r="A28" s="254"/>
      <c r="B28" s="12"/>
      <c r="C28" s="11" t="s">
        <v>1811</v>
      </c>
      <c r="D28" s="11"/>
      <c r="E28" s="11" t="s">
        <v>157</v>
      </c>
      <c r="F28" s="11"/>
      <c r="G28" s="12"/>
      <c r="H28" s="11"/>
      <c r="I28" s="11" t="s">
        <v>1815</v>
      </c>
      <c r="J28" s="11" t="s">
        <v>1816</v>
      </c>
      <c r="K28" s="11"/>
      <c r="L28" s="253" t="s">
        <v>1745</v>
      </c>
      <c r="M28" s="11"/>
      <c r="N28" s="11"/>
      <c r="O28" s="11"/>
      <c r="P28" s="40"/>
      <c r="Q28" s="40"/>
      <c r="R28" s="40"/>
      <c r="S28" s="40"/>
      <c r="T28" s="40"/>
      <c r="U28" s="40"/>
      <c r="V28" s="40"/>
      <c r="W28" s="40"/>
    </row>
    <row r="29" spans="1:23" ht="75" x14ac:dyDescent="0.2">
      <c r="A29" s="164"/>
      <c r="B29" s="160"/>
      <c r="C29" s="159" t="s">
        <v>1811</v>
      </c>
      <c r="D29" s="159"/>
      <c r="E29" s="159" t="s">
        <v>1789</v>
      </c>
      <c r="F29" s="159"/>
      <c r="G29" s="160"/>
      <c r="H29" s="159"/>
      <c r="I29" s="159" t="s">
        <v>1817</v>
      </c>
      <c r="J29" s="159" t="s">
        <v>1818</v>
      </c>
      <c r="K29" s="159" t="s">
        <v>1814</v>
      </c>
      <c r="L29" s="253" t="s">
        <v>1745</v>
      </c>
      <c r="M29" s="159" t="s">
        <v>1819</v>
      </c>
      <c r="N29" s="159" t="s">
        <v>1820</v>
      </c>
      <c r="O29" s="159" t="s">
        <v>1789</v>
      </c>
      <c r="P29" s="40"/>
      <c r="Q29" s="40"/>
      <c r="R29" s="40"/>
      <c r="S29" s="40"/>
      <c r="T29" s="40"/>
      <c r="U29" s="40"/>
      <c r="V29" s="40"/>
      <c r="W29" s="40"/>
    </row>
    <row r="30" spans="1:23" ht="90" x14ac:dyDescent="0.2">
      <c r="A30" s="162"/>
      <c r="B30" s="157"/>
      <c r="C30" s="159" t="s">
        <v>1811</v>
      </c>
      <c r="D30" s="157"/>
      <c r="E30" s="163" t="s">
        <v>179</v>
      </c>
      <c r="F30" s="157"/>
      <c r="G30" s="158"/>
      <c r="H30" s="157" t="s">
        <v>1821</v>
      </c>
      <c r="I30" s="157" t="s">
        <v>1822</v>
      </c>
      <c r="J30" s="157" t="s">
        <v>1823</v>
      </c>
      <c r="K30" s="157" t="s">
        <v>1814</v>
      </c>
      <c r="L30" s="253" t="s">
        <v>1745</v>
      </c>
      <c r="M30" s="280">
        <v>45923</v>
      </c>
      <c r="N30" s="338">
        <v>0.18055555555555555</v>
      </c>
      <c r="O30" s="157" t="s">
        <v>179</v>
      </c>
      <c r="P30" s="40"/>
      <c r="Q30" s="40"/>
      <c r="R30" s="40"/>
      <c r="S30" s="40"/>
      <c r="T30" s="40"/>
      <c r="U30" s="40"/>
      <c r="V30" s="40"/>
      <c r="W30" s="40"/>
    </row>
    <row r="31" spans="1:23" x14ac:dyDescent="0.2">
      <c r="A31" s="162"/>
      <c r="B31" s="157"/>
      <c r="C31" s="159" t="s">
        <v>1811</v>
      </c>
      <c r="D31" s="157"/>
      <c r="E31" s="163" t="s">
        <v>1824</v>
      </c>
      <c r="F31" s="157"/>
      <c r="G31" s="158"/>
      <c r="H31" s="157"/>
      <c r="I31" s="157" t="s">
        <v>1825</v>
      </c>
      <c r="J31" s="157" t="s">
        <v>1826</v>
      </c>
      <c r="K31" s="157"/>
      <c r="L31" s="253" t="s">
        <v>1745</v>
      </c>
      <c r="M31" s="280">
        <v>45918</v>
      </c>
      <c r="N31" s="157" t="s">
        <v>1827</v>
      </c>
      <c r="O31" s="157" t="s">
        <v>1824</v>
      </c>
      <c r="P31" s="40"/>
      <c r="Q31" s="40"/>
      <c r="R31" s="40"/>
      <c r="S31" s="40"/>
      <c r="T31" s="40"/>
      <c r="U31" s="40"/>
      <c r="V31" s="40"/>
      <c r="W31" s="40"/>
    </row>
    <row r="32" spans="1:23" ht="30" x14ac:dyDescent="0.2">
      <c r="A32" s="162"/>
      <c r="B32" s="157"/>
      <c r="C32" s="159" t="s">
        <v>1811</v>
      </c>
      <c r="D32" s="157"/>
      <c r="E32" s="163" t="s">
        <v>1828</v>
      </c>
      <c r="F32" s="157"/>
      <c r="G32" s="158"/>
      <c r="H32" s="157"/>
      <c r="I32" s="157" t="s">
        <v>1829</v>
      </c>
      <c r="J32" s="157" t="s">
        <v>1830</v>
      </c>
      <c r="K32" s="157"/>
      <c r="L32" s="253" t="s">
        <v>1745</v>
      </c>
      <c r="M32" s="157"/>
      <c r="N32" s="157"/>
      <c r="O32" s="157"/>
      <c r="P32" s="40"/>
      <c r="Q32" s="40"/>
      <c r="R32" s="40"/>
      <c r="S32" s="40"/>
      <c r="T32" s="40"/>
      <c r="U32" s="40"/>
      <c r="V32" s="40"/>
      <c r="W32" s="40"/>
    </row>
    <row r="33" spans="1:23" ht="45" x14ac:dyDescent="0.2">
      <c r="A33" s="162"/>
      <c r="B33" s="157"/>
      <c r="C33" s="159" t="s">
        <v>1811</v>
      </c>
      <c r="D33" s="157"/>
      <c r="E33" s="163" t="s">
        <v>1831</v>
      </c>
      <c r="F33" s="157"/>
      <c r="G33" s="158"/>
      <c r="H33" s="157"/>
      <c r="I33" s="157" t="s">
        <v>1832</v>
      </c>
      <c r="J33" s="157" t="s">
        <v>1833</v>
      </c>
      <c r="K33" s="157"/>
      <c r="L33" s="253" t="s">
        <v>1745</v>
      </c>
      <c r="M33" s="157"/>
      <c r="N33" s="157"/>
      <c r="O33" s="157"/>
      <c r="P33" s="40"/>
      <c r="Q33" s="40"/>
      <c r="R33" s="40"/>
      <c r="S33" s="40"/>
      <c r="T33" s="40"/>
      <c r="U33" s="40"/>
      <c r="V33" s="40"/>
      <c r="W33" s="40"/>
    </row>
    <row r="34" spans="1:23" x14ac:dyDescent="0.2">
      <c r="A34" s="162"/>
      <c r="B34" s="157"/>
      <c r="C34" s="159" t="s">
        <v>1811</v>
      </c>
      <c r="D34" s="157"/>
      <c r="E34" s="163" t="s">
        <v>365</v>
      </c>
      <c r="F34" s="157"/>
      <c r="G34" s="158"/>
      <c r="H34" s="157"/>
      <c r="I34" s="157" t="s">
        <v>1834</v>
      </c>
      <c r="J34" s="157" t="s">
        <v>1835</v>
      </c>
      <c r="K34" s="157" t="s">
        <v>1836</v>
      </c>
      <c r="L34" s="253" t="s">
        <v>1745</v>
      </c>
      <c r="M34" s="157"/>
      <c r="N34" s="157"/>
      <c r="O34" s="157"/>
      <c r="P34" s="40"/>
      <c r="Q34" s="40"/>
      <c r="R34" s="40"/>
      <c r="S34" s="40"/>
      <c r="T34" s="40"/>
      <c r="U34" s="40"/>
      <c r="V34" s="40"/>
      <c r="W34" s="40"/>
    </row>
    <row r="35" spans="1:23" ht="75" x14ac:dyDescent="0.2">
      <c r="A35" s="162"/>
      <c r="B35" s="157"/>
      <c r="C35" s="159" t="s">
        <v>1837</v>
      </c>
      <c r="D35" s="157"/>
      <c r="E35" s="163" t="s">
        <v>513</v>
      </c>
      <c r="F35" s="157"/>
      <c r="G35" s="158"/>
      <c r="H35" s="157"/>
      <c r="I35" s="157" t="s">
        <v>2094</v>
      </c>
      <c r="J35" s="157" t="s">
        <v>1838</v>
      </c>
      <c r="K35" s="157" t="s">
        <v>85</v>
      </c>
      <c r="L35" s="253" t="s">
        <v>1800</v>
      </c>
      <c r="M35" s="157"/>
      <c r="N35" s="157"/>
      <c r="O35" s="157"/>
      <c r="P35" s="40"/>
      <c r="Q35" s="40"/>
      <c r="R35" s="40"/>
      <c r="S35" s="40"/>
      <c r="T35" s="40"/>
      <c r="U35" s="40"/>
      <c r="V35" s="40"/>
      <c r="W35" s="40"/>
    </row>
    <row r="36" spans="1:23" ht="45" x14ac:dyDescent="0.2">
      <c r="A36" s="162"/>
      <c r="B36" s="157"/>
      <c r="C36" s="159" t="s">
        <v>1837</v>
      </c>
      <c r="D36" s="157"/>
      <c r="E36" s="163" t="s">
        <v>1839</v>
      </c>
      <c r="F36" s="157"/>
      <c r="G36" s="158"/>
      <c r="H36" s="157"/>
      <c r="I36" s="157" t="s">
        <v>1840</v>
      </c>
      <c r="J36" s="157" t="s">
        <v>1838</v>
      </c>
      <c r="K36" s="157" t="s">
        <v>85</v>
      </c>
      <c r="L36" s="253" t="s">
        <v>1800</v>
      </c>
      <c r="M36" s="157"/>
      <c r="N36" s="157"/>
      <c r="O36" s="157"/>
      <c r="P36" s="40"/>
      <c r="Q36" s="40"/>
      <c r="R36" s="40"/>
      <c r="S36" s="40"/>
      <c r="T36" s="40"/>
      <c r="U36" s="40"/>
      <c r="V36" s="40"/>
      <c r="W36" s="40"/>
    </row>
    <row r="37" spans="1:23" ht="45" customHeight="1" x14ac:dyDescent="0.2">
      <c r="A37" s="162"/>
      <c r="B37" s="157"/>
      <c r="C37" s="159" t="s">
        <v>1841</v>
      </c>
      <c r="D37" s="157"/>
      <c r="E37" s="163" t="s">
        <v>179</v>
      </c>
      <c r="F37" s="157"/>
      <c r="G37" s="158"/>
      <c r="H37" s="157"/>
      <c r="I37" s="157" t="s">
        <v>1842</v>
      </c>
      <c r="J37" s="157" t="s">
        <v>1843</v>
      </c>
      <c r="K37" s="157" t="s">
        <v>85</v>
      </c>
      <c r="L37" s="253" t="s">
        <v>1745</v>
      </c>
      <c r="M37" s="264">
        <v>45916</v>
      </c>
      <c r="N37" s="157">
        <v>1140</v>
      </c>
      <c r="O37" s="157" t="s">
        <v>1844</v>
      </c>
      <c r="P37" s="40"/>
      <c r="Q37" s="40"/>
      <c r="R37" s="40"/>
      <c r="S37" s="40"/>
      <c r="T37" s="40"/>
      <c r="U37" s="40"/>
      <c r="V37" s="40"/>
      <c r="W37" s="40"/>
    </row>
    <row r="38" spans="1:23" ht="105" x14ac:dyDescent="0.2">
      <c r="A38" s="162"/>
      <c r="B38" s="157"/>
      <c r="C38" s="159" t="s">
        <v>1841</v>
      </c>
      <c r="D38" s="157"/>
      <c r="E38" s="163" t="s">
        <v>1845</v>
      </c>
      <c r="F38" s="157"/>
      <c r="G38" s="158"/>
      <c r="H38" s="157" t="s">
        <v>1821</v>
      </c>
      <c r="I38" s="157" t="s">
        <v>1846</v>
      </c>
      <c r="J38" s="157" t="s">
        <v>2093</v>
      </c>
      <c r="K38" s="157" t="s">
        <v>85</v>
      </c>
      <c r="L38" s="253" t="s">
        <v>1745</v>
      </c>
      <c r="M38" s="264">
        <v>45925</v>
      </c>
      <c r="N38" s="157"/>
      <c r="O38" s="157" t="s">
        <v>219</v>
      </c>
      <c r="P38" s="40"/>
      <c r="Q38" s="40"/>
      <c r="R38" s="40"/>
      <c r="S38" s="40"/>
      <c r="T38" s="40"/>
      <c r="U38" s="40"/>
      <c r="V38" s="40"/>
      <c r="W38" s="40"/>
    </row>
    <row r="39" spans="1:23" x14ac:dyDescent="0.2">
      <c r="A39" s="162"/>
      <c r="B39" s="157"/>
      <c r="C39" s="159" t="s">
        <v>1847</v>
      </c>
      <c r="D39" s="157"/>
      <c r="E39" s="163" t="s">
        <v>1848</v>
      </c>
      <c r="F39" s="157"/>
      <c r="G39" s="158"/>
      <c r="H39" s="157" t="s">
        <v>1790</v>
      </c>
      <c r="I39" s="157" t="s">
        <v>1849</v>
      </c>
      <c r="J39" s="157" t="s">
        <v>1850</v>
      </c>
      <c r="K39" s="157" t="s">
        <v>85</v>
      </c>
      <c r="L39" s="253" t="s">
        <v>1800</v>
      </c>
      <c r="M39" s="157"/>
      <c r="N39" s="157"/>
      <c r="O39" s="157"/>
      <c r="P39" s="40"/>
      <c r="Q39" s="40"/>
      <c r="R39" s="40"/>
      <c r="S39" s="40"/>
      <c r="T39" s="40"/>
      <c r="U39" s="40"/>
      <c r="V39" s="40"/>
      <c r="W39" s="40"/>
    </row>
    <row r="40" spans="1:23" ht="30" x14ac:dyDescent="0.2">
      <c r="A40" s="162"/>
      <c r="B40" s="157"/>
      <c r="C40" s="159" t="s">
        <v>1847</v>
      </c>
      <c r="D40" s="157"/>
      <c r="E40" s="163" t="s">
        <v>1848</v>
      </c>
      <c r="F40" s="157"/>
      <c r="G40" s="158"/>
      <c r="H40" s="157" t="s">
        <v>1790</v>
      </c>
      <c r="I40" s="157" t="s">
        <v>1851</v>
      </c>
      <c r="J40" s="157" t="s">
        <v>1852</v>
      </c>
      <c r="K40" s="157" t="s">
        <v>1853</v>
      </c>
      <c r="L40" s="253" t="s">
        <v>1745</v>
      </c>
      <c r="M40" s="157"/>
      <c r="N40" s="157"/>
      <c r="O40" s="157"/>
      <c r="P40" s="40"/>
      <c r="Q40" s="40"/>
      <c r="R40" s="40"/>
      <c r="S40" s="40"/>
      <c r="T40" s="40"/>
      <c r="U40" s="40"/>
      <c r="V40" s="40"/>
      <c r="W40" s="40"/>
    </row>
    <row r="41" spans="1:23" ht="27.75" customHeight="1" x14ac:dyDescent="0.2">
      <c r="A41" s="162"/>
      <c r="B41" s="157"/>
      <c r="C41" s="159" t="s">
        <v>1847</v>
      </c>
      <c r="D41" s="157"/>
      <c r="E41" s="163" t="s">
        <v>1848</v>
      </c>
      <c r="F41" s="157"/>
      <c r="G41" s="158"/>
      <c r="H41" s="157" t="s">
        <v>1796</v>
      </c>
      <c r="I41" s="157" t="s">
        <v>1854</v>
      </c>
      <c r="J41" s="157" t="s">
        <v>1855</v>
      </c>
      <c r="K41" s="157" t="s">
        <v>1853</v>
      </c>
      <c r="L41" s="253" t="s">
        <v>1745</v>
      </c>
      <c r="M41" s="157"/>
      <c r="N41" s="157"/>
      <c r="O41" s="157"/>
      <c r="P41" s="40"/>
      <c r="Q41" s="40"/>
      <c r="R41" s="40"/>
      <c r="S41" s="40"/>
      <c r="T41" s="40"/>
      <c r="U41" s="40"/>
      <c r="V41" s="40"/>
      <c r="W41" s="40"/>
    </row>
    <row r="42" spans="1:23" ht="30" x14ac:dyDescent="0.2">
      <c r="A42" s="162"/>
      <c r="B42" s="157"/>
      <c r="C42" s="159" t="s">
        <v>1856</v>
      </c>
      <c r="D42" s="157"/>
      <c r="E42" s="163" t="s">
        <v>208</v>
      </c>
      <c r="F42" s="157"/>
      <c r="G42" s="158"/>
      <c r="H42" s="157" t="s">
        <v>1790</v>
      </c>
      <c r="I42" s="157" t="s">
        <v>1857</v>
      </c>
      <c r="J42" s="157" t="s">
        <v>1858</v>
      </c>
      <c r="K42" s="157" t="s">
        <v>1814</v>
      </c>
      <c r="L42" s="253" t="s">
        <v>1745</v>
      </c>
      <c r="M42" s="157"/>
      <c r="N42" s="157"/>
      <c r="O42" s="157"/>
      <c r="P42" s="40"/>
      <c r="Q42" s="40"/>
      <c r="R42" s="40"/>
      <c r="S42" s="40"/>
      <c r="T42" s="40"/>
      <c r="U42" s="40"/>
      <c r="V42" s="40"/>
      <c r="W42" s="40"/>
    </row>
    <row r="43" spans="1:23" ht="75" x14ac:dyDescent="0.2">
      <c r="A43" s="162"/>
      <c r="B43" s="157"/>
      <c r="C43" s="159" t="s">
        <v>1856</v>
      </c>
      <c r="D43" s="157"/>
      <c r="E43" s="163" t="s">
        <v>413</v>
      </c>
      <c r="F43" s="157"/>
      <c r="G43" s="158"/>
      <c r="H43" s="157" t="s">
        <v>1796</v>
      </c>
      <c r="I43" s="157" t="s">
        <v>1859</v>
      </c>
      <c r="J43" s="157"/>
      <c r="K43" s="157" t="s">
        <v>1814</v>
      </c>
      <c r="L43" s="253" t="s">
        <v>1745</v>
      </c>
      <c r="M43" s="157"/>
      <c r="N43" s="157"/>
      <c r="O43" s="157"/>
      <c r="P43" s="40"/>
      <c r="Q43" s="40"/>
      <c r="R43" s="40"/>
      <c r="S43" s="40"/>
      <c r="T43" s="40"/>
      <c r="U43" s="40"/>
      <c r="V43" s="40"/>
      <c r="W43" s="40"/>
    </row>
    <row r="44" spans="1:23" x14ac:dyDescent="0.2">
      <c r="A44" s="162"/>
      <c r="B44" s="157"/>
      <c r="C44" s="159" t="s">
        <v>1856</v>
      </c>
      <c r="D44" s="157"/>
      <c r="E44" s="163" t="s">
        <v>1848</v>
      </c>
      <c r="F44" s="157"/>
      <c r="G44" s="158"/>
      <c r="H44" s="157" t="s">
        <v>1790</v>
      </c>
      <c r="I44" s="157" t="s">
        <v>1860</v>
      </c>
      <c r="J44" s="157" t="s">
        <v>1861</v>
      </c>
      <c r="K44" s="157" t="s">
        <v>1862</v>
      </c>
      <c r="L44" s="253" t="s">
        <v>1800</v>
      </c>
      <c r="M44" s="157"/>
      <c r="N44" s="157"/>
      <c r="O44" s="157"/>
      <c r="P44" s="40"/>
      <c r="Q44" s="40"/>
      <c r="R44" s="40"/>
      <c r="S44" s="40"/>
      <c r="T44" s="40"/>
      <c r="U44" s="40"/>
      <c r="V44" s="40"/>
      <c r="W44" s="40"/>
    </row>
    <row r="45" spans="1:23" ht="77.25" customHeight="1" x14ac:dyDescent="0.2">
      <c r="A45" s="162"/>
      <c r="B45" s="157"/>
      <c r="C45" s="159" t="s">
        <v>1863</v>
      </c>
      <c r="D45" s="157"/>
      <c r="E45" s="163" t="s">
        <v>1268</v>
      </c>
      <c r="F45" s="157"/>
      <c r="G45" s="158"/>
      <c r="H45" s="157" t="s">
        <v>1790</v>
      </c>
      <c r="I45" s="157" t="s">
        <v>2095</v>
      </c>
      <c r="J45" s="157" t="s">
        <v>1864</v>
      </c>
      <c r="K45" s="157" t="s">
        <v>1853</v>
      </c>
      <c r="L45" s="253" t="s">
        <v>1800</v>
      </c>
      <c r="M45" s="157"/>
      <c r="N45" s="157"/>
      <c r="O45" s="157"/>
      <c r="P45" s="40"/>
      <c r="Q45" s="40"/>
      <c r="R45" s="40"/>
      <c r="S45" s="40"/>
      <c r="T45" s="40"/>
      <c r="U45" s="40"/>
      <c r="V45" s="40"/>
      <c r="W45" s="40"/>
    </row>
    <row r="46" spans="1:23" ht="105" x14ac:dyDescent="0.2">
      <c r="A46" s="162"/>
      <c r="B46" s="157"/>
      <c r="C46" s="159" t="s">
        <v>1863</v>
      </c>
      <c r="D46" s="157"/>
      <c r="E46" s="163" t="s">
        <v>147</v>
      </c>
      <c r="F46" s="157"/>
      <c r="G46" s="158"/>
      <c r="H46" s="157" t="s">
        <v>1796</v>
      </c>
      <c r="I46" s="157" t="s">
        <v>1865</v>
      </c>
      <c r="J46" s="157" t="s">
        <v>1864</v>
      </c>
      <c r="K46" s="157" t="s">
        <v>1853</v>
      </c>
      <c r="L46" s="253" t="s">
        <v>1800</v>
      </c>
      <c r="M46" s="157"/>
      <c r="N46" s="157"/>
      <c r="O46" s="157"/>
      <c r="P46" s="40"/>
      <c r="Q46" s="40"/>
      <c r="R46" s="40"/>
      <c r="S46" s="40"/>
      <c r="T46" s="40"/>
      <c r="U46" s="40"/>
      <c r="V46" s="40"/>
      <c r="W46" s="40"/>
    </row>
    <row r="47" spans="1:23" x14ac:dyDescent="0.2">
      <c r="A47" s="162"/>
      <c r="B47" s="157"/>
      <c r="C47" s="159" t="s">
        <v>1819</v>
      </c>
      <c r="D47" s="157"/>
      <c r="E47" s="163" t="s">
        <v>1866</v>
      </c>
      <c r="F47" s="157"/>
      <c r="G47" s="158"/>
      <c r="H47" s="157" t="s">
        <v>1796</v>
      </c>
      <c r="I47" s="157" t="s">
        <v>1867</v>
      </c>
      <c r="J47" s="157" t="s">
        <v>1814</v>
      </c>
      <c r="K47" s="157" t="s">
        <v>1814</v>
      </c>
      <c r="L47" s="253" t="s">
        <v>1745</v>
      </c>
      <c r="M47" s="264">
        <v>45925</v>
      </c>
      <c r="N47" s="157"/>
      <c r="O47" s="157"/>
      <c r="P47" s="40"/>
      <c r="Q47" s="40"/>
      <c r="R47" s="40"/>
      <c r="S47" s="40"/>
      <c r="T47" s="40"/>
      <c r="U47" s="40"/>
      <c r="V47" s="40"/>
      <c r="W47" s="40"/>
    </row>
    <row r="48" spans="1:23" ht="45" x14ac:dyDescent="0.2">
      <c r="A48" s="162"/>
      <c r="B48" s="157"/>
      <c r="C48" s="159" t="s">
        <v>1819</v>
      </c>
      <c r="D48" s="157"/>
      <c r="E48" s="163" t="s">
        <v>413</v>
      </c>
      <c r="F48" s="157"/>
      <c r="G48" s="158"/>
      <c r="H48" s="157" t="s">
        <v>1796</v>
      </c>
      <c r="I48" s="157" t="s">
        <v>2097</v>
      </c>
      <c r="J48" s="157"/>
      <c r="K48" s="157" t="s">
        <v>1814</v>
      </c>
      <c r="L48" s="253" t="s">
        <v>1745</v>
      </c>
      <c r="M48" s="157"/>
      <c r="N48" s="157"/>
      <c r="O48" s="157"/>
      <c r="P48" s="40"/>
      <c r="Q48" s="40"/>
      <c r="R48" s="40"/>
      <c r="S48" s="40"/>
      <c r="T48" s="40"/>
      <c r="U48" s="40"/>
      <c r="V48" s="40"/>
      <c r="W48" s="40"/>
    </row>
    <row r="49" spans="1:23" x14ac:dyDescent="0.2">
      <c r="A49" s="37"/>
      <c r="B49" s="38"/>
      <c r="C49" s="38"/>
      <c r="D49" s="38"/>
      <c r="E49" s="38"/>
      <c r="F49" s="38"/>
      <c r="G49" s="39"/>
      <c r="H49" s="38"/>
      <c r="I49" s="38"/>
      <c r="J49" s="38"/>
      <c r="K49" s="38"/>
      <c r="L49" s="38"/>
      <c r="M49" s="38"/>
      <c r="N49" s="38"/>
      <c r="O49" s="38"/>
      <c r="P49" s="40"/>
      <c r="Q49" s="40"/>
      <c r="R49" s="40"/>
      <c r="S49" s="40"/>
      <c r="T49" s="40"/>
      <c r="U49" s="40"/>
      <c r="V49" s="40"/>
      <c r="W49" s="40"/>
    </row>
    <row r="50" spans="1:23" x14ac:dyDescent="0.2">
      <c r="A50" s="37"/>
      <c r="B50" s="38"/>
      <c r="C50" s="38"/>
      <c r="D50" s="38"/>
      <c r="E50" s="38"/>
      <c r="F50" s="38"/>
      <c r="G50" s="39"/>
      <c r="H50" s="38"/>
      <c r="I50" s="38"/>
      <c r="J50" s="38"/>
      <c r="K50" s="38"/>
      <c r="L50" s="38"/>
      <c r="M50" s="38"/>
      <c r="N50" s="38"/>
      <c r="O50" s="38"/>
      <c r="P50" s="40"/>
      <c r="Q50" s="40"/>
      <c r="R50" s="40"/>
      <c r="S50" s="40"/>
      <c r="T50" s="40"/>
      <c r="U50" s="40"/>
      <c r="V50" s="40"/>
      <c r="W50" s="40"/>
    </row>
    <row r="51" spans="1:23" x14ac:dyDescent="0.2">
      <c r="A51" s="37"/>
      <c r="B51" s="38"/>
      <c r="C51" s="38"/>
      <c r="D51" s="38"/>
      <c r="E51" s="38"/>
      <c r="F51" s="38"/>
      <c r="G51" s="39"/>
      <c r="H51" s="38"/>
      <c r="I51" s="38"/>
      <c r="J51" s="38"/>
      <c r="K51" s="38"/>
      <c r="L51" s="38"/>
      <c r="M51" s="38"/>
      <c r="N51" s="38"/>
      <c r="O51" s="38"/>
      <c r="P51" s="40"/>
      <c r="Q51" s="40"/>
      <c r="R51" s="40"/>
      <c r="S51" s="40"/>
      <c r="T51" s="40"/>
      <c r="U51" s="40"/>
      <c r="V51" s="40"/>
      <c r="W51" s="40"/>
    </row>
    <row r="52" spans="1:23" x14ac:dyDescent="0.2">
      <c r="A52" s="37"/>
      <c r="B52" s="38"/>
      <c r="C52" s="38"/>
      <c r="D52" s="38"/>
      <c r="E52" s="38"/>
      <c r="F52" s="38"/>
      <c r="G52" s="39"/>
      <c r="H52" s="38"/>
      <c r="I52" s="38"/>
      <c r="J52" s="38"/>
      <c r="K52" s="38"/>
      <c r="L52" s="38"/>
      <c r="M52" s="38"/>
      <c r="N52" s="38"/>
      <c r="O52" s="38"/>
      <c r="P52" s="40"/>
      <c r="Q52" s="40"/>
      <c r="R52" s="40"/>
      <c r="S52" s="40"/>
      <c r="T52" s="40"/>
      <c r="U52" s="40"/>
      <c r="V52" s="40"/>
      <c r="W52" s="40"/>
    </row>
    <row r="53" spans="1:23" x14ac:dyDescent="0.2">
      <c r="A53" s="37"/>
      <c r="B53" s="38"/>
      <c r="C53" s="38"/>
      <c r="D53" s="38"/>
      <c r="E53" s="38"/>
      <c r="F53" s="38"/>
      <c r="G53" s="39"/>
      <c r="H53" s="38"/>
      <c r="I53" s="38"/>
      <c r="J53" s="38"/>
      <c r="K53" s="38"/>
      <c r="L53" s="38"/>
      <c r="M53" s="38"/>
      <c r="N53" s="38"/>
      <c r="O53" s="38"/>
      <c r="P53" s="40"/>
      <c r="Q53" s="40"/>
      <c r="R53" s="40"/>
      <c r="S53" s="40"/>
      <c r="T53" s="40"/>
      <c r="U53" s="40"/>
      <c r="V53" s="40"/>
      <c r="W53" s="40"/>
    </row>
    <row r="54" spans="1:23" x14ac:dyDescent="0.2">
      <c r="A54" s="37"/>
      <c r="B54" s="38"/>
      <c r="C54" s="38"/>
      <c r="D54" s="38"/>
      <c r="E54" s="38"/>
      <c r="F54" s="38"/>
      <c r="G54" s="39"/>
      <c r="H54" s="38"/>
      <c r="I54" s="38"/>
      <c r="J54" s="38"/>
      <c r="K54" s="38"/>
      <c r="L54" s="38"/>
      <c r="M54" s="38"/>
      <c r="N54" s="38"/>
      <c r="O54" s="38"/>
      <c r="P54" s="40"/>
      <c r="Q54" s="40"/>
      <c r="R54" s="40"/>
      <c r="S54" s="40"/>
      <c r="T54" s="40"/>
      <c r="U54" s="40"/>
      <c r="V54" s="40"/>
      <c r="W54" s="40"/>
    </row>
    <row r="55" spans="1:23" x14ac:dyDescent="0.2">
      <c r="A55" s="37"/>
      <c r="B55" s="38"/>
      <c r="C55" s="38"/>
      <c r="D55" s="38"/>
      <c r="E55" s="38"/>
      <c r="F55" s="38"/>
      <c r="G55" s="39"/>
      <c r="H55" s="38"/>
      <c r="I55" s="38"/>
      <c r="J55" s="38"/>
      <c r="K55" s="38"/>
      <c r="L55" s="38"/>
      <c r="M55" s="38"/>
      <c r="N55" s="38"/>
      <c r="O55" s="38"/>
      <c r="P55" s="40"/>
      <c r="Q55" s="40"/>
      <c r="R55" s="40"/>
      <c r="S55" s="40"/>
      <c r="T55" s="40"/>
      <c r="U55" s="40"/>
      <c r="V55" s="40"/>
      <c r="W55" s="40"/>
    </row>
    <row r="56" spans="1:23" x14ac:dyDescent="0.2">
      <c r="D56" s="38"/>
      <c r="E56" s="38"/>
      <c r="F56" s="38"/>
      <c r="G56" s="39"/>
      <c r="H56" s="38"/>
      <c r="I56" s="38"/>
      <c r="J56" s="38"/>
      <c r="K56" s="38"/>
      <c r="L56" s="38"/>
      <c r="M56" s="38"/>
      <c r="N56" s="38"/>
      <c r="O56" s="38"/>
      <c r="P56" s="40"/>
      <c r="Q56" s="40"/>
      <c r="R56" s="40"/>
      <c r="S56" s="40"/>
      <c r="T56" s="40"/>
      <c r="U56" s="40"/>
      <c r="V56" s="40"/>
      <c r="W56" s="40"/>
    </row>
  </sheetData>
  <mergeCells count="1">
    <mergeCell ref="A1:O1"/>
  </mergeCells>
  <phoneticPr fontId="1" type="noConversion"/>
  <conditionalFormatting sqref="L3:L25 L27:L48">
    <cfRule type="containsText" dxfId="10" priority="1" operator="containsText" text="Closed">
      <formula>NOT(ISERROR(SEARCH("Closed",L3)))</formula>
    </cfRule>
  </conditionalFormatting>
  <dataValidations count="2">
    <dataValidation type="list" allowBlank="1" showInputMessage="1" showErrorMessage="1" sqref="H3:H22" xr:uid="{00000000-0002-0000-0600-000000000000}">
      <formula1>"High, Medium, Low"</formula1>
    </dataValidation>
    <dataValidation type="list" allowBlank="1" showInputMessage="1" showErrorMessage="1" sqref="L3:L25 L27:L48" xr:uid="{00000000-0002-0000-0600-000001000000}">
      <formula1>"Open, Closed"</formula1>
    </dataValidation>
  </dataValidations>
  <pageMargins left="0.7" right="0.7" top="0.9244444444444444" bottom="0.75" header="0.3" footer="0.3"/>
  <pageSetup paperSize="9" scale="52" orientation="landscape" horizontalDpi="300" verticalDpi="300"/>
  <headerFooter>
    <oddHeader>&amp;L&amp;G</oddHeader>
    <oddFooter>&amp;CCopyright © 2014 Agenor Technology Limited</oddFooter>
  </headerFooter>
  <ignoredErrors>
    <ignoredError sqref="A12:A20" numberStoredAsText="1"/>
  </ignoredErrors>
  <legacyDrawingHF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7CE89-8B2F-4799-AF45-69A3C5D663B0}">
  <dimension ref="A1:G107"/>
  <sheetViews>
    <sheetView workbookViewId="0">
      <pane ySplit="1" topLeftCell="A2" activePane="bottomLeft" state="frozen"/>
      <selection pane="bottomLeft" activeCell="C3" sqref="C3"/>
    </sheetView>
  </sheetViews>
  <sheetFormatPr baseColWidth="10" defaultColWidth="8.83203125" defaultRowHeight="15" x14ac:dyDescent="0.2"/>
  <cols>
    <col min="1" max="1" width="55.1640625" customWidth="1"/>
    <col min="2" max="2" width="16" customWidth="1"/>
    <col min="3" max="3" width="12.5" bestFit="1" customWidth="1"/>
    <col min="4" max="4" width="5" bestFit="1" customWidth="1"/>
    <col min="5" max="5" width="7.5" bestFit="1" customWidth="1"/>
    <col min="6" max="6" width="21.83203125" bestFit="1" customWidth="1"/>
    <col min="7" max="7" width="11.6640625" bestFit="1" customWidth="1"/>
    <col min="8" max="8" width="37.5" bestFit="1" customWidth="1"/>
    <col min="9" max="9" width="23.83203125" bestFit="1" customWidth="1"/>
    <col min="10" max="10" width="42.5" bestFit="1" customWidth="1"/>
    <col min="11" max="11" width="28.83203125" bestFit="1" customWidth="1"/>
    <col min="12" max="12" width="37.5" bestFit="1" customWidth="1"/>
    <col min="13" max="13" width="23.83203125" bestFit="1" customWidth="1"/>
    <col min="14" max="14" width="28.83203125" bestFit="1" customWidth="1"/>
    <col min="15" max="15" width="42.5" bestFit="1" customWidth="1"/>
    <col min="16" max="16" width="28.83203125" bestFit="1" customWidth="1"/>
    <col min="17" max="17" width="23.83203125" bestFit="1" customWidth="1"/>
    <col min="18" max="18" width="37.5" bestFit="1" customWidth="1"/>
    <col min="19" max="20" width="23.83203125" bestFit="1" customWidth="1"/>
    <col min="21" max="21" width="37.5" bestFit="1" customWidth="1"/>
    <col min="22" max="22" width="23.83203125" bestFit="1" customWidth="1"/>
    <col min="23" max="23" width="35.83203125" bestFit="1" customWidth="1"/>
    <col min="24" max="24" width="49.5" bestFit="1" customWidth="1"/>
    <col min="25" max="25" width="35.83203125" bestFit="1" customWidth="1"/>
    <col min="26" max="26" width="23.83203125" bestFit="1" customWidth="1"/>
    <col min="27" max="27" width="37.5" bestFit="1" customWidth="1"/>
    <col min="28" max="29" width="23.83203125" bestFit="1" customWidth="1"/>
    <col min="30" max="30" width="37.5" bestFit="1" customWidth="1"/>
    <col min="31" max="32" width="23.83203125" bestFit="1" customWidth="1"/>
    <col min="33" max="33" width="37.5" bestFit="1" customWidth="1"/>
    <col min="34" max="34" width="23.83203125" bestFit="1" customWidth="1"/>
    <col min="35" max="35" width="28.5" bestFit="1" customWidth="1"/>
    <col min="36" max="36" width="41.83203125" bestFit="1" customWidth="1"/>
    <col min="37" max="37" width="28.5" bestFit="1" customWidth="1"/>
    <col min="38" max="38" width="23.83203125" bestFit="1" customWidth="1"/>
    <col min="39" max="39" width="37.5" bestFit="1" customWidth="1"/>
    <col min="40" max="41" width="23.83203125" bestFit="1" customWidth="1"/>
    <col min="42" max="42" width="37.5" bestFit="1" customWidth="1"/>
    <col min="43" max="44" width="23.83203125" bestFit="1" customWidth="1"/>
    <col min="45" max="45" width="37.5" bestFit="1" customWidth="1"/>
    <col min="46" max="47" width="23.83203125" bestFit="1" customWidth="1"/>
    <col min="48" max="48" width="37.5" bestFit="1" customWidth="1"/>
    <col min="49" max="49" width="23.83203125" bestFit="1" customWidth="1"/>
    <col min="50" max="50" width="30.83203125" bestFit="1" customWidth="1"/>
    <col min="51" max="51" width="44.5" bestFit="1" customWidth="1"/>
    <col min="52" max="52" width="30.83203125" bestFit="1" customWidth="1"/>
    <col min="53" max="53" width="28.83203125" bestFit="1" customWidth="1"/>
    <col min="54" max="54" width="42.5" bestFit="1" customWidth="1"/>
    <col min="55" max="55" width="28.83203125" bestFit="1" customWidth="1"/>
    <col min="56" max="56" width="23.83203125" bestFit="1" customWidth="1"/>
    <col min="57" max="57" width="37.5" bestFit="1" customWidth="1"/>
    <col min="58" max="58" width="23.83203125" bestFit="1" customWidth="1"/>
    <col min="59" max="59" width="30.83203125" bestFit="1" customWidth="1"/>
    <col min="60" max="60" width="44.5" bestFit="1" customWidth="1"/>
    <col min="61" max="61" width="30.83203125" bestFit="1" customWidth="1"/>
    <col min="62" max="62" width="28.5" bestFit="1" customWidth="1"/>
    <col min="63" max="63" width="41.83203125" bestFit="1" customWidth="1"/>
    <col min="64" max="64" width="28.5" bestFit="1" customWidth="1"/>
    <col min="65" max="65" width="23.83203125" bestFit="1" customWidth="1"/>
    <col min="66" max="66" width="37.5" bestFit="1" customWidth="1"/>
    <col min="67" max="67" width="23.83203125" bestFit="1" customWidth="1"/>
    <col min="68" max="68" width="27.5" bestFit="1" customWidth="1"/>
    <col min="69" max="69" width="41.1640625" bestFit="1" customWidth="1"/>
    <col min="70" max="70" width="27.5" bestFit="1" customWidth="1"/>
    <col min="71" max="71" width="23.83203125" bestFit="1" customWidth="1"/>
    <col min="72" max="72" width="37.5" bestFit="1" customWidth="1"/>
    <col min="73" max="73" width="23.83203125" bestFit="1" customWidth="1"/>
    <col min="74" max="74" width="35.83203125" bestFit="1" customWidth="1"/>
    <col min="75" max="75" width="49.5" bestFit="1" customWidth="1"/>
    <col min="76" max="76" width="35.83203125" bestFit="1" customWidth="1"/>
    <col min="77" max="77" width="23.83203125" bestFit="1" customWidth="1"/>
    <col min="78" max="78" width="37.5" bestFit="1" customWidth="1"/>
    <col min="79" max="79" width="23.83203125" bestFit="1" customWidth="1"/>
    <col min="80" max="80" width="28.5" bestFit="1" customWidth="1"/>
    <col min="81" max="81" width="41.83203125" bestFit="1" customWidth="1"/>
    <col min="82" max="82" width="28.5" bestFit="1" customWidth="1"/>
    <col min="83" max="83" width="23.83203125" bestFit="1" customWidth="1"/>
    <col min="84" max="84" width="37.5" bestFit="1" customWidth="1"/>
    <col min="85" max="85" width="23.83203125" bestFit="1" customWidth="1"/>
    <col min="86" max="86" width="30.83203125" bestFit="1" customWidth="1"/>
    <col min="87" max="87" width="44.5" bestFit="1" customWidth="1"/>
    <col min="88" max="89" width="30.83203125" bestFit="1" customWidth="1"/>
    <col min="90" max="90" width="44.5" bestFit="1" customWidth="1"/>
    <col min="91" max="91" width="30.83203125" bestFit="1" customWidth="1"/>
    <col min="92" max="92" width="28.83203125" bestFit="1" customWidth="1"/>
    <col min="93" max="93" width="42.5" bestFit="1" customWidth="1"/>
    <col min="94" max="94" width="28.83203125" bestFit="1" customWidth="1"/>
  </cols>
  <sheetData>
    <row r="1" spans="1:7" x14ac:dyDescent="0.2">
      <c r="A1" s="178" t="s">
        <v>1868</v>
      </c>
      <c r="B1" s="178" t="s">
        <v>1869</v>
      </c>
    </row>
    <row r="2" spans="1:7" x14ac:dyDescent="0.2">
      <c r="A2" s="178" t="s">
        <v>111</v>
      </c>
      <c r="B2" t="s">
        <v>40</v>
      </c>
      <c r="C2" t="s">
        <v>129</v>
      </c>
      <c r="D2" t="s">
        <v>38</v>
      </c>
      <c r="E2" t="s">
        <v>1719</v>
      </c>
      <c r="F2" t="s">
        <v>47</v>
      </c>
      <c r="G2" t="s">
        <v>1724</v>
      </c>
    </row>
    <row r="3" spans="1:7" ht="32" x14ac:dyDescent="0.2">
      <c r="A3" s="35" t="s">
        <v>400</v>
      </c>
    </row>
    <row r="4" spans="1:7" ht="32" x14ac:dyDescent="0.2">
      <c r="A4" s="35" t="s">
        <v>289</v>
      </c>
      <c r="C4">
        <v>1</v>
      </c>
      <c r="G4">
        <v>1</v>
      </c>
    </row>
    <row r="5" spans="1:7" ht="16" x14ac:dyDescent="0.2">
      <c r="A5" s="35" t="s">
        <v>438</v>
      </c>
      <c r="C5">
        <v>1</v>
      </c>
      <c r="G5">
        <v>1</v>
      </c>
    </row>
    <row r="6" spans="1:7" ht="16" x14ac:dyDescent="0.2">
      <c r="A6" s="35" t="s">
        <v>411</v>
      </c>
      <c r="D6">
        <v>1</v>
      </c>
      <c r="G6">
        <v>1</v>
      </c>
    </row>
    <row r="7" spans="1:7" ht="16" x14ac:dyDescent="0.2">
      <c r="A7" s="35" t="s">
        <v>441</v>
      </c>
    </row>
    <row r="8" spans="1:7" ht="16" x14ac:dyDescent="0.2">
      <c r="A8" s="35" t="s">
        <v>145</v>
      </c>
      <c r="D8">
        <v>1</v>
      </c>
      <c r="G8">
        <v>1</v>
      </c>
    </row>
    <row r="9" spans="1:7" ht="16" x14ac:dyDescent="0.2">
      <c r="A9" s="35" t="s">
        <v>415</v>
      </c>
    </row>
    <row r="10" spans="1:7" ht="16" x14ac:dyDescent="0.2">
      <c r="A10" s="35" t="s">
        <v>293</v>
      </c>
      <c r="C10">
        <v>1</v>
      </c>
      <c r="G10">
        <v>1</v>
      </c>
    </row>
    <row r="11" spans="1:7" ht="16" x14ac:dyDescent="0.2">
      <c r="A11" s="35" t="s">
        <v>152</v>
      </c>
      <c r="D11">
        <v>1</v>
      </c>
      <c r="G11">
        <v>1</v>
      </c>
    </row>
    <row r="12" spans="1:7" ht="16" x14ac:dyDescent="0.2">
      <c r="A12" s="35" t="s">
        <v>154</v>
      </c>
    </row>
    <row r="13" spans="1:7" ht="16" x14ac:dyDescent="0.2">
      <c r="A13" s="35" t="s">
        <v>297</v>
      </c>
      <c r="C13">
        <v>1</v>
      </c>
      <c r="G13">
        <v>1</v>
      </c>
    </row>
    <row r="14" spans="1:7" ht="16" x14ac:dyDescent="0.2">
      <c r="A14" s="35" t="s">
        <v>161</v>
      </c>
      <c r="D14">
        <v>1</v>
      </c>
      <c r="G14">
        <v>1</v>
      </c>
    </row>
    <row r="15" spans="1:7" ht="16" x14ac:dyDescent="0.2">
      <c r="A15" s="35" t="s">
        <v>444</v>
      </c>
      <c r="D15">
        <v>1</v>
      </c>
      <c r="G15">
        <v>1</v>
      </c>
    </row>
    <row r="16" spans="1:7" ht="16" x14ac:dyDescent="0.2">
      <c r="A16" s="35" t="s">
        <v>447</v>
      </c>
      <c r="C16">
        <v>1</v>
      </c>
      <c r="G16">
        <v>1</v>
      </c>
    </row>
    <row r="17" spans="1:7" ht="16" x14ac:dyDescent="0.2">
      <c r="A17" s="35" t="s">
        <v>203</v>
      </c>
      <c r="B17">
        <v>1</v>
      </c>
      <c r="G17">
        <v>1</v>
      </c>
    </row>
    <row r="18" spans="1:7" ht="16" x14ac:dyDescent="0.2">
      <c r="A18" s="35" t="s">
        <v>167</v>
      </c>
    </row>
    <row r="19" spans="1:7" ht="16" x14ac:dyDescent="0.2">
      <c r="A19" s="35" t="s">
        <v>421</v>
      </c>
      <c r="B19">
        <v>1</v>
      </c>
      <c r="G19">
        <v>1</v>
      </c>
    </row>
    <row r="20" spans="1:7" ht="16" x14ac:dyDescent="0.2">
      <c r="A20" s="35" t="s">
        <v>457</v>
      </c>
      <c r="F20">
        <v>1</v>
      </c>
      <c r="G20">
        <v>1</v>
      </c>
    </row>
    <row r="21" spans="1:7" ht="16" x14ac:dyDescent="0.2">
      <c r="A21" s="35" t="s">
        <v>174</v>
      </c>
    </row>
    <row r="22" spans="1:7" ht="16" x14ac:dyDescent="0.2">
      <c r="A22" s="35" t="s">
        <v>461</v>
      </c>
      <c r="F22">
        <v>1</v>
      </c>
      <c r="G22">
        <v>1</v>
      </c>
    </row>
    <row r="23" spans="1:7" ht="16" x14ac:dyDescent="0.2">
      <c r="A23" s="35" t="s">
        <v>300</v>
      </c>
      <c r="C23">
        <v>1</v>
      </c>
      <c r="G23">
        <v>1</v>
      </c>
    </row>
    <row r="24" spans="1:7" ht="16" x14ac:dyDescent="0.2">
      <c r="A24" s="35" t="s">
        <v>465</v>
      </c>
      <c r="F24">
        <v>1</v>
      </c>
      <c r="G24">
        <v>1</v>
      </c>
    </row>
    <row r="25" spans="1:7" ht="16" x14ac:dyDescent="0.2">
      <c r="A25" s="35" t="s">
        <v>426</v>
      </c>
      <c r="D25">
        <v>1</v>
      </c>
      <c r="G25">
        <v>1</v>
      </c>
    </row>
    <row r="26" spans="1:7" ht="16" x14ac:dyDescent="0.2">
      <c r="A26" s="35" t="s">
        <v>182</v>
      </c>
      <c r="D26">
        <v>1</v>
      </c>
      <c r="G26">
        <v>1</v>
      </c>
    </row>
    <row r="27" spans="1:7" ht="16" x14ac:dyDescent="0.2">
      <c r="A27" s="35" t="s">
        <v>468</v>
      </c>
      <c r="C27">
        <v>1</v>
      </c>
      <c r="G27">
        <v>1</v>
      </c>
    </row>
    <row r="28" spans="1:7" ht="16" x14ac:dyDescent="0.2">
      <c r="A28" s="35" t="s">
        <v>304</v>
      </c>
      <c r="C28">
        <v>1</v>
      </c>
      <c r="G28">
        <v>1</v>
      </c>
    </row>
    <row r="29" spans="1:7" ht="16" x14ac:dyDescent="0.2">
      <c r="A29" s="35" t="s">
        <v>317</v>
      </c>
      <c r="D29">
        <v>1</v>
      </c>
      <c r="G29">
        <v>1</v>
      </c>
    </row>
    <row r="30" spans="1:7" ht="16" x14ac:dyDescent="0.2">
      <c r="A30" s="35" t="s">
        <v>187</v>
      </c>
    </row>
    <row r="31" spans="1:7" ht="16" x14ac:dyDescent="0.2">
      <c r="A31" s="35" t="s">
        <v>192</v>
      </c>
      <c r="F31">
        <v>1</v>
      </c>
      <c r="G31">
        <v>1</v>
      </c>
    </row>
    <row r="32" spans="1:7" ht="16" x14ac:dyDescent="0.2">
      <c r="A32" s="35" t="s">
        <v>1717</v>
      </c>
      <c r="C32">
        <v>1</v>
      </c>
      <c r="G32">
        <v>1</v>
      </c>
    </row>
    <row r="33" spans="1:7" ht="16" x14ac:dyDescent="0.2">
      <c r="A33" s="35" t="s">
        <v>331</v>
      </c>
      <c r="D33">
        <v>1</v>
      </c>
      <c r="G33">
        <v>1</v>
      </c>
    </row>
    <row r="34" spans="1:7" ht="16" x14ac:dyDescent="0.2">
      <c r="A34" s="35" t="s">
        <v>432</v>
      </c>
    </row>
    <row r="35" spans="1:7" ht="16" x14ac:dyDescent="0.2">
      <c r="A35" s="35" t="s">
        <v>471</v>
      </c>
      <c r="F35">
        <v>1</v>
      </c>
      <c r="G35">
        <v>1</v>
      </c>
    </row>
    <row r="36" spans="1:7" ht="16" x14ac:dyDescent="0.2">
      <c r="A36" s="35" t="s">
        <v>320</v>
      </c>
      <c r="C36">
        <v>1</v>
      </c>
      <c r="G36">
        <v>1</v>
      </c>
    </row>
    <row r="37" spans="1:7" ht="16" x14ac:dyDescent="0.2">
      <c r="A37" s="35" t="s">
        <v>325</v>
      </c>
      <c r="C37">
        <v>1</v>
      </c>
      <c r="G37">
        <v>1</v>
      </c>
    </row>
    <row r="38" spans="1:7" ht="16" x14ac:dyDescent="0.2">
      <c r="A38" s="35" t="s">
        <v>233</v>
      </c>
      <c r="D38">
        <v>1</v>
      </c>
      <c r="G38">
        <v>1</v>
      </c>
    </row>
    <row r="39" spans="1:7" ht="16" x14ac:dyDescent="0.2">
      <c r="A39" s="35" t="s">
        <v>326</v>
      </c>
      <c r="C39">
        <v>1</v>
      </c>
      <c r="G39">
        <v>1</v>
      </c>
    </row>
    <row r="40" spans="1:7" ht="16" x14ac:dyDescent="0.2">
      <c r="A40" s="35" t="s">
        <v>335</v>
      </c>
      <c r="C40">
        <v>1</v>
      </c>
      <c r="G40">
        <v>1</v>
      </c>
    </row>
    <row r="41" spans="1:7" ht="16" x14ac:dyDescent="0.2">
      <c r="A41" s="35" t="s">
        <v>351</v>
      </c>
    </row>
    <row r="42" spans="1:7" ht="16" x14ac:dyDescent="0.2">
      <c r="A42" s="35" t="s">
        <v>435</v>
      </c>
    </row>
    <row r="43" spans="1:7" ht="16" x14ac:dyDescent="0.2">
      <c r="A43" s="35" t="s">
        <v>339</v>
      </c>
      <c r="D43">
        <v>1</v>
      </c>
      <c r="G43">
        <v>1</v>
      </c>
    </row>
    <row r="44" spans="1:7" ht="16" x14ac:dyDescent="0.2">
      <c r="A44" s="35" t="s">
        <v>342</v>
      </c>
      <c r="C44">
        <v>1</v>
      </c>
      <c r="G44">
        <v>1</v>
      </c>
    </row>
    <row r="45" spans="1:7" ht="16" x14ac:dyDescent="0.2">
      <c r="A45" s="35" t="s">
        <v>195</v>
      </c>
      <c r="C45">
        <v>1</v>
      </c>
      <c r="G45">
        <v>1</v>
      </c>
    </row>
    <row r="46" spans="1:7" ht="16" x14ac:dyDescent="0.2">
      <c r="A46" s="35" t="s">
        <v>474</v>
      </c>
      <c r="D46">
        <v>1</v>
      </c>
      <c r="G46">
        <v>1</v>
      </c>
    </row>
    <row r="47" spans="1:7" ht="16" x14ac:dyDescent="0.2">
      <c r="A47" s="35" t="s">
        <v>376</v>
      </c>
      <c r="D47">
        <v>1</v>
      </c>
      <c r="G47">
        <v>1</v>
      </c>
    </row>
    <row r="48" spans="1:7" ht="16" x14ac:dyDescent="0.2">
      <c r="A48" s="35" t="s">
        <v>479</v>
      </c>
      <c r="D48">
        <v>1</v>
      </c>
      <c r="G48">
        <v>1</v>
      </c>
    </row>
    <row r="49" spans="1:7" ht="16" x14ac:dyDescent="0.2">
      <c r="A49" s="35" t="s">
        <v>482</v>
      </c>
      <c r="C49">
        <v>1</v>
      </c>
      <c r="G49">
        <v>1</v>
      </c>
    </row>
    <row r="50" spans="1:7" ht="16" x14ac:dyDescent="0.2">
      <c r="A50" s="35" t="s">
        <v>239</v>
      </c>
      <c r="D50">
        <v>1</v>
      </c>
      <c r="G50">
        <v>1</v>
      </c>
    </row>
    <row r="51" spans="1:7" ht="16" x14ac:dyDescent="0.2">
      <c r="A51" s="35" t="s">
        <v>485</v>
      </c>
      <c r="D51">
        <v>1</v>
      </c>
      <c r="G51">
        <v>1</v>
      </c>
    </row>
    <row r="52" spans="1:7" ht="16" x14ac:dyDescent="0.2">
      <c r="A52" s="35" t="s">
        <v>488</v>
      </c>
      <c r="C52">
        <v>1</v>
      </c>
      <c r="G52">
        <v>1</v>
      </c>
    </row>
    <row r="53" spans="1:7" ht="16" x14ac:dyDescent="0.2">
      <c r="A53" s="35" t="s">
        <v>244</v>
      </c>
      <c r="B53">
        <v>1</v>
      </c>
      <c r="G53">
        <v>1</v>
      </c>
    </row>
    <row r="54" spans="1:7" ht="16" x14ac:dyDescent="0.2">
      <c r="A54" s="35" t="s">
        <v>491</v>
      </c>
      <c r="C54">
        <v>1</v>
      </c>
      <c r="G54">
        <v>1</v>
      </c>
    </row>
    <row r="55" spans="1:7" ht="16" x14ac:dyDescent="0.2">
      <c r="A55" s="35" t="s">
        <v>124</v>
      </c>
      <c r="C55">
        <v>1</v>
      </c>
      <c r="G55">
        <v>1</v>
      </c>
    </row>
    <row r="56" spans="1:7" ht="16" x14ac:dyDescent="0.2">
      <c r="A56" s="35" t="s">
        <v>139</v>
      </c>
      <c r="D56">
        <v>1</v>
      </c>
      <c r="G56">
        <v>1</v>
      </c>
    </row>
    <row r="57" spans="1:7" ht="16" x14ac:dyDescent="0.2">
      <c r="A57" s="35" t="s">
        <v>249</v>
      </c>
      <c r="D57">
        <v>1</v>
      </c>
      <c r="G57">
        <v>1</v>
      </c>
    </row>
    <row r="58" spans="1:7" ht="16" x14ac:dyDescent="0.2">
      <c r="A58" s="35" t="s">
        <v>350</v>
      </c>
      <c r="C58">
        <v>1</v>
      </c>
      <c r="G58">
        <v>1</v>
      </c>
    </row>
    <row r="59" spans="1:7" ht="16" x14ac:dyDescent="0.2">
      <c r="A59" s="35" t="s">
        <v>199</v>
      </c>
    </row>
    <row r="60" spans="1:7" ht="16" x14ac:dyDescent="0.2">
      <c r="A60" s="35" t="s">
        <v>254</v>
      </c>
    </row>
    <row r="61" spans="1:7" ht="16" x14ac:dyDescent="0.2">
      <c r="A61" s="35" t="s">
        <v>495</v>
      </c>
      <c r="D61">
        <v>1</v>
      </c>
      <c r="G61">
        <v>1</v>
      </c>
    </row>
    <row r="62" spans="1:7" ht="16" x14ac:dyDescent="0.2">
      <c r="A62" s="35" t="s">
        <v>499</v>
      </c>
      <c r="D62">
        <v>1</v>
      </c>
      <c r="G62">
        <v>1</v>
      </c>
    </row>
    <row r="63" spans="1:7" ht="16" x14ac:dyDescent="0.2">
      <c r="A63" s="35" t="s">
        <v>259</v>
      </c>
      <c r="B63">
        <v>1</v>
      </c>
      <c r="G63">
        <v>1</v>
      </c>
    </row>
    <row r="64" spans="1:7" ht="16" x14ac:dyDescent="0.2">
      <c r="A64" s="35" t="s">
        <v>256</v>
      </c>
    </row>
    <row r="65" spans="1:7" ht="16" x14ac:dyDescent="0.2">
      <c r="A65" s="35" t="s">
        <v>353</v>
      </c>
      <c r="D65">
        <v>1</v>
      </c>
      <c r="G65">
        <v>1</v>
      </c>
    </row>
    <row r="66" spans="1:7" ht="16" x14ac:dyDescent="0.2">
      <c r="A66" s="35" t="s">
        <v>358</v>
      </c>
      <c r="C66">
        <v>1</v>
      </c>
      <c r="G66">
        <v>1</v>
      </c>
    </row>
    <row r="67" spans="1:7" ht="16" x14ac:dyDescent="0.2">
      <c r="A67" s="35" t="s">
        <v>505</v>
      </c>
      <c r="C67">
        <v>1</v>
      </c>
      <c r="G67">
        <v>1</v>
      </c>
    </row>
    <row r="68" spans="1:7" ht="16" x14ac:dyDescent="0.2">
      <c r="A68" s="35" t="s">
        <v>388</v>
      </c>
      <c r="C68">
        <v>1</v>
      </c>
      <c r="G68">
        <v>1</v>
      </c>
    </row>
    <row r="69" spans="1:7" ht="16" x14ac:dyDescent="0.2">
      <c r="A69" s="35" t="s">
        <v>508</v>
      </c>
    </row>
    <row r="70" spans="1:7" ht="16" x14ac:dyDescent="0.2">
      <c r="A70" s="35" t="s">
        <v>206</v>
      </c>
    </row>
    <row r="71" spans="1:7" ht="16" x14ac:dyDescent="0.2">
      <c r="A71" s="35" t="s">
        <v>212</v>
      </c>
    </row>
    <row r="72" spans="1:7" ht="16" x14ac:dyDescent="0.2">
      <c r="A72" s="35" t="s">
        <v>363</v>
      </c>
      <c r="D72">
        <v>1</v>
      </c>
      <c r="G72">
        <v>1</v>
      </c>
    </row>
    <row r="73" spans="1:7" ht="16" x14ac:dyDescent="0.2">
      <c r="A73" s="35" t="s">
        <v>368</v>
      </c>
    </row>
    <row r="74" spans="1:7" ht="16" x14ac:dyDescent="0.2">
      <c r="A74" s="35" t="s">
        <v>393</v>
      </c>
      <c r="D74">
        <v>1</v>
      </c>
      <c r="G74">
        <v>1</v>
      </c>
    </row>
    <row r="75" spans="1:7" ht="16" x14ac:dyDescent="0.2">
      <c r="A75" s="35" t="s">
        <v>514</v>
      </c>
      <c r="C75">
        <v>1</v>
      </c>
      <c r="G75">
        <v>1</v>
      </c>
    </row>
    <row r="76" spans="1:7" ht="16" x14ac:dyDescent="0.2">
      <c r="A76" s="35" t="s">
        <v>217</v>
      </c>
      <c r="C76">
        <v>1</v>
      </c>
      <c r="G76">
        <v>1</v>
      </c>
    </row>
    <row r="77" spans="1:7" ht="16" x14ac:dyDescent="0.2">
      <c r="A77" s="35" t="s">
        <v>224</v>
      </c>
      <c r="D77">
        <v>1</v>
      </c>
      <c r="G77">
        <v>1</v>
      </c>
    </row>
    <row r="78" spans="1:7" ht="16" x14ac:dyDescent="0.2">
      <c r="A78" s="35" t="s">
        <v>517</v>
      </c>
      <c r="C78">
        <v>1</v>
      </c>
      <c r="G78">
        <v>1</v>
      </c>
    </row>
    <row r="79" spans="1:7" ht="16" x14ac:dyDescent="0.2">
      <c r="A79" s="35" t="s">
        <v>523</v>
      </c>
      <c r="C79">
        <v>1</v>
      </c>
      <c r="G79">
        <v>1</v>
      </c>
    </row>
    <row r="80" spans="1:7" ht="16" x14ac:dyDescent="0.2">
      <c r="A80" s="35" t="s">
        <v>511</v>
      </c>
    </row>
    <row r="81" spans="1:7" ht="16" x14ac:dyDescent="0.2">
      <c r="A81" s="35" t="s">
        <v>526</v>
      </c>
      <c r="D81">
        <v>1</v>
      </c>
      <c r="G81">
        <v>1</v>
      </c>
    </row>
    <row r="82" spans="1:7" ht="16" x14ac:dyDescent="0.2">
      <c r="A82" s="35" t="s">
        <v>531</v>
      </c>
      <c r="D82">
        <v>1</v>
      </c>
      <c r="G82">
        <v>1</v>
      </c>
    </row>
    <row r="83" spans="1:7" ht="16" x14ac:dyDescent="0.2">
      <c r="A83" s="35" t="s">
        <v>373</v>
      </c>
      <c r="B83">
        <v>1</v>
      </c>
      <c r="G83">
        <v>1</v>
      </c>
    </row>
    <row r="84" spans="1:7" ht="16" x14ac:dyDescent="0.2">
      <c r="A84" s="35" t="s">
        <v>262</v>
      </c>
      <c r="D84">
        <v>1</v>
      </c>
      <c r="G84">
        <v>1</v>
      </c>
    </row>
    <row r="85" spans="1:7" ht="16" x14ac:dyDescent="0.2">
      <c r="A85" s="35" t="s">
        <v>269</v>
      </c>
      <c r="D85">
        <v>1</v>
      </c>
      <c r="G85">
        <v>1</v>
      </c>
    </row>
    <row r="86" spans="1:7" ht="16" x14ac:dyDescent="0.2">
      <c r="A86" s="35" t="s">
        <v>534</v>
      </c>
      <c r="C86">
        <v>1</v>
      </c>
      <c r="G86">
        <v>1</v>
      </c>
    </row>
    <row r="87" spans="1:7" ht="16" x14ac:dyDescent="0.2">
      <c r="A87" s="35" t="s">
        <v>381</v>
      </c>
      <c r="D87">
        <v>1</v>
      </c>
      <c r="G87">
        <v>1</v>
      </c>
    </row>
    <row r="88" spans="1:7" ht="16" x14ac:dyDescent="0.2">
      <c r="A88" s="35" t="s">
        <v>541</v>
      </c>
      <c r="C88">
        <v>1</v>
      </c>
      <c r="G88">
        <v>1</v>
      </c>
    </row>
    <row r="89" spans="1:7" ht="16" x14ac:dyDescent="0.2">
      <c r="A89" s="35" t="s">
        <v>275</v>
      </c>
    </row>
    <row r="90" spans="1:7" ht="16" x14ac:dyDescent="0.2">
      <c r="A90" s="35" t="s">
        <v>539</v>
      </c>
      <c r="D90">
        <v>1</v>
      </c>
      <c r="G90">
        <v>1</v>
      </c>
    </row>
    <row r="91" spans="1:7" ht="16" x14ac:dyDescent="0.2">
      <c r="A91" s="35" t="s">
        <v>544</v>
      </c>
      <c r="C91">
        <v>1</v>
      </c>
      <c r="G91">
        <v>1</v>
      </c>
    </row>
    <row r="92" spans="1:7" ht="16" x14ac:dyDescent="0.2">
      <c r="A92" s="35" t="s">
        <v>384</v>
      </c>
      <c r="B92">
        <v>1</v>
      </c>
      <c r="G92">
        <v>1</v>
      </c>
    </row>
    <row r="93" spans="1:7" ht="16" x14ac:dyDescent="0.2">
      <c r="A93" s="35" t="s">
        <v>546</v>
      </c>
      <c r="C93">
        <v>1</v>
      </c>
      <c r="G93">
        <v>1</v>
      </c>
    </row>
    <row r="94" spans="1:7" ht="16" x14ac:dyDescent="0.2">
      <c r="A94" s="35" t="s">
        <v>550</v>
      </c>
      <c r="D94">
        <v>1</v>
      </c>
      <c r="G94">
        <v>1</v>
      </c>
    </row>
    <row r="95" spans="1:7" ht="16" x14ac:dyDescent="0.2">
      <c r="A95" s="35" t="s">
        <v>281</v>
      </c>
    </row>
    <row r="96" spans="1:7" ht="16" x14ac:dyDescent="0.2">
      <c r="A96" s="35" t="s">
        <v>554</v>
      </c>
      <c r="C96">
        <v>1</v>
      </c>
      <c r="G96">
        <v>1</v>
      </c>
    </row>
    <row r="97" spans="1:7" ht="16" x14ac:dyDescent="0.2">
      <c r="A97" s="35" t="s">
        <v>1720</v>
      </c>
      <c r="D97">
        <v>1</v>
      </c>
      <c r="G97">
        <v>1</v>
      </c>
    </row>
    <row r="98" spans="1:7" ht="16" x14ac:dyDescent="0.2">
      <c r="A98" s="35" t="s">
        <v>286</v>
      </c>
      <c r="C98">
        <v>1</v>
      </c>
      <c r="G98">
        <v>1</v>
      </c>
    </row>
    <row r="99" spans="1:7" x14ac:dyDescent="0.2">
      <c r="A99" t="s">
        <v>492</v>
      </c>
    </row>
    <row r="100" spans="1:7" x14ac:dyDescent="0.2">
      <c r="A100" t="s">
        <v>404</v>
      </c>
    </row>
    <row r="101" spans="1:7" x14ac:dyDescent="0.2">
      <c r="A101" t="s">
        <v>452</v>
      </c>
    </row>
    <row r="102" spans="1:7" x14ac:dyDescent="0.2">
      <c r="A102" t="s">
        <v>229</v>
      </c>
    </row>
    <row r="103" spans="1:7" x14ac:dyDescent="0.2">
      <c r="A103" t="s">
        <v>310</v>
      </c>
    </row>
    <row r="104" spans="1:7" x14ac:dyDescent="0.2">
      <c r="A104" t="s">
        <v>132</v>
      </c>
      <c r="D104">
        <v>1</v>
      </c>
      <c r="G104">
        <v>1</v>
      </c>
    </row>
    <row r="105" spans="1:7" x14ac:dyDescent="0.2">
      <c r="A105" t="s">
        <v>1721</v>
      </c>
      <c r="B105">
        <v>1</v>
      </c>
      <c r="G105">
        <v>1</v>
      </c>
    </row>
    <row r="106" spans="1:7" x14ac:dyDescent="0.2">
      <c r="A106" t="s">
        <v>346</v>
      </c>
      <c r="D106">
        <v>1</v>
      </c>
      <c r="G106">
        <v>1</v>
      </c>
    </row>
    <row r="107" spans="1:7" x14ac:dyDescent="0.2">
      <c r="A107" t="s">
        <v>1724</v>
      </c>
      <c r="B107">
        <v>7</v>
      </c>
      <c r="C107">
        <v>33</v>
      </c>
      <c r="D107">
        <v>34</v>
      </c>
      <c r="F107">
        <v>5</v>
      </c>
      <c r="G107">
        <v>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304A-9C5F-4B6E-B410-C37B8FA9C108}">
  <dimension ref="A1:R47"/>
  <sheetViews>
    <sheetView workbookViewId="0">
      <pane ySplit="1" topLeftCell="A24" activePane="bottomLeft" state="frozen"/>
      <selection pane="bottomLeft"/>
    </sheetView>
  </sheetViews>
  <sheetFormatPr baseColWidth="10" defaultColWidth="8.83203125" defaultRowHeight="15" x14ac:dyDescent="0.2"/>
  <cols>
    <col min="1" max="1" width="59.5" style="15" bestFit="1" customWidth="1"/>
    <col min="2" max="4" width="25" style="148" customWidth="1"/>
    <col min="5" max="5" width="59.6640625" customWidth="1"/>
  </cols>
  <sheetData>
    <row r="1" spans="1:18" s="146" customFormat="1" ht="16" x14ac:dyDescent="0.2">
      <c r="A1" s="145" t="s">
        <v>74</v>
      </c>
      <c r="B1" s="147" t="s">
        <v>1870</v>
      </c>
      <c r="C1" s="147" t="s">
        <v>1871</v>
      </c>
      <c r="D1" s="147" t="s">
        <v>1872</v>
      </c>
      <c r="E1" s="146" t="s">
        <v>1873</v>
      </c>
      <c r="F1" s="146" t="s">
        <v>1874</v>
      </c>
    </row>
    <row r="2" spans="1:18" s="144" customFormat="1" ht="16" x14ac:dyDescent="0.2">
      <c r="A2" s="15" t="s">
        <v>521</v>
      </c>
      <c r="B2" s="148" t="s">
        <v>519</v>
      </c>
      <c r="C2" s="148" t="s">
        <v>1875</v>
      </c>
      <c r="D2" s="154" t="b">
        <v>1</v>
      </c>
      <c r="E2" t="s">
        <v>1876</v>
      </c>
      <c r="F2" s="152" t="b">
        <v>1</v>
      </c>
      <c r="G2"/>
      <c r="H2"/>
      <c r="I2"/>
      <c r="J2"/>
      <c r="K2"/>
      <c r="L2"/>
      <c r="M2"/>
      <c r="N2"/>
      <c r="O2"/>
      <c r="P2"/>
      <c r="Q2"/>
      <c r="R2"/>
    </row>
    <row r="3" spans="1:18" s="144" customFormat="1" x14ac:dyDescent="0.2">
      <c r="A3" s="392" t="s">
        <v>247</v>
      </c>
      <c r="B3" s="389" t="s">
        <v>169</v>
      </c>
      <c r="C3" s="389" t="s">
        <v>1877</v>
      </c>
      <c r="D3" s="391" t="b">
        <v>1</v>
      </c>
      <c r="E3" t="s">
        <v>244</v>
      </c>
      <c r="F3" s="152" t="b">
        <v>1</v>
      </c>
      <c r="G3"/>
      <c r="H3"/>
      <c r="I3"/>
      <c r="J3"/>
      <c r="K3"/>
      <c r="L3"/>
      <c r="M3"/>
      <c r="N3"/>
      <c r="O3"/>
      <c r="P3"/>
      <c r="Q3"/>
      <c r="R3"/>
    </row>
    <row r="4" spans="1:18" x14ac:dyDescent="0.2">
      <c r="A4" s="392"/>
      <c r="B4" s="389"/>
      <c r="C4" s="389"/>
      <c r="D4" s="391"/>
      <c r="E4" t="s">
        <v>1878</v>
      </c>
      <c r="F4" s="152" t="b">
        <v>1</v>
      </c>
    </row>
    <row r="5" spans="1:18" x14ac:dyDescent="0.2">
      <c r="A5" s="392"/>
      <c r="B5" s="389"/>
      <c r="C5" s="389"/>
      <c r="D5" s="391"/>
      <c r="E5" t="s">
        <v>259</v>
      </c>
      <c r="F5" s="152" t="b">
        <v>1</v>
      </c>
    </row>
    <row r="6" spans="1:18" x14ac:dyDescent="0.2">
      <c r="A6" s="392"/>
      <c r="B6" s="389"/>
      <c r="C6" s="389"/>
      <c r="D6" s="391"/>
      <c r="E6" t="s">
        <v>331</v>
      </c>
      <c r="F6" s="152" t="b">
        <v>1</v>
      </c>
    </row>
    <row r="7" spans="1:18" x14ac:dyDescent="0.2">
      <c r="A7" s="392"/>
      <c r="B7" s="389"/>
      <c r="C7" s="389"/>
      <c r="D7" s="391"/>
      <c r="E7" t="s">
        <v>182</v>
      </c>
      <c r="F7" s="152" t="b">
        <v>1</v>
      </c>
    </row>
    <row r="8" spans="1:18" s="144" customFormat="1" x14ac:dyDescent="0.2">
      <c r="A8" s="392" t="s">
        <v>273</v>
      </c>
      <c r="B8" s="389" t="s">
        <v>271</v>
      </c>
      <c r="C8" s="389" t="s">
        <v>1879</v>
      </c>
      <c r="D8" s="391" t="b">
        <v>1</v>
      </c>
      <c r="E8" t="s">
        <v>441</v>
      </c>
      <c r="F8" s="152" t="b">
        <v>1</v>
      </c>
      <c r="G8"/>
      <c r="H8"/>
      <c r="I8"/>
      <c r="J8"/>
      <c r="K8"/>
      <c r="L8"/>
      <c r="M8"/>
      <c r="N8"/>
      <c r="O8"/>
      <c r="P8"/>
      <c r="Q8"/>
      <c r="R8"/>
    </row>
    <row r="9" spans="1:18" x14ac:dyDescent="0.2">
      <c r="A9" s="392"/>
      <c r="B9" s="389"/>
      <c r="C9" s="389"/>
      <c r="D9" s="391"/>
      <c r="E9" t="s">
        <v>426</v>
      </c>
      <c r="F9" s="152" t="b">
        <v>1</v>
      </c>
    </row>
    <row r="10" spans="1:18" x14ac:dyDescent="0.2">
      <c r="A10" s="392"/>
      <c r="B10" s="389"/>
      <c r="C10" s="389"/>
      <c r="D10" s="391"/>
      <c r="E10" t="s">
        <v>531</v>
      </c>
      <c r="F10" s="152" t="b">
        <v>1</v>
      </c>
    </row>
    <row r="11" spans="1:18" x14ac:dyDescent="0.2">
      <c r="A11" s="392"/>
      <c r="B11" s="389"/>
      <c r="C11" s="389"/>
      <c r="D11" s="391"/>
      <c r="E11" t="s">
        <v>269</v>
      </c>
      <c r="F11" s="152" t="b">
        <v>1</v>
      </c>
    </row>
    <row r="12" spans="1:18" s="144" customFormat="1" ht="13.5" customHeight="1" x14ac:dyDescent="0.2">
      <c r="A12" s="392" t="s">
        <v>242</v>
      </c>
      <c r="B12" s="389" t="s">
        <v>241</v>
      </c>
      <c r="C12" s="389" t="s">
        <v>1880</v>
      </c>
      <c r="D12" s="391" t="b">
        <v>1</v>
      </c>
      <c r="E12" t="s">
        <v>479</v>
      </c>
      <c r="F12" s="152" t="b">
        <v>1</v>
      </c>
      <c r="G12"/>
      <c r="H12"/>
      <c r="I12"/>
      <c r="J12"/>
      <c r="K12"/>
      <c r="L12"/>
      <c r="M12"/>
      <c r="N12"/>
      <c r="O12"/>
      <c r="P12"/>
      <c r="Q12"/>
      <c r="R12"/>
    </row>
    <row r="13" spans="1:18" x14ac:dyDescent="0.2">
      <c r="A13" s="392"/>
      <c r="B13" s="389"/>
      <c r="C13" s="389"/>
      <c r="D13" s="391"/>
      <c r="E13" t="s">
        <v>239</v>
      </c>
      <c r="F13" s="152" t="b">
        <v>1</v>
      </c>
    </row>
    <row r="14" spans="1:18" x14ac:dyDescent="0.2">
      <c r="A14" s="392"/>
      <c r="B14" s="389"/>
      <c r="C14" s="389"/>
      <c r="D14" s="391"/>
      <c r="E14" t="s">
        <v>485</v>
      </c>
      <c r="F14" s="152" t="b">
        <v>1</v>
      </c>
    </row>
    <row r="15" spans="1:18" x14ac:dyDescent="0.2">
      <c r="A15" s="392"/>
      <c r="B15" s="389"/>
      <c r="C15" s="389"/>
      <c r="D15" s="391"/>
      <c r="E15" t="s">
        <v>541</v>
      </c>
      <c r="F15" s="152" t="b">
        <v>1</v>
      </c>
    </row>
    <row r="16" spans="1:18" x14ac:dyDescent="0.2">
      <c r="A16" s="392"/>
      <c r="B16" s="389"/>
      <c r="C16" s="389"/>
      <c r="D16" s="391"/>
      <c r="E16" t="s">
        <v>358</v>
      </c>
      <c r="F16" s="152" t="b">
        <v>1</v>
      </c>
    </row>
    <row r="17" spans="1:18" s="144" customFormat="1" ht="15.75" customHeight="1" x14ac:dyDescent="0.2">
      <c r="A17" s="392" t="s">
        <v>149</v>
      </c>
      <c r="B17" s="389" t="s">
        <v>1881</v>
      </c>
      <c r="C17" s="389" t="s">
        <v>1882</v>
      </c>
      <c r="D17" s="391" t="b">
        <v>1</v>
      </c>
      <c r="E17" t="s">
        <v>317</v>
      </c>
      <c r="F17" s="152" t="b">
        <v>1</v>
      </c>
      <c r="G17"/>
      <c r="H17"/>
      <c r="I17"/>
      <c r="J17"/>
      <c r="K17"/>
      <c r="L17"/>
      <c r="M17"/>
      <c r="N17"/>
      <c r="O17"/>
      <c r="P17"/>
      <c r="Q17"/>
      <c r="R17"/>
    </row>
    <row r="18" spans="1:18" x14ac:dyDescent="0.2">
      <c r="A18" s="392"/>
      <c r="B18" s="389"/>
      <c r="C18" s="389"/>
      <c r="D18" s="391"/>
      <c r="E18" t="s">
        <v>376</v>
      </c>
      <c r="F18" s="152" t="b">
        <v>1</v>
      </c>
    </row>
    <row r="19" spans="1:18" x14ac:dyDescent="0.2">
      <c r="A19" s="392"/>
      <c r="B19" s="389"/>
      <c r="C19" s="389"/>
      <c r="D19" s="391"/>
      <c r="E19" t="s">
        <v>411</v>
      </c>
      <c r="F19" s="152" t="b">
        <v>1</v>
      </c>
    </row>
    <row r="20" spans="1:18" x14ac:dyDescent="0.2">
      <c r="A20" s="392"/>
      <c r="B20" s="389"/>
      <c r="C20" s="389"/>
      <c r="D20" s="391"/>
      <c r="E20" t="s">
        <v>326</v>
      </c>
      <c r="F20" s="152" t="b">
        <v>1</v>
      </c>
    </row>
    <row r="21" spans="1:18" s="144" customFormat="1" ht="14.25" customHeight="1" x14ac:dyDescent="0.2">
      <c r="A21" s="392" t="s">
        <v>180</v>
      </c>
      <c r="B21" s="389" t="s">
        <v>178</v>
      </c>
      <c r="C21" s="389" t="s">
        <v>1883</v>
      </c>
      <c r="D21" s="391" t="b">
        <v>1</v>
      </c>
      <c r="E21" t="s">
        <v>192</v>
      </c>
      <c r="F21" s="152" t="b">
        <v>0</v>
      </c>
      <c r="G21"/>
      <c r="H21"/>
      <c r="I21"/>
      <c r="J21"/>
      <c r="K21"/>
      <c r="L21"/>
      <c r="M21"/>
      <c r="N21"/>
      <c r="O21"/>
      <c r="P21"/>
      <c r="Q21"/>
      <c r="R21"/>
    </row>
    <row r="22" spans="1:18" x14ac:dyDescent="0.2">
      <c r="A22" s="392"/>
      <c r="B22" s="389"/>
      <c r="C22" s="389"/>
      <c r="D22" s="391"/>
      <c r="E22" t="s">
        <v>495</v>
      </c>
      <c r="F22" s="152" t="b">
        <v>1</v>
      </c>
    </row>
    <row r="23" spans="1:18" x14ac:dyDescent="0.2">
      <c r="A23" s="392"/>
      <c r="B23" s="389"/>
      <c r="C23" s="389"/>
      <c r="D23" s="391"/>
      <c r="E23" t="s">
        <v>373</v>
      </c>
      <c r="F23" s="152" t="b">
        <v>1</v>
      </c>
    </row>
    <row r="24" spans="1:18" x14ac:dyDescent="0.2">
      <c r="A24" s="392"/>
      <c r="B24" s="389"/>
      <c r="C24" s="389"/>
      <c r="D24" s="391"/>
      <c r="E24" t="s">
        <v>249</v>
      </c>
      <c r="F24" s="152" t="b">
        <v>1</v>
      </c>
    </row>
    <row r="25" spans="1:18" x14ac:dyDescent="0.2">
      <c r="A25" s="392"/>
      <c r="B25" s="389"/>
      <c r="C25" s="389"/>
      <c r="D25" s="391"/>
      <c r="E25" t="s">
        <v>384</v>
      </c>
      <c r="F25" s="152" t="b">
        <v>1</v>
      </c>
    </row>
    <row r="26" spans="1:18" ht="32" x14ac:dyDescent="0.2">
      <c r="A26" s="15" t="s">
        <v>1884</v>
      </c>
      <c r="B26" s="148" t="s">
        <v>1885</v>
      </c>
      <c r="C26" s="148" t="s">
        <v>355</v>
      </c>
      <c r="D26" s="154" t="b">
        <v>1</v>
      </c>
      <c r="E26" t="s">
        <v>353</v>
      </c>
      <c r="F26" s="152" t="b">
        <v>1</v>
      </c>
    </row>
    <row r="27" spans="1:18" s="144" customFormat="1" ht="16" x14ac:dyDescent="0.2">
      <c r="A27" s="15" t="s">
        <v>84</v>
      </c>
      <c r="B27" s="148" t="s">
        <v>125</v>
      </c>
      <c r="C27" s="148" t="s">
        <v>85</v>
      </c>
      <c r="D27" s="154" t="b">
        <v>1</v>
      </c>
      <c r="E27" t="s">
        <v>262</v>
      </c>
      <c r="F27" s="152" t="b">
        <v>1</v>
      </c>
      <c r="G27"/>
      <c r="H27"/>
      <c r="I27"/>
      <c r="J27"/>
      <c r="K27"/>
      <c r="L27"/>
      <c r="M27"/>
      <c r="N27"/>
      <c r="O27"/>
      <c r="P27"/>
      <c r="Q27"/>
      <c r="R27"/>
    </row>
    <row r="28" spans="1:18" s="144" customFormat="1" ht="16" x14ac:dyDescent="0.2">
      <c r="A28" s="15" t="s">
        <v>396</v>
      </c>
      <c r="B28" s="148" t="s">
        <v>178</v>
      </c>
      <c r="C28" s="148" t="s">
        <v>1886</v>
      </c>
      <c r="D28" s="154" t="b">
        <v>1</v>
      </c>
      <c r="E28" t="s">
        <v>393</v>
      </c>
      <c r="F28" s="152" t="b">
        <v>1</v>
      </c>
      <c r="G28"/>
      <c r="H28"/>
      <c r="I28"/>
      <c r="J28"/>
      <c r="K28"/>
      <c r="L28"/>
      <c r="M28"/>
      <c r="N28"/>
      <c r="O28"/>
      <c r="P28"/>
      <c r="Q28"/>
      <c r="R28"/>
    </row>
    <row r="29" spans="1:18" s="144" customFormat="1" x14ac:dyDescent="0.2">
      <c r="A29" s="392" t="s">
        <v>165</v>
      </c>
      <c r="B29" s="389" t="s">
        <v>163</v>
      </c>
      <c r="C29" s="389" t="s">
        <v>1887</v>
      </c>
      <c r="D29" s="391" t="b">
        <v>1</v>
      </c>
      <c r="E29" t="s">
        <v>438</v>
      </c>
      <c r="F29" s="152" t="b">
        <v>1</v>
      </c>
      <c r="G29"/>
      <c r="H29"/>
      <c r="I29"/>
      <c r="J29"/>
      <c r="K29"/>
      <c r="L29"/>
      <c r="M29"/>
      <c r="N29"/>
      <c r="O29"/>
      <c r="P29"/>
      <c r="Q29"/>
      <c r="R29"/>
    </row>
    <row r="30" spans="1:18" x14ac:dyDescent="0.2">
      <c r="A30" s="392"/>
      <c r="B30" s="389"/>
      <c r="C30" s="389"/>
      <c r="D30" s="391"/>
      <c r="E30" t="s">
        <v>444</v>
      </c>
      <c r="F30" s="152" t="b">
        <v>1</v>
      </c>
    </row>
    <row r="31" spans="1:18" x14ac:dyDescent="0.2">
      <c r="A31" s="392"/>
      <c r="B31" s="389"/>
      <c r="C31" s="389"/>
      <c r="D31" s="391"/>
      <c r="E31" t="s">
        <v>339</v>
      </c>
      <c r="F31" s="152" t="b">
        <v>1</v>
      </c>
    </row>
    <row r="32" spans="1:18" x14ac:dyDescent="0.2">
      <c r="A32" s="392"/>
      <c r="B32" s="389"/>
      <c r="C32" s="389"/>
      <c r="D32" s="391"/>
      <c r="E32" t="s">
        <v>381</v>
      </c>
      <c r="F32" s="152" t="b">
        <v>1</v>
      </c>
    </row>
    <row r="33" spans="1:18" s="144" customFormat="1" ht="16" x14ac:dyDescent="0.2">
      <c r="A33" s="15" t="s">
        <v>237</v>
      </c>
      <c r="B33" s="148" t="s">
        <v>235</v>
      </c>
      <c r="C33" s="148" t="s">
        <v>1888</v>
      </c>
      <c r="D33" s="154" t="b">
        <v>1</v>
      </c>
      <c r="E33" t="s">
        <v>233</v>
      </c>
      <c r="F33" s="152" t="b">
        <v>1</v>
      </c>
      <c r="G33"/>
      <c r="H33"/>
      <c r="I33"/>
      <c r="J33"/>
      <c r="K33"/>
      <c r="L33"/>
      <c r="M33"/>
      <c r="N33"/>
      <c r="O33"/>
      <c r="P33"/>
      <c r="Q33"/>
      <c r="R33"/>
    </row>
    <row r="34" spans="1:18" s="144" customFormat="1" x14ac:dyDescent="0.2">
      <c r="A34" s="390" t="s">
        <v>530</v>
      </c>
      <c r="B34" s="389" t="s">
        <v>528</v>
      </c>
      <c r="C34" s="389" t="s">
        <v>529</v>
      </c>
      <c r="D34" s="391" t="b">
        <v>1</v>
      </c>
      <c r="E34" t="s">
        <v>526</v>
      </c>
      <c r="F34" s="152" t="b">
        <v>1</v>
      </c>
      <c r="G34"/>
      <c r="H34"/>
      <c r="I34"/>
      <c r="J34"/>
      <c r="K34"/>
      <c r="L34"/>
      <c r="M34"/>
      <c r="N34"/>
      <c r="O34"/>
      <c r="P34"/>
      <c r="Q34"/>
      <c r="R34"/>
    </row>
    <row r="35" spans="1:18" s="144" customFormat="1" x14ac:dyDescent="0.2">
      <c r="A35" s="390"/>
      <c r="B35" s="389"/>
      <c r="C35" s="389"/>
      <c r="D35" s="391"/>
      <c r="E35" t="s">
        <v>550</v>
      </c>
      <c r="F35" s="152" t="b">
        <v>1</v>
      </c>
      <c r="G35"/>
      <c r="H35"/>
      <c r="I35"/>
      <c r="J35"/>
      <c r="K35"/>
      <c r="L35"/>
      <c r="M35"/>
      <c r="N35"/>
      <c r="O35"/>
      <c r="P35"/>
      <c r="Q35"/>
      <c r="R35"/>
    </row>
    <row r="36" spans="1:18" s="144" customFormat="1" ht="16" x14ac:dyDescent="0.2">
      <c r="A36" s="15" t="s">
        <v>216</v>
      </c>
      <c r="B36" s="148" t="s">
        <v>214</v>
      </c>
      <c r="C36" s="148" t="s">
        <v>215</v>
      </c>
      <c r="D36" s="154" t="b">
        <v>1</v>
      </c>
      <c r="E36" t="s">
        <v>363</v>
      </c>
      <c r="F36" s="152" t="b">
        <v>1</v>
      </c>
      <c r="G36"/>
      <c r="H36"/>
      <c r="I36"/>
      <c r="J36"/>
      <c r="K36"/>
      <c r="L36"/>
      <c r="M36"/>
      <c r="N36"/>
      <c r="O36"/>
      <c r="P36"/>
      <c r="Q36"/>
      <c r="R36"/>
    </row>
    <row r="37" spans="1:18" s="144" customFormat="1" ht="15" customHeight="1" x14ac:dyDescent="0.2">
      <c r="A37" s="392" t="s">
        <v>190</v>
      </c>
      <c r="B37" s="389" t="s">
        <v>175</v>
      </c>
      <c r="C37" s="389" t="s">
        <v>1889</v>
      </c>
      <c r="D37" s="391" t="b">
        <v>1</v>
      </c>
      <c r="E37" t="s">
        <v>203</v>
      </c>
      <c r="F37" s="152" t="b">
        <v>1</v>
      </c>
      <c r="G37"/>
      <c r="H37"/>
      <c r="I37"/>
      <c r="J37"/>
      <c r="K37"/>
      <c r="L37"/>
      <c r="M37"/>
      <c r="N37"/>
      <c r="O37"/>
      <c r="P37"/>
      <c r="Q37"/>
      <c r="R37"/>
    </row>
    <row r="38" spans="1:18" x14ac:dyDescent="0.2">
      <c r="A38" s="392"/>
      <c r="B38" s="389"/>
      <c r="C38" s="389"/>
      <c r="D38" s="391"/>
      <c r="E38" t="s">
        <v>187</v>
      </c>
      <c r="F38" s="152" t="b">
        <v>1</v>
      </c>
    </row>
    <row r="39" spans="1:18" x14ac:dyDescent="0.2">
      <c r="A39" s="392"/>
      <c r="B39" s="389"/>
      <c r="C39" s="389"/>
      <c r="D39" s="391"/>
      <c r="E39" t="s">
        <v>465</v>
      </c>
      <c r="F39" s="152" t="b">
        <v>1</v>
      </c>
    </row>
    <row r="40" spans="1:18" x14ac:dyDescent="0.2">
      <c r="A40" s="392"/>
      <c r="B40" s="389"/>
      <c r="C40" s="389"/>
      <c r="D40" s="391"/>
      <c r="E40" t="s">
        <v>320</v>
      </c>
      <c r="F40" s="152" t="b">
        <v>1</v>
      </c>
    </row>
    <row r="41" spans="1:18" x14ac:dyDescent="0.2">
      <c r="A41" s="392"/>
      <c r="B41" s="389"/>
      <c r="C41" s="389"/>
      <c r="D41" s="391"/>
      <c r="E41" t="s">
        <v>325</v>
      </c>
      <c r="F41" s="152" t="b">
        <v>1</v>
      </c>
    </row>
    <row r="42" spans="1:18" x14ac:dyDescent="0.2">
      <c r="A42" s="392"/>
      <c r="B42" s="389"/>
      <c r="C42" s="389"/>
      <c r="D42" s="391"/>
      <c r="E42" t="s">
        <v>1721</v>
      </c>
      <c r="F42" s="152" t="b">
        <v>1</v>
      </c>
    </row>
    <row r="43" spans="1:18" x14ac:dyDescent="0.2">
      <c r="A43" s="392"/>
      <c r="B43" s="389"/>
      <c r="C43" s="389"/>
      <c r="D43" s="391"/>
      <c r="E43" t="s">
        <v>1890</v>
      </c>
      <c r="F43" s="152" t="b">
        <v>1</v>
      </c>
    </row>
    <row r="44" spans="1:18" x14ac:dyDescent="0.2">
      <c r="A44" s="392"/>
      <c r="B44" s="389"/>
      <c r="C44" s="389"/>
      <c r="D44" s="391"/>
      <c r="E44" t="s">
        <v>1891</v>
      </c>
      <c r="F44" s="152" t="b">
        <v>1</v>
      </c>
    </row>
    <row r="45" spans="1:18" x14ac:dyDescent="0.2">
      <c r="A45" s="392"/>
      <c r="B45" s="389"/>
      <c r="C45" s="389"/>
      <c r="D45" s="391"/>
      <c r="E45" t="s">
        <v>546</v>
      </c>
      <c r="F45" s="152" t="b">
        <v>1</v>
      </c>
    </row>
    <row r="46" spans="1:18" s="144" customFormat="1" x14ac:dyDescent="0.2">
      <c r="A46" s="390" t="s">
        <v>209</v>
      </c>
      <c r="B46" s="389" t="s">
        <v>241</v>
      </c>
      <c r="C46" s="389" t="s">
        <v>208</v>
      </c>
      <c r="D46" s="391" t="b">
        <v>1</v>
      </c>
      <c r="E46" t="s">
        <v>286</v>
      </c>
      <c r="F46" s="152" t="b">
        <v>0</v>
      </c>
      <c r="G46"/>
      <c r="H46"/>
      <c r="I46"/>
      <c r="J46"/>
      <c r="K46"/>
      <c r="L46"/>
      <c r="M46"/>
      <c r="N46"/>
      <c r="O46"/>
      <c r="P46"/>
      <c r="Q46"/>
      <c r="R46"/>
    </row>
    <row r="47" spans="1:18" x14ac:dyDescent="0.2">
      <c r="A47" s="390"/>
      <c r="B47" s="389"/>
      <c r="C47" s="389"/>
      <c r="D47" s="391"/>
      <c r="E47" t="s">
        <v>206</v>
      </c>
      <c r="F47" s="152" t="b">
        <v>1</v>
      </c>
    </row>
  </sheetData>
  <mergeCells count="36">
    <mergeCell ref="A17:A20"/>
    <mergeCell ref="B17:B20"/>
    <mergeCell ref="A29:A32"/>
    <mergeCell ref="B29:B32"/>
    <mergeCell ref="A12:A16"/>
    <mergeCell ref="B12:B16"/>
    <mergeCell ref="A8:A11"/>
    <mergeCell ref="B8:B11"/>
    <mergeCell ref="A3:A7"/>
    <mergeCell ref="B3:B7"/>
    <mergeCell ref="D3:D7"/>
    <mergeCell ref="D8:D11"/>
    <mergeCell ref="D46:D47"/>
    <mergeCell ref="D12:D16"/>
    <mergeCell ref="D17:D20"/>
    <mergeCell ref="C3:C7"/>
    <mergeCell ref="C8:C11"/>
    <mergeCell ref="C12:C16"/>
    <mergeCell ref="C17:C20"/>
    <mergeCell ref="C46:C47"/>
    <mergeCell ref="B46:B47"/>
    <mergeCell ref="A46:A47"/>
    <mergeCell ref="D21:D25"/>
    <mergeCell ref="D29:D32"/>
    <mergeCell ref="D37:D45"/>
    <mergeCell ref="C21:C25"/>
    <mergeCell ref="C29:C32"/>
    <mergeCell ref="C37:C45"/>
    <mergeCell ref="A37:A45"/>
    <mergeCell ref="B37:B45"/>
    <mergeCell ref="A21:A25"/>
    <mergeCell ref="B21:B25"/>
    <mergeCell ref="A34:A35"/>
    <mergeCell ref="B34:B35"/>
    <mergeCell ref="C34:C35"/>
    <mergeCell ref="D34:D35"/>
  </mergeCells>
  <dataValidations count="2">
    <dataValidation showInputMessage="1" showErrorMessage="1" sqref="A21:D21 A12:D12 A17:D17 A46 A27:D29 A8:D8 D46 C46 B46 A36:A37 A33:A34 B36:B37 B33:B34 C36:C37 C33:C34 D33:D34 D36:D37" xr:uid="{45AAB3E7-E43E-4A2B-B7CC-4E0E2A065868}"/>
    <dataValidation allowBlank="1" showInputMessage="1" showErrorMessage="1" sqref="E2" xr:uid="{D3E7CAB8-E158-4AE2-BB8C-F578390B2B7D}"/>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49C49-B2EF-7E49-8B65-0C08D510A10F}">
  <dimension ref="A1:F44"/>
  <sheetViews>
    <sheetView workbookViewId="0">
      <selection activeCell="B5" sqref="B5"/>
    </sheetView>
  </sheetViews>
  <sheetFormatPr baseColWidth="10" defaultColWidth="59.33203125" defaultRowHeight="15" x14ac:dyDescent="0.2"/>
  <sheetData>
    <row r="1" spans="1:6" s="80" customFormat="1" ht="21" x14ac:dyDescent="0.25">
      <c r="A1" s="80" t="s">
        <v>1892</v>
      </c>
      <c r="B1" s="80" t="s">
        <v>61</v>
      </c>
      <c r="C1" s="80" t="s">
        <v>1893</v>
      </c>
      <c r="D1" s="80" t="s">
        <v>73</v>
      </c>
      <c r="E1" s="80" t="s">
        <v>1894</v>
      </c>
      <c r="F1" s="80" t="s">
        <v>1895</v>
      </c>
    </row>
    <row r="2" spans="1:6" x14ac:dyDescent="0.2">
      <c r="A2" t="s">
        <v>613</v>
      </c>
      <c r="B2" t="s">
        <v>38</v>
      </c>
      <c r="C2" t="s">
        <v>613</v>
      </c>
      <c r="D2" t="s">
        <v>83</v>
      </c>
      <c r="E2" t="s">
        <v>90</v>
      </c>
      <c r="F2" t="s">
        <v>171</v>
      </c>
    </row>
    <row r="3" spans="1:6" x14ac:dyDescent="0.2">
      <c r="A3" t="s">
        <v>1896</v>
      </c>
      <c r="B3" t="s">
        <v>40</v>
      </c>
      <c r="C3" t="s">
        <v>1896</v>
      </c>
      <c r="F3" t="s">
        <v>180</v>
      </c>
    </row>
    <row r="4" spans="1:6" x14ac:dyDescent="0.2">
      <c r="A4" t="s">
        <v>1897</v>
      </c>
      <c r="B4" t="s">
        <v>30</v>
      </c>
      <c r="C4" t="s">
        <v>1897</v>
      </c>
      <c r="F4" t="s">
        <v>521</v>
      </c>
    </row>
    <row r="5" spans="1:6" x14ac:dyDescent="0.2">
      <c r="A5" t="s">
        <v>633</v>
      </c>
      <c r="B5" t="s">
        <v>47</v>
      </c>
      <c r="C5" t="s">
        <v>633</v>
      </c>
      <c r="F5" t="s">
        <v>284</v>
      </c>
    </row>
    <row r="6" spans="1:6" x14ac:dyDescent="0.2">
      <c r="A6" t="s">
        <v>562</v>
      </c>
      <c r="B6" t="s">
        <v>1898</v>
      </c>
      <c r="C6" t="s">
        <v>562</v>
      </c>
      <c r="F6" t="s">
        <v>1899</v>
      </c>
    </row>
    <row r="7" spans="1:6" x14ac:dyDescent="0.2">
      <c r="A7" t="s">
        <v>607</v>
      </c>
      <c r="C7" t="s">
        <v>607</v>
      </c>
      <c r="F7" t="s">
        <v>216</v>
      </c>
    </row>
    <row r="8" spans="1:6" x14ac:dyDescent="0.2">
      <c r="A8" t="s">
        <v>1900</v>
      </c>
      <c r="C8" t="s">
        <v>1900</v>
      </c>
      <c r="F8" t="s">
        <v>1901</v>
      </c>
    </row>
    <row r="9" spans="1:6" x14ac:dyDescent="0.2">
      <c r="A9" t="s">
        <v>1902</v>
      </c>
      <c r="C9" t="s">
        <v>1902</v>
      </c>
      <c r="F9" t="s">
        <v>291</v>
      </c>
    </row>
    <row r="10" spans="1:6" x14ac:dyDescent="0.2">
      <c r="A10" t="s">
        <v>84</v>
      </c>
      <c r="C10" t="s">
        <v>84</v>
      </c>
      <c r="F10" s="150" t="s">
        <v>1903</v>
      </c>
    </row>
    <row r="11" spans="1:6" x14ac:dyDescent="0.2">
      <c r="A11" t="s">
        <v>642</v>
      </c>
      <c r="C11" t="s">
        <v>642</v>
      </c>
      <c r="F11" t="s">
        <v>149</v>
      </c>
    </row>
    <row r="12" spans="1:6" x14ac:dyDescent="0.2">
      <c r="A12" t="s">
        <v>1904</v>
      </c>
      <c r="C12" t="s">
        <v>1904</v>
      </c>
      <c r="F12" t="s">
        <v>1905</v>
      </c>
    </row>
    <row r="13" spans="1:6" x14ac:dyDescent="0.2">
      <c r="A13" t="s">
        <v>223</v>
      </c>
      <c r="C13" t="s">
        <v>223</v>
      </c>
      <c r="E13" t="s">
        <v>163</v>
      </c>
      <c r="F13" t="s">
        <v>1906</v>
      </c>
    </row>
    <row r="14" spans="1:6" x14ac:dyDescent="0.2">
      <c r="A14" t="s">
        <v>1907</v>
      </c>
      <c r="C14" t="s">
        <v>1907</v>
      </c>
      <c r="F14" t="s">
        <v>1908</v>
      </c>
    </row>
    <row r="15" spans="1:6" x14ac:dyDescent="0.2">
      <c r="A15" t="s">
        <v>590</v>
      </c>
      <c r="C15" t="s">
        <v>590</v>
      </c>
      <c r="F15" t="s">
        <v>190</v>
      </c>
    </row>
    <row r="16" spans="1:6" x14ac:dyDescent="0.2">
      <c r="A16" t="s">
        <v>1909</v>
      </c>
      <c r="C16" t="s">
        <v>1909</v>
      </c>
      <c r="F16" t="s">
        <v>1910</v>
      </c>
    </row>
    <row r="17" spans="6:6" x14ac:dyDescent="0.2">
      <c r="F17" t="s">
        <v>247</v>
      </c>
    </row>
    <row r="18" spans="6:6" x14ac:dyDescent="0.2">
      <c r="F18" t="s">
        <v>273</v>
      </c>
    </row>
    <row r="19" spans="6:6" x14ac:dyDescent="0.2">
      <c r="F19" t="s">
        <v>1911</v>
      </c>
    </row>
    <row r="20" spans="6:6" x14ac:dyDescent="0.2">
      <c r="F20" t="s">
        <v>502</v>
      </c>
    </row>
    <row r="21" spans="6:6" x14ac:dyDescent="0.2">
      <c r="F21" t="s">
        <v>1912</v>
      </c>
    </row>
    <row r="22" spans="6:6" x14ac:dyDescent="0.2">
      <c r="F22" t="s">
        <v>242</v>
      </c>
    </row>
    <row r="23" spans="6:6" x14ac:dyDescent="0.2">
      <c r="F23" t="s">
        <v>1913</v>
      </c>
    </row>
    <row r="24" spans="6:6" x14ac:dyDescent="0.2">
      <c r="F24" t="s">
        <v>1914</v>
      </c>
    </row>
    <row r="25" spans="6:6" x14ac:dyDescent="0.2">
      <c r="F25" t="s">
        <v>1915</v>
      </c>
    </row>
    <row r="26" spans="6:6" x14ac:dyDescent="0.2">
      <c r="F26" t="s">
        <v>1916</v>
      </c>
    </row>
    <row r="27" spans="6:6" x14ac:dyDescent="0.2">
      <c r="F27" t="s">
        <v>1917</v>
      </c>
    </row>
    <row r="28" spans="6:6" x14ac:dyDescent="0.2">
      <c r="F28" t="s">
        <v>1918</v>
      </c>
    </row>
    <row r="29" spans="6:6" x14ac:dyDescent="0.2">
      <c r="F29" t="s">
        <v>1919</v>
      </c>
    </row>
    <row r="30" spans="6:6" x14ac:dyDescent="0.2">
      <c r="F30" t="s">
        <v>1920</v>
      </c>
    </row>
    <row r="31" spans="6:6" x14ac:dyDescent="0.2">
      <c r="F31" t="s">
        <v>1921</v>
      </c>
    </row>
    <row r="32" spans="6:6" x14ac:dyDescent="0.2">
      <c r="F32" t="s">
        <v>484</v>
      </c>
    </row>
    <row r="33" spans="6:6" x14ac:dyDescent="0.2">
      <c r="F33" t="s">
        <v>1922</v>
      </c>
    </row>
    <row r="34" spans="6:6" x14ac:dyDescent="0.2">
      <c r="F34" t="s">
        <v>1923</v>
      </c>
    </row>
    <row r="35" spans="6:6" x14ac:dyDescent="0.2">
      <c r="F35" t="s">
        <v>142</v>
      </c>
    </row>
    <row r="36" spans="6:6" x14ac:dyDescent="0.2">
      <c r="F36" t="s">
        <v>1924</v>
      </c>
    </row>
    <row r="37" spans="6:6" x14ac:dyDescent="0.2">
      <c r="F37" t="s">
        <v>1925</v>
      </c>
    </row>
    <row r="38" spans="6:6" x14ac:dyDescent="0.2">
      <c r="F38" t="s">
        <v>1926</v>
      </c>
    </row>
    <row r="39" spans="6:6" x14ac:dyDescent="0.2">
      <c r="F39" t="s">
        <v>1927</v>
      </c>
    </row>
    <row r="40" spans="6:6" x14ac:dyDescent="0.2">
      <c r="F40" t="s">
        <v>1928</v>
      </c>
    </row>
    <row r="41" spans="6:6" x14ac:dyDescent="0.2">
      <c r="F41" t="s">
        <v>1929</v>
      </c>
    </row>
    <row r="42" spans="6:6" x14ac:dyDescent="0.2">
      <c r="F42" t="s">
        <v>1930</v>
      </c>
    </row>
    <row r="43" spans="6:6" x14ac:dyDescent="0.2">
      <c r="F43" t="s">
        <v>1931</v>
      </c>
    </row>
    <row r="44" spans="6:6" x14ac:dyDescent="0.2">
      <c r="F44" t="s">
        <v>1932</v>
      </c>
    </row>
  </sheetData>
  <sortState xmlns:xlrd2="http://schemas.microsoft.com/office/spreadsheetml/2017/richdata2" ref="A2:F44">
    <sortCondition ref="C2:C44"/>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9BAB-6DB8-451A-8B4F-C6700A2C46F1}">
  <dimension ref="A1:A159"/>
  <sheetViews>
    <sheetView workbookViewId="0">
      <selection activeCell="A30" sqref="A30"/>
    </sheetView>
  </sheetViews>
  <sheetFormatPr baseColWidth="10" defaultColWidth="8.83203125" defaultRowHeight="15" x14ac:dyDescent="0.2"/>
  <cols>
    <col min="1" max="1" width="90" customWidth="1"/>
  </cols>
  <sheetData>
    <row r="1" spans="1:1" x14ac:dyDescent="0.2">
      <c r="A1" s="13" t="s">
        <v>1933</v>
      </c>
    </row>
    <row r="2" spans="1:1" x14ac:dyDescent="0.2">
      <c r="A2" s="13" t="s">
        <v>1934</v>
      </c>
    </row>
    <row r="3" spans="1:1" x14ac:dyDescent="0.2">
      <c r="A3" s="13" t="s">
        <v>1935</v>
      </c>
    </row>
    <row r="4" spans="1:1" x14ac:dyDescent="0.2">
      <c r="A4" s="13" t="s">
        <v>1936</v>
      </c>
    </row>
    <row r="5" spans="1:1" x14ac:dyDescent="0.2">
      <c r="A5" s="13" t="s">
        <v>1937</v>
      </c>
    </row>
    <row r="6" spans="1:1" x14ac:dyDescent="0.2">
      <c r="A6" s="13" t="s">
        <v>1938</v>
      </c>
    </row>
    <row r="7" spans="1:1" x14ac:dyDescent="0.2">
      <c r="A7" s="13" t="s">
        <v>1939</v>
      </c>
    </row>
    <row r="8" spans="1:1" x14ac:dyDescent="0.2">
      <c r="A8" s="13" t="s">
        <v>1940</v>
      </c>
    </row>
    <row r="9" spans="1:1" x14ac:dyDescent="0.2">
      <c r="A9" s="13" t="s">
        <v>1941</v>
      </c>
    </row>
    <row r="10" spans="1:1" x14ac:dyDescent="0.2">
      <c r="A10" s="13" t="s">
        <v>1942</v>
      </c>
    </row>
    <row r="11" spans="1:1" x14ac:dyDescent="0.2">
      <c r="A11" s="13" t="s">
        <v>1943</v>
      </c>
    </row>
    <row r="12" spans="1:1" x14ac:dyDescent="0.2">
      <c r="A12" s="13" t="s">
        <v>1944</v>
      </c>
    </row>
    <row r="13" spans="1:1" x14ac:dyDescent="0.2">
      <c r="A13" s="13" t="s">
        <v>1945</v>
      </c>
    </row>
    <row r="14" spans="1:1" x14ac:dyDescent="0.2">
      <c r="A14" s="13" t="s">
        <v>1946</v>
      </c>
    </row>
    <row r="15" spans="1:1" x14ac:dyDescent="0.2">
      <c r="A15" s="13" t="s">
        <v>1947</v>
      </c>
    </row>
    <row r="16" spans="1:1" x14ac:dyDescent="0.2">
      <c r="A16" s="13" t="s">
        <v>1948</v>
      </c>
    </row>
    <row r="17" spans="1:1" x14ac:dyDescent="0.2">
      <c r="A17" s="13" t="s">
        <v>1949</v>
      </c>
    </row>
    <row r="18" spans="1:1" x14ac:dyDescent="0.2">
      <c r="A18" s="13" t="s">
        <v>1950</v>
      </c>
    </row>
    <row r="19" spans="1:1" x14ac:dyDescent="0.2">
      <c r="A19" s="13" t="s">
        <v>1951</v>
      </c>
    </row>
    <row r="20" spans="1:1" x14ac:dyDescent="0.2">
      <c r="A20" s="13" t="s">
        <v>1952</v>
      </c>
    </row>
    <row r="21" spans="1:1" x14ac:dyDescent="0.2">
      <c r="A21" s="13" t="s">
        <v>1953</v>
      </c>
    </row>
    <row r="22" spans="1:1" x14ac:dyDescent="0.2">
      <c r="A22" s="13" t="s">
        <v>1954</v>
      </c>
    </row>
    <row r="23" spans="1:1" x14ac:dyDescent="0.2">
      <c r="A23" s="13" t="s">
        <v>1955</v>
      </c>
    </row>
    <row r="24" spans="1:1" x14ac:dyDescent="0.2">
      <c r="A24" s="13" t="s">
        <v>1956</v>
      </c>
    </row>
    <row r="25" spans="1:1" x14ac:dyDescent="0.2">
      <c r="A25" s="13" t="s">
        <v>1957</v>
      </c>
    </row>
    <row r="26" spans="1:1" x14ac:dyDescent="0.2">
      <c r="A26" s="13" t="s">
        <v>1958</v>
      </c>
    </row>
    <row r="27" spans="1:1" x14ac:dyDescent="0.2">
      <c r="A27" s="13" t="s">
        <v>1959</v>
      </c>
    </row>
    <row r="28" spans="1:1" x14ac:dyDescent="0.2">
      <c r="A28" s="13" t="s">
        <v>1960</v>
      </c>
    </row>
    <row r="29" spans="1:1" x14ac:dyDescent="0.2">
      <c r="A29" s="13" t="s">
        <v>1961</v>
      </c>
    </row>
    <row r="30" spans="1:1" x14ac:dyDescent="0.2">
      <c r="A30" s="13" t="s">
        <v>1962</v>
      </c>
    </row>
    <row r="31" spans="1:1" x14ac:dyDescent="0.2">
      <c r="A31" s="13" t="s">
        <v>1963</v>
      </c>
    </row>
    <row r="32" spans="1:1" x14ac:dyDescent="0.2">
      <c r="A32" s="13" t="s">
        <v>1964</v>
      </c>
    </row>
    <row r="33" spans="1:1" x14ac:dyDescent="0.2">
      <c r="A33" s="13" t="s">
        <v>1965</v>
      </c>
    </row>
    <row r="34" spans="1:1" x14ac:dyDescent="0.2">
      <c r="A34" s="13" t="s">
        <v>1966</v>
      </c>
    </row>
    <row r="35" spans="1:1" x14ac:dyDescent="0.2">
      <c r="A35" s="13" t="s">
        <v>1967</v>
      </c>
    </row>
    <row r="36" spans="1:1" x14ac:dyDescent="0.2">
      <c r="A36" s="13" t="s">
        <v>1968</v>
      </c>
    </row>
    <row r="37" spans="1:1" x14ac:dyDescent="0.2">
      <c r="A37" s="13" t="s">
        <v>1969</v>
      </c>
    </row>
    <row r="38" spans="1:1" x14ac:dyDescent="0.2">
      <c r="A38" s="13" t="s">
        <v>1970</v>
      </c>
    </row>
    <row r="39" spans="1:1" x14ac:dyDescent="0.2">
      <c r="A39" s="13" t="s">
        <v>1971</v>
      </c>
    </row>
    <row r="40" spans="1:1" x14ac:dyDescent="0.2">
      <c r="A40" s="13" t="s">
        <v>1972</v>
      </c>
    </row>
    <row r="41" spans="1:1" x14ac:dyDescent="0.2">
      <c r="A41" s="13" t="s">
        <v>1973</v>
      </c>
    </row>
    <row r="42" spans="1:1" x14ac:dyDescent="0.2">
      <c r="A42" s="13" t="s">
        <v>1974</v>
      </c>
    </row>
    <row r="43" spans="1:1" x14ac:dyDescent="0.2">
      <c r="A43" s="13" t="s">
        <v>1975</v>
      </c>
    </row>
    <row r="44" spans="1:1" x14ac:dyDescent="0.2">
      <c r="A44" s="13" t="s">
        <v>1976</v>
      </c>
    </row>
    <row r="45" spans="1:1" x14ac:dyDescent="0.2">
      <c r="A45" s="13" t="s">
        <v>1977</v>
      </c>
    </row>
    <row r="46" spans="1:1" x14ac:dyDescent="0.2">
      <c r="A46" s="13" t="s">
        <v>1978</v>
      </c>
    </row>
    <row r="47" spans="1:1" x14ac:dyDescent="0.2">
      <c r="A47" s="13" t="s">
        <v>1979</v>
      </c>
    </row>
    <row r="48" spans="1:1" x14ac:dyDescent="0.2">
      <c r="A48" s="13" t="s">
        <v>1980</v>
      </c>
    </row>
    <row r="49" spans="1:1" x14ac:dyDescent="0.2">
      <c r="A49" s="13" t="s">
        <v>1981</v>
      </c>
    </row>
    <row r="50" spans="1:1" x14ac:dyDescent="0.2">
      <c r="A50" s="13" t="s">
        <v>1982</v>
      </c>
    </row>
    <row r="51" spans="1:1" x14ac:dyDescent="0.2">
      <c r="A51" s="13" t="s">
        <v>1983</v>
      </c>
    </row>
    <row r="52" spans="1:1" x14ac:dyDescent="0.2">
      <c r="A52" s="13" t="s">
        <v>1984</v>
      </c>
    </row>
    <row r="53" spans="1:1" x14ac:dyDescent="0.2">
      <c r="A53" s="13" t="s">
        <v>1985</v>
      </c>
    </row>
    <row r="54" spans="1:1" x14ac:dyDescent="0.2">
      <c r="A54" s="13" t="s">
        <v>1986</v>
      </c>
    </row>
    <row r="55" spans="1:1" x14ac:dyDescent="0.2">
      <c r="A55" s="13" t="s">
        <v>1987</v>
      </c>
    </row>
    <row r="56" spans="1:1" x14ac:dyDescent="0.2">
      <c r="A56" s="13" t="s">
        <v>1988</v>
      </c>
    </row>
    <row r="57" spans="1:1" x14ac:dyDescent="0.2">
      <c r="A57" s="13" t="s">
        <v>1989</v>
      </c>
    </row>
    <row r="58" spans="1:1" x14ac:dyDescent="0.2">
      <c r="A58" s="13" t="s">
        <v>1990</v>
      </c>
    </row>
    <row r="59" spans="1:1" x14ac:dyDescent="0.2">
      <c r="A59" s="13" t="s">
        <v>1991</v>
      </c>
    </row>
    <row r="60" spans="1:1" x14ac:dyDescent="0.2">
      <c r="A60" s="13" t="s">
        <v>1992</v>
      </c>
    </row>
    <row r="61" spans="1:1" x14ac:dyDescent="0.2">
      <c r="A61" s="13" t="s">
        <v>1993</v>
      </c>
    </row>
    <row r="62" spans="1:1" x14ac:dyDescent="0.2">
      <c r="A62" s="13" t="s">
        <v>1994</v>
      </c>
    </row>
    <row r="63" spans="1:1" x14ac:dyDescent="0.2">
      <c r="A63" s="13" t="s">
        <v>1995</v>
      </c>
    </row>
    <row r="64" spans="1:1" x14ac:dyDescent="0.2">
      <c r="A64" s="13" t="s">
        <v>1996</v>
      </c>
    </row>
    <row r="65" spans="1:1" x14ac:dyDescent="0.2">
      <c r="A65" s="13" t="s">
        <v>1997</v>
      </c>
    </row>
    <row r="66" spans="1:1" x14ac:dyDescent="0.2">
      <c r="A66" s="13" t="s">
        <v>1998</v>
      </c>
    </row>
    <row r="67" spans="1:1" x14ac:dyDescent="0.2">
      <c r="A67" s="13" t="s">
        <v>1999</v>
      </c>
    </row>
    <row r="68" spans="1:1" x14ac:dyDescent="0.2">
      <c r="A68" s="13" t="s">
        <v>2000</v>
      </c>
    </row>
    <row r="69" spans="1:1" x14ac:dyDescent="0.2">
      <c r="A69" s="13" t="s">
        <v>2001</v>
      </c>
    </row>
    <row r="70" spans="1:1" x14ac:dyDescent="0.2">
      <c r="A70" s="13" t="s">
        <v>2002</v>
      </c>
    </row>
    <row r="71" spans="1:1" x14ac:dyDescent="0.2">
      <c r="A71" s="13" t="s">
        <v>2003</v>
      </c>
    </row>
    <row r="72" spans="1:1" x14ac:dyDescent="0.2">
      <c r="A72" s="13" t="s">
        <v>2004</v>
      </c>
    </row>
    <row r="73" spans="1:1" x14ac:dyDescent="0.2">
      <c r="A73" s="13" t="s">
        <v>2005</v>
      </c>
    </row>
    <row r="74" spans="1:1" x14ac:dyDescent="0.2">
      <c r="A74" s="13" t="s">
        <v>2006</v>
      </c>
    </row>
    <row r="75" spans="1:1" x14ac:dyDescent="0.2">
      <c r="A75" s="13" t="s">
        <v>2007</v>
      </c>
    </row>
    <row r="76" spans="1:1" x14ac:dyDescent="0.2">
      <c r="A76" s="13" t="s">
        <v>2008</v>
      </c>
    </row>
    <row r="77" spans="1:1" x14ac:dyDescent="0.2">
      <c r="A77" s="13" t="s">
        <v>2009</v>
      </c>
    </row>
    <row r="78" spans="1:1" x14ac:dyDescent="0.2">
      <c r="A78" s="13" t="s">
        <v>2010</v>
      </c>
    </row>
    <row r="79" spans="1:1" x14ac:dyDescent="0.2">
      <c r="A79" s="13" t="s">
        <v>2011</v>
      </c>
    </row>
    <row r="80" spans="1:1" x14ac:dyDescent="0.2">
      <c r="A80" s="13" t="s">
        <v>2012</v>
      </c>
    </row>
    <row r="81" spans="1:1" x14ac:dyDescent="0.2">
      <c r="A81" s="13" t="s">
        <v>2013</v>
      </c>
    </row>
    <row r="82" spans="1:1" x14ac:dyDescent="0.2">
      <c r="A82" s="13" t="s">
        <v>2014</v>
      </c>
    </row>
    <row r="83" spans="1:1" x14ac:dyDescent="0.2">
      <c r="A83" s="13" t="s">
        <v>2015</v>
      </c>
    </row>
    <row r="84" spans="1:1" x14ac:dyDescent="0.2">
      <c r="A84" s="13" t="s">
        <v>2016</v>
      </c>
    </row>
    <row r="85" spans="1:1" x14ac:dyDescent="0.2">
      <c r="A85" s="13" t="s">
        <v>2017</v>
      </c>
    </row>
    <row r="86" spans="1:1" x14ac:dyDescent="0.2">
      <c r="A86" s="13" t="s">
        <v>2018</v>
      </c>
    </row>
    <row r="87" spans="1:1" x14ac:dyDescent="0.2">
      <c r="A87" s="13" t="s">
        <v>2019</v>
      </c>
    </row>
    <row r="88" spans="1:1" x14ac:dyDescent="0.2">
      <c r="A88" s="13" t="s">
        <v>2020</v>
      </c>
    </row>
    <row r="89" spans="1:1" x14ac:dyDescent="0.2">
      <c r="A89" s="13" t="s">
        <v>2021</v>
      </c>
    </row>
    <row r="90" spans="1:1" x14ac:dyDescent="0.2">
      <c r="A90" s="13" t="s">
        <v>2022</v>
      </c>
    </row>
    <row r="91" spans="1:1" x14ac:dyDescent="0.2">
      <c r="A91" s="13" t="s">
        <v>2023</v>
      </c>
    </row>
    <row r="92" spans="1:1" x14ac:dyDescent="0.2">
      <c r="A92" s="13" t="s">
        <v>2024</v>
      </c>
    </row>
    <row r="93" spans="1:1" x14ac:dyDescent="0.2">
      <c r="A93" s="13" t="s">
        <v>2025</v>
      </c>
    </row>
    <row r="94" spans="1:1" x14ac:dyDescent="0.2">
      <c r="A94" s="13" t="s">
        <v>2026</v>
      </c>
    </row>
    <row r="95" spans="1:1" x14ac:dyDescent="0.2">
      <c r="A95" s="13" t="s">
        <v>2027</v>
      </c>
    </row>
    <row r="96" spans="1:1" x14ac:dyDescent="0.2">
      <c r="A96" s="13" t="s">
        <v>2028</v>
      </c>
    </row>
    <row r="97" spans="1:1" x14ac:dyDescent="0.2">
      <c r="A97" s="13" t="s">
        <v>2029</v>
      </c>
    </row>
    <row r="98" spans="1:1" x14ac:dyDescent="0.2">
      <c r="A98" s="13" t="s">
        <v>2030</v>
      </c>
    </row>
    <row r="99" spans="1:1" x14ac:dyDescent="0.2">
      <c r="A99" s="13" t="s">
        <v>2031</v>
      </c>
    </row>
    <row r="100" spans="1:1" x14ac:dyDescent="0.2">
      <c r="A100" s="13" t="s">
        <v>2032</v>
      </c>
    </row>
    <row r="101" spans="1:1" x14ac:dyDescent="0.2">
      <c r="A101" s="13" t="s">
        <v>2033</v>
      </c>
    </row>
    <row r="102" spans="1:1" x14ac:dyDescent="0.2">
      <c r="A102" s="13" t="s">
        <v>2034</v>
      </c>
    </row>
    <row r="103" spans="1:1" x14ac:dyDescent="0.2">
      <c r="A103" s="13" t="s">
        <v>2035</v>
      </c>
    </row>
    <row r="104" spans="1:1" x14ac:dyDescent="0.2">
      <c r="A104" s="13" t="s">
        <v>2036</v>
      </c>
    </row>
    <row r="105" spans="1:1" x14ac:dyDescent="0.2">
      <c r="A105" s="13" t="s">
        <v>2037</v>
      </c>
    </row>
    <row r="106" spans="1:1" x14ac:dyDescent="0.2">
      <c r="A106" s="13" t="s">
        <v>2038</v>
      </c>
    </row>
    <row r="107" spans="1:1" x14ac:dyDescent="0.2">
      <c r="A107" s="13" t="s">
        <v>2039</v>
      </c>
    </row>
    <row r="108" spans="1:1" x14ac:dyDescent="0.2">
      <c r="A108" s="13" t="s">
        <v>2040</v>
      </c>
    </row>
    <row r="109" spans="1:1" x14ac:dyDescent="0.2">
      <c r="A109" s="13" t="s">
        <v>2041</v>
      </c>
    </row>
    <row r="110" spans="1:1" x14ac:dyDescent="0.2">
      <c r="A110" s="13" t="s">
        <v>2042</v>
      </c>
    </row>
    <row r="111" spans="1:1" x14ac:dyDescent="0.2">
      <c r="A111" s="13" t="s">
        <v>2043</v>
      </c>
    </row>
    <row r="112" spans="1:1" x14ac:dyDescent="0.2">
      <c r="A112" s="13" t="s">
        <v>2044</v>
      </c>
    </row>
    <row r="113" spans="1:1" x14ac:dyDescent="0.2">
      <c r="A113" s="13" t="s">
        <v>2045</v>
      </c>
    </row>
    <row r="114" spans="1:1" x14ac:dyDescent="0.2">
      <c r="A114" s="13" t="s">
        <v>2046</v>
      </c>
    </row>
    <row r="115" spans="1:1" x14ac:dyDescent="0.2">
      <c r="A115" s="13" t="s">
        <v>2047</v>
      </c>
    </row>
    <row r="116" spans="1:1" x14ac:dyDescent="0.2">
      <c r="A116" s="13" t="s">
        <v>2048</v>
      </c>
    </row>
    <row r="117" spans="1:1" x14ac:dyDescent="0.2">
      <c r="A117" s="13" t="s">
        <v>2049</v>
      </c>
    </row>
    <row r="118" spans="1:1" x14ac:dyDescent="0.2">
      <c r="A118" s="13" t="s">
        <v>2050</v>
      </c>
    </row>
    <row r="119" spans="1:1" x14ac:dyDescent="0.2">
      <c r="A119" s="13" t="s">
        <v>2051</v>
      </c>
    </row>
    <row r="120" spans="1:1" x14ac:dyDescent="0.2">
      <c r="A120" s="13" t="s">
        <v>2052</v>
      </c>
    </row>
    <row r="121" spans="1:1" x14ac:dyDescent="0.2">
      <c r="A121" s="13" t="s">
        <v>2053</v>
      </c>
    </row>
    <row r="122" spans="1:1" x14ac:dyDescent="0.2">
      <c r="A122" s="13" t="s">
        <v>2054</v>
      </c>
    </row>
    <row r="123" spans="1:1" x14ac:dyDescent="0.2">
      <c r="A123" s="13" t="s">
        <v>2055</v>
      </c>
    </row>
    <row r="124" spans="1:1" x14ac:dyDescent="0.2">
      <c r="A124" s="13" t="s">
        <v>2056</v>
      </c>
    </row>
    <row r="125" spans="1:1" x14ac:dyDescent="0.2">
      <c r="A125" s="13" t="s">
        <v>2057</v>
      </c>
    </row>
    <row r="126" spans="1:1" x14ac:dyDescent="0.2">
      <c r="A126" s="13" t="s">
        <v>2058</v>
      </c>
    </row>
    <row r="127" spans="1:1" x14ac:dyDescent="0.2">
      <c r="A127" s="13" t="s">
        <v>2059</v>
      </c>
    </row>
    <row r="128" spans="1:1" x14ac:dyDescent="0.2">
      <c r="A128" s="13" t="s">
        <v>2060</v>
      </c>
    </row>
    <row r="129" spans="1:1" x14ac:dyDescent="0.2">
      <c r="A129" s="13" t="s">
        <v>2061</v>
      </c>
    </row>
    <row r="130" spans="1:1" x14ac:dyDescent="0.2">
      <c r="A130" s="13" t="s">
        <v>2062</v>
      </c>
    </row>
    <row r="131" spans="1:1" x14ac:dyDescent="0.2">
      <c r="A131" s="13" t="s">
        <v>2063</v>
      </c>
    </row>
    <row r="132" spans="1:1" x14ac:dyDescent="0.2">
      <c r="A132" s="13" t="s">
        <v>2064</v>
      </c>
    </row>
    <row r="133" spans="1:1" x14ac:dyDescent="0.2">
      <c r="A133" s="13" t="s">
        <v>2065</v>
      </c>
    </row>
    <row r="134" spans="1:1" x14ac:dyDescent="0.2">
      <c r="A134" s="13" t="s">
        <v>2066</v>
      </c>
    </row>
    <row r="135" spans="1:1" x14ac:dyDescent="0.2">
      <c r="A135" s="13" t="s">
        <v>2067</v>
      </c>
    </row>
    <row r="136" spans="1:1" x14ac:dyDescent="0.2">
      <c r="A136" s="13" t="s">
        <v>2068</v>
      </c>
    </row>
    <row r="137" spans="1:1" x14ac:dyDescent="0.2">
      <c r="A137" s="13" t="s">
        <v>2069</v>
      </c>
    </row>
    <row r="138" spans="1:1" x14ac:dyDescent="0.2">
      <c r="A138" s="13" t="s">
        <v>2070</v>
      </c>
    </row>
    <row r="139" spans="1:1" x14ac:dyDescent="0.2">
      <c r="A139" s="13" t="s">
        <v>2071</v>
      </c>
    </row>
    <row r="140" spans="1:1" x14ac:dyDescent="0.2">
      <c r="A140" s="13" t="s">
        <v>2072</v>
      </c>
    </row>
    <row r="141" spans="1:1" x14ac:dyDescent="0.2">
      <c r="A141" s="13" t="s">
        <v>2073</v>
      </c>
    </row>
    <row r="142" spans="1:1" x14ac:dyDescent="0.2">
      <c r="A142" s="13" t="s">
        <v>2074</v>
      </c>
    </row>
    <row r="143" spans="1:1" x14ac:dyDescent="0.2">
      <c r="A143" s="13" t="s">
        <v>2075</v>
      </c>
    </row>
    <row r="144" spans="1:1" x14ac:dyDescent="0.2">
      <c r="A144" s="13" t="s">
        <v>2076</v>
      </c>
    </row>
    <row r="145" spans="1:1" x14ac:dyDescent="0.2">
      <c r="A145" s="13" t="s">
        <v>2077</v>
      </c>
    </row>
    <row r="146" spans="1:1" x14ac:dyDescent="0.2">
      <c r="A146" s="13" t="s">
        <v>2078</v>
      </c>
    </row>
    <row r="147" spans="1:1" x14ac:dyDescent="0.2">
      <c r="A147" s="13" t="s">
        <v>2079</v>
      </c>
    </row>
    <row r="148" spans="1:1" x14ac:dyDescent="0.2">
      <c r="A148" s="13" t="s">
        <v>2080</v>
      </c>
    </row>
    <row r="149" spans="1:1" x14ac:dyDescent="0.2">
      <c r="A149" s="13" t="s">
        <v>2081</v>
      </c>
    </row>
    <row r="150" spans="1:1" x14ac:dyDescent="0.2">
      <c r="A150" s="13" t="s">
        <v>2082</v>
      </c>
    </row>
    <row r="151" spans="1:1" x14ac:dyDescent="0.2">
      <c r="A151" s="13" t="s">
        <v>2083</v>
      </c>
    </row>
    <row r="152" spans="1:1" x14ac:dyDescent="0.2">
      <c r="A152" s="13" t="s">
        <v>2084</v>
      </c>
    </row>
    <row r="153" spans="1:1" x14ac:dyDescent="0.2">
      <c r="A153" s="13" t="s">
        <v>2085</v>
      </c>
    </row>
    <row r="154" spans="1:1" x14ac:dyDescent="0.2">
      <c r="A154" s="13" t="s">
        <v>2086</v>
      </c>
    </row>
    <row r="155" spans="1:1" x14ac:dyDescent="0.2">
      <c r="A155" s="13" t="s">
        <v>2087</v>
      </c>
    </row>
    <row r="156" spans="1:1" x14ac:dyDescent="0.2">
      <c r="A156" s="13" t="s">
        <v>2088</v>
      </c>
    </row>
    <row r="157" spans="1:1" x14ac:dyDescent="0.2">
      <c r="A157" s="13" t="s">
        <v>2089</v>
      </c>
    </row>
    <row r="158" spans="1:1" x14ac:dyDescent="0.2">
      <c r="A158" s="13" t="s">
        <v>2090</v>
      </c>
    </row>
    <row r="159" spans="1:1" x14ac:dyDescent="0.2">
      <c r="A159" s="13" t="s">
        <v>2091</v>
      </c>
    </row>
  </sheetData>
  <conditionalFormatting sqref="A1:A159">
    <cfRule type="expression" dxfId="9" priority="1">
      <formula>SEARCH("No Longer Used",XFD1)</formula>
    </cfRule>
    <cfRule type="expression" dxfId="8" priority="2">
      <formula>SEARCH("Co-Traveler", XFD1)</formula>
    </cfRule>
    <cfRule type="cellIs" dxfId="7" priority="3" operator="equal">
      <formula>"Ready for Cutover"</formula>
    </cfRule>
    <cfRule type="cellIs" dxfId="6" priority="4" operator="equal">
      <formula>"N/A"</formula>
    </cfRule>
    <cfRule type="cellIs" dxfId="5" priority="5" operator="equal">
      <formula>"Complete"</formula>
    </cfRule>
    <cfRule type="cellIs" dxfId="4" priority="6" operator="equal">
      <formula>"Failed"</formula>
    </cfRule>
    <cfRule type="expression" dxfId="3" priority="7">
      <formula>MOD(ROW(),2)=0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5D9C3565681345B4BF6DF9C8543FA9" ma:contentTypeVersion="15" ma:contentTypeDescription="Create a new document." ma:contentTypeScope="" ma:versionID="a69f901d71da1e85ae125be630be993c">
  <xsd:schema xmlns:xsd="http://www.w3.org/2001/XMLSchema" xmlns:xs="http://www.w3.org/2001/XMLSchema" xmlns:p="http://schemas.microsoft.com/office/2006/metadata/properties" xmlns:ns2="80626ec9-2604-4a91-af8d-9be199034973" xmlns:ns3="1fcfa961-fd00-4249-a489-36acaafbf881" targetNamespace="http://schemas.microsoft.com/office/2006/metadata/properties" ma:root="true" ma:fieldsID="777510427fb79acf917184caf80e6756" ns2:_="" ns3:_="">
    <xsd:import namespace="80626ec9-2604-4a91-af8d-9be199034973"/>
    <xsd:import namespace="1fcfa961-fd00-4249-a489-36acaafbf8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26ec9-2604-4a91-af8d-9be1990349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1a2049e-a71b-46ea-9eb8-940f7eb466af"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fcfa961-fd00-4249-a489-36acaafbf88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88ac37c-937b-4727-8476-720b4d852f37}" ma:internalName="TaxCatchAll" ma:showField="CatchAllData" ma:web="1fcfa961-fd00-4249-a489-36acaafbf8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fcfa961-fd00-4249-a489-36acaafbf881" xsi:nil="true"/>
    <lcf76f155ced4ddcb4097134ff3c332f xmlns="80626ec9-2604-4a91-af8d-9be19903497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123AF16-1BD5-4EB2-86A8-999CE945A1EA}">
  <ds:schemaRefs>
    <ds:schemaRef ds:uri="http://schemas.microsoft.com/sharepoint/v3/contenttype/forms"/>
  </ds:schemaRefs>
</ds:datastoreItem>
</file>

<file path=customXml/itemProps2.xml><?xml version="1.0" encoding="utf-8"?>
<ds:datastoreItem xmlns:ds="http://schemas.openxmlformats.org/officeDocument/2006/customXml" ds:itemID="{C7A57EFB-7C49-4925-A13A-4D9103E4C1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26ec9-2604-4a91-af8d-9be199034973"/>
    <ds:schemaRef ds:uri="1fcfa961-fd00-4249-a489-36acaafbf8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67B5BB-4175-45D9-B6BE-D46A8A86DADC}">
  <ds:schemaRefs>
    <ds:schemaRef ds:uri="http://purl.org/dc/dcmitype/"/>
    <ds:schemaRef ds:uri="80626ec9-2604-4a91-af8d-9be199034973"/>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terms/"/>
    <ds:schemaRef ds:uri="http://schemas.microsoft.com/office/2006/documentManagement/types"/>
    <ds:schemaRef ds:uri="1fcfa961-fd00-4249-a489-36acaafbf881"/>
  </ds:schemaRefs>
</ds:datastoreItem>
</file>

<file path=docMetadata/LabelInfo.xml><?xml version="1.0" encoding="utf-8"?>
<clbl:labelList xmlns:clbl="http://schemas.microsoft.com/office/2020/mipLabelMetadata">
  <clbl:label id="{0f78b84e-644d-4026-8a95-aea5d1cf7c80}" enabled="1" method="Standard" siteId="{40b25b52-baa9-4064-b996-386153e61e46}"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Guidelines</vt:lpstr>
      <vt:lpstr>Summary</vt:lpstr>
      <vt:lpstr>Change Info</vt:lpstr>
      <vt:lpstr>Contacts</vt:lpstr>
      <vt:lpstr>Roster</vt:lpstr>
      <vt:lpstr>3rd Party Testing Runbook</vt:lpstr>
      <vt:lpstr>Peripheral Testing Runbook</vt:lpstr>
      <vt:lpstr>Epic Build Smoke Test</vt:lpstr>
      <vt:lpstr>Test Patient claim</vt:lpstr>
      <vt:lpstr>PRD Smoke test pivot</vt:lpstr>
      <vt:lpstr>Issue Log</vt:lpstr>
      <vt:lpstr>Dry Run 2 Values</vt:lpstr>
      <vt:lpstr>Apps still to test by team</vt:lpstr>
      <vt:lpstr>Inputs</vt:lpstr>
      <vt:lpstr>Devices Models</vt:lpstr>
      <vt:lpstr>CHANGES</vt:lpstr>
      <vt:lpstr>NAMES</vt:lpstr>
      <vt:lpstr>Role</vt:lpstr>
      <vt:lpstr>ROLES</vt:lpstr>
      <vt:lpstr>START</vt:lpstr>
      <vt:lpstr>Table1</vt:lpstr>
      <vt:lpstr>TEAMS</vt:lpstr>
    </vt:vector>
  </TitlesOfParts>
  <Manager/>
  <Company>Optimum HealthCare 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Runbook Template</dc:title>
  <dc:subject>Implementation Planning</dc:subject>
  <dc:creator>LNewsome@optimumhit.com</dc:creator>
  <cp:keywords/>
  <dc:description/>
  <cp:lastModifiedBy>Frank Scalzo</cp:lastModifiedBy>
  <cp:revision/>
  <dcterms:created xsi:type="dcterms:W3CDTF">2009-11-23T15:47:14Z</dcterms:created>
  <dcterms:modified xsi:type="dcterms:W3CDTF">2025-09-26T17:09:58Z</dcterms:modified>
  <cp:category/>
  <cp:contentStatus>Published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0x0101002E5D9C3565681345B4BF6DF9C8543FA9</vt:lpwstr>
  </property>
  <property fmtid="{D5CDD505-2E9C-101B-9397-08002B2CF9AE}" pid="3" name="MediaServiceImageTags">
    <vt:lpwstr/>
  </property>
</Properties>
</file>