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8695" windowHeight="13650" tabRatio="989" activeTab="18"/>
  </bookViews>
  <sheets>
    <sheet name="模板" sheetId="1" r:id="rId1"/>
    <sheet name="2017.4.5" sheetId="43" r:id="rId2"/>
    <sheet name="2017.4.6" sheetId="44" r:id="rId3"/>
    <sheet name="2017.4.7" sheetId="45" r:id="rId4"/>
    <sheet name="2017.4.10" sheetId="46" r:id="rId5"/>
    <sheet name="2017.4.11" sheetId="47" r:id="rId6"/>
    <sheet name="2017.4.12" sheetId="48" r:id="rId7"/>
    <sheet name="2017.4.13" sheetId="49" r:id="rId8"/>
    <sheet name="2017.4.14" sheetId="50" r:id="rId9"/>
    <sheet name="2017.4.17" sheetId="51" r:id="rId10"/>
    <sheet name="2017.4.18" sheetId="52" r:id="rId11"/>
    <sheet name="2017.4.19" sheetId="53" r:id="rId12"/>
    <sheet name="2017.4.20" sheetId="54" r:id="rId13"/>
    <sheet name="2017.4.21" sheetId="55" r:id="rId14"/>
    <sheet name="2017.4.24" sheetId="56" r:id="rId15"/>
    <sheet name="2017.4.25" sheetId="57" r:id="rId16"/>
    <sheet name="2017.4.26" sheetId="58" r:id="rId17"/>
    <sheet name="2017.4.27" sheetId="59" r:id="rId18"/>
    <sheet name="2017.4.28" sheetId="60" r:id="rId19"/>
  </sheets>
  <calcPr calcId="144525"/>
</workbook>
</file>

<file path=xl/calcChain.xml><?xml version="1.0" encoding="utf-8"?>
<calcChain xmlns="http://schemas.openxmlformats.org/spreadsheetml/2006/main">
  <c r="B19" i="1" l="1"/>
  <c r="C19" i="1"/>
  <c r="E19" i="1"/>
  <c r="C20" i="1" s="1"/>
  <c r="H19" i="1"/>
  <c r="I19" i="1"/>
  <c r="K19" i="1"/>
  <c r="L19" i="1"/>
  <c r="N19" i="1"/>
  <c r="O19" i="1"/>
  <c r="Q19" i="1"/>
  <c r="O20" i="1"/>
  <c r="R21" i="1" s="1"/>
  <c r="R19" i="1"/>
  <c r="T19" i="1"/>
  <c r="U19" i="1" s="1"/>
  <c r="W19" i="1"/>
  <c r="X20" i="1" s="1"/>
  <c r="X21" i="1" s="1"/>
  <c r="X19" i="1"/>
  <c r="Z19" i="1"/>
  <c r="AA19" i="1" s="1"/>
  <c r="AC19" i="1"/>
  <c r="AA20" i="1"/>
  <c r="AD19" i="1"/>
  <c r="AF19" i="1"/>
  <c r="AG19" i="1"/>
  <c r="AI19" i="1"/>
  <c r="AG20" i="1" s="1"/>
  <c r="AJ21" i="1" s="1"/>
  <c r="AJ19" i="1"/>
  <c r="AL19" i="1"/>
  <c r="AM19" i="1"/>
  <c r="AO19" i="1"/>
  <c r="AP19" i="1" s="1"/>
  <c r="AM20" i="1"/>
  <c r="AR19" i="1"/>
  <c r="AS19" i="1"/>
  <c r="AU19" i="1"/>
  <c r="AV19" i="1" s="1"/>
  <c r="AX19" i="1"/>
  <c r="AY19" i="1"/>
  <c r="BA19" i="1"/>
  <c r="AY20" i="1" s="1"/>
  <c r="BD19" i="1"/>
  <c r="BE19" i="1"/>
  <c r="BG19" i="1"/>
  <c r="BH19" i="1"/>
  <c r="BJ19" i="1"/>
  <c r="BK19" i="1"/>
  <c r="BM19" i="1"/>
  <c r="BK20" i="1"/>
  <c r="BN19" i="1"/>
  <c r="BP19" i="1"/>
  <c r="BQ19" i="1" s="1"/>
  <c r="BS19" i="1"/>
  <c r="BQ20" i="1" s="1"/>
  <c r="BT21" i="1" s="1"/>
  <c r="BT19" i="1"/>
  <c r="BV19" i="1"/>
  <c r="BW19" i="1" s="1"/>
  <c r="BY19" i="1"/>
  <c r="BW20" i="1"/>
  <c r="BZ19" i="1"/>
  <c r="I20" i="1"/>
  <c r="L20" i="1"/>
  <c r="U20" i="1"/>
  <c r="AJ20" i="1"/>
  <c r="AS20" i="1"/>
  <c r="BE20" i="1"/>
  <c r="BH21" i="1" s="1"/>
  <c r="BH20" i="1"/>
  <c r="BT20" i="1"/>
  <c r="L21" i="1"/>
  <c r="B19" i="43"/>
  <c r="C19" i="43"/>
  <c r="E19" i="43"/>
  <c r="F20" i="43" s="1"/>
  <c r="F19" i="43"/>
  <c r="H19" i="43"/>
  <c r="I19" i="43" s="1"/>
  <c r="I20" i="43" s="1"/>
  <c r="L21" i="43" s="1"/>
  <c r="K19" i="43"/>
  <c r="L19" i="43"/>
  <c r="N19" i="43"/>
  <c r="O19" i="43"/>
  <c r="Q19" i="43"/>
  <c r="T19" i="43"/>
  <c r="U19" i="43"/>
  <c r="U20" i="43" s="1"/>
  <c r="X21" i="43" s="1"/>
  <c r="W19" i="43"/>
  <c r="X19" i="43"/>
  <c r="Z19" i="43"/>
  <c r="AA19" i="43"/>
  <c r="AC19" i="43"/>
  <c r="AD19" i="43" s="1"/>
  <c r="AD20" i="43"/>
  <c r="AF19" i="43"/>
  <c r="AG19" i="43"/>
  <c r="AI19" i="43"/>
  <c r="AJ19" i="43" s="1"/>
  <c r="AL19" i="43"/>
  <c r="AM19" i="43"/>
  <c r="AO19" i="43"/>
  <c r="AP20" i="43" s="1"/>
  <c r="L20" i="43"/>
  <c r="X20" i="43"/>
  <c r="B19" i="44"/>
  <c r="C19" i="44"/>
  <c r="E19" i="44"/>
  <c r="F20" i="44" s="1"/>
  <c r="C20" i="44"/>
  <c r="F21" i="44" s="1"/>
  <c r="H19" i="44"/>
  <c r="I19" i="44"/>
  <c r="K19" i="44"/>
  <c r="I20" i="44" s="1"/>
  <c r="L19" i="44"/>
  <c r="L20" i="44" s="1"/>
  <c r="N19" i="44"/>
  <c r="O19" i="44"/>
  <c r="Q19" i="44"/>
  <c r="T19" i="44"/>
  <c r="U19" i="44"/>
  <c r="W19" i="44"/>
  <c r="U20" i="44" s="1"/>
  <c r="X19" i="44"/>
  <c r="Z19" i="44"/>
  <c r="AA19" i="44"/>
  <c r="AC19" i="44"/>
  <c r="AD19" i="44" s="1"/>
  <c r="AD20" i="44" s="1"/>
  <c r="AF19" i="44"/>
  <c r="AG19" i="44"/>
  <c r="AI19" i="44"/>
  <c r="AG20" i="44" s="1"/>
  <c r="AJ21" i="44" s="1"/>
  <c r="AJ19" i="44"/>
  <c r="AL19" i="44"/>
  <c r="AM19" i="44"/>
  <c r="AO19" i="44"/>
  <c r="AP19" i="44" s="1"/>
  <c r="AM20" i="44"/>
  <c r="B19" i="45"/>
  <c r="C19" i="45"/>
  <c r="E19" i="45"/>
  <c r="F19" i="45" s="1"/>
  <c r="H19" i="45"/>
  <c r="I19" i="45"/>
  <c r="K19" i="45"/>
  <c r="L19" i="45" s="1"/>
  <c r="N19" i="45"/>
  <c r="O19" i="45"/>
  <c r="Q19" i="45"/>
  <c r="R19" i="45" s="1"/>
  <c r="T19" i="45"/>
  <c r="U19" i="45"/>
  <c r="W19" i="45"/>
  <c r="X19" i="45" s="1"/>
  <c r="Z19" i="45"/>
  <c r="AA19" i="45" s="1"/>
  <c r="AA20" i="45" s="1"/>
  <c r="AD21" i="45" s="1"/>
  <c r="AC19" i="45"/>
  <c r="AD19" i="45"/>
  <c r="AF19" i="45"/>
  <c r="AG19" i="45" s="1"/>
  <c r="AG20" i="45" s="1"/>
  <c r="AJ21" i="45" s="1"/>
  <c r="AI19" i="45"/>
  <c r="AJ19" i="45"/>
  <c r="AJ20" i="45" s="1"/>
  <c r="AL19" i="45"/>
  <c r="AM19" i="45" s="1"/>
  <c r="AO19" i="45"/>
  <c r="AP19" i="45"/>
  <c r="AP20" i="45" s="1"/>
  <c r="B19" i="46"/>
  <c r="C19" i="46"/>
  <c r="E19" i="46"/>
  <c r="F19" i="46"/>
  <c r="H19" i="46"/>
  <c r="I19" i="46"/>
  <c r="K19" i="46"/>
  <c r="L19" i="46"/>
  <c r="I20" i="46" s="1"/>
  <c r="L21" i="46" s="1"/>
  <c r="N19" i="46"/>
  <c r="O19" i="46" s="1"/>
  <c r="Q19" i="46"/>
  <c r="R19" i="46" s="1"/>
  <c r="T19" i="46"/>
  <c r="U19" i="46"/>
  <c r="W19" i="46"/>
  <c r="U20" i="46" s="1"/>
  <c r="X19" i="46"/>
  <c r="X20" i="46" s="1"/>
  <c r="Z19" i="46"/>
  <c r="AA19" i="46" s="1"/>
  <c r="AC19" i="46"/>
  <c r="AD19" i="46" s="1"/>
  <c r="AA20" i="46" s="1"/>
  <c r="AF19" i="46"/>
  <c r="AG19" i="46"/>
  <c r="AI19" i="46"/>
  <c r="AJ19" i="46"/>
  <c r="AJ20" i="46" s="1"/>
  <c r="AL19" i="46"/>
  <c r="AM19" i="46" s="1"/>
  <c r="AO19" i="46"/>
  <c r="AP20" i="46" s="1"/>
  <c r="F20" i="46"/>
  <c r="B19" i="47"/>
  <c r="C19" i="47"/>
  <c r="E19" i="47"/>
  <c r="C20" i="47" s="1"/>
  <c r="H19" i="47"/>
  <c r="I19" i="47"/>
  <c r="I20" i="47" s="1"/>
  <c r="L21" i="47" s="1"/>
  <c r="K19" i="47"/>
  <c r="L19" i="47"/>
  <c r="N19" i="47"/>
  <c r="O19" i="47"/>
  <c r="Q19" i="47"/>
  <c r="R19" i="47" s="1"/>
  <c r="O20" i="47" s="1"/>
  <c r="T19" i="47"/>
  <c r="U19" i="47"/>
  <c r="W19" i="47"/>
  <c r="X19" i="47" s="1"/>
  <c r="Z19" i="47"/>
  <c r="AA19" i="47" s="1"/>
  <c r="AC19" i="47"/>
  <c r="AD19" i="47"/>
  <c r="AF19" i="47"/>
  <c r="AG19" i="47"/>
  <c r="AI19" i="47"/>
  <c r="AG20" i="47" s="1"/>
  <c r="AJ19" i="47"/>
  <c r="AL19" i="47"/>
  <c r="AM19" i="47"/>
  <c r="AO19" i="47"/>
  <c r="AP19" i="47"/>
  <c r="AM20" i="47" s="1"/>
  <c r="L20" i="47"/>
  <c r="B19" i="48"/>
  <c r="C19" i="48"/>
  <c r="E19" i="48"/>
  <c r="F20" i="48"/>
  <c r="F19" i="48"/>
  <c r="H19" i="48"/>
  <c r="I19" i="48" s="1"/>
  <c r="I20" i="48" s="1"/>
  <c r="K19" i="48"/>
  <c r="L19" i="48"/>
  <c r="N19" i="48"/>
  <c r="O19" i="48" s="1"/>
  <c r="Q19" i="48"/>
  <c r="R20" i="48"/>
  <c r="R19" i="48"/>
  <c r="T19" i="48"/>
  <c r="U19" i="48"/>
  <c r="W19" i="48"/>
  <c r="X19" i="48" s="1"/>
  <c r="Z19" i="48"/>
  <c r="AA19" i="48" s="1"/>
  <c r="AC19" i="48"/>
  <c r="AF19" i="48"/>
  <c r="AG19" i="48"/>
  <c r="AI19" i="48"/>
  <c r="AJ19" i="48" s="1"/>
  <c r="AL19" i="48"/>
  <c r="AM19" i="48"/>
  <c r="AO19" i="48"/>
  <c r="AP20" i="48" s="1"/>
  <c r="AP19" i="48"/>
  <c r="C20" i="48"/>
  <c r="L20" i="48"/>
  <c r="AG20" i="48"/>
  <c r="AJ21" i="48" s="1"/>
  <c r="AJ20" i="48"/>
  <c r="B19" i="49"/>
  <c r="C19" i="49"/>
  <c r="E19" i="49"/>
  <c r="F19" i="49"/>
  <c r="H19" i="49"/>
  <c r="I19" i="49"/>
  <c r="K19" i="49"/>
  <c r="L19" i="49"/>
  <c r="L20" i="49" s="1"/>
  <c r="N19" i="49"/>
  <c r="O19" i="49"/>
  <c r="Q19" i="49"/>
  <c r="T19" i="49"/>
  <c r="U19" i="49"/>
  <c r="W19" i="49"/>
  <c r="U20" i="49" s="1"/>
  <c r="X21" i="49" s="1"/>
  <c r="X19" i="49"/>
  <c r="X20" i="49" s="1"/>
  <c r="Z19" i="49"/>
  <c r="AA19" i="49"/>
  <c r="AC19" i="49"/>
  <c r="AA20" i="49" s="1"/>
  <c r="AD19" i="49"/>
  <c r="AF19" i="49"/>
  <c r="AG19" i="49" s="1"/>
  <c r="AI19" i="49"/>
  <c r="AJ19" i="49" s="1"/>
  <c r="AL19" i="49"/>
  <c r="AM19" i="49" s="1"/>
  <c r="AO19" i="49"/>
  <c r="AP19" i="49" s="1"/>
  <c r="C20" i="49"/>
  <c r="F21" i="49" s="1"/>
  <c r="F20" i="49"/>
  <c r="AM20" i="49"/>
  <c r="B19" i="50"/>
  <c r="C19" i="50"/>
  <c r="E19" i="50"/>
  <c r="C20" i="50"/>
  <c r="F21" i="50" s="1"/>
  <c r="F19" i="50"/>
  <c r="H19" i="50"/>
  <c r="I19" i="50" s="1"/>
  <c r="K19" i="50"/>
  <c r="L19" i="50" s="1"/>
  <c r="I20" i="50" s="1"/>
  <c r="N19" i="50"/>
  <c r="O19" i="50" s="1"/>
  <c r="Q19" i="50"/>
  <c r="T19" i="50"/>
  <c r="U19" i="50"/>
  <c r="W19" i="50"/>
  <c r="X19" i="50"/>
  <c r="U20" i="50" s="1"/>
  <c r="X21" i="50" s="1"/>
  <c r="Z19" i="50"/>
  <c r="AA19" i="50"/>
  <c r="AC19" i="50"/>
  <c r="AD19" i="50" s="1"/>
  <c r="AF19" i="50"/>
  <c r="AG19" i="50" s="1"/>
  <c r="AI19" i="50"/>
  <c r="AJ19" i="50" s="1"/>
  <c r="AL19" i="50"/>
  <c r="AM19" i="50" s="1"/>
  <c r="AO19" i="50"/>
  <c r="AM20" i="50" s="1"/>
  <c r="AP21" i="50" s="1"/>
  <c r="AP19" i="50"/>
  <c r="X20" i="50"/>
  <c r="AJ20" i="50"/>
  <c r="B19" i="51"/>
  <c r="C19" i="51" s="1"/>
  <c r="E19" i="51"/>
  <c r="C20" i="51" s="1"/>
  <c r="H19" i="51"/>
  <c r="I19" i="51" s="1"/>
  <c r="K19" i="51"/>
  <c r="L19" i="51" s="1"/>
  <c r="N19" i="51"/>
  <c r="O19" i="51"/>
  <c r="Q19" i="51"/>
  <c r="R19" i="51"/>
  <c r="O20" i="51" s="1"/>
  <c r="R21" i="51" s="1"/>
  <c r="T19" i="51"/>
  <c r="U19" i="51"/>
  <c r="W19" i="51"/>
  <c r="X19" i="51"/>
  <c r="Z19" i="51"/>
  <c r="AA19" i="51"/>
  <c r="AC19" i="51"/>
  <c r="AD19" i="51"/>
  <c r="AF19" i="51"/>
  <c r="AG19" i="51"/>
  <c r="AI19" i="51"/>
  <c r="AJ19" i="51"/>
  <c r="AL19" i="51"/>
  <c r="AM19" i="51"/>
  <c r="AO19" i="51"/>
  <c r="AP19" i="51"/>
  <c r="AR19" i="51"/>
  <c r="AS19" i="51"/>
  <c r="AU19" i="51"/>
  <c r="AV19" i="51"/>
  <c r="AX19" i="51"/>
  <c r="AY19" i="51"/>
  <c r="BA19" i="51"/>
  <c r="BB19" i="51"/>
  <c r="BD19" i="51"/>
  <c r="BE19" i="51"/>
  <c r="BG19" i="51"/>
  <c r="BH19" i="51"/>
  <c r="BJ19" i="51"/>
  <c r="BK19" i="51"/>
  <c r="BM19" i="51"/>
  <c r="BN19" i="51"/>
  <c r="BP19" i="51"/>
  <c r="BQ19" i="51"/>
  <c r="BS19" i="51"/>
  <c r="BT19" i="51"/>
  <c r="BV19" i="51"/>
  <c r="BW19" i="51"/>
  <c r="BY19" i="51"/>
  <c r="BZ19" i="51"/>
  <c r="U20" i="51"/>
  <c r="AG20" i="51"/>
  <c r="AJ21" i="51" s="1"/>
  <c r="AS20" i="51"/>
  <c r="BE20" i="51"/>
  <c r="BH21" i="51" s="1"/>
  <c r="BQ20" i="51"/>
  <c r="B19" i="52"/>
  <c r="C19" i="52"/>
  <c r="E19" i="52"/>
  <c r="C20" i="52"/>
  <c r="F19" i="52"/>
  <c r="H19" i="52"/>
  <c r="I19" i="52" s="1"/>
  <c r="K19" i="52"/>
  <c r="L19" i="52" s="1"/>
  <c r="I20" i="52" s="1"/>
  <c r="N19" i="52"/>
  <c r="O19" i="52" s="1"/>
  <c r="Q19" i="52"/>
  <c r="T19" i="52"/>
  <c r="U19" i="52"/>
  <c r="W19" i="52"/>
  <c r="X19" i="52"/>
  <c r="U20" i="52" s="1"/>
  <c r="X21" i="52" s="1"/>
  <c r="Z19" i="52"/>
  <c r="AA19" i="52"/>
  <c r="AC19" i="52"/>
  <c r="AD19" i="52" s="1"/>
  <c r="AF19" i="52"/>
  <c r="AG19" i="52" s="1"/>
  <c r="AI19" i="52"/>
  <c r="AJ20" i="52" s="1"/>
  <c r="AL19" i="52"/>
  <c r="AM19" i="52" s="1"/>
  <c r="AO19" i="52"/>
  <c r="AP20" i="52" s="1"/>
  <c r="AP19" i="52"/>
  <c r="AR19" i="52"/>
  <c r="AS19" i="52"/>
  <c r="AU19" i="52"/>
  <c r="AV19" i="52"/>
  <c r="X20" i="52"/>
  <c r="AS20" i="52"/>
  <c r="AV20" i="52"/>
  <c r="AV21" i="52"/>
  <c r="B19" i="53"/>
  <c r="C19" i="53"/>
  <c r="E19" i="53"/>
  <c r="F19" i="53" s="1"/>
  <c r="H19" i="53"/>
  <c r="I19" i="53"/>
  <c r="K19" i="53"/>
  <c r="L19" i="53" s="1"/>
  <c r="L20" i="53" s="1"/>
  <c r="N19" i="53"/>
  <c r="O19" i="53"/>
  <c r="Q19" i="53"/>
  <c r="R19" i="53" s="1"/>
  <c r="T19" i="53"/>
  <c r="U19" i="53" s="1"/>
  <c r="W19" i="53"/>
  <c r="U20" i="53" s="1"/>
  <c r="X19" i="53"/>
  <c r="Z19" i="53"/>
  <c r="AA19" i="53"/>
  <c r="AC19" i="53"/>
  <c r="AA20" i="53" s="1"/>
  <c r="AD19" i="53"/>
  <c r="AF19" i="53"/>
  <c r="AG19" i="53"/>
  <c r="AI19" i="53"/>
  <c r="AJ19" i="53" s="1"/>
  <c r="AL19" i="53"/>
  <c r="AM19" i="53"/>
  <c r="AO19" i="53"/>
  <c r="AP19" i="53" s="1"/>
  <c r="AR19" i="53"/>
  <c r="AS19" i="53"/>
  <c r="AU19" i="53"/>
  <c r="AV19" i="53" s="1"/>
  <c r="AS20" i="53"/>
  <c r="B19" i="54"/>
  <c r="C19" i="54"/>
  <c r="E19" i="54"/>
  <c r="C20" i="54" s="1"/>
  <c r="F19" i="54"/>
  <c r="H19" i="54"/>
  <c r="I19" i="54"/>
  <c r="K19" i="54"/>
  <c r="I20" i="54" s="1"/>
  <c r="L19" i="54"/>
  <c r="L20" i="54" s="1"/>
  <c r="N19" i="54"/>
  <c r="O19" i="54"/>
  <c r="Q19" i="54"/>
  <c r="R20" i="54" s="1"/>
  <c r="R19" i="54"/>
  <c r="T19" i="54"/>
  <c r="U19" i="54"/>
  <c r="W19" i="54"/>
  <c r="U20" i="54" s="1"/>
  <c r="X19" i="54"/>
  <c r="X20" i="54" s="1"/>
  <c r="Z19" i="54"/>
  <c r="AA19" i="54"/>
  <c r="AC19" i="54"/>
  <c r="AA20" i="54" s="1"/>
  <c r="AD21" i="54" s="1"/>
  <c r="AD19" i="54"/>
  <c r="AF19" i="54"/>
  <c r="AG19" i="54"/>
  <c r="AI19" i="54"/>
  <c r="AG20" i="54" s="1"/>
  <c r="AJ19" i="54"/>
  <c r="AL19" i="54"/>
  <c r="AM19" i="54"/>
  <c r="AO19" i="54"/>
  <c r="AP20" i="54" s="1"/>
  <c r="AP19" i="54"/>
  <c r="AR19" i="54"/>
  <c r="AS19" i="54"/>
  <c r="AU19" i="54"/>
  <c r="AV19" i="54"/>
  <c r="O20" i="54"/>
  <c r="R21" i="54" s="1"/>
  <c r="AD20" i="54"/>
  <c r="AM20" i="54"/>
  <c r="AP21" i="54" s="1"/>
  <c r="AS20" i="54"/>
  <c r="AV21" i="54" s="1"/>
  <c r="AV20" i="54"/>
  <c r="B19" i="55"/>
  <c r="C19" i="55"/>
  <c r="E19" i="55"/>
  <c r="F19" i="55" s="1"/>
  <c r="H19" i="55"/>
  <c r="I19" i="55"/>
  <c r="K19" i="55"/>
  <c r="L19" i="55" s="1"/>
  <c r="N19" i="55"/>
  <c r="O19" i="55"/>
  <c r="Q19" i="55"/>
  <c r="R19" i="55" s="1"/>
  <c r="T19" i="55"/>
  <c r="U19" i="55" s="1"/>
  <c r="U20" i="55" s="1"/>
  <c r="X21" i="55" s="1"/>
  <c r="W19" i="55"/>
  <c r="X19" i="55"/>
  <c r="Z19" i="55"/>
  <c r="AA19" i="55"/>
  <c r="AA20" i="55"/>
  <c r="AD21" i="55" s="1"/>
  <c r="AC19" i="55"/>
  <c r="AD19" i="55"/>
  <c r="AD20" i="55"/>
  <c r="AF19" i="55"/>
  <c r="AG19" i="55" s="1"/>
  <c r="AI19" i="55"/>
  <c r="AJ20" i="55" s="1"/>
  <c r="AJ19" i="55"/>
  <c r="AL19" i="55"/>
  <c r="AM19" i="55"/>
  <c r="AO19" i="55"/>
  <c r="AP19" i="55" s="1"/>
  <c r="AR19" i="55"/>
  <c r="AS19" i="55"/>
  <c r="AS20" i="55" s="1"/>
  <c r="AV21" i="55" s="1"/>
  <c r="AU19" i="55"/>
  <c r="AV19" i="55"/>
  <c r="X20" i="55"/>
  <c r="AV20" i="55"/>
  <c r="B19" i="56"/>
  <c r="C19" i="56"/>
  <c r="E19" i="56"/>
  <c r="F19" i="56" s="1"/>
  <c r="H19" i="56"/>
  <c r="I19" i="56"/>
  <c r="I20" i="56" s="1"/>
  <c r="K19" i="56"/>
  <c r="L19" i="56"/>
  <c r="N19" i="56"/>
  <c r="O19" i="56" s="1"/>
  <c r="Q19" i="56"/>
  <c r="R19" i="56" s="1"/>
  <c r="T19" i="56"/>
  <c r="U19" i="56"/>
  <c r="W19" i="56"/>
  <c r="X19" i="56" s="1"/>
  <c r="Z19" i="56"/>
  <c r="AA19" i="56" s="1"/>
  <c r="AC19" i="56"/>
  <c r="AD19" i="56" s="1"/>
  <c r="AD20" i="56" s="1"/>
  <c r="AF19" i="56"/>
  <c r="AG19" i="56"/>
  <c r="AI19" i="56"/>
  <c r="AJ19" i="56" s="1"/>
  <c r="AL19" i="56"/>
  <c r="AM19" i="56" s="1"/>
  <c r="AO19" i="56"/>
  <c r="AP19" i="56" s="1"/>
  <c r="AR19" i="56"/>
  <c r="AS19" i="56"/>
  <c r="AU19" i="56"/>
  <c r="AV19" i="56" s="1"/>
  <c r="C20" i="56"/>
  <c r="F20" i="56"/>
  <c r="F21" i="56"/>
  <c r="L20" i="56"/>
  <c r="AV20" i="56"/>
  <c r="B19" i="57"/>
  <c r="C19" i="57"/>
  <c r="E19" i="57"/>
  <c r="F19" i="57"/>
  <c r="H19" i="57"/>
  <c r="I19" i="57"/>
  <c r="I20" i="57" s="1"/>
  <c r="K19" i="57"/>
  <c r="L19" i="57"/>
  <c r="N19" i="57"/>
  <c r="O19" i="57" s="1"/>
  <c r="O20" i="57" s="1"/>
  <c r="R21" i="57" s="1"/>
  <c r="Q19" i="57"/>
  <c r="R19" i="57"/>
  <c r="T19" i="57"/>
  <c r="U19" i="57" s="1"/>
  <c r="U20" i="57" s="1"/>
  <c r="W19" i="57"/>
  <c r="X19" i="57"/>
  <c r="X20" i="57" s="1"/>
  <c r="Z19" i="57"/>
  <c r="AA19" i="57"/>
  <c r="AC19" i="57"/>
  <c r="AD19" i="57"/>
  <c r="AA20" i="57" s="1"/>
  <c r="AD21" i="57" s="1"/>
  <c r="AF19" i="57"/>
  <c r="AG19" i="57"/>
  <c r="AI19" i="57"/>
  <c r="AG20" i="57" s="1"/>
  <c r="AJ19" i="57"/>
  <c r="AJ20" i="57" s="1"/>
  <c r="AL19" i="57"/>
  <c r="AM19" i="57"/>
  <c r="AO19" i="57"/>
  <c r="AP19" i="57" s="1"/>
  <c r="AR19" i="57"/>
  <c r="AS19" i="57"/>
  <c r="AU19" i="57"/>
  <c r="AV19" i="57" s="1"/>
  <c r="B19" i="58"/>
  <c r="C19" i="58"/>
  <c r="E19" i="58"/>
  <c r="F19" i="58" s="1"/>
  <c r="H19" i="58"/>
  <c r="I19" i="58"/>
  <c r="K19" i="58"/>
  <c r="L19" i="58" s="1"/>
  <c r="N19" i="58"/>
  <c r="O19" i="58"/>
  <c r="Q19" i="58"/>
  <c r="O20" i="58" s="1"/>
  <c r="R19" i="58"/>
  <c r="R20" i="58" s="1"/>
  <c r="T19" i="58"/>
  <c r="U19" i="58"/>
  <c r="W19" i="58"/>
  <c r="U20" i="58" s="1"/>
  <c r="X21" i="58" s="1"/>
  <c r="X19" i="58"/>
  <c r="Z19" i="58"/>
  <c r="AA19" i="58"/>
  <c r="AC19" i="58"/>
  <c r="AA20" i="58" s="1"/>
  <c r="AD19" i="58"/>
  <c r="AF19" i="58"/>
  <c r="AG19" i="58"/>
  <c r="AI19" i="58"/>
  <c r="AG20" i="58" s="1"/>
  <c r="AJ19" i="58"/>
  <c r="AL19" i="58"/>
  <c r="AM19" i="58"/>
  <c r="AO19" i="58"/>
  <c r="AM20" i="58" s="1"/>
  <c r="AP19" i="58"/>
  <c r="AP20" i="58" s="1"/>
  <c r="AR19" i="58"/>
  <c r="AS19" i="58"/>
  <c r="AU19" i="58"/>
  <c r="AS20" i="58" s="1"/>
  <c r="AV19" i="58"/>
  <c r="AV20" i="58" s="1"/>
  <c r="C20" i="58"/>
  <c r="F21" i="58" s="1"/>
  <c r="F20" i="58"/>
  <c r="X20" i="58"/>
  <c r="B19" i="59"/>
  <c r="C19" i="59"/>
  <c r="E19" i="59"/>
  <c r="F19" i="59" s="1"/>
  <c r="H19" i="59"/>
  <c r="I19" i="59"/>
  <c r="K19" i="59"/>
  <c r="L19" i="59" s="1"/>
  <c r="N19" i="59"/>
  <c r="O19" i="59"/>
  <c r="Q19" i="59"/>
  <c r="R19" i="59"/>
  <c r="O20" i="59" s="1"/>
  <c r="R21" i="59" s="1"/>
  <c r="R20" i="59"/>
  <c r="T19" i="59"/>
  <c r="U19" i="59"/>
  <c r="W19" i="59"/>
  <c r="X19" i="59" s="1"/>
  <c r="Z19" i="59"/>
  <c r="AA19" i="59" s="1"/>
  <c r="AC19" i="59"/>
  <c r="AD19" i="59" s="1"/>
  <c r="AF19" i="59"/>
  <c r="AG19" i="59"/>
  <c r="AI19" i="59"/>
  <c r="AJ19" i="59" s="1"/>
  <c r="AL19" i="59"/>
  <c r="AM19" i="59"/>
  <c r="AO19" i="59"/>
  <c r="AP19" i="59" s="1"/>
  <c r="AR19" i="59"/>
  <c r="AS19" i="59"/>
  <c r="AU19" i="59"/>
  <c r="AV19" i="59" s="1"/>
  <c r="C20" i="59"/>
  <c r="F20" i="59"/>
  <c r="AG20" i="59"/>
  <c r="AJ21" i="59" s="1"/>
  <c r="AJ20" i="59"/>
  <c r="AP20" i="59"/>
  <c r="AS20" i="59"/>
  <c r="B19" i="60"/>
  <c r="C19" i="60" s="1"/>
  <c r="E19" i="60"/>
  <c r="F19" i="60" s="1"/>
  <c r="H19" i="60"/>
  <c r="I19" i="60" s="1"/>
  <c r="K19" i="60"/>
  <c r="L19" i="60" s="1"/>
  <c r="L20" i="60" s="1"/>
  <c r="N19" i="60"/>
  <c r="O19" i="60" s="1"/>
  <c r="Q19" i="60"/>
  <c r="R19" i="60"/>
  <c r="R20" i="60" s="1"/>
  <c r="T19" i="60"/>
  <c r="U19" i="60"/>
  <c r="W19" i="60"/>
  <c r="U20" i="60" s="1"/>
  <c r="X21" i="60" s="1"/>
  <c r="X19" i="60"/>
  <c r="X20" i="60" s="1"/>
  <c r="Z19" i="60"/>
  <c r="AA19" i="60"/>
  <c r="AC19" i="60"/>
  <c r="AA20" i="60" s="1"/>
  <c r="AD19" i="60"/>
  <c r="AF19" i="60"/>
  <c r="AG19" i="60" s="1"/>
  <c r="AI19" i="60"/>
  <c r="AJ19" i="60" s="1"/>
  <c r="AL19" i="60"/>
  <c r="AM19" i="60" s="1"/>
  <c r="AO19" i="60"/>
  <c r="AP19" i="60" s="1"/>
  <c r="AR19" i="60"/>
  <c r="AS19" i="60" s="1"/>
  <c r="AU19" i="60"/>
  <c r="AV19" i="60" s="1"/>
  <c r="C20" i="60"/>
  <c r="AS20" i="60"/>
  <c r="AD20" i="57"/>
  <c r="F20" i="57"/>
  <c r="C20" i="57"/>
  <c r="R20" i="57"/>
  <c r="L20" i="57"/>
  <c r="F20" i="52"/>
  <c r="BZ20" i="51"/>
  <c r="BW20" i="51"/>
  <c r="BK20" i="51"/>
  <c r="AY20" i="51"/>
  <c r="BB21" i="51"/>
  <c r="AM20" i="51"/>
  <c r="AA20" i="51"/>
  <c r="AD21" i="51" s="1"/>
  <c r="BN20" i="51"/>
  <c r="BN21" i="51" s="1"/>
  <c r="BB20" i="51"/>
  <c r="AP20" i="51"/>
  <c r="AD20" i="51"/>
  <c r="R20" i="51"/>
  <c r="BT20" i="51"/>
  <c r="BT21" i="51" s="1"/>
  <c r="BH20" i="51"/>
  <c r="AV20" i="51"/>
  <c r="AV21" i="51" s="1"/>
  <c r="AJ20" i="51"/>
  <c r="X20" i="51"/>
  <c r="X21" i="51" s="1"/>
  <c r="AP20" i="50"/>
  <c r="F20" i="50"/>
  <c r="F21" i="48"/>
  <c r="AD20" i="47"/>
  <c r="AM20" i="46"/>
  <c r="C20" i="46"/>
  <c r="L20" i="46"/>
  <c r="AD20" i="45"/>
  <c r="AJ20" i="44"/>
  <c r="AA20" i="43"/>
  <c r="AD21" i="43" s="1"/>
  <c r="C20" i="43"/>
  <c r="BZ20" i="1"/>
  <c r="BZ21" i="1"/>
  <c r="BN20" i="1"/>
  <c r="BN21" i="1"/>
  <c r="AD20" i="1"/>
  <c r="AD21" i="1"/>
  <c r="R20" i="1"/>
  <c r="F21" i="57"/>
  <c r="F21" i="52"/>
  <c r="BZ21" i="51"/>
  <c r="AP21" i="51"/>
  <c r="F21" i="46"/>
  <c r="O20" i="60" l="1"/>
  <c r="R21" i="60" s="1"/>
  <c r="I20" i="60"/>
  <c r="L21" i="60" s="1"/>
  <c r="AP20" i="60"/>
  <c r="AJ20" i="60"/>
  <c r="F20" i="60"/>
  <c r="AG20" i="60"/>
  <c r="AJ21" i="60" s="1"/>
  <c r="AV20" i="60"/>
  <c r="AV21" i="60" s="1"/>
  <c r="AM20" i="60"/>
  <c r="AP21" i="60" s="1"/>
  <c r="AD20" i="60"/>
  <c r="AD21" i="60" s="1"/>
  <c r="L20" i="59"/>
  <c r="D22" i="59" s="1"/>
  <c r="I20" i="59"/>
  <c r="AV20" i="59"/>
  <c r="AV21" i="59" s="1"/>
  <c r="AM20" i="59"/>
  <c r="AP21" i="59" s="1"/>
  <c r="X20" i="59"/>
  <c r="AD20" i="59"/>
  <c r="AA20" i="59"/>
  <c r="AD21" i="59" s="1"/>
  <c r="U20" i="59"/>
  <c r="X21" i="59" s="1"/>
  <c r="F21" i="59"/>
  <c r="AV21" i="58"/>
  <c r="AD21" i="58"/>
  <c r="R21" i="58"/>
  <c r="AP21" i="58"/>
  <c r="AJ20" i="58"/>
  <c r="AJ21" i="58" s="1"/>
  <c r="L20" i="58"/>
  <c r="D22" i="58" s="1"/>
  <c r="I20" i="58"/>
  <c r="AD20" i="58"/>
  <c r="L21" i="57"/>
  <c r="AJ21" i="57"/>
  <c r="X21" i="57"/>
  <c r="AP20" i="57"/>
  <c r="D22" i="57" s="1"/>
  <c r="AM20" i="57"/>
  <c r="AP21" i="57" s="1"/>
  <c r="AS20" i="57"/>
  <c r="AV20" i="57"/>
  <c r="L21" i="56"/>
  <c r="AS20" i="56"/>
  <c r="AV21" i="56" s="1"/>
  <c r="X20" i="56"/>
  <c r="AP20" i="56"/>
  <c r="R20" i="56"/>
  <c r="AM20" i="56"/>
  <c r="AG20" i="56"/>
  <c r="AA20" i="56"/>
  <c r="AD21" i="56" s="1"/>
  <c r="U20" i="56"/>
  <c r="O20" i="56"/>
  <c r="R21" i="56" s="1"/>
  <c r="AJ20" i="56"/>
  <c r="AG20" i="55"/>
  <c r="AJ21" i="55" s="1"/>
  <c r="R20" i="55"/>
  <c r="O20" i="55"/>
  <c r="R21" i="55" s="1"/>
  <c r="F20" i="55"/>
  <c r="AP20" i="55"/>
  <c r="L20" i="55"/>
  <c r="AM20" i="55"/>
  <c r="I20" i="55"/>
  <c r="L21" i="55" s="1"/>
  <c r="C20" i="55"/>
  <c r="AJ21" i="54"/>
  <c r="X21" i="54"/>
  <c r="L21" i="54"/>
  <c r="J22" i="54"/>
  <c r="AJ20" i="54"/>
  <c r="F20" i="54"/>
  <c r="D22" i="54" s="1"/>
  <c r="AD21" i="53"/>
  <c r="R20" i="53"/>
  <c r="O20" i="53"/>
  <c r="R21" i="53" s="1"/>
  <c r="AP20" i="53"/>
  <c r="AJ20" i="53"/>
  <c r="F20" i="53"/>
  <c r="I20" i="53"/>
  <c r="L21" i="53" s="1"/>
  <c r="AG20" i="53"/>
  <c r="C20" i="53"/>
  <c r="AV20" i="53"/>
  <c r="AV21" i="53" s="1"/>
  <c r="AM20" i="53"/>
  <c r="AP21" i="53" s="1"/>
  <c r="X20" i="53"/>
  <c r="X21" i="53" s="1"/>
  <c r="AD20" i="53"/>
  <c r="AA20" i="52"/>
  <c r="AD20" i="52"/>
  <c r="R19" i="52"/>
  <c r="R20" i="52" s="1"/>
  <c r="AG20" i="52"/>
  <c r="AJ21" i="52" s="1"/>
  <c r="AM20" i="52"/>
  <c r="AP21" i="52" s="1"/>
  <c r="AJ19" i="52"/>
  <c r="O20" i="52"/>
  <c r="J22" i="52" s="1"/>
  <c r="L20" i="52"/>
  <c r="L21" i="52" s="1"/>
  <c r="I20" i="51"/>
  <c r="L21" i="51" s="1"/>
  <c r="L20" i="51"/>
  <c r="F20" i="51"/>
  <c r="D22" i="51" s="1"/>
  <c r="F19" i="51"/>
  <c r="AA20" i="50"/>
  <c r="AD21" i="50" s="1"/>
  <c r="AD20" i="50"/>
  <c r="L21" i="50"/>
  <c r="R19" i="50"/>
  <c r="O20" i="50" s="1"/>
  <c r="AG20" i="50"/>
  <c r="AJ21" i="50" s="1"/>
  <c r="L20" i="50"/>
  <c r="AP21" i="49"/>
  <c r="AG20" i="49"/>
  <c r="AJ20" i="49"/>
  <c r="R19" i="49"/>
  <c r="R20" i="49" s="1"/>
  <c r="D22" i="49" s="1"/>
  <c r="I20" i="49"/>
  <c r="L21" i="49" s="1"/>
  <c r="AP20" i="49"/>
  <c r="AD20" i="49"/>
  <c r="AD21" i="49" s="1"/>
  <c r="O20" i="48"/>
  <c r="R21" i="48" s="1"/>
  <c r="L21" i="48"/>
  <c r="X20" i="48"/>
  <c r="AM20" i="48"/>
  <c r="AP21" i="48" s="1"/>
  <c r="AD19" i="48"/>
  <c r="AA20" i="48" s="1"/>
  <c r="U20" i="48"/>
  <c r="X21" i="48" s="1"/>
  <c r="R21" i="47"/>
  <c r="AA20" i="47"/>
  <c r="AD21" i="47" s="1"/>
  <c r="J22" i="47"/>
  <c r="F20" i="47"/>
  <c r="AP20" i="47"/>
  <c r="AP21" i="47" s="1"/>
  <c r="AJ20" i="47"/>
  <c r="AJ21" i="47" s="1"/>
  <c r="U20" i="47"/>
  <c r="F19" i="47"/>
  <c r="R20" i="47"/>
  <c r="X20" i="47"/>
  <c r="O20" i="46"/>
  <c r="R21" i="46" s="1"/>
  <c r="R20" i="46"/>
  <c r="X21" i="46"/>
  <c r="AP21" i="46"/>
  <c r="D22" i="46"/>
  <c r="AP19" i="46"/>
  <c r="AG20" i="46"/>
  <c r="AJ21" i="46" s="1"/>
  <c r="AD20" i="46"/>
  <c r="AD21" i="46" s="1"/>
  <c r="R20" i="45"/>
  <c r="O20" i="45"/>
  <c r="AM20" i="45"/>
  <c r="AP21" i="45" s="1"/>
  <c r="U20" i="45"/>
  <c r="X20" i="45"/>
  <c r="C20" i="45"/>
  <c r="I20" i="45"/>
  <c r="L20" i="45"/>
  <c r="F20" i="45"/>
  <c r="D22" i="45" s="1"/>
  <c r="L21" i="44"/>
  <c r="R19" i="44"/>
  <c r="O20" i="44" s="1"/>
  <c r="J22" i="44" s="1"/>
  <c r="AP20" i="44"/>
  <c r="AP21" i="44" s="1"/>
  <c r="AA20" i="44"/>
  <c r="AD21" i="44" s="1"/>
  <c r="F19" i="44"/>
  <c r="X20" i="44"/>
  <c r="X21" i="44" s="1"/>
  <c r="F21" i="43"/>
  <c r="AM20" i="43"/>
  <c r="AP21" i="43" s="1"/>
  <c r="AJ20" i="43"/>
  <c r="AP19" i="43"/>
  <c r="R19" i="43"/>
  <c r="R20" i="43" s="1"/>
  <c r="D22" i="43" s="1"/>
  <c r="O20" i="43"/>
  <c r="AG20" i="43"/>
  <c r="AJ21" i="43" s="1"/>
  <c r="BB21" i="1"/>
  <c r="J22" i="1"/>
  <c r="AV21" i="1"/>
  <c r="BB20" i="1"/>
  <c r="F20" i="1"/>
  <c r="AV20" i="1"/>
  <c r="BB19" i="1"/>
  <c r="F19" i="1"/>
  <c r="AP20" i="1"/>
  <c r="AP21" i="1" s="1"/>
  <c r="F21" i="60" l="1"/>
  <c r="D22" i="60"/>
  <c r="J22" i="60"/>
  <c r="P22" i="60" s="1"/>
  <c r="J22" i="59"/>
  <c r="P22" i="59" s="1"/>
  <c r="L21" i="59"/>
  <c r="L21" i="58"/>
  <c r="J22" i="58"/>
  <c r="P22" i="58" s="1"/>
  <c r="J22" i="57"/>
  <c r="P22" i="57" s="1"/>
  <c r="AV21" i="57"/>
  <c r="J22" i="56"/>
  <c r="AJ21" i="56"/>
  <c r="AP21" i="56"/>
  <c r="X21" i="56"/>
  <c r="D22" i="56"/>
  <c r="J22" i="55"/>
  <c r="P22" i="55" s="1"/>
  <c r="F21" i="55"/>
  <c r="D22" i="55"/>
  <c r="AP21" i="55"/>
  <c r="P22" i="54"/>
  <c r="F21" i="54"/>
  <c r="D22" i="53"/>
  <c r="F21" i="53"/>
  <c r="J22" i="53"/>
  <c r="AJ21" i="53"/>
  <c r="D22" i="52"/>
  <c r="P22" i="52" s="1"/>
  <c r="R21" i="52"/>
  <c r="AD21" i="52"/>
  <c r="F21" i="51"/>
  <c r="J22" i="51"/>
  <c r="P22" i="51" s="1"/>
  <c r="J22" i="50"/>
  <c r="R20" i="50"/>
  <c r="D22" i="50" s="1"/>
  <c r="AJ21" i="49"/>
  <c r="O20" i="49"/>
  <c r="R21" i="49" s="1"/>
  <c r="J22" i="49"/>
  <c r="P22" i="49" s="1"/>
  <c r="AD20" i="48"/>
  <c r="AD21" i="48" s="1"/>
  <c r="J22" i="48"/>
  <c r="P22" i="47"/>
  <c r="D22" i="47"/>
  <c r="X21" i="47"/>
  <c r="F21" i="47"/>
  <c r="J22" i="46"/>
  <c r="P22" i="46" s="1"/>
  <c r="L21" i="45"/>
  <c r="X21" i="45"/>
  <c r="J22" i="45"/>
  <c r="P22" i="45" s="1"/>
  <c r="F21" i="45"/>
  <c r="R21" i="45"/>
  <c r="R20" i="44"/>
  <c r="D22" i="44" s="1"/>
  <c r="P22" i="44" s="1"/>
  <c r="R21" i="44"/>
  <c r="R21" i="43"/>
  <c r="J22" i="43"/>
  <c r="P22" i="43" s="1"/>
  <c r="D22" i="1"/>
  <c r="P22" i="1" s="1"/>
  <c r="F21" i="1"/>
  <c r="P22" i="56" l="1"/>
  <c r="P22" i="53"/>
  <c r="R21" i="50"/>
  <c r="P22" i="50"/>
  <c r="D22" i="48"/>
  <c r="P22" i="48" s="1"/>
</calcChain>
</file>

<file path=xl/sharedStrings.xml><?xml version="1.0" encoding="utf-8"?>
<sst xmlns="http://schemas.openxmlformats.org/spreadsheetml/2006/main" count="1498" uniqueCount="21">
  <si>
    <t>XX</t>
  </si>
  <si>
    <t>基金专用</t>
  </si>
  <si>
    <t>买入</t>
  </si>
  <si>
    <t>卖出</t>
  </si>
  <si>
    <r>
      <rPr>
        <b/>
        <sz val="11"/>
        <color indexed="56"/>
        <rFont val="宋体"/>
        <charset val="134"/>
      </rPr>
      <t>买入</t>
    </r>
  </si>
  <si>
    <r>
      <rPr>
        <b/>
        <sz val="11"/>
        <color indexed="56"/>
        <rFont val="宋体"/>
        <charset val="134"/>
      </rPr>
      <t>卖出</t>
    </r>
  </si>
  <si>
    <t>股数</t>
  </si>
  <si>
    <t>价格</t>
  </si>
  <si>
    <r>
      <rPr>
        <b/>
        <sz val="11"/>
        <color indexed="56"/>
        <rFont val="宋体"/>
        <charset val="134"/>
      </rPr>
      <t>股数</t>
    </r>
  </si>
  <si>
    <r>
      <rPr>
        <b/>
        <sz val="11"/>
        <color indexed="56"/>
        <rFont val="宋体"/>
        <charset val="134"/>
      </rPr>
      <t>价格</t>
    </r>
  </si>
  <si>
    <t>盈余：</t>
  </si>
  <si>
    <t>成交额：</t>
  </si>
  <si>
    <t>个股收益率：</t>
  </si>
  <si>
    <t>总成交额：</t>
  </si>
  <si>
    <t>总盈余:</t>
  </si>
  <si>
    <t>总收益率：</t>
  </si>
  <si>
    <t>002707</t>
  </si>
  <si>
    <t>3  5</t>
  </si>
  <si>
    <t>002023</t>
  </si>
  <si>
    <t>000709</t>
  </si>
  <si>
    <t>002432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</si>
</sst>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/mmm;@"/>
    <numFmt numFmtId="177" formatCode="0.0000_ "/>
    <numFmt numFmtId="178" formatCode="#,##0.00_ ;[Red]\-#,##0.00\ "/>
    <numFmt numFmtId="179" formatCode="#,##0_ "/>
    <numFmt numFmtId="180" formatCode="#,##0_);[Red]\(#,##0\)"/>
    <numFmt numFmtId="181" formatCode="0.00_ "/>
  </numFmts>
  <fonts count="15" x14ac:knownFonts="1">
    <font>
      <sz val="12"/>
      <name val="宋体"/>
      <charset val="134"/>
    </font>
    <font>
      <b/>
      <i/>
      <sz val="11"/>
      <color indexed="8"/>
      <name val="宋体"/>
      <charset val="134"/>
    </font>
    <font>
      <b/>
      <i/>
      <sz val="11"/>
      <color indexed="56"/>
      <name val="Arial"/>
      <family val="2"/>
    </font>
    <font>
      <b/>
      <i/>
      <sz val="11"/>
      <color indexed="56"/>
      <name val="宋体"/>
      <charset val="134"/>
    </font>
    <font>
      <b/>
      <sz val="11"/>
      <color indexed="56"/>
      <name val="Arial"/>
      <family val="2"/>
    </font>
    <font>
      <b/>
      <sz val="11"/>
      <color indexed="56"/>
      <name val="宋体"/>
      <charset val="134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宋体"/>
      <charset val="134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9"/>
      <name val="宋体"/>
      <charset val="134"/>
    </font>
    <font>
      <b/>
      <i/>
      <sz val="11"/>
      <color rgb="FFFF0000"/>
      <name val="宋体"/>
      <charset val="134"/>
    </font>
    <font>
      <b/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double">
        <color indexed="36"/>
      </bottom>
      <diagonal/>
    </border>
    <border>
      <left style="thin">
        <color indexed="23"/>
      </left>
      <right/>
      <top style="thin">
        <color indexed="23"/>
      </top>
      <bottom style="double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indexed="23"/>
      </bottom>
      <diagonal/>
    </border>
    <border>
      <left/>
      <right/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left" vertical="center"/>
    </xf>
    <xf numFmtId="178" fontId="5" fillId="4" borderId="3" xfId="0" applyNumberFormat="1" applyFont="1" applyFill="1" applyBorder="1" applyAlignment="1">
      <alignment horizontal="left" vertical="center"/>
    </xf>
    <xf numFmtId="178" fontId="5" fillId="4" borderId="4" xfId="0" applyNumberFormat="1" applyFont="1" applyFill="1" applyBorder="1" applyAlignment="1">
      <alignment horizontal="left" vertical="center"/>
    </xf>
    <xf numFmtId="10" fontId="5" fillId="4" borderId="4" xfId="0" applyNumberFormat="1" applyFont="1" applyFill="1" applyBorder="1" applyAlignment="1">
      <alignment horizontal="left" vertical="center"/>
    </xf>
    <xf numFmtId="10" fontId="5" fillId="4" borderId="5" xfId="0" applyNumberFormat="1" applyFont="1" applyFill="1" applyBorder="1" applyAlignment="1">
      <alignment horizontal="left" vertical="center"/>
    </xf>
    <xf numFmtId="178" fontId="5" fillId="4" borderId="6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181" fontId="7" fillId="3" borderId="1" xfId="0" applyNumberFormat="1" applyFont="1" applyFill="1" applyBorder="1" applyAlignment="1">
      <alignment horizontal="center" vertical="center"/>
    </xf>
    <xf numFmtId="178" fontId="8" fillId="4" borderId="7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left" vertical="center"/>
    </xf>
    <xf numFmtId="10" fontId="8" fillId="4" borderId="7" xfId="0" applyNumberFormat="1" applyFont="1" applyFill="1" applyBorder="1" applyAlignment="1">
      <alignment horizontal="center" vertical="center"/>
    </xf>
    <xf numFmtId="178" fontId="8" fillId="4" borderId="8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80" fontId="10" fillId="4" borderId="9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4" borderId="15" xfId="0" applyNumberFormat="1" applyFont="1" applyFill="1" applyBorder="1" applyAlignment="1">
      <alignment horizontal="center" vertical="center"/>
    </xf>
    <xf numFmtId="178" fontId="8" fillId="4" borderId="3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179" fontId="8" fillId="4" borderId="10" xfId="0" applyNumberFormat="1" applyFont="1" applyFill="1" applyBorder="1" applyAlignment="1">
      <alignment horizontal="center" vertical="center"/>
    </xf>
    <xf numFmtId="179" fontId="8" fillId="4" borderId="12" xfId="0" applyNumberFormat="1" applyFont="1" applyFill="1" applyBorder="1" applyAlignment="1">
      <alignment horizontal="center" vertical="center"/>
    </xf>
    <xf numFmtId="179" fontId="8" fillId="4" borderId="11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1" xfId="0" applyNumberFormat="1" applyFont="1" applyFill="1" applyBorder="1" applyAlignment="1">
      <alignment horizontal="center" vertical="center"/>
    </xf>
    <xf numFmtId="10" fontId="8" fillId="4" borderId="10" xfId="0" applyNumberFormat="1" applyFont="1" applyFill="1" applyBorder="1" applyAlignment="1">
      <alignment horizontal="center" vertical="center"/>
    </xf>
    <xf numFmtId="10" fontId="8" fillId="4" borderId="12" xfId="0" applyNumberFormat="1" applyFont="1" applyFill="1" applyBorder="1" applyAlignment="1">
      <alignment horizontal="center" vertical="center"/>
    </xf>
    <xf numFmtId="10" fontId="8" fillId="4" borderId="1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0" fontId="13" fillId="4" borderId="3" xfId="0" applyNumberFormat="1" applyFont="1" applyFill="1" applyBorder="1" applyAlignment="1">
      <alignment horizontal="center" vertical="center"/>
    </xf>
    <xf numFmtId="0" fontId="13" fillId="4" borderId="4" xfId="0" applyNumberFormat="1" applyFont="1" applyFill="1" applyBorder="1" applyAlignment="1">
      <alignment horizontal="center" vertical="center"/>
    </xf>
    <xf numFmtId="0" fontId="13" fillId="4" borderId="5" xfId="0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0"/>
  <sheetViews>
    <sheetView zoomScaleSheetLayoutView="100" workbookViewId="0">
      <selection sqref="A1:AW55"/>
    </sheetView>
  </sheetViews>
  <sheetFormatPr defaultRowHeight="14.25" x14ac:dyDescent="0.15"/>
  <cols>
    <col min="1" max="1" width="10.5" style="9" customWidth="1"/>
    <col min="2" max="3" width="8.125" style="6" customWidth="1"/>
    <col min="4" max="4" width="8.125" style="10" customWidth="1"/>
    <col min="5" max="6" width="8.125" style="7" customWidth="1"/>
    <col min="7" max="7" width="8.125" style="8" customWidth="1"/>
    <col min="8" max="9" width="8.125" style="6" customWidth="1"/>
    <col min="10" max="10" width="10.75" style="10" customWidth="1"/>
    <col min="11" max="12" width="8.125" style="7" customWidth="1"/>
    <col min="13" max="13" width="8" style="8" customWidth="1"/>
    <col min="14" max="15" width="8.125" style="6" customWidth="1"/>
    <col min="16" max="16" width="8.125" style="10" customWidth="1"/>
    <col min="17" max="18" width="8.125" style="7" customWidth="1"/>
    <col min="19" max="19" width="8.125" style="8" customWidth="1"/>
    <col min="20" max="21" width="8.125" style="6" customWidth="1"/>
    <col min="22" max="22" width="8.125" style="10" customWidth="1"/>
    <col min="23" max="24" width="8.125" style="7" customWidth="1"/>
    <col min="25" max="25" width="8.125" style="8" customWidth="1"/>
    <col min="26" max="27" width="8.125" style="6" customWidth="1"/>
    <col min="28" max="28" width="8.125" style="10" customWidth="1"/>
    <col min="29" max="30" width="8.125" style="7" customWidth="1"/>
    <col min="31" max="31" width="8.125" style="8" customWidth="1"/>
    <col min="32" max="16384" width="9" style="38"/>
  </cols>
  <sheetData>
    <row r="1" spans="1:79" s="35" customFormat="1" ht="20.25" customHeight="1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</row>
    <row r="2" spans="1:79" s="36" customFormat="1" ht="20.25" customHeight="1" x14ac:dyDescent="0.15">
      <c r="A2" s="40"/>
      <c r="B2" s="72" t="s">
        <v>1</v>
      </c>
      <c r="C2" s="73"/>
      <c r="D2" s="73"/>
      <c r="E2" s="73"/>
      <c r="F2" s="73"/>
      <c r="G2" s="74"/>
      <c r="H2" s="66"/>
      <c r="I2" s="67"/>
      <c r="J2" s="67"/>
      <c r="K2" s="67"/>
      <c r="L2" s="67"/>
      <c r="M2" s="68"/>
      <c r="N2" s="66"/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</row>
    <row r="3" spans="1:79" s="36" customFormat="1" ht="20.25" customHeight="1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</row>
    <row r="4" spans="1:79" s="36" customFormat="1" ht="20.25" customHeight="1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</row>
    <row r="5" spans="1:79" s="37" customFormat="1" ht="20.25" customHeight="1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s="33" customFormat="1" ht="15.75" customHeight="1" x14ac:dyDescent="0.15">
      <c r="A6" s="5"/>
      <c r="B6" s="6"/>
      <c r="C6" s="6"/>
      <c r="D6" s="6"/>
      <c r="E6" s="7"/>
      <c r="F6" s="7"/>
      <c r="G6" s="8"/>
      <c r="H6" s="6"/>
      <c r="I6" s="6"/>
      <c r="J6" s="6"/>
      <c r="K6" s="7"/>
      <c r="L6" s="7"/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s="33" customFormat="1" ht="15.75" customHeight="1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s="33" customFormat="1" ht="15.75" customHeight="1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s="33" customFormat="1" ht="15.75" customHeight="1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s="33" customFormat="1" ht="15.75" customHeight="1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s="33" customFormat="1" ht="15.75" customHeight="1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s="33" customFormat="1" ht="15.75" customHeight="1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s="33" customFormat="1" ht="15.75" customHeight="1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s="33" customFormat="1" ht="15.75" customHeight="1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s="33" customFormat="1" ht="15.75" customHeight="1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s="33" customFormat="1" ht="15.75" customHeight="1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s="33" customFormat="1" ht="15.75" customHeight="1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s="33" customFormat="1" ht="15.75" customHeight="1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s="33" customFormat="1" ht="15.75" customHeight="1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0</v>
      </c>
      <c r="I19" s="12" t="e">
        <f>SUMPRODUCT(H6:H18,I6:I18)/SUM(H19)</f>
        <v>#DIV/0!</v>
      </c>
      <c r="J19" s="13"/>
      <c r="K19" s="11">
        <f>SUM(K6:K18)</f>
        <v>0</v>
      </c>
      <c r="L19" s="12" t="e">
        <f>SUMPRODUCT(K6:K18,L6:L18)/SUM(K19)</f>
        <v>#DIV/0!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s="23" customFormat="1" ht="28.5" customHeight="1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0</v>
      </c>
      <c r="J20" s="43"/>
      <c r="K20" s="15" t="s">
        <v>11</v>
      </c>
      <c r="L20" s="42">
        <f>IF(K19=0,0,L19*K19)</f>
        <v>0</v>
      </c>
      <c r="M20" s="43"/>
      <c r="N20" s="15" t="s">
        <v>10</v>
      </c>
      <c r="O20" s="42">
        <f>IF(Q19=0,0,(R19-O19)*N19-R19*Q19*0.1%-O19*N19*0.03%-R19*Q19*0.03%)</f>
        <v>0</v>
      </c>
      <c r="P20" s="43"/>
      <c r="Q20" s="15" t="s">
        <v>11</v>
      </c>
      <c r="R20" s="42">
        <f>IF(Q19=0,0,R19*Q19)</f>
        <v>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</row>
    <row r="21" spans="1:79" s="23" customFormat="1" ht="28.5" customHeight="1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 t="e">
        <f>I20/L20</f>
        <v>#DIV/0!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s="33" customFormat="1" ht="28.5" customHeight="1" x14ac:dyDescent="0.15">
      <c r="A22" s="9"/>
      <c r="B22" s="44" t="s">
        <v>13</v>
      </c>
      <c r="C22" s="45"/>
      <c r="D22" s="46">
        <f>F20+L20+R20+X20+AD20+AJ20+AP20+AV20+BB20+BH20+BN20+BT20+BZ20</f>
        <v>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0</v>
      </c>
      <c r="K22" s="52"/>
      <c r="L22" s="52"/>
      <c r="M22" s="53"/>
      <c r="N22" s="44" t="s">
        <v>15</v>
      </c>
      <c r="O22" s="45"/>
      <c r="P22" s="54" t="e">
        <f>J22/D22</f>
        <v>#DIV/0!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s="33" customFormat="1" ht="15.75" customHeight="1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</row>
    <row r="24" spans="1:79" s="33" customFormat="1" ht="15.75" customHeight="1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</row>
    <row r="25" spans="1:79" s="33" customFormat="1" ht="15.75" customHeight="1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</row>
    <row r="26" spans="1:79" s="33" customFormat="1" ht="15.75" customHeight="1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</row>
    <row r="27" spans="1:79" s="33" customFormat="1" ht="15.75" customHeight="1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</row>
    <row r="28" spans="1:79" s="33" customFormat="1" ht="15.75" customHeight="1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</row>
    <row r="29" spans="1:79" s="33" customFormat="1" ht="15.75" customHeight="1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</row>
    <row r="30" spans="1:79" s="33" customFormat="1" ht="15.75" customHeight="1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</row>
    <row r="31" spans="1:79" s="33" customFormat="1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</row>
    <row r="32" spans="1:79" s="33" customFormat="1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</row>
    <row r="33" spans="1:31" s="33" customFormat="1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</row>
    <row r="34" spans="1:31" s="33" customFormat="1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</row>
    <row r="35" spans="1:31" s="33" customFormat="1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</row>
    <row r="36" spans="1:31" s="33" customFormat="1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</row>
    <row r="37" spans="1:31" s="33" customFormat="1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</row>
    <row r="38" spans="1:31" s="33" customFormat="1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</row>
    <row r="39" spans="1:31" s="33" customFormat="1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</row>
    <row r="40" spans="1:31" s="34" customFormat="1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</row>
    <row r="41" spans="1:31" s="34" customFormat="1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</row>
    <row r="42" spans="1:31" s="34" customFormat="1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</row>
    <row r="43" spans="1:31" s="34" customFormat="1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</row>
    <row r="44" spans="1:31" s="34" customFormat="1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</row>
    <row r="45" spans="1:31" s="34" customFormat="1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</row>
    <row r="46" spans="1:31" s="34" customFormat="1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</row>
    <row r="47" spans="1:31" s="34" customFormat="1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</row>
    <row r="48" spans="1:31" s="34" customFormat="1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</row>
    <row r="49" spans="1:31" s="34" customFormat="1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</row>
    <row r="50" spans="1:31" s="34" customFormat="1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</row>
    <row r="51" spans="1:31" s="34" customFormat="1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</row>
    <row r="52" spans="1:31" s="34" customFormat="1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</row>
    <row r="53" spans="1:31" s="34" customFormat="1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</row>
    <row r="54" spans="1:31" s="34" customFormat="1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</row>
    <row r="55" spans="1:31" s="34" customFormat="1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</row>
    <row r="56" spans="1:31" s="34" customFormat="1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</row>
    <row r="57" spans="1:31" s="34" customFormat="1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</row>
    <row r="58" spans="1:31" s="34" customFormat="1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</row>
    <row r="59" spans="1:31" s="34" customFormat="1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</row>
    <row r="60" spans="1:31" s="34" customFormat="1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</row>
    <row r="61" spans="1:31" s="34" customFormat="1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</row>
    <row r="62" spans="1:31" s="34" customFormat="1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</row>
    <row r="63" spans="1:31" s="34" customFormat="1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</row>
    <row r="64" spans="1:31" s="34" customFormat="1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</row>
    <row r="65" spans="1:31" s="34" customFormat="1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</row>
    <row r="66" spans="1:31" s="34" customFormat="1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</row>
    <row r="67" spans="1:31" s="34" customFormat="1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</row>
    <row r="68" spans="1:31" s="34" customFormat="1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</row>
    <row r="69" spans="1:31" s="34" customFormat="1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</row>
    <row r="70" spans="1:31" s="34" customFormat="1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</row>
    <row r="71" spans="1:31" s="34" customFormat="1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</row>
    <row r="72" spans="1:31" s="34" customFormat="1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</row>
    <row r="73" spans="1:31" s="34" customFormat="1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</row>
    <row r="74" spans="1:31" s="34" customFormat="1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</row>
    <row r="75" spans="1:31" s="34" customFormat="1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</row>
    <row r="76" spans="1:31" s="34" customFormat="1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</row>
    <row r="77" spans="1:31" s="34" customFormat="1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</row>
    <row r="78" spans="1:31" s="34" customFormat="1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</row>
    <row r="79" spans="1:31" s="34" customFormat="1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</row>
    <row r="80" spans="1:31" s="34" customFormat="1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</row>
    <row r="81" spans="1:31" s="34" customFormat="1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</row>
    <row r="82" spans="1:31" s="34" customFormat="1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</row>
    <row r="83" spans="1:31" s="34" customFormat="1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</row>
    <row r="84" spans="1:31" s="34" customFormat="1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</row>
    <row r="85" spans="1:31" s="34" customFormat="1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</row>
    <row r="86" spans="1:31" s="34" customFormat="1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</row>
    <row r="87" spans="1:31" s="34" customFormat="1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</row>
    <row r="88" spans="1:31" s="34" customFormat="1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</row>
    <row r="89" spans="1:31" s="34" customFormat="1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</row>
    <row r="90" spans="1:31" s="34" customFormat="1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</row>
    <row r="91" spans="1:31" s="34" customFormat="1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</row>
    <row r="92" spans="1:31" s="34" customFormat="1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</row>
    <row r="93" spans="1:31" s="34" customFormat="1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</row>
    <row r="94" spans="1:31" s="34" customFormat="1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</row>
    <row r="95" spans="1:31" s="34" customFormat="1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</row>
    <row r="96" spans="1:31" s="34" customFormat="1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</row>
    <row r="97" spans="1:31" s="34" customFormat="1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</row>
    <row r="98" spans="1:31" s="34" customFormat="1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</row>
    <row r="99" spans="1:31" s="34" customFormat="1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</row>
    <row r="100" spans="1:31" s="34" customFormat="1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</row>
    <row r="101" spans="1:31" s="34" customFormat="1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</row>
    <row r="102" spans="1:31" s="34" customFormat="1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</row>
    <row r="103" spans="1:31" s="34" customFormat="1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</row>
    <row r="104" spans="1:31" s="34" customFormat="1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</row>
    <row r="105" spans="1:31" s="34" customFormat="1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</row>
    <row r="106" spans="1:31" s="34" customFormat="1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</row>
    <row r="107" spans="1:31" s="34" customFormat="1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</row>
    <row r="108" spans="1:31" s="34" customFormat="1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</row>
    <row r="109" spans="1:31" s="34" customFormat="1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</row>
    <row r="110" spans="1:31" s="34" customFormat="1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</row>
    <row r="111" spans="1:31" s="34" customFormat="1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</row>
    <row r="112" spans="1:31" s="34" customFormat="1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</row>
    <row r="113" spans="1:31" s="34" customFormat="1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</row>
    <row r="114" spans="1:31" s="34" customFormat="1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</row>
    <row r="115" spans="1:31" s="34" customFormat="1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</row>
    <row r="116" spans="1:31" s="34" customFormat="1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</row>
    <row r="117" spans="1:31" s="34" customFormat="1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</row>
    <row r="118" spans="1:31" s="34" customFormat="1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</row>
    <row r="119" spans="1:31" s="34" customFormat="1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</row>
    <row r="120" spans="1:31" s="34" customFormat="1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</row>
    <row r="121" spans="1:31" s="34" customFormat="1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</row>
    <row r="122" spans="1:31" s="34" customFormat="1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</row>
    <row r="123" spans="1:31" s="34" customFormat="1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</row>
    <row r="124" spans="1:31" s="34" customFormat="1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</row>
    <row r="125" spans="1:31" s="34" customFormat="1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</row>
    <row r="126" spans="1:31" s="34" customFormat="1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</row>
    <row r="127" spans="1:31" s="34" customFormat="1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</row>
    <row r="128" spans="1:31" s="34" customFormat="1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</row>
    <row r="129" spans="1:31" s="34" customFormat="1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</row>
    <row r="130" spans="1:31" s="34" customFormat="1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</row>
    <row r="131" spans="1:31" s="34" customFormat="1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</row>
    <row r="132" spans="1:31" s="34" customFormat="1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</row>
    <row r="133" spans="1:31" s="34" customFormat="1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</row>
    <row r="134" spans="1:31" s="34" customFormat="1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</row>
    <row r="135" spans="1:31" s="34" customFormat="1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</row>
    <row r="136" spans="1:31" s="34" customFormat="1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</row>
    <row r="137" spans="1:31" s="34" customFormat="1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</row>
    <row r="138" spans="1:31" s="34" customFormat="1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</row>
    <row r="139" spans="1:31" s="34" customFormat="1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</row>
    <row r="140" spans="1:31" s="34" customFormat="1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</row>
    <row r="141" spans="1:31" s="34" customFormat="1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</row>
    <row r="142" spans="1:31" s="34" customFormat="1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</row>
    <row r="143" spans="1:31" s="34" customFormat="1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</row>
    <row r="144" spans="1:31" s="34" customFormat="1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</row>
    <row r="145" spans="1:31" s="34" customFormat="1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</row>
    <row r="146" spans="1:31" s="34" customFormat="1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</row>
    <row r="147" spans="1:31" s="34" customFormat="1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</row>
    <row r="148" spans="1:31" s="34" customFormat="1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</row>
    <row r="149" spans="1:31" s="34" customFormat="1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</row>
    <row r="150" spans="1:31" s="34" customFormat="1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</row>
    <row r="151" spans="1:31" s="34" customFormat="1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</row>
    <row r="152" spans="1:31" s="34" customFormat="1" x14ac:dyDescent="0.15">
      <c r="A152" s="9"/>
      <c r="B152" s="6"/>
      <c r="C152" s="6"/>
      <c r="D152" s="10"/>
      <c r="E152" s="7"/>
      <c r="F152" s="7"/>
      <c r="G152" s="8"/>
      <c r="H152" s="6"/>
      <c r="I152" s="6"/>
      <c r="J152" s="10"/>
      <c r="K152" s="7"/>
      <c r="L152" s="7"/>
      <c r="M152" s="8"/>
      <c r="N152" s="6"/>
      <c r="O152" s="6"/>
      <c r="P152" s="10"/>
      <c r="Q152" s="7"/>
      <c r="R152" s="7"/>
      <c r="S152" s="8"/>
      <c r="T152" s="6"/>
      <c r="U152" s="6"/>
      <c r="V152" s="10"/>
      <c r="W152" s="7"/>
      <c r="X152" s="7"/>
      <c r="Y152" s="8"/>
      <c r="Z152" s="6"/>
      <c r="AA152" s="6"/>
      <c r="AB152" s="10"/>
      <c r="AC152" s="7"/>
      <c r="AD152" s="7"/>
      <c r="AE152" s="8"/>
    </row>
    <row r="153" spans="1:31" s="34" customFormat="1" x14ac:dyDescent="0.15">
      <c r="A153" s="9"/>
      <c r="B153" s="6"/>
      <c r="C153" s="6"/>
      <c r="D153" s="10"/>
      <c r="E153" s="7"/>
      <c r="F153" s="7"/>
      <c r="G153" s="8"/>
      <c r="H153" s="6"/>
      <c r="I153" s="6"/>
      <c r="J153" s="10"/>
      <c r="K153" s="7"/>
      <c r="L153" s="7"/>
      <c r="M153" s="8"/>
      <c r="N153" s="6"/>
      <c r="O153" s="6"/>
      <c r="P153" s="10"/>
      <c r="Q153" s="7"/>
      <c r="R153" s="7"/>
      <c r="S153" s="8"/>
      <c r="T153" s="6"/>
      <c r="U153" s="6"/>
      <c r="V153" s="10"/>
      <c r="W153" s="7"/>
      <c r="X153" s="7"/>
      <c r="Y153" s="8"/>
      <c r="Z153" s="6"/>
      <c r="AA153" s="6"/>
      <c r="AB153" s="10"/>
      <c r="AC153" s="7"/>
      <c r="AD153" s="7"/>
      <c r="AE153" s="8"/>
    </row>
    <row r="154" spans="1:31" s="34" customFormat="1" x14ac:dyDescent="0.15">
      <c r="A154" s="9"/>
      <c r="B154" s="6"/>
      <c r="C154" s="6"/>
      <c r="D154" s="10"/>
      <c r="E154" s="7"/>
      <c r="F154" s="7"/>
      <c r="G154" s="8"/>
      <c r="H154" s="6"/>
      <c r="I154" s="6"/>
      <c r="J154" s="10"/>
      <c r="K154" s="7"/>
      <c r="L154" s="7"/>
      <c r="M154" s="8"/>
      <c r="N154" s="6"/>
      <c r="O154" s="6"/>
      <c r="P154" s="10"/>
      <c r="Q154" s="7"/>
      <c r="R154" s="7"/>
      <c r="S154" s="8"/>
      <c r="T154" s="6"/>
      <c r="U154" s="6"/>
      <c r="V154" s="10"/>
      <c r="W154" s="7"/>
      <c r="X154" s="7"/>
      <c r="Y154" s="8"/>
      <c r="Z154" s="6"/>
      <c r="AA154" s="6"/>
      <c r="AB154" s="10"/>
      <c r="AC154" s="7"/>
      <c r="AD154" s="7"/>
      <c r="AE154" s="8"/>
    </row>
    <row r="155" spans="1:31" s="34" customFormat="1" x14ac:dyDescent="0.15">
      <c r="A155" s="9"/>
      <c r="B155" s="6"/>
      <c r="C155" s="6"/>
      <c r="D155" s="10"/>
      <c r="E155" s="7"/>
      <c r="F155" s="7"/>
      <c r="G155" s="8"/>
      <c r="H155" s="6"/>
      <c r="I155" s="6"/>
      <c r="J155" s="10"/>
      <c r="K155" s="7"/>
      <c r="L155" s="7"/>
      <c r="M155" s="8"/>
      <c r="N155" s="6"/>
      <c r="O155" s="6"/>
      <c r="P155" s="10"/>
      <c r="Q155" s="7"/>
      <c r="R155" s="7"/>
      <c r="S155" s="8"/>
      <c r="T155" s="6"/>
      <c r="U155" s="6"/>
      <c r="V155" s="10"/>
      <c r="W155" s="7"/>
      <c r="X155" s="7"/>
      <c r="Y155" s="8"/>
      <c r="Z155" s="6"/>
      <c r="AA155" s="6"/>
      <c r="AB155" s="10"/>
      <c r="AC155" s="7"/>
      <c r="AD155" s="7"/>
      <c r="AE155" s="8"/>
    </row>
    <row r="156" spans="1:31" s="34" customFormat="1" x14ac:dyDescent="0.15">
      <c r="A156" s="9"/>
      <c r="B156" s="6"/>
      <c r="C156" s="6"/>
      <c r="D156" s="10"/>
      <c r="E156" s="7"/>
      <c r="F156" s="7"/>
      <c r="G156" s="8"/>
      <c r="H156" s="6"/>
      <c r="I156" s="6"/>
      <c r="J156" s="10"/>
      <c r="K156" s="7"/>
      <c r="L156" s="7"/>
      <c r="M156" s="8"/>
      <c r="N156" s="6"/>
      <c r="O156" s="6"/>
      <c r="P156" s="10"/>
      <c r="Q156" s="7"/>
      <c r="R156" s="7"/>
      <c r="S156" s="8"/>
      <c r="T156" s="6"/>
      <c r="U156" s="6"/>
      <c r="V156" s="10"/>
      <c r="W156" s="7"/>
      <c r="X156" s="7"/>
      <c r="Y156" s="8"/>
      <c r="Z156" s="6"/>
      <c r="AA156" s="6"/>
      <c r="AB156" s="10"/>
      <c r="AC156" s="7"/>
      <c r="AD156" s="7"/>
      <c r="AE156" s="8"/>
    </row>
    <row r="157" spans="1:31" s="34" customFormat="1" x14ac:dyDescent="0.15">
      <c r="A157" s="9"/>
      <c r="B157" s="6"/>
      <c r="C157" s="6"/>
      <c r="D157" s="10"/>
      <c r="E157" s="7"/>
      <c r="F157" s="7"/>
      <c r="G157" s="8"/>
      <c r="H157" s="6"/>
      <c r="I157" s="6"/>
      <c r="J157" s="10"/>
      <c r="K157" s="7"/>
      <c r="L157" s="7"/>
      <c r="M157" s="8"/>
      <c r="N157" s="6"/>
      <c r="O157" s="6"/>
      <c r="P157" s="10"/>
      <c r="Q157" s="7"/>
      <c r="R157" s="7"/>
      <c r="S157" s="8"/>
      <c r="T157" s="6"/>
      <c r="U157" s="6"/>
      <c r="V157" s="10"/>
      <c r="W157" s="7"/>
      <c r="X157" s="7"/>
      <c r="Y157" s="8"/>
      <c r="Z157" s="6"/>
      <c r="AA157" s="6"/>
      <c r="AB157" s="10"/>
      <c r="AC157" s="7"/>
      <c r="AD157" s="7"/>
      <c r="AE157" s="8"/>
    </row>
    <row r="158" spans="1:31" s="34" customFormat="1" x14ac:dyDescent="0.15">
      <c r="A158" s="9"/>
      <c r="B158" s="6"/>
      <c r="C158" s="6"/>
      <c r="D158" s="10"/>
      <c r="E158" s="7"/>
      <c r="F158" s="7"/>
      <c r="G158" s="8"/>
      <c r="H158" s="6"/>
      <c r="I158" s="6"/>
      <c r="J158" s="10"/>
      <c r="K158" s="7"/>
      <c r="L158" s="7"/>
      <c r="M158" s="8"/>
      <c r="N158" s="6"/>
      <c r="O158" s="6"/>
      <c r="P158" s="10"/>
      <c r="Q158" s="7"/>
      <c r="R158" s="7"/>
      <c r="S158" s="8"/>
      <c r="T158" s="6"/>
      <c r="U158" s="6"/>
      <c r="V158" s="10"/>
      <c r="W158" s="7"/>
      <c r="X158" s="7"/>
      <c r="Y158" s="8"/>
      <c r="Z158" s="6"/>
      <c r="AA158" s="6"/>
      <c r="AB158" s="10"/>
      <c r="AC158" s="7"/>
      <c r="AD158" s="7"/>
      <c r="AE158" s="8"/>
    </row>
    <row r="159" spans="1:31" s="34" customFormat="1" x14ac:dyDescent="0.15">
      <c r="A159" s="9"/>
      <c r="B159" s="6"/>
      <c r="C159" s="6"/>
      <c r="D159" s="10"/>
      <c r="E159" s="7"/>
      <c r="F159" s="7"/>
      <c r="G159" s="8"/>
      <c r="H159" s="6"/>
      <c r="I159" s="6"/>
      <c r="J159" s="10"/>
      <c r="K159" s="7"/>
      <c r="L159" s="7"/>
      <c r="M159" s="8"/>
      <c r="N159" s="6"/>
      <c r="O159" s="6"/>
      <c r="P159" s="10"/>
      <c r="Q159" s="7"/>
      <c r="R159" s="7"/>
      <c r="S159" s="8"/>
      <c r="T159" s="6"/>
      <c r="U159" s="6"/>
      <c r="V159" s="10"/>
      <c r="W159" s="7"/>
      <c r="X159" s="7"/>
      <c r="Y159" s="8"/>
      <c r="Z159" s="6"/>
      <c r="AA159" s="6"/>
      <c r="AB159" s="10"/>
      <c r="AC159" s="7"/>
      <c r="AD159" s="7"/>
      <c r="AE159" s="8"/>
    </row>
    <row r="160" spans="1:31" s="34" customFormat="1" x14ac:dyDescent="0.15">
      <c r="A160" s="9"/>
      <c r="B160" s="6"/>
      <c r="C160" s="6"/>
      <c r="D160" s="10"/>
      <c r="E160" s="7"/>
      <c r="F160" s="7"/>
      <c r="G160" s="8"/>
      <c r="H160" s="6"/>
      <c r="I160" s="6"/>
      <c r="J160" s="10"/>
      <c r="K160" s="7"/>
      <c r="L160" s="7"/>
      <c r="M160" s="8"/>
      <c r="N160" s="6"/>
      <c r="O160" s="6"/>
      <c r="P160" s="10"/>
      <c r="Q160" s="7"/>
      <c r="R160" s="7"/>
      <c r="S160" s="8"/>
      <c r="T160" s="6"/>
      <c r="U160" s="6"/>
      <c r="V160" s="10"/>
      <c r="W160" s="7"/>
      <c r="X160" s="7"/>
      <c r="Y160" s="8"/>
      <c r="Z160" s="6"/>
      <c r="AA160" s="6"/>
      <c r="AB160" s="10"/>
      <c r="AC160" s="7"/>
      <c r="AD160" s="7"/>
      <c r="AE160" s="8"/>
    </row>
    <row r="161" spans="1:31" s="34" customFormat="1" x14ac:dyDescent="0.15">
      <c r="A161" s="9"/>
      <c r="B161" s="6"/>
      <c r="C161" s="6"/>
      <c r="D161" s="10"/>
      <c r="E161" s="7"/>
      <c r="F161" s="7"/>
      <c r="G161" s="8"/>
      <c r="H161" s="6"/>
      <c r="I161" s="6"/>
      <c r="J161" s="10"/>
      <c r="K161" s="7"/>
      <c r="L161" s="7"/>
      <c r="M161" s="8"/>
      <c r="N161" s="6"/>
      <c r="O161" s="6"/>
      <c r="P161" s="10"/>
      <c r="Q161" s="7"/>
      <c r="R161" s="7"/>
      <c r="S161" s="8"/>
      <c r="T161" s="6"/>
      <c r="U161" s="6"/>
      <c r="V161" s="10"/>
      <c r="W161" s="7"/>
      <c r="X161" s="7"/>
      <c r="Y161" s="8"/>
      <c r="Z161" s="6"/>
      <c r="AA161" s="6"/>
      <c r="AB161" s="10"/>
      <c r="AC161" s="7"/>
      <c r="AD161" s="7"/>
      <c r="AE161" s="8"/>
    </row>
    <row r="162" spans="1:31" s="34" customFormat="1" x14ac:dyDescent="0.15">
      <c r="A162" s="9"/>
      <c r="B162" s="6"/>
      <c r="C162" s="6"/>
      <c r="D162" s="10"/>
      <c r="E162" s="7"/>
      <c r="F162" s="7"/>
      <c r="G162" s="8"/>
      <c r="H162" s="6"/>
      <c r="I162" s="6"/>
      <c r="J162" s="10"/>
      <c r="K162" s="7"/>
      <c r="L162" s="7"/>
      <c r="M162" s="8"/>
      <c r="N162" s="6"/>
      <c r="O162" s="6"/>
      <c r="P162" s="10"/>
      <c r="Q162" s="7"/>
      <c r="R162" s="7"/>
      <c r="S162" s="8"/>
      <c r="T162" s="6"/>
      <c r="U162" s="6"/>
      <c r="V162" s="10"/>
      <c r="W162" s="7"/>
      <c r="X162" s="7"/>
      <c r="Y162" s="8"/>
      <c r="Z162" s="6"/>
      <c r="AA162" s="6"/>
      <c r="AB162" s="10"/>
      <c r="AC162" s="7"/>
      <c r="AD162" s="7"/>
      <c r="AE162" s="8"/>
    </row>
    <row r="163" spans="1:31" s="34" customFormat="1" x14ac:dyDescent="0.15">
      <c r="A163" s="9"/>
      <c r="B163" s="6"/>
      <c r="C163" s="6"/>
      <c r="D163" s="10"/>
      <c r="E163" s="7"/>
      <c r="F163" s="7"/>
      <c r="G163" s="8"/>
      <c r="H163" s="6"/>
      <c r="I163" s="6"/>
      <c r="J163" s="10"/>
      <c r="K163" s="7"/>
      <c r="L163" s="7"/>
      <c r="M163" s="8"/>
      <c r="N163" s="6"/>
      <c r="O163" s="6"/>
      <c r="P163" s="10"/>
      <c r="Q163" s="7"/>
      <c r="R163" s="7"/>
      <c r="S163" s="8"/>
      <c r="T163" s="6"/>
      <c r="U163" s="6"/>
      <c r="V163" s="10"/>
      <c r="W163" s="7"/>
      <c r="X163" s="7"/>
      <c r="Y163" s="8"/>
      <c r="Z163" s="6"/>
      <c r="AA163" s="6"/>
      <c r="AB163" s="10"/>
      <c r="AC163" s="7"/>
      <c r="AD163" s="7"/>
      <c r="AE163" s="8"/>
    </row>
    <row r="164" spans="1:31" s="34" customFormat="1" x14ac:dyDescent="0.15">
      <c r="A164" s="9"/>
      <c r="B164" s="6"/>
      <c r="C164" s="6"/>
      <c r="D164" s="10"/>
      <c r="E164" s="7"/>
      <c r="F164" s="7"/>
      <c r="G164" s="8"/>
      <c r="H164" s="6"/>
      <c r="I164" s="6"/>
      <c r="J164" s="10"/>
      <c r="K164" s="7"/>
      <c r="L164" s="7"/>
      <c r="M164" s="8"/>
      <c r="N164" s="6"/>
      <c r="O164" s="6"/>
      <c r="P164" s="10"/>
      <c r="Q164" s="7"/>
      <c r="R164" s="7"/>
      <c r="S164" s="8"/>
      <c r="T164" s="6"/>
      <c r="U164" s="6"/>
      <c r="V164" s="10"/>
      <c r="W164" s="7"/>
      <c r="X164" s="7"/>
      <c r="Y164" s="8"/>
      <c r="Z164" s="6"/>
      <c r="AA164" s="6"/>
      <c r="AB164" s="10"/>
      <c r="AC164" s="7"/>
      <c r="AD164" s="7"/>
      <c r="AE164" s="8"/>
    </row>
    <row r="165" spans="1:31" s="34" customFormat="1" x14ac:dyDescent="0.15">
      <c r="A165" s="9"/>
      <c r="B165" s="6"/>
      <c r="C165" s="6"/>
      <c r="D165" s="10"/>
      <c r="E165" s="7"/>
      <c r="F165" s="7"/>
      <c r="G165" s="8"/>
      <c r="H165" s="6"/>
      <c r="I165" s="6"/>
      <c r="J165" s="10"/>
      <c r="K165" s="7"/>
      <c r="L165" s="7"/>
      <c r="M165" s="8"/>
      <c r="N165" s="6"/>
      <c r="O165" s="6"/>
      <c r="P165" s="10"/>
      <c r="Q165" s="7"/>
      <c r="R165" s="7"/>
      <c r="S165" s="8"/>
      <c r="T165" s="6"/>
      <c r="U165" s="6"/>
      <c r="V165" s="10"/>
      <c r="W165" s="7"/>
      <c r="X165" s="7"/>
      <c r="Y165" s="8"/>
      <c r="Z165" s="6"/>
      <c r="AA165" s="6"/>
      <c r="AB165" s="10"/>
      <c r="AC165" s="7"/>
      <c r="AD165" s="7"/>
      <c r="AE165" s="8"/>
    </row>
    <row r="166" spans="1:31" s="34" customFormat="1" x14ac:dyDescent="0.15">
      <c r="A166" s="9"/>
      <c r="B166" s="6"/>
      <c r="C166" s="6"/>
      <c r="D166" s="10"/>
      <c r="E166" s="7"/>
      <c r="F166" s="7"/>
      <c r="G166" s="8"/>
      <c r="H166" s="6"/>
      <c r="I166" s="6"/>
      <c r="J166" s="10"/>
      <c r="K166" s="7"/>
      <c r="L166" s="7"/>
      <c r="M166" s="8"/>
      <c r="N166" s="6"/>
      <c r="O166" s="6"/>
      <c r="P166" s="10"/>
      <c r="Q166" s="7"/>
      <c r="R166" s="7"/>
      <c r="S166" s="8"/>
      <c r="T166" s="6"/>
      <c r="U166" s="6"/>
      <c r="V166" s="10"/>
      <c r="W166" s="7"/>
      <c r="X166" s="7"/>
      <c r="Y166" s="8"/>
      <c r="Z166" s="6"/>
      <c r="AA166" s="6"/>
      <c r="AB166" s="10"/>
      <c r="AC166" s="7"/>
      <c r="AD166" s="7"/>
      <c r="AE166" s="8"/>
    </row>
    <row r="167" spans="1:31" s="34" customFormat="1" x14ac:dyDescent="0.15">
      <c r="A167" s="9"/>
      <c r="B167" s="6"/>
      <c r="C167" s="6"/>
      <c r="D167" s="10"/>
      <c r="E167" s="7"/>
      <c r="F167" s="7"/>
      <c r="G167" s="8"/>
      <c r="H167" s="6"/>
      <c r="I167" s="6"/>
      <c r="J167" s="10"/>
      <c r="K167" s="7"/>
      <c r="L167" s="7"/>
      <c r="M167" s="8"/>
      <c r="N167" s="6"/>
      <c r="O167" s="6"/>
      <c r="P167" s="10"/>
      <c r="Q167" s="7"/>
      <c r="R167" s="7"/>
      <c r="S167" s="8"/>
      <c r="T167" s="6"/>
      <c r="U167" s="6"/>
      <c r="V167" s="10"/>
      <c r="W167" s="7"/>
      <c r="X167" s="7"/>
      <c r="Y167" s="8"/>
      <c r="Z167" s="6"/>
      <c r="AA167" s="6"/>
      <c r="AB167" s="10"/>
      <c r="AC167" s="7"/>
      <c r="AD167" s="7"/>
      <c r="AE167" s="8"/>
    </row>
    <row r="168" spans="1:31" s="34" customFormat="1" x14ac:dyDescent="0.15">
      <c r="A168" s="9"/>
      <c r="B168" s="6"/>
      <c r="C168" s="6"/>
      <c r="D168" s="10"/>
      <c r="E168" s="7"/>
      <c r="F168" s="7"/>
      <c r="G168" s="8"/>
      <c r="H168" s="6"/>
      <c r="I168" s="6"/>
      <c r="J168" s="10"/>
      <c r="K168" s="7"/>
      <c r="L168" s="7"/>
      <c r="M168" s="8"/>
      <c r="N168" s="6"/>
      <c r="O168" s="6"/>
      <c r="P168" s="10"/>
      <c r="Q168" s="7"/>
      <c r="R168" s="7"/>
      <c r="S168" s="8"/>
      <c r="T168" s="6"/>
      <c r="U168" s="6"/>
      <c r="V168" s="10"/>
      <c r="W168" s="7"/>
      <c r="X168" s="7"/>
      <c r="Y168" s="8"/>
      <c r="Z168" s="6"/>
      <c r="AA168" s="6"/>
      <c r="AB168" s="10"/>
      <c r="AC168" s="7"/>
      <c r="AD168" s="7"/>
      <c r="AE168" s="8"/>
    </row>
    <row r="169" spans="1:31" s="34" customFormat="1" x14ac:dyDescent="0.15">
      <c r="A169" s="9"/>
      <c r="B169" s="6"/>
      <c r="C169" s="6"/>
      <c r="D169" s="10"/>
      <c r="E169" s="7"/>
      <c r="F169" s="7"/>
      <c r="G169" s="8"/>
      <c r="H169" s="6"/>
      <c r="I169" s="6"/>
      <c r="J169" s="10"/>
      <c r="K169" s="7"/>
      <c r="L169" s="7"/>
      <c r="M169" s="8"/>
      <c r="N169" s="6"/>
      <c r="O169" s="6"/>
      <c r="P169" s="10"/>
      <c r="Q169" s="7"/>
      <c r="R169" s="7"/>
      <c r="S169" s="8"/>
      <c r="T169" s="6"/>
      <c r="U169" s="6"/>
      <c r="V169" s="10"/>
      <c r="W169" s="7"/>
      <c r="X169" s="7"/>
      <c r="Y169" s="8"/>
      <c r="Z169" s="6"/>
      <c r="AA169" s="6"/>
      <c r="AB169" s="10"/>
      <c r="AC169" s="7"/>
      <c r="AD169" s="7"/>
      <c r="AE169" s="8"/>
    </row>
    <row r="170" spans="1:31" s="34" customFormat="1" x14ac:dyDescent="0.15">
      <c r="A170" s="9"/>
      <c r="B170" s="6"/>
      <c r="C170" s="6"/>
      <c r="D170" s="10"/>
      <c r="E170" s="7"/>
      <c r="F170" s="7"/>
      <c r="G170" s="8"/>
      <c r="H170" s="6"/>
      <c r="I170" s="6"/>
      <c r="J170" s="10"/>
      <c r="K170" s="7"/>
      <c r="L170" s="7"/>
      <c r="M170" s="8"/>
      <c r="N170" s="6"/>
      <c r="O170" s="6"/>
      <c r="P170" s="10"/>
      <c r="Q170" s="7"/>
      <c r="R170" s="7"/>
      <c r="S170" s="8"/>
      <c r="T170" s="6"/>
      <c r="U170" s="6"/>
      <c r="V170" s="10"/>
      <c r="W170" s="7"/>
      <c r="X170" s="7"/>
      <c r="Y170" s="8"/>
      <c r="Z170" s="6"/>
      <c r="AA170" s="6"/>
      <c r="AB170" s="10"/>
      <c r="AC170" s="7"/>
      <c r="AD170" s="7"/>
      <c r="AE170" s="8"/>
    </row>
    <row r="171" spans="1:31" s="34" customFormat="1" x14ac:dyDescent="0.15">
      <c r="A171" s="9"/>
      <c r="B171" s="6"/>
      <c r="C171" s="6"/>
      <c r="D171" s="10"/>
      <c r="E171" s="7"/>
      <c r="F171" s="7"/>
      <c r="G171" s="8"/>
      <c r="H171" s="6"/>
      <c r="I171" s="6"/>
      <c r="J171" s="10"/>
      <c r="K171" s="7"/>
      <c r="L171" s="7"/>
      <c r="M171" s="8"/>
      <c r="N171" s="6"/>
      <c r="O171" s="6"/>
      <c r="P171" s="10"/>
      <c r="Q171" s="7"/>
      <c r="R171" s="7"/>
      <c r="S171" s="8"/>
      <c r="T171" s="6"/>
      <c r="U171" s="6"/>
      <c r="V171" s="10"/>
      <c r="W171" s="7"/>
      <c r="X171" s="7"/>
      <c r="Y171" s="8"/>
      <c r="Z171" s="6"/>
      <c r="AA171" s="6"/>
      <c r="AB171" s="10"/>
      <c r="AC171" s="7"/>
      <c r="AD171" s="7"/>
      <c r="AE171" s="8"/>
    </row>
    <row r="172" spans="1:31" s="34" customFormat="1" x14ac:dyDescent="0.15">
      <c r="A172" s="9"/>
      <c r="B172" s="6"/>
      <c r="C172" s="6"/>
      <c r="D172" s="10"/>
      <c r="E172" s="7"/>
      <c r="F172" s="7"/>
      <c r="G172" s="8"/>
      <c r="H172" s="6"/>
      <c r="I172" s="6"/>
      <c r="J172" s="10"/>
      <c r="K172" s="7"/>
      <c r="L172" s="7"/>
      <c r="M172" s="8"/>
      <c r="N172" s="6"/>
      <c r="O172" s="6"/>
      <c r="P172" s="10"/>
      <c r="Q172" s="7"/>
      <c r="R172" s="7"/>
      <c r="S172" s="8"/>
      <c r="T172" s="6"/>
      <c r="U172" s="6"/>
      <c r="V172" s="10"/>
      <c r="W172" s="7"/>
      <c r="X172" s="7"/>
      <c r="Y172" s="8"/>
      <c r="Z172" s="6"/>
      <c r="AA172" s="6"/>
      <c r="AB172" s="10"/>
      <c r="AC172" s="7"/>
      <c r="AD172" s="7"/>
      <c r="AE172" s="8"/>
    </row>
    <row r="173" spans="1:31" s="34" customFormat="1" x14ac:dyDescent="0.15">
      <c r="A173" s="9"/>
      <c r="B173" s="6"/>
      <c r="C173" s="6"/>
      <c r="D173" s="10"/>
      <c r="E173" s="7"/>
      <c r="F173" s="7"/>
      <c r="G173" s="8"/>
      <c r="H173" s="6"/>
      <c r="I173" s="6"/>
      <c r="J173" s="10"/>
      <c r="K173" s="7"/>
      <c r="L173" s="7"/>
      <c r="M173" s="8"/>
      <c r="N173" s="6"/>
      <c r="O173" s="6"/>
      <c r="P173" s="10"/>
      <c r="Q173" s="7"/>
      <c r="R173" s="7"/>
      <c r="S173" s="8"/>
      <c r="T173" s="6"/>
      <c r="U173" s="6"/>
      <c r="V173" s="10"/>
      <c r="W173" s="7"/>
      <c r="X173" s="7"/>
      <c r="Y173" s="8"/>
      <c r="Z173" s="6"/>
      <c r="AA173" s="6"/>
      <c r="AB173" s="10"/>
      <c r="AC173" s="7"/>
      <c r="AD173" s="7"/>
      <c r="AE173" s="8"/>
    </row>
    <row r="174" spans="1:31" s="34" customFormat="1" x14ac:dyDescent="0.15">
      <c r="A174" s="9"/>
      <c r="B174" s="6"/>
      <c r="C174" s="6"/>
      <c r="D174" s="10"/>
      <c r="E174" s="7"/>
      <c r="F174" s="7"/>
      <c r="G174" s="8"/>
      <c r="H174" s="6"/>
      <c r="I174" s="6"/>
      <c r="J174" s="10"/>
      <c r="K174" s="7"/>
      <c r="L174" s="7"/>
      <c r="M174" s="8"/>
      <c r="N174" s="6"/>
      <c r="O174" s="6"/>
      <c r="P174" s="10"/>
      <c r="Q174" s="7"/>
      <c r="R174" s="7"/>
      <c r="S174" s="8"/>
      <c r="T174" s="6"/>
      <c r="U174" s="6"/>
      <c r="V174" s="10"/>
      <c r="W174" s="7"/>
      <c r="X174" s="7"/>
      <c r="Y174" s="8"/>
      <c r="Z174" s="6"/>
      <c r="AA174" s="6"/>
      <c r="AB174" s="10"/>
      <c r="AC174" s="7"/>
      <c r="AD174" s="7"/>
      <c r="AE174" s="8"/>
    </row>
    <row r="175" spans="1:31" s="34" customFormat="1" x14ac:dyDescent="0.15">
      <c r="A175" s="9"/>
      <c r="B175" s="6"/>
      <c r="C175" s="6"/>
      <c r="D175" s="10"/>
      <c r="E175" s="7"/>
      <c r="F175" s="7"/>
      <c r="G175" s="8"/>
      <c r="H175" s="6"/>
      <c r="I175" s="6"/>
      <c r="J175" s="10"/>
      <c r="K175" s="7"/>
      <c r="L175" s="7"/>
      <c r="M175" s="8"/>
      <c r="N175" s="6"/>
      <c r="O175" s="6"/>
      <c r="P175" s="10"/>
      <c r="Q175" s="7"/>
      <c r="R175" s="7"/>
      <c r="S175" s="8"/>
      <c r="T175" s="6"/>
      <c r="U175" s="6"/>
      <c r="V175" s="10"/>
      <c r="W175" s="7"/>
      <c r="X175" s="7"/>
      <c r="Y175" s="8"/>
      <c r="Z175" s="6"/>
      <c r="AA175" s="6"/>
      <c r="AB175" s="10"/>
      <c r="AC175" s="7"/>
      <c r="AD175" s="7"/>
      <c r="AE175" s="8"/>
    </row>
    <row r="176" spans="1:31" s="34" customFormat="1" x14ac:dyDescent="0.15">
      <c r="A176" s="9"/>
      <c r="B176" s="6"/>
      <c r="C176" s="6"/>
      <c r="D176" s="10"/>
      <c r="E176" s="7"/>
      <c r="F176" s="7"/>
      <c r="G176" s="8"/>
      <c r="H176" s="6"/>
      <c r="I176" s="6"/>
      <c r="J176" s="10"/>
      <c r="K176" s="7"/>
      <c r="L176" s="7"/>
      <c r="M176" s="8"/>
      <c r="N176" s="6"/>
      <c r="O176" s="6"/>
      <c r="P176" s="10"/>
      <c r="Q176" s="7"/>
      <c r="R176" s="7"/>
      <c r="S176" s="8"/>
      <c r="T176" s="6"/>
      <c r="U176" s="6"/>
      <c r="V176" s="10"/>
      <c r="W176" s="7"/>
      <c r="X176" s="7"/>
      <c r="Y176" s="8"/>
      <c r="Z176" s="6"/>
      <c r="AA176" s="6"/>
      <c r="AB176" s="10"/>
      <c r="AC176" s="7"/>
      <c r="AD176" s="7"/>
      <c r="AE176" s="8"/>
    </row>
    <row r="177" spans="1:31" s="34" customFormat="1" x14ac:dyDescent="0.15">
      <c r="A177" s="9"/>
      <c r="B177" s="6"/>
      <c r="C177" s="6"/>
      <c r="D177" s="10"/>
      <c r="E177" s="7"/>
      <c r="F177" s="7"/>
      <c r="G177" s="8"/>
      <c r="H177" s="6"/>
      <c r="I177" s="6"/>
      <c r="J177" s="10"/>
      <c r="K177" s="7"/>
      <c r="L177" s="7"/>
      <c r="M177" s="8"/>
      <c r="N177" s="6"/>
      <c r="O177" s="6"/>
      <c r="P177" s="10"/>
      <c r="Q177" s="7"/>
      <c r="R177" s="7"/>
      <c r="S177" s="8"/>
      <c r="T177" s="6"/>
      <c r="U177" s="6"/>
      <c r="V177" s="10"/>
      <c r="W177" s="7"/>
      <c r="X177" s="7"/>
      <c r="Y177" s="8"/>
      <c r="Z177" s="6"/>
      <c r="AA177" s="6"/>
      <c r="AB177" s="10"/>
      <c r="AC177" s="7"/>
      <c r="AD177" s="7"/>
      <c r="AE177" s="8"/>
    </row>
    <row r="178" spans="1:31" s="34" customFormat="1" x14ac:dyDescent="0.15">
      <c r="A178" s="9"/>
      <c r="B178" s="6"/>
      <c r="C178" s="6"/>
      <c r="D178" s="10"/>
      <c r="E178" s="7"/>
      <c r="F178" s="7"/>
      <c r="G178" s="8"/>
      <c r="H178" s="6"/>
      <c r="I178" s="6"/>
      <c r="J178" s="10"/>
      <c r="K178" s="7"/>
      <c r="L178" s="7"/>
      <c r="M178" s="8"/>
      <c r="N178" s="6"/>
      <c r="O178" s="6"/>
      <c r="P178" s="10"/>
      <c r="Q178" s="7"/>
      <c r="R178" s="7"/>
      <c r="S178" s="8"/>
      <c r="T178" s="6"/>
      <c r="U178" s="6"/>
      <c r="V178" s="10"/>
      <c r="W178" s="7"/>
      <c r="X178" s="7"/>
      <c r="Y178" s="8"/>
      <c r="Z178" s="6"/>
      <c r="AA178" s="6"/>
      <c r="AB178" s="10"/>
      <c r="AC178" s="7"/>
      <c r="AD178" s="7"/>
      <c r="AE178" s="8"/>
    </row>
    <row r="179" spans="1:31" s="34" customFormat="1" x14ac:dyDescent="0.15">
      <c r="A179" s="9"/>
      <c r="B179" s="6"/>
      <c r="C179" s="6"/>
      <c r="D179" s="10"/>
      <c r="E179" s="7"/>
      <c r="F179" s="7"/>
      <c r="G179" s="8"/>
      <c r="H179" s="6"/>
      <c r="I179" s="6"/>
      <c r="J179" s="10"/>
      <c r="K179" s="7"/>
      <c r="L179" s="7"/>
      <c r="M179" s="8"/>
      <c r="N179" s="6"/>
      <c r="O179" s="6"/>
      <c r="P179" s="10"/>
      <c r="Q179" s="7"/>
      <c r="R179" s="7"/>
      <c r="S179" s="8"/>
      <c r="T179" s="6"/>
      <c r="U179" s="6"/>
      <c r="V179" s="10"/>
      <c r="W179" s="7"/>
      <c r="X179" s="7"/>
      <c r="Y179" s="8"/>
      <c r="Z179" s="6"/>
      <c r="AA179" s="6"/>
      <c r="AB179" s="10"/>
      <c r="AC179" s="7"/>
      <c r="AD179" s="7"/>
      <c r="AE179" s="8"/>
    </row>
    <row r="180" spans="1:31" s="34" customFormat="1" x14ac:dyDescent="0.15">
      <c r="A180" s="9"/>
      <c r="B180" s="6"/>
      <c r="C180" s="6"/>
      <c r="D180" s="10"/>
      <c r="E180" s="7"/>
      <c r="F180" s="7"/>
      <c r="G180" s="8"/>
      <c r="H180" s="6"/>
      <c r="I180" s="6"/>
      <c r="J180" s="10"/>
      <c r="K180" s="7"/>
      <c r="L180" s="7"/>
      <c r="M180" s="8"/>
      <c r="N180" s="6"/>
      <c r="O180" s="6"/>
      <c r="P180" s="10"/>
      <c r="Q180" s="7"/>
      <c r="R180" s="7"/>
      <c r="S180" s="8"/>
      <c r="T180" s="6"/>
      <c r="U180" s="6"/>
      <c r="V180" s="10"/>
      <c r="W180" s="7"/>
      <c r="X180" s="7"/>
      <c r="Y180" s="8"/>
      <c r="Z180" s="6"/>
      <c r="AA180" s="6"/>
      <c r="AB180" s="10"/>
      <c r="AC180" s="7"/>
      <c r="AD180" s="7"/>
      <c r="AE180" s="8"/>
    </row>
    <row r="181" spans="1:31" s="34" customFormat="1" x14ac:dyDescent="0.15">
      <c r="A181" s="9"/>
      <c r="B181" s="6"/>
      <c r="C181" s="6"/>
      <c r="D181" s="10"/>
      <c r="E181" s="7"/>
      <c r="F181" s="7"/>
      <c r="G181" s="8"/>
      <c r="H181" s="6"/>
      <c r="I181" s="6"/>
      <c r="J181" s="10"/>
      <c r="K181" s="7"/>
      <c r="L181" s="7"/>
      <c r="M181" s="8"/>
      <c r="N181" s="6"/>
      <c r="O181" s="6"/>
      <c r="P181" s="10"/>
      <c r="Q181" s="7"/>
      <c r="R181" s="7"/>
      <c r="S181" s="8"/>
      <c r="T181" s="6"/>
      <c r="U181" s="6"/>
      <c r="V181" s="10"/>
      <c r="W181" s="7"/>
      <c r="X181" s="7"/>
      <c r="Y181" s="8"/>
      <c r="Z181" s="6"/>
      <c r="AA181" s="6"/>
      <c r="AB181" s="10"/>
      <c r="AC181" s="7"/>
      <c r="AD181" s="7"/>
      <c r="AE181" s="8"/>
    </row>
    <row r="182" spans="1:31" s="34" customFormat="1" x14ac:dyDescent="0.15">
      <c r="A182" s="9"/>
      <c r="B182" s="6"/>
      <c r="C182" s="6"/>
      <c r="D182" s="10"/>
      <c r="E182" s="7"/>
      <c r="F182" s="7"/>
      <c r="G182" s="8"/>
      <c r="H182" s="6"/>
      <c r="I182" s="6"/>
      <c r="J182" s="10"/>
      <c r="K182" s="7"/>
      <c r="L182" s="7"/>
      <c r="M182" s="8"/>
      <c r="N182" s="6"/>
      <c r="O182" s="6"/>
      <c r="P182" s="10"/>
      <c r="Q182" s="7"/>
      <c r="R182" s="7"/>
      <c r="S182" s="8"/>
      <c r="T182" s="6"/>
      <c r="U182" s="6"/>
      <c r="V182" s="10"/>
      <c r="W182" s="7"/>
      <c r="X182" s="7"/>
      <c r="Y182" s="8"/>
      <c r="Z182" s="6"/>
      <c r="AA182" s="6"/>
      <c r="AB182" s="10"/>
      <c r="AC182" s="7"/>
      <c r="AD182" s="7"/>
      <c r="AE182" s="8"/>
    </row>
    <row r="183" spans="1:31" s="34" customFormat="1" x14ac:dyDescent="0.15">
      <c r="A183" s="9"/>
      <c r="B183" s="6"/>
      <c r="C183" s="6"/>
      <c r="D183" s="10"/>
      <c r="E183" s="7"/>
      <c r="F183" s="7"/>
      <c r="G183" s="8"/>
      <c r="H183" s="6"/>
      <c r="I183" s="6"/>
      <c r="J183" s="10"/>
      <c r="K183" s="7"/>
      <c r="L183" s="7"/>
      <c r="M183" s="8"/>
      <c r="N183" s="6"/>
      <c r="O183" s="6"/>
      <c r="P183" s="10"/>
      <c r="Q183" s="7"/>
      <c r="R183" s="7"/>
      <c r="S183" s="8"/>
      <c r="T183" s="6"/>
      <c r="U183" s="6"/>
      <c r="V183" s="10"/>
      <c r="W183" s="7"/>
      <c r="X183" s="7"/>
      <c r="Y183" s="8"/>
      <c r="Z183" s="6"/>
      <c r="AA183" s="6"/>
      <c r="AB183" s="10"/>
      <c r="AC183" s="7"/>
      <c r="AD183" s="7"/>
      <c r="AE183" s="8"/>
    </row>
    <row r="184" spans="1:31" s="34" customFormat="1" x14ac:dyDescent="0.15">
      <c r="A184" s="9"/>
      <c r="B184" s="6"/>
      <c r="C184" s="6"/>
      <c r="D184" s="10"/>
      <c r="E184" s="7"/>
      <c r="F184" s="7"/>
      <c r="G184" s="8"/>
      <c r="H184" s="6"/>
      <c r="I184" s="6"/>
      <c r="J184" s="10"/>
      <c r="K184" s="7"/>
      <c r="L184" s="7"/>
      <c r="M184" s="8"/>
      <c r="N184" s="6"/>
      <c r="O184" s="6"/>
      <c r="P184" s="10"/>
      <c r="Q184" s="7"/>
      <c r="R184" s="7"/>
      <c r="S184" s="8"/>
      <c r="T184" s="6"/>
      <c r="U184" s="6"/>
      <c r="V184" s="10"/>
      <c r="W184" s="7"/>
      <c r="X184" s="7"/>
      <c r="Y184" s="8"/>
      <c r="Z184" s="6"/>
      <c r="AA184" s="6"/>
      <c r="AB184" s="10"/>
      <c r="AC184" s="7"/>
      <c r="AD184" s="7"/>
      <c r="AE184" s="8"/>
    </row>
    <row r="185" spans="1:31" s="34" customFormat="1" x14ac:dyDescent="0.15">
      <c r="A185" s="9"/>
      <c r="B185" s="6"/>
      <c r="C185" s="6"/>
      <c r="D185" s="10"/>
      <c r="E185" s="7"/>
      <c r="F185" s="7"/>
      <c r="G185" s="8"/>
      <c r="H185" s="6"/>
      <c r="I185" s="6"/>
      <c r="J185" s="10"/>
      <c r="K185" s="7"/>
      <c r="L185" s="7"/>
      <c r="M185" s="8"/>
      <c r="N185" s="6"/>
      <c r="O185" s="6"/>
      <c r="P185" s="10"/>
      <c r="Q185" s="7"/>
      <c r="R185" s="7"/>
      <c r="S185" s="8"/>
      <c r="T185" s="6"/>
      <c r="U185" s="6"/>
      <c r="V185" s="10"/>
      <c r="W185" s="7"/>
      <c r="X185" s="7"/>
      <c r="Y185" s="8"/>
      <c r="Z185" s="6"/>
      <c r="AA185" s="6"/>
      <c r="AB185" s="10"/>
      <c r="AC185" s="7"/>
      <c r="AD185" s="7"/>
      <c r="AE185" s="8"/>
    </row>
    <row r="186" spans="1:31" s="34" customFormat="1" x14ac:dyDescent="0.15">
      <c r="A186" s="9"/>
      <c r="B186" s="6"/>
      <c r="C186" s="6"/>
      <c r="D186" s="10"/>
      <c r="E186" s="7"/>
      <c r="F186" s="7"/>
      <c r="G186" s="8"/>
      <c r="H186" s="6"/>
      <c r="I186" s="6"/>
      <c r="J186" s="10"/>
      <c r="K186" s="7"/>
      <c r="L186" s="7"/>
      <c r="M186" s="8"/>
      <c r="N186" s="6"/>
      <c r="O186" s="6"/>
      <c r="P186" s="10"/>
      <c r="Q186" s="7"/>
      <c r="R186" s="7"/>
      <c r="S186" s="8"/>
      <c r="T186" s="6"/>
      <c r="U186" s="6"/>
      <c r="V186" s="10"/>
      <c r="W186" s="7"/>
      <c r="X186" s="7"/>
      <c r="Y186" s="8"/>
      <c r="Z186" s="6"/>
      <c r="AA186" s="6"/>
      <c r="AB186" s="10"/>
      <c r="AC186" s="7"/>
      <c r="AD186" s="7"/>
      <c r="AE186" s="8"/>
    </row>
    <row r="187" spans="1:31" s="34" customFormat="1" x14ac:dyDescent="0.15">
      <c r="A187" s="9"/>
      <c r="B187" s="6"/>
      <c r="C187" s="6"/>
      <c r="D187" s="10"/>
      <c r="E187" s="7"/>
      <c r="F187" s="7"/>
      <c r="G187" s="8"/>
      <c r="H187" s="6"/>
      <c r="I187" s="6"/>
      <c r="J187" s="10"/>
      <c r="K187" s="7"/>
      <c r="L187" s="7"/>
      <c r="M187" s="8"/>
      <c r="N187" s="6"/>
      <c r="O187" s="6"/>
      <c r="P187" s="10"/>
      <c r="Q187" s="7"/>
      <c r="R187" s="7"/>
      <c r="S187" s="8"/>
      <c r="T187" s="6"/>
      <c r="U187" s="6"/>
      <c r="V187" s="10"/>
      <c r="W187" s="7"/>
      <c r="X187" s="7"/>
      <c r="Y187" s="8"/>
      <c r="Z187" s="6"/>
      <c r="AA187" s="6"/>
      <c r="AB187" s="10"/>
      <c r="AC187" s="7"/>
      <c r="AD187" s="7"/>
      <c r="AE187" s="8"/>
    </row>
    <row r="188" spans="1:31" s="34" customFormat="1" x14ac:dyDescent="0.15">
      <c r="A188" s="9"/>
      <c r="B188" s="6"/>
      <c r="C188" s="6"/>
      <c r="D188" s="10"/>
      <c r="E188" s="7"/>
      <c r="F188" s="7"/>
      <c r="G188" s="8"/>
      <c r="H188" s="6"/>
      <c r="I188" s="6"/>
      <c r="J188" s="10"/>
      <c r="K188" s="7"/>
      <c r="L188" s="7"/>
      <c r="M188" s="8"/>
      <c r="N188" s="6"/>
      <c r="O188" s="6"/>
      <c r="P188" s="10"/>
      <c r="Q188" s="7"/>
      <c r="R188" s="7"/>
      <c r="S188" s="8"/>
      <c r="T188" s="6"/>
      <c r="U188" s="6"/>
      <c r="V188" s="10"/>
      <c r="W188" s="7"/>
      <c r="X188" s="7"/>
      <c r="Y188" s="8"/>
      <c r="Z188" s="6"/>
      <c r="AA188" s="6"/>
      <c r="AB188" s="10"/>
      <c r="AC188" s="7"/>
      <c r="AD188" s="7"/>
      <c r="AE188" s="8"/>
    </row>
    <row r="189" spans="1:31" s="34" customFormat="1" x14ac:dyDescent="0.15">
      <c r="A189" s="9"/>
      <c r="B189" s="6"/>
      <c r="C189" s="6"/>
      <c r="D189" s="10"/>
      <c r="E189" s="7"/>
      <c r="F189" s="7"/>
      <c r="G189" s="8"/>
      <c r="H189" s="6"/>
      <c r="I189" s="6"/>
      <c r="J189" s="10"/>
      <c r="K189" s="7"/>
      <c r="L189" s="7"/>
      <c r="M189" s="8"/>
      <c r="N189" s="6"/>
      <c r="O189" s="6"/>
      <c r="P189" s="10"/>
      <c r="Q189" s="7"/>
      <c r="R189" s="7"/>
      <c r="S189" s="8"/>
      <c r="T189" s="6"/>
      <c r="U189" s="6"/>
      <c r="V189" s="10"/>
      <c r="W189" s="7"/>
      <c r="X189" s="7"/>
      <c r="Y189" s="8"/>
      <c r="Z189" s="6"/>
      <c r="AA189" s="6"/>
      <c r="AB189" s="10"/>
      <c r="AC189" s="7"/>
      <c r="AD189" s="7"/>
      <c r="AE189" s="8"/>
    </row>
    <row r="190" spans="1:31" s="34" customFormat="1" x14ac:dyDescent="0.15">
      <c r="A190" s="9"/>
      <c r="B190" s="6"/>
      <c r="C190" s="6"/>
      <c r="D190" s="10"/>
      <c r="E190" s="7"/>
      <c r="F190" s="7"/>
      <c r="G190" s="8"/>
      <c r="H190" s="6"/>
      <c r="I190" s="6"/>
      <c r="J190" s="10"/>
      <c r="K190" s="7"/>
      <c r="L190" s="7"/>
      <c r="M190" s="8"/>
      <c r="N190" s="6"/>
      <c r="O190" s="6"/>
      <c r="P190" s="10"/>
      <c r="Q190" s="7"/>
      <c r="R190" s="7"/>
      <c r="S190" s="8"/>
      <c r="T190" s="6"/>
      <c r="U190" s="6"/>
      <c r="V190" s="10"/>
      <c r="W190" s="7"/>
      <c r="X190" s="7"/>
      <c r="Y190" s="8"/>
      <c r="Z190" s="6"/>
      <c r="AA190" s="6"/>
      <c r="AB190" s="10"/>
      <c r="AC190" s="7"/>
      <c r="AD190" s="7"/>
      <c r="AE190" s="8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5" right="0.75" top="1" bottom="1" header="0.51" footer="0.51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"/>
  <sheetViews>
    <sheetView workbookViewId="0">
      <selection activeCell="H7" sqref="H7"/>
    </sheetView>
  </sheetViews>
  <sheetFormatPr defaultColWidth="9" defaultRowHeight="14.25" x14ac:dyDescent="0.15"/>
  <sheetData>
    <row r="1" spans="1:7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</row>
    <row r="2" spans="1:7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19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</row>
    <row r="3" spans="1:7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</row>
    <row r="4" spans="1:7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</row>
    <row r="5" spans="1:7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x14ac:dyDescent="0.15">
      <c r="A6" s="5"/>
      <c r="B6" s="6"/>
      <c r="C6" s="6"/>
      <c r="D6" s="6"/>
      <c r="E6" s="7"/>
      <c r="F6" s="7"/>
      <c r="G6" s="8"/>
      <c r="H6" s="6">
        <v>65000</v>
      </c>
      <c r="I6" s="6">
        <v>43.125999999999998</v>
      </c>
      <c r="J6" s="6"/>
      <c r="K6" s="7">
        <v>65000</v>
      </c>
      <c r="L6" s="7">
        <v>43.570999999999998</v>
      </c>
      <c r="M6" s="8"/>
      <c r="N6" s="6">
        <v>70000</v>
      </c>
      <c r="O6" s="25">
        <v>5.46</v>
      </c>
      <c r="P6" s="6"/>
      <c r="Q6" s="7">
        <v>70000</v>
      </c>
      <c r="R6" s="7">
        <v>5.47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50000</v>
      </c>
      <c r="O7" s="6">
        <v>5.37</v>
      </c>
      <c r="P7" s="6"/>
      <c r="Q7" s="7">
        <v>50000</v>
      </c>
      <c r="R7" s="7">
        <v>5.4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50000</v>
      </c>
      <c r="O8" s="6">
        <v>5.3</v>
      </c>
      <c r="P8" s="10"/>
      <c r="Q8" s="7">
        <v>50000</v>
      </c>
      <c r="R8" s="7">
        <v>5.29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65000</v>
      </c>
      <c r="I19" s="12">
        <f>SUMPRODUCT(H6:H18,I6:I18)/SUM(H19)</f>
        <v>43.125999999999998</v>
      </c>
      <c r="J19" s="13"/>
      <c r="K19" s="11">
        <f>SUM(K6:K18)</f>
        <v>65000</v>
      </c>
      <c r="L19" s="12">
        <f>SUMPRODUCT(K6:K18,L6:L18)/SUM(K19)</f>
        <v>43.570999999999998</v>
      </c>
      <c r="M19" s="13"/>
      <c r="N19" s="11">
        <f>SUM(N6:N18)</f>
        <v>170000</v>
      </c>
      <c r="O19" s="12">
        <f>SUMPRODUCT(N6:N18,O6:O18)/(N19)</f>
        <v>5.3864705882352943</v>
      </c>
      <c r="P19" s="13"/>
      <c r="Q19" s="11">
        <f>SUM(Q6:Q18)</f>
        <v>170000</v>
      </c>
      <c r="R19" s="12">
        <f>SUMPRODUCT(Q6:Q18,R6:R18)/SUM(Q19)</f>
        <v>5.3964705882352941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24402.293500000018</v>
      </c>
      <c r="J20" s="43"/>
      <c r="K20" s="15" t="s">
        <v>11</v>
      </c>
      <c r="L20" s="42">
        <f>IF(K19=0,0,L19*K19)</f>
        <v>2832115</v>
      </c>
      <c r="M20" s="43"/>
      <c r="N20" s="15" t="s">
        <v>10</v>
      </c>
      <c r="O20" s="42">
        <f>IF(Q19=0,0,(R19-O19)*N19-R19*Q19*0.1%-O19*N19*0.03%-R19*Q19*0.03%)</f>
        <v>232.66999999996392</v>
      </c>
      <c r="P20" s="43"/>
      <c r="Q20" s="15" t="s">
        <v>11</v>
      </c>
      <c r="R20" s="42">
        <f>IF(Q19=0,0,R19*Q19)</f>
        <v>917400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</row>
    <row r="21" spans="1:7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8.6162791765164969E-3</v>
      </c>
      <c r="M21" s="29"/>
      <c r="N21" s="20" t="s">
        <v>12</v>
      </c>
      <c r="O21" s="26"/>
      <c r="P21" s="26"/>
      <c r="Q21" s="27"/>
      <c r="R21" s="28">
        <f>O20/R20</f>
        <v>2.5361892304334412E-4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ht="15" x14ac:dyDescent="0.15">
      <c r="A22" s="9"/>
      <c r="B22" s="44" t="s">
        <v>13</v>
      </c>
      <c r="C22" s="45"/>
      <c r="D22" s="46">
        <f>F20+L20+R20+X20+AD20+AJ20+AP20+AV20+BB20+BH20+BN20+BT20+BZ20</f>
        <v>3749515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24634.963499999983</v>
      </c>
      <c r="K22" s="52"/>
      <c r="L22" s="52"/>
      <c r="M22" s="53"/>
      <c r="N22" s="44" t="s">
        <v>15</v>
      </c>
      <c r="O22" s="45"/>
      <c r="P22" s="54">
        <f>J22/D22</f>
        <v>6.5701733424189486E-3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</row>
    <row r="24" spans="1:7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</row>
    <row r="25" spans="1:7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</row>
    <row r="26" spans="1:7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</row>
    <row r="27" spans="1:7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</row>
    <row r="28" spans="1:7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</row>
    <row r="29" spans="1:7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</row>
    <row r="30" spans="1:7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</row>
    <row r="31" spans="1:7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</row>
    <row r="32" spans="1:7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</row>
    <row r="33" spans="1:7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A9" sqref="A9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600309</v>
      </c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75" t="s">
        <v>19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23900</v>
      </c>
      <c r="I6" s="6">
        <v>44.381999999999998</v>
      </c>
      <c r="J6" s="6"/>
      <c r="K6" s="7">
        <v>23900</v>
      </c>
      <c r="L6" s="7">
        <v>44.454000000000001</v>
      </c>
      <c r="M6" s="8"/>
      <c r="N6" s="6">
        <v>45000</v>
      </c>
      <c r="O6" s="25">
        <v>29.602</v>
      </c>
      <c r="P6" s="6"/>
      <c r="Q6" s="7">
        <v>45000</v>
      </c>
      <c r="R6" s="7">
        <v>29.643999999999998</v>
      </c>
      <c r="S6" s="8"/>
      <c r="T6" s="6">
        <v>20000</v>
      </c>
      <c r="U6" s="6">
        <v>29.863</v>
      </c>
      <c r="V6" s="6"/>
      <c r="W6" s="7">
        <v>20000</v>
      </c>
      <c r="X6" s="7">
        <v>29.88</v>
      </c>
      <c r="Y6" s="8"/>
      <c r="Z6" s="6">
        <v>100000</v>
      </c>
      <c r="AA6" s="6">
        <v>5.0999999999999996</v>
      </c>
      <c r="AB6" s="6"/>
      <c r="AC6" s="7">
        <v>100000</v>
      </c>
      <c r="AD6" s="7">
        <v>5.1150000000000002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>
        <v>70000</v>
      </c>
      <c r="AA7" s="6">
        <v>5.16</v>
      </c>
      <c r="AB7" s="6"/>
      <c r="AC7" s="7">
        <v>70000</v>
      </c>
      <c r="AD7" s="7">
        <v>5.1749999999999998</v>
      </c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23900</v>
      </c>
      <c r="I19" s="12">
        <f>SUMPRODUCT(H6:H18,I6:I18)/SUM(H19)</f>
        <v>44.382000000000005</v>
      </c>
      <c r="J19" s="13"/>
      <c r="K19" s="11">
        <f>SUM(K6:K18)</f>
        <v>23900</v>
      </c>
      <c r="L19" s="12">
        <f>SUMPRODUCT(K6:K18,L6:L18)/SUM(K19)</f>
        <v>44.454000000000001</v>
      </c>
      <c r="M19" s="13"/>
      <c r="N19" s="11">
        <f>SUM(N6:N18)</f>
        <v>45000</v>
      </c>
      <c r="O19" s="12">
        <f>SUMPRODUCT(N6:N18,O6:O18)/(N19)</f>
        <v>29.602</v>
      </c>
      <c r="P19" s="13"/>
      <c r="Q19" s="11">
        <f>SUM(Q6:Q18)</f>
        <v>45000</v>
      </c>
      <c r="R19" s="12">
        <f>SUMPRODUCT(Q6:Q18,R6:R18)/SUM(Q19)</f>
        <v>29.643999999999998</v>
      </c>
      <c r="S19" s="13"/>
      <c r="T19" s="11">
        <f>SUM(T6:T18)</f>
        <v>20000</v>
      </c>
      <c r="U19" s="12">
        <f>SUMPRODUCT(T6:T18,U6:U18)/SUM(T19)</f>
        <v>29.863</v>
      </c>
      <c r="V19" s="13"/>
      <c r="W19" s="11">
        <f>SUM(W6:W18)</f>
        <v>20000</v>
      </c>
      <c r="X19" s="12">
        <f>SUMPRODUCT(W6:W18,X6:X18)/SUM(W19)</f>
        <v>29.88</v>
      </c>
      <c r="Y19" s="13"/>
      <c r="Z19" s="11">
        <f>SUM(Z6:Z18)</f>
        <v>170000</v>
      </c>
      <c r="AA19" s="12">
        <f>SUMPRODUCT(Z6:Z18,AA6:AA18)/SUM(Z19)</f>
        <v>5.1247058823529414</v>
      </c>
      <c r="AB19" s="13"/>
      <c r="AC19" s="11">
        <f>SUM(AC6:AC18)</f>
        <v>170000</v>
      </c>
      <c r="AD19" s="12">
        <f>SUMPRODUCT(AC6:AC18,AD6:AD18)/SUM(AC19)</f>
        <v>5.1397058823529411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21.395279999895251</v>
      </c>
      <c r="J20" s="43"/>
      <c r="K20" s="15" t="s">
        <v>11</v>
      </c>
      <c r="L20" s="42">
        <f>IF(K19=0,0,L19*K19)</f>
        <v>1062450.6000000001</v>
      </c>
      <c r="M20" s="43"/>
      <c r="N20" s="15" t="s">
        <v>10</v>
      </c>
      <c r="O20" s="42">
        <f>IF(Q19=0,0,(R19-O19)*N19-R19*Q19*0.1%-O19*N19*0.03%-R19*Q19*0.03%)</f>
        <v>-243.80100000008815</v>
      </c>
      <c r="P20" s="43"/>
      <c r="Q20" s="15" t="s">
        <v>11</v>
      </c>
      <c r="R20" s="42">
        <f>IF(Q19=0,0,R19*Q19)</f>
        <v>1333980</v>
      </c>
      <c r="S20" s="43"/>
      <c r="T20" s="15" t="s">
        <v>10</v>
      </c>
      <c r="U20" s="42">
        <f>IF(W19=0,0,(X19-U19)*W19-X19*W19*0.1%-U19*T19*0.03%-X19*W19*0.03%)</f>
        <v>-616.05800000001079</v>
      </c>
      <c r="V20" s="43"/>
      <c r="W20" s="15" t="s">
        <v>11</v>
      </c>
      <c r="X20" s="42">
        <f>IF(W19=0,0,X19*W19)</f>
        <v>597600</v>
      </c>
      <c r="Y20" s="43"/>
      <c r="Z20" s="15" t="s">
        <v>10</v>
      </c>
      <c r="AA20" s="42">
        <f>IF(AC19=0,0,(AD19-AA19)*AC19-AC19*AD19*0.1%-AA19*Z19*0.03%-AD19*AC19*0.03%)</f>
        <v>1152.7649999999455</v>
      </c>
      <c r="AB20" s="43"/>
      <c r="AC20" s="15" t="s">
        <v>11</v>
      </c>
      <c r="AD20" s="42">
        <f>IF(AC19=0,0,AD19*AC19)</f>
        <v>873750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2.0137670400765219E-5</v>
      </c>
      <c r="M21" s="29"/>
      <c r="N21" s="20" t="s">
        <v>12</v>
      </c>
      <c r="O21" s="26"/>
      <c r="P21" s="26"/>
      <c r="Q21" s="27"/>
      <c r="R21" s="28">
        <f>O20/R20</f>
        <v>-1.8276211037653348E-4</v>
      </c>
      <c r="S21" s="29"/>
      <c r="T21" s="27" t="s">
        <v>12</v>
      </c>
      <c r="U21" s="26"/>
      <c r="V21" s="26"/>
      <c r="W21" s="27"/>
      <c r="X21" s="28">
        <f>U20/X20</f>
        <v>-1.0308868808567785E-3</v>
      </c>
      <c r="Y21" s="26"/>
      <c r="Z21" s="27" t="s">
        <v>12</v>
      </c>
      <c r="AA21" s="26"/>
      <c r="AB21" s="26"/>
      <c r="AC21" s="27"/>
      <c r="AD21" s="28">
        <f>AA20/AD20</f>
        <v>1.3193304721029419E-3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3867780.6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314.30127999974184</v>
      </c>
      <c r="K22" s="52"/>
      <c r="L22" s="52"/>
      <c r="M22" s="53"/>
      <c r="N22" s="44" t="s">
        <v>15</v>
      </c>
      <c r="O22" s="45"/>
      <c r="P22" s="54">
        <f>J22/D22</f>
        <v>8.1261403503534262E-5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G1" workbookViewId="0">
      <selection activeCell="AE11" sqref="AE11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19</v>
      </c>
      <c r="I2" s="67"/>
      <c r="J2" s="67"/>
      <c r="K2" s="67"/>
      <c r="L2" s="67"/>
      <c r="M2" s="68"/>
      <c r="N2" s="75" t="s">
        <v>18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300446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70000</v>
      </c>
      <c r="I6" s="6">
        <v>5.0650000000000004</v>
      </c>
      <c r="J6" s="6"/>
      <c r="K6" s="7">
        <v>70000</v>
      </c>
      <c r="L6" s="7">
        <v>5.0750000000000002</v>
      </c>
      <c r="M6" s="8"/>
      <c r="N6" s="6">
        <v>15000</v>
      </c>
      <c r="O6" s="25">
        <v>13.15</v>
      </c>
      <c r="P6" s="6"/>
      <c r="Q6" s="7">
        <v>8000</v>
      </c>
      <c r="R6" s="7">
        <v>13.19</v>
      </c>
      <c r="S6" s="8"/>
      <c r="T6" s="6">
        <v>35700</v>
      </c>
      <c r="U6" s="6">
        <v>17.736999999999998</v>
      </c>
      <c r="V6" s="6"/>
      <c r="W6" s="7">
        <v>35700</v>
      </c>
      <c r="X6" s="7">
        <v>17.809000000000001</v>
      </c>
      <c r="Y6" s="8"/>
      <c r="Z6" s="6">
        <v>12000</v>
      </c>
      <c r="AA6" s="6">
        <v>43.808999999999997</v>
      </c>
      <c r="AB6" s="6"/>
      <c r="AC6" s="7">
        <v>12000</v>
      </c>
      <c r="AD6" s="7">
        <v>43.927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1600</v>
      </c>
      <c r="O7" s="6">
        <v>13.1</v>
      </c>
      <c r="P7" s="6"/>
      <c r="Q7" s="7">
        <v>7000</v>
      </c>
      <c r="R7" s="7">
        <v>13.2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15000</v>
      </c>
      <c r="O8" s="6">
        <v>13.12</v>
      </c>
      <c r="P8" s="10"/>
      <c r="Q8" s="7">
        <v>8000</v>
      </c>
      <c r="R8" s="7">
        <v>13.16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>
        <v>6400</v>
      </c>
      <c r="R9" s="7">
        <v>13.16</v>
      </c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>
        <v>2200</v>
      </c>
      <c r="R10" s="7">
        <v>13.08</v>
      </c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70000</v>
      </c>
      <c r="I19" s="12">
        <f>SUMPRODUCT(H6:H18,I6:I18)/SUM(H19)</f>
        <v>5.0650000000000004</v>
      </c>
      <c r="J19" s="13"/>
      <c r="K19" s="11">
        <f>SUM(K6:K18)</f>
        <v>70000</v>
      </c>
      <c r="L19" s="12">
        <f>SUMPRODUCT(K6:K18,L6:L18)/SUM(K19)</f>
        <v>5.0750000000000002</v>
      </c>
      <c r="M19" s="13"/>
      <c r="N19" s="11">
        <f>SUM(N6:N18)</f>
        <v>31600</v>
      </c>
      <c r="O19" s="12">
        <f>SUMPRODUCT(N6:N18,O6:O18)/(N19)</f>
        <v>13.133227848101265</v>
      </c>
      <c r="P19" s="13"/>
      <c r="Q19" s="11">
        <f>SUM(Q6:Q18)</f>
        <v>31600</v>
      </c>
      <c r="R19" s="12">
        <f>SUMPRODUCT(Q6:Q18,R6:R18)/SUM(Q19)</f>
        <v>13.170886075949367</v>
      </c>
      <c r="S19" s="13"/>
      <c r="T19" s="11">
        <f>SUM(T6:T18)</f>
        <v>35700</v>
      </c>
      <c r="U19" s="12">
        <f>SUMPRODUCT(T6:T18,U6:U18)/SUM(T19)</f>
        <v>17.736999999999998</v>
      </c>
      <c r="V19" s="13"/>
      <c r="W19" s="11">
        <f>SUM(W6:W18)</f>
        <v>35700</v>
      </c>
      <c r="X19" s="12">
        <f>SUMPRODUCT(W6:W18,X6:X18)/SUM(W19)</f>
        <v>17.809000000000001</v>
      </c>
      <c r="Y19" s="13"/>
      <c r="Z19" s="11">
        <f>SUM(Z6:Z18)</f>
        <v>12000</v>
      </c>
      <c r="AA19" s="12">
        <f>SUMPRODUCT(Z6:Z18,AA6:AA18)/SUM(Z19)</f>
        <v>43.808999999999997</v>
      </c>
      <c r="AB19" s="13"/>
      <c r="AC19" s="11">
        <f>SUM(AC6:AC18)</f>
        <v>12000</v>
      </c>
      <c r="AD19" s="12">
        <f>SUMPRODUCT(AC6:AC18,AD6:AD18)/SUM(AC19)</f>
        <v>43.927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131.80999999998511</v>
      </c>
      <c r="J20" s="43"/>
      <c r="K20" s="15" t="s">
        <v>11</v>
      </c>
      <c r="L20" s="42">
        <f>IF(K19=0,0,L19*K19)</f>
        <v>355250</v>
      </c>
      <c r="M20" s="43"/>
      <c r="N20" s="15" t="s">
        <v>10</v>
      </c>
      <c r="O20" s="42">
        <f>IF(Q19=0,0,(R19-O19)*N19-R19*Q19*0.1%-O19*N19*0.03%-R19*Q19*0.03%)</f>
        <v>524.43700000001343</v>
      </c>
      <c r="P20" s="43"/>
      <c r="Q20" s="15" t="s">
        <v>11</v>
      </c>
      <c r="R20" s="42">
        <f>IF(Q19=0,0,R19*Q19)</f>
        <v>416200</v>
      </c>
      <c r="S20" s="43"/>
      <c r="T20" s="15" t="s">
        <v>10</v>
      </c>
      <c r="U20" s="42">
        <f>IF(W19=0,0,(X19-U19)*W19-X19*W19*0.1%-U19*T19*0.03%-X19*W19*0.03%)</f>
        <v>1553.9210400000973</v>
      </c>
      <c r="V20" s="43"/>
      <c r="W20" s="15" t="s">
        <v>11</v>
      </c>
      <c r="X20" s="42">
        <f>IF(W19=0,0,X19*W19)</f>
        <v>635781.30000000005</v>
      </c>
      <c r="Y20" s="43"/>
      <c r="Z20" s="15" t="s">
        <v>10</v>
      </c>
      <c r="AA20" s="42">
        <f>IF(AC19=0,0,(AD19-AA19)*AC19-AC19*AD19*0.1%-AA19*Z19*0.03%-AD19*AC19*0.03%)</f>
        <v>573.02640000002521</v>
      </c>
      <c r="AB20" s="43"/>
      <c r="AC20" s="15" t="s">
        <v>11</v>
      </c>
      <c r="AD20" s="42">
        <f>IF(AC19=0,0,AD19*AC19)</f>
        <v>527124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3.7103448275857878E-4</v>
      </c>
      <c r="M21" s="29"/>
      <c r="N21" s="20" t="s">
        <v>12</v>
      </c>
      <c r="O21" s="26"/>
      <c r="P21" s="26"/>
      <c r="Q21" s="27"/>
      <c r="R21" s="28">
        <f>O20/R20</f>
        <v>1.2600600672753807E-3</v>
      </c>
      <c r="S21" s="29"/>
      <c r="T21" s="27" t="s">
        <v>12</v>
      </c>
      <c r="U21" s="26"/>
      <c r="V21" s="26"/>
      <c r="W21" s="27"/>
      <c r="X21" s="28">
        <f>U20/X20</f>
        <v>2.4441125273739527E-3</v>
      </c>
      <c r="Y21" s="26"/>
      <c r="Z21" s="27" t="s">
        <v>12</v>
      </c>
      <c r="AA21" s="26"/>
      <c r="AB21" s="26"/>
      <c r="AC21" s="27"/>
      <c r="AD21" s="28">
        <f>AA20/AD20</f>
        <v>1.0870808386641952E-3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1934355.3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2783.1944400001212</v>
      </c>
      <c r="K22" s="52"/>
      <c r="L22" s="52"/>
      <c r="M22" s="53"/>
      <c r="N22" s="44" t="s">
        <v>15</v>
      </c>
      <c r="O22" s="45"/>
      <c r="P22" s="54">
        <f>J22/D22</f>
        <v>1.4388227643598469E-3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A14" sqref="A14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19</v>
      </c>
      <c r="I2" s="67"/>
      <c r="J2" s="67"/>
      <c r="K2" s="67"/>
      <c r="L2" s="67"/>
      <c r="M2" s="68"/>
      <c r="N2" s="66"/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66">
        <v>300446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35000</v>
      </c>
      <c r="I6" s="6">
        <v>4.8099999999999996</v>
      </c>
      <c r="J6" s="6"/>
      <c r="K6" s="7">
        <v>35000</v>
      </c>
      <c r="L6" s="7">
        <v>4.83</v>
      </c>
      <c r="M6" s="8"/>
      <c r="N6" s="6"/>
      <c r="O6" s="25"/>
      <c r="P6" s="6"/>
      <c r="Q6" s="7"/>
      <c r="R6" s="7"/>
      <c r="S6" s="8"/>
      <c r="T6" s="6">
        <v>20000</v>
      </c>
      <c r="U6" s="6">
        <v>29.39</v>
      </c>
      <c r="V6" s="6"/>
      <c r="W6" s="7">
        <v>20000</v>
      </c>
      <c r="X6" s="7">
        <v>29.395</v>
      </c>
      <c r="Y6" s="8"/>
      <c r="Z6" s="6">
        <v>28600</v>
      </c>
      <c r="AA6" s="6">
        <v>40.686999999999998</v>
      </c>
      <c r="AB6" s="6"/>
      <c r="AC6" s="7">
        <v>28600</v>
      </c>
      <c r="AD6" s="7">
        <v>40.947000000000003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35000</v>
      </c>
      <c r="I7" s="6">
        <v>4.7699999999999996</v>
      </c>
      <c r="J7" s="6"/>
      <c r="K7" s="7">
        <v>35000</v>
      </c>
      <c r="L7" s="7">
        <v>4.78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70000</v>
      </c>
      <c r="I19" s="12">
        <f>SUMPRODUCT(H6:H18,I6:I18)/SUM(H19)</f>
        <v>4.79</v>
      </c>
      <c r="J19" s="13"/>
      <c r="K19" s="11">
        <f>SUM(K6:K18)</f>
        <v>70000</v>
      </c>
      <c r="L19" s="12">
        <f>SUMPRODUCT(K6:K18,L6:L18)/SUM(K19)</f>
        <v>4.8049999999999997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20000</v>
      </c>
      <c r="U19" s="12">
        <f>SUMPRODUCT(T6:T18,U6:U18)/SUM(T19)</f>
        <v>29.39</v>
      </c>
      <c r="V19" s="13"/>
      <c r="W19" s="11">
        <f>SUM(W6:W18)</f>
        <v>20000</v>
      </c>
      <c r="X19" s="12">
        <f>SUMPRODUCT(W6:W18,X6:X18)/SUM(W19)</f>
        <v>29.395</v>
      </c>
      <c r="Y19" s="13"/>
      <c r="Z19" s="11">
        <f>SUM(Z6:Z18)</f>
        <v>28600</v>
      </c>
      <c r="AA19" s="12">
        <f>SUMPRODUCT(Z6:Z18,AA6:AA18)/SUM(Z19)</f>
        <v>40.686999999999998</v>
      </c>
      <c r="AB19" s="13"/>
      <c r="AC19" s="11">
        <f>SUM(AC6:AC18)</f>
        <v>28600</v>
      </c>
      <c r="AD19" s="12">
        <f>SUMPRODUCT(AC6:AC18,AD6:AD18)/SUM(AC19)</f>
        <v>40.94700000000001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512.15499999997769</v>
      </c>
      <c r="J20" s="43"/>
      <c r="K20" s="15" t="s">
        <v>11</v>
      </c>
      <c r="L20" s="42">
        <f>IF(K19=0,0,L19*K19)</f>
        <v>336350</v>
      </c>
      <c r="M20" s="43"/>
      <c r="N20" s="15" t="s">
        <v>10</v>
      </c>
      <c r="O20" s="42">
        <f>IF(Q19=0,0,(R19-O19)*N19-R19*Q19*0.1%-O19*N19*0.03%-R19*Q19*0.03%)</f>
        <v>0</v>
      </c>
      <c r="P20" s="43"/>
      <c r="Q20" s="15" t="s">
        <v>11</v>
      </c>
      <c r="R20" s="42">
        <f>IF(Q19=0,0,R19*Q19)</f>
        <v>0</v>
      </c>
      <c r="S20" s="43"/>
      <c r="T20" s="15" t="s">
        <v>10</v>
      </c>
      <c r="U20" s="42">
        <f>IF(W19=0,0,(X19-U19)*W19-X19*W19*0.1%-U19*T19*0.03%-X19*W19*0.03%)</f>
        <v>-840.6100000000198</v>
      </c>
      <c r="V20" s="43"/>
      <c r="W20" s="15" t="s">
        <v>11</v>
      </c>
      <c r="X20" s="42">
        <f>IF(W19=0,0,X19*W19)</f>
        <v>587900</v>
      </c>
      <c r="Y20" s="43"/>
      <c r="Z20" s="15" t="s">
        <v>10</v>
      </c>
      <c r="AA20" s="42">
        <f>IF(AC19=0,0,(AD19-AA19)*AC19-AC19*AD19*0.1%-AA19*Z19*0.03%-AD19*AC19*0.03%)</f>
        <v>5564.4960800003491</v>
      </c>
      <c r="AB20" s="43"/>
      <c r="AC20" s="15" t="s">
        <v>11</v>
      </c>
      <c r="AD20" s="42">
        <f>IF(AC19=0,0,AD19*AC19)</f>
        <v>1171084.2000000002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1.5226847034338566E-3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>
        <f>U20/X20</f>
        <v>-1.4298520156489536E-3</v>
      </c>
      <c r="Y21" s="26"/>
      <c r="Z21" s="27" t="s">
        <v>12</v>
      </c>
      <c r="AA21" s="26"/>
      <c r="AB21" s="26"/>
      <c r="AC21" s="27"/>
      <c r="AD21" s="28">
        <f>AA20/AD20</f>
        <v>4.7515764280658453E-3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2095334.2000000002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5236.0410800003074</v>
      </c>
      <c r="K22" s="52"/>
      <c r="L22" s="52"/>
      <c r="M22" s="53"/>
      <c r="N22" s="44" t="s">
        <v>15</v>
      </c>
      <c r="O22" s="45"/>
      <c r="P22" s="54">
        <f>J22/D22</f>
        <v>2.4989049861355323E-3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A9" sqref="A9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20</v>
      </c>
      <c r="I2" s="67"/>
      <c r="J2" s="67"/>
      <c r="K2" s="67"/>
      <c r="L2" s="67"/>
      <c r="M2" s="68"/>
      <c r="N2" s="66">
        <v>300446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600309</v>
      </c>
      <c r="AA2" s="67"/>
      <c r="AB2" s="67"/>
      <c r="AC2" s="67"/>
      <c r="AD2" s="67"/>
      <c r="AE2" s="68"/>
      <c r="AF2" s="75" t="s">
        <v>19</v>
      </c>
      <c r="AG2" s="67"/>
      <c r="AH2" s="67"/>
      <c r="AI2" s="67"/>
      <c r="AJ2" s="67"/>
      <c r="AK2" s="68"/>
      <c r="AL2" s="66">
        <v>600150</v>
      </c>
      <c r="AM2" s="64"/>
      <c r="AN2" s="64"/>
      <c r="AO2" s="64"/>
      <c r="AP2" s="64"/>
      <c r="AQ2" s="65"/>
      <c r="AR2" s="66">
        <v>600649</v>
      </c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10000</v>
      </c>
      <c r="I6" s="6">
        <v>12.958</v>
      </c>
      <c r="J6" s="6"/>
      <c r="K6" s="7">
        <v>10000</v>
      </c>
      <c r="L6" s="7">
        <v>12.895</v>
      </c>
      <c r="M6" s="8"/>
      <c r="N6" s="6">
        <v>16500</v>
      </c>
      <c r="O6" s="25">
        <v>39.286000000000001</v>
      </c>
      <c r="P6" s="6"/>
      <c r="Q6" s="7">
        <v>16500</v>
      </c>
      <c r="R6" s="7">
        <v>39.53</v>
      </c>
      <c r="S6" s="8"/>
      <c r="T6" s="6">
        <v>34700</v>
      </c>
      <c r="U6" s="6">
        <v>17.251999999999999</v>
      </c>
      <c r="V6" s="6"/>
      <c r="W6" s="7">
        <v>34700</v>
      </c>
      <c r="X6" s="7">
        <v>17.37</v>
      </c>
      <c r="Y6" s="8"/>
      <c r="Z6" s="6">
        <v>5000</v>
      </c>
      <c r="AA6" s="6">
        <v>31</v>
      </c>
      <c r="AB6" s="6"/>
      <c r="AC6" s="7">
        <v>5000</v>
      </c>
      <c r="AD6" s="7">
        <v>30.923999999999999</v>
      </c>
      <c r="AE6" s="8"/>
      <c r="AF6" s="6">
        <v>35000</v>
      </c>
      <c r="AG6" s="6">
        <v>4.7300000000000004</v>
      </c>
      <c r="AH6" s="6"/>
      <c r="AI6" s="7">
        <v>35000</v>
      </c>
      <c r="AJ6" s="7">
        <v>4.72</v>
      </c>
      <c r="AK6" s="8"/>
      <c r="AL6" s="6">
        <v>10000</v>
      </c>
      <c r="AM6" s="6">
        <v>28.54</v>
      </c>
      <c r="AN6" s="6"/>
      <c r="AO6" s="7">
        <v>10000</v>
      </c>
      <c r="AP6" s="7">
        <v>28.594999999999999</v>
      </c>
      <c r="AQ6" s="8"/>
      <c r="AR6" s="6">
        <v>15000</v>
      </c>
      <c r="AS6" s="6">
        <v>12.8</v>
      </c>
      <c r="AT6" s="6"/>
      <c r="AU6" s="7">
        <v>15000</v>
      </c>
      <c r="AV6" s="7">
        <v>12.84</v>
      </c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10000</v>
      </c>
      <c r="I19" s="12">
        <f>SUMPRODUCT(H6:H18,I6:I18)/SUM(H19)</f>
        <v>12.958</v>
      </c>
      <c r="J19" s="13"/>
      <c r="K19" s="11">
        <f>SUM(K6:K18)</f>
        <v>10000</v>
      </c>
      <c r="L19" s="12">
        <f>SUMPRODUCT(K6:K18,L6:L18)/SUM(K19)</f>
        <v>12.895</v>
      </c>
      <c r="M19" s="13"/>
      <c r="N19" s="11">
        <f>SUM(N6:N18)</f>
        <v>16500</v>
      </c>
      <c r="O19" s="12">
        <f>SUMPRODUCT(N6:N18,O6:O18)/(N19)</f>
        <v>39.286000000000001</v>
      </c>
      <c r="P19" s="13"/>
      <c r="Q19" s="11">
        <f>SUM(Q6:Q18)</f>
        <v>16500</v>
      </c>
      <c r="R19" s="12">
        <f>SUMPRODUCT(Q6:Q18,R6:R18)/SUM(Q19)</f>
        <v>39.53</v>
      </c>
      <c r="S19" s="13"/>
      <c r="T19" s="11">
        <f>SUM(T6:T18)</f>
        <v>34700</v>
      </c>
      <c r="U19" s="12">
        <f>SUMPRODUCT(T6:T18,U6:U18)/SUM(T19)</f>
        <v>17.251999999999999</v>
      </c>
      <c r="V19" s="13"/>
      <c r="W19" s="11">
        <f>SUM(W6:W18)</f>
        <v>34700</v>
      </c>
      <c r="X19" s="12">
        <f>SUMPRODUCT(W6:W18,X6:X18)/SUM(W19)</f>
        <v>17.37</v>
      </c>
      <c r="Y19" s="13"/>
      <c r="Z19" s="11">
        <f>SUM(Z6:Z18)</f>
        <v>5000</v>
      </c>
      <c r="AA19" s="12">
        <f>SUMPRODUCT(Z6:Z18,AA6:AA18)/SUM(Z19)</f>
        <v>31</v>
      </c>
      <c r="AB19" s="13"/>
      <c r="AC19" s="11">
        <f>SUM(AC6:AC18)</f>
        <v>5000</v>
      </c>
      <c r="AD19" s="12">
        <f>SUMPRODUCT(AC6:AC18,AD6:AD18)/SUM(AC19)</f>
        <v>30.923999999999999</v>
      </c>
      <c r="AE19" s="13"/>
      <c r="AF19" s="11">
        <f>SUM(AF6:AF18)</f>
        <v>35000</v>
      </c>
      <c r="AG19" s="12">
        <f>SUMPRODUCT(AF6:AF18,AG6:AG18)/SUM(AF19)</f>
        <v>4.7300000000000004</v>
      </c>
      <c r="AH19" s="13"/>
      <c r="AI19" s="11">
        <f>SUM(AI6:AI18)</f>
        <v>35000</v>
      </c>
      <c r="AJ19" s="12">
        <f>SUMPRODUCT(AI6:AI18,AJ6:AJ18)/SUM(AI19)</f>
        <v>4.72</v>
      </c>
      <c r="AK19" s="13"/>
      <c r="AL19" s="11">
        <f>SUM(AL6:AL18)</f>
        <v>10000</v>
      </c>
      <c r="AM19" s="12">
        <f>SUMPRODUCT(AL6:AL18,AM6:AM18)/SUM(AL19)</f>
        <v>28.54</v>
      </c>
      <c r="AN19" s="13"/>
      <c r="AO19" s="11">
        <f>SUM(AO6:AO18)</f>
        <v>10000</v>
      </c>
      <c r="AP19" s="12">
        <f>SUMPRODUCT(AO6:AO18,AP6:AP18)/SUM(AO19)</f>
        <v>28.594999999999999</v>
      </c>
      <c r="AQ19" s="13"/>
      <c r="AR19" s="11">
        <f>SUM(AR6:AR18)</f>
        <v>15000</v>
      </c>
      <c r="AS19" s="12">
        <f>SUMPRODUCT(AR6:AR18,AS6:AS18)/SUM(AR19)</f>
        <v>12.8</v>
      </c>
      <c r="AT19" s="13"/>
      <c r="AU19" s="11">
        <f>SUM(AU6:AU18)</f>
        <v>15000</v>
      </c>
      <c r="AV19" s="12">
        <f>SUMPRODUCT(AU6:AU18,AV6:AV18)/SUM(AU19)</f>
        <v>12.84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-836.50900000000615</v>
      </c>
      <c r="J20" s="43"/>
      <c r="K20" s="15" t="s">
        <v>11</v>
      </c>
      <c r="L20" s="42">
        <f>IF(K19=0,0,L19*K19)</f>
        <v>128950</v>
      </c>
      <c r="M20" s="43"/>
      <c r="N20" s="15" t="s">
        <v>10</v>
      </c>
      <c r="O20" s="42">
        <f>IF(Q19=0,0,(R19-O19)*N19-R19*Q19*0.1%-O19*N19*0.03%-R19*Q19*0.03%)</f>
        <v>2983.6157999999969</v>
      </c>
      <c r="P20" s="43"/>
      <c r="Q20" s="15" t="s">
        <v>11</v>
      </c>
      <c r="R20" s="42">
        <f>IF(Q19=0,0,R19*Q19)</f>
        <v>652245</v>
      </c>
      <c r="S20" s="43"/>
      <c r="T20" s="15" t="s">
        <v>10</v>
      </c>
      <c r="U20" s="42">
        <f>IF(W19=0,0,(X19-U19)*W19-X19*W19*0.1%-U19*T19*0.03%-X19*W19*0.03%)</f>
        <v>3131.4459800000732</v>
      </c>
      <c r="V20" s="43"/>
      <c r="W20" s="15" t="s">
        <v>11</v>
      </c>
      <c r="X20" s="42">
        <f>IF(W19=0,0,X19*W19)</f>
        <v>602739</v>
      </c>
      <c r="Y20" s="43"/>
      <c r="Z20" s="15" t="s">
        <v>10</v>
      </c>
      <c r="AA20" s="42">
        <f>IF(AC19=0,0,(AD19-AA19)*AC19-AC19*AD19*0.1%-AA19*Z19*0.03%-AD19*AC19*0.03%)</f>
        <v>-627.50600000000259</v>
      </c>
      <c r="AB20" s="43"/>
      <c r="AC20" s="15" t="s">
        <v>11</v>
      </c>
      <c r="AD20" s="42">
        <f>IF(AC19=0,0,AD19*AC19)</f>
        <v>154620</v>
      </c>
      <c r="AE20" s="43"/>
      <c r="AF20" s="15" t="s">
        <v>10</v>
      </c>
      <c r="AG20" s="42">
        <f>IF(AI19=0,0,(AJ19-AG19)*AI19-AI19*AJ19*0.1%-AG19*AF19*0.03%-AJ19*AI19*0.03%)</f>
        <v>-614.4250000000236</v>
      </c>
      <c r="AH20" s="43"/>
      <c r="AI20" s="15" t="s">
        <v>11</v>
      </c>
      <c r="AJ20" s="42">
        <f>IF(AI19=0,0,AJ19*AI19)</f>
        <v>165200</v>
      </c>
      <c r="AK20" s="43"/>
      <c r="AL20" s="15" t="s">
        <v>10</v>
      </c>
      <c r="AM20" s="42">
        <f>IF(AO19=0,0,(AP19-AM19)*AO19-AO19*AP19*0.1%-AM19*AL19*0.03%-AP19*AO19*0.03%)</f>
        <v>92.644999999997168</v>
      </c>
      <c r="AN20" s="43"/>
      <c r="AO20" s="15" t="s">
        <v>11</v>
      </c>
      <c r="AP20" s="42">
        <f>IF(AO19=0,0,AP19*AO19)</f>
        <v>285950</v>
      </c>
      <c r="AQ20" s="43"/>
      <c r="AR20" s="15" t="s">
        <v>10</v>
      </c>
      <c r="AS20" s="42">
        <f>IF(AU19=0,0,(AV19-AS19)*AU19-AU19*AV19*0.1%-AS19*AR19*0.03%-AV19*AU19*0.03%)</f>
        <v>292.01999999998725</v>
      </c>
      <c r="AT20" s="43"/>
      <c r="AU20" s="15" t="s">
        <v>11</v>
      </c>
      <c r="AV20" s="42">
        <f>IF(AU19=0,0,AU19*AV19)</f>
        <v>192600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-6.487080263668136E-3</v>
      </c>
      <c r="M21" s="29"/>
      <c r="N21" s="20" t="s">
        <v>12</v>
      </c>
      <c r="O21" s="26"/>
      <c r="P21" s="26"/>
      <c r="Q21" s="27"/>
      <c r="R21" s="28">
        <f>O20/R20</f>
        <v>4.5743789526941515E-3</v>
      </c>
      <c r="S21" s="29"/>
      <c r="T21" s="27" t="s">
        <v>12</v>
      </c>
      <c r="U21" s="26"/>
      <c r="V21" s="26"/>
      <c r="W21" s="27"/>
      <c r="X21" s="28">
        <f>U20/X20</f>
        <v>5.1953598157744446E-3</v>
      </c>
      <c r="Y21" s="26"/>
      <c r="Z21" s="27" t="s">
        <v>12</v>
      </c>
      <c r="AA21" s="26"/>
      <c r="AB21" s="26"/>
      <c r="AC21" s="27"/>
      <c r="AD21" s="28">
        <f>AA20/AD20</f>
        <v>-4.0583753718794633E-3</v>
      </c>
      <c r="AE21" s="26"/>
      <c r="AF21" s="27" t="s">
        <v>12</v>
      </c>
      <c r="AG21" s="26"/>
      <c r="AH21" s="26"/>
      <c r="AI21" s="27"/>
      <c r="AJ21" s="28">
        <f>AG20/AJ20</f>
        <v>-3.719279661017092E-3</v>
      </c>
      <c r="AK21" s="26"/>
      <c r="AL21" s="27" t="s">
        <v>12</v>
      </c>
      <c r="AM21" s="26"/>
      <c r="AN21" s="26"/>
      <c r="AO21" s="27"/>
      <c r="AP21" s="28">
        <f>AM20/AP20</f>
        <v>3.2399020807832548E-4</v>
      </c>
      <c r="AQ21" s="26"/>
      <c r="AR21" s="27" t="s">
        <v>12</v>
      </c>
      <c r="AS21" s="26"/>
      <c r="AT21" s="26"/>
      <c r="AU21" s="27"/>
      <c r="AV21" s="26">
        <f>AS20/AV20</f>
        <v>1.5161993769469743E-3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2182304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4421.2867800000204</v>
      </c>
      <c r="K22" s="52"/>
      <c r="L22" s="52"/>
      <c r="M22" s="53"/>
      <c r="N22" s="44" t="s">
        <v>15</v>
      </c>
      <c r="O22" s="45"/>
      <c r="P22" s="54">
        <f>J22/D22</f>
        <v>2.0259719910699979E-3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C1" workbookViewId="0">
      <selection activeCell="C7" sqref="C7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20</v>
      </c>
      <c r="I2" s="67"/>
      <c r="J2" s="67"/>
      <c r="K2" s="67"/>
      <c r="L2" s="67"/>
      <c r="M2" s="68"/>
      <c r="N2" s="66">
        <v>600649</v>
      </c>
      <c r="O2" s="67"/>
      <c r="P2" s="67"/>
      <c r="Q2" s="67"/>
      <c r="R2" s="67"/>
      <c r="S2" s="68"/>
      <c r="T2" s="66">
        <v>600309</v>
      </c>
      <c r="U2" s="67"/>
      <c r="V2" s="67"/>
      <c r="W2" s="67"/>
      <c r="X2" s="67"/>
      <c r="Y2" s="68"/>
      <c r="Z2" s="66">
        <v>300446</v>
      </c>
      <c r="AA2" s="67"/>
      <c r="AB2" s="67"/>
      <c r="AC2" s="67"/>
      <c r="AD2" s="67"/>
      <c r="AE2" s="68"/>
      <c r="AF2" s="66">
        <v>600879</v>
      </c>
      <c r="AG2" s="67"/>
      <c r="AH2" s="67"/>
      <c r="AI2" s="67"/>
      <c r="AJ2" s="67"/>
      <c r="AK2" s="68"/>
      <c r="AL2" s="66">
        <v>600150</v>
      </c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10000</v>
      </c>
      <c r="I6" s="6">
        <v>13.125</v>
      </c>
      <c r="J6" s="6"/>
      <c r="K6" s="7">
        <v>10000</v>
      </c>
      <c r="L6" s="7">
        <v>13.012</v>
      </c>
      <c r="M6" s="8"/>
      <c r="N6" s="6">
        <v>30000</v>
      </c>
      <c r="O6" s="25">
        <v>12.465999999999999</v>
      </c>
      <c r="P6" s="6"/>
      <c r="Q6" s="7">
        <v>30000</v>
      </c>
      <c r="R6" s="7">
        <v>12.497999999999999</v>
      </c>
      <c r="S6" s="8"/>
      <c r="T6" s="6">
        <v>5000</v>
      </c>
      <c r="U6" s="6">
        <v>30.795999999999999</v>
      </c>
      <c r="V6" s="6"/>
      <c r="W6" s="7">
        <v>5000</v>
      </c>
      <c r="X6" s="7">
        <v>30.853000000000002</v>
      </c>
      <c r="Y6" s="8"/>
      <c r="Z6" s="6">
        <v>10000</v>
      </c>
      <c r="AA6" s="6">
        <v>39.926000000000002</v>
      </c>
      <c r="AB6" s="6"/>
      <c r="AC6" s="7">
        <v>10000</v>
      </c>
      <c r="AD6" s="7">
        <v>40.112000000000002</v>
      </c>
      <c r="AE6" s="8"/>
      <c r="AF6" s="6">
        <v>15900</v>
      </c>
      <c r="AG6" s="6">
        <v>16.850999999999999</v>
      </c>
      <c r="AH6" s="6"/>
      <c r="AI6" s="7">
        <v>15900</v>
      </c>
      <c r="AJ6" s="7">
        <v>16.920999999999999</v>
      </c>
      <c r="AK6" s="8"/>
      <c r="AL6" s="6">
        <v>30000</v>
      </c>
      <c r="AM6" s="6">
        <v>27.353999999999999</v>
      </c>
      <c r="AN6" s="6"/>
      <c r="AO6" s="7">
        <v>30000</v>
      </c>
      <c r="AP6" s="7">
        <v>27.433</v>
      </c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10000</v>
      </c>
      <c r="I19" s="12">
        <f>SUMPRODUCT(H6:H18,I6:I18)/SUM(H19)</f>
        <v>13.125</v>
      </c>
      <c r="J19" s="13"/>
      <c r="K19" s="11">
        <f>SUM(K6:K18)</f>
        <v>10000</v>
      </c>
      <c r="L19" s="12">
        <f>SUMPRODUCT(K6:K18,L6:L18)/SUM(K19)</f>
        <v>13.012</v>
      </c>
      <c r="M19" s="13"/>
      <c r="N19" s="11">
        <f>SUM(N6:N18)</f>
        <v>30000</v>
      </c>
      <c r="O19" s="12">
        <f>SUMPRODUCT(N6:N18,O6:O18)/(N19)</f>
        <v>12.465999999999999</v>
      </c>
      <c r="P19" s="13"/>
      <c r="Q19" s="11">
        <f>SUM(Q6:Q18)</f>
        <v>30000</v>
      </c>
      <c r="R19" s="12">
        <f>SUMPRODUCT(Q6:Q18,R6:R18)/SUM(Q19)</f>
        <v>12.497999999999999</v>
      </c>
      <c r="S19" s="13"/>
      <c r="T19" s="11">
        <f>SUM(T6:T18)</f>
        <v>5000</v>
      </c>
      <c r="U19" s="12">
        <f>SUMPRODUCT(T6:T18,U6:U18)/SUM(T19)</f>
        <v>30.795999999999999</v>
      </c>
      <c r="V19" s="13"/>
      <c r="W19" s="11">
        <f>SUM(W6:W18)</f>
        <v>5000</v>
      </c>
      <c r="X19" s="12">
        <f>SUMPRODUCT(W6:W18,X6:X18)/SUM(W19)</f>
        <v>30.853000000000002</v>
      </c>
      <c r="Y19" s="13"/>
      <c r="Z19" s="11">
        <f>SUM(Z6:Z18)</f>
        <v>10000</v>
      </c>
      <c r="AA19" s="12">
        <f>SUMPRODUCT(Z6:Z18,AA6:AA18)/SUM(Z19)</f>
        <v>39.926000000000002</v>
      </c>
      <c r="AB19" s="13"/>
      <c r="AC19" s="11">
        <f>SUM(AC6:AC18)</f>
        <v>10000</v>
      </c>
      <c r="AD19" s="12">
        <f>SUMPRODUCT(AC6:AC18,AD6:AD18)/SUM(AC19)</f>
        <v>40.112000000000002</v>
      </c>
      <c r="AE19" s="13"/>
      <c r="AF19" s="11">
        <f>SUM(AF6:AF18)</f>
        <v>15900</v>
      </c>
      <c r="AG19" s="12">
        <f>SUMPRODUCT(AF6:AF18,AG6:AG18)/SUM(AF19)</f>
        <v>16.850999999999999</v>
      </c>
      <c r="AH19" s="13"/>
      <c r="AI19" s="11">
        <f>SUM(AI6:AI18)</f>
        <v>15900</v>
      </c>
      <c r="AJ19" s="12">
        <f>SUMPRODUCT(AI6:AI18,AJ6:AJ18)/SUM(AI19)</f>
        <v>16.920999999999999</v>
      </c>
      <c r="AK19" s="13"/>
      <c r="AL19" s="11">
        <f>SUM(AL6:AL18)</f>
        <v>30000</v>
      </c>
      <c r="AM19" s="12">
        <f>SUMPRODUCT(AL6:AL18,AM6:AM18)/SUM(AL19)</f>
        <v>27.353999999999999</v>
      </c>
      <c r="AN19" s="13"/>
      <c r="AO19" s="11">
        <f>SUM(AO6:AO18)</f>
        <v>30000</v>
      </c>
      <c r="AP19" s="12">
        <f>SUMPRODUCT(AO6:AO18,AP6:AP18)/SUM(AO19)</f>
        <v>27.433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-1338.5309999999954</v>
      </c>
      <c r="J20" s="43"/>
      <c r="K20" s="15" t="s">
        <v>11</v>
      </c>
      <c r="L20" s="42">
        <f>IF(K19=0,0,L19*K19)</f>
        <v>130120</v>
      </c>
      <c r="M20" s="43"/>
      <c r="N20" s="15" t="s">
        <v>10</v>
      </c>
      <c r="O20" s="42">
        <f>IF(Q19=0,0,(R19-O19)*N19-R19*Q19*0.1%-O19*N19*0.03%-R19*Q19*0.03%)</f>
        <v>360.38400000000092</v>
      </c>
      <c r="P20" s="43"/>
      <c r="Q20" s="15" t="s">
        <v>11</v>
      </c>
      <c r="R20" s="42">
        <f>IF(Q19=0,0,R19*Q19)</f>
        <v>374940</v>
      </c>
      <c r="S20" s="43"/>
      <c r="T20" s="15" t="s">
        <v>10</v>
      </c>
      <c r="U20" s="42">
        <f>IF(W19=0,0,(X19-U19)*W19-X19*W19*0.1%-U19*T19*0.03%-X19*W19*0.03%)</f>
        <v>38.261500000010798</v>
      </c>
      <c r="V20" s="43"/>
      <c r="W20" s="15" t="s">
        <v>11</v>
      </c>
      <c r="X20" s="42">
        <f>IF(W19=0,0,X19*W19)</f>
        <v>154265</v>
      </c>
      <c r="Y20" s="43"/>
      <c r="Z20" s="15" t="s">
        <v>10</v>
      </c>
      <c r="AA20" s="42">
        <f>IF(AC19=0,0,(AD19-AA19)*AC19-AC19*AD19*0.1%-AA19*Z19*0.03%-AD19*AC19*0.03%)</f>
        <v>1218.7659999999996</v>
      </c>
      <c r="AB20" s="43"/>
      <c r="AC20" s="15" t="s">
        <v>11</v>
      </c>
      <c r="AD20" s="42">
        <f>IF(AC19=0,0,AD19*AC19)</f>
        <v>401120</v>
      </c>
      <c r="AE20" s="43"/>
      <c r="AF20" s="15" t="s">
        <v>10</v>
      </c>
      <c r="AG20" s="42">
        <f>IF(AI19=0,0,(AJ19-AG19)*AI19-AI19*AJ19*0.1%-AG19*AF19*0.03%-AJ19*AI19*0.03%)</f>
        <v>682.86366000000464</v>
      </c>
      <c r="AH20" s="43"/>
      <c r="AI20" s="15" t="s">
        <v>11</v>
      </c>
      <c r="AJ20" s="42">
        <f>IF(AI19=0,0,AJ19*AI19)</f>
        <v>269043.89999999997</v>
      </c>
      <c r="AK20" s="43"/>
      <c r="AL20" s="15" t="s">
        <v>10</v>
      </c>
      <c r="AM20" s="42">
        <f>IF(AO19=0,0,(AP19-AM19)*AO19-AO19*AP19*0.1%-AM19*AL19*0.03%-AP19*AO19*0.03%)</f>
        <v>1053.9270000000188</v>
      </c>
      <c r="AN20" s="43"/>
      <c r="AO20" s="15" t="s">
        <v>11</v>
      </c>
      <c r="AP20" s="42">
        <f>IF(AO19=0,0,AP19*AO19)</f>
        <v>822990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-1.0286896710728523E-2</v>
      </c>
      <c r="M21" s="29"/>
      <c r="N21" s="20" t="s">
        <v>12</v>
      </c>
      <c r="O21" s="26"/>
      <c r="P21" s="26"/>
      <c r="Q21" s="27"/>
      <c r="R21" s="28">
        <f>O20/R20</f>
        <v>9.6117778844615387E-4</v>
      </c>
      <c r="S21" s="29"/>
      <c r="T21" s="27" t="s">
        <v>12</v>
      </c>
      <c r="U21" s="26"/>
      <c r="V21" s="26"/>
      <c r="W21" s="27"/>
      <c r="X21" s="28">
        <f>U20/X20</f>
        <v>2.4802450328986352E-4</v>
      </c>
      <c r="Y21" s="26"/>
      <c r="Z21" s="27" t="s">
        <v>12</v>
      </c>
      <c r="AA21" s="26"/>
      <c r="AB21" s="26"/>
      <c r="AC21" s="27"/>
      <c r="AD21" s="28">
        <f>AA20/AD20</f>
        <v>3.0384074591144786E-3</v>
      </c>
      <c r="AE21" s="26"/>
      <c r="AF21" s="27" t="s">
        <v>12</v>
      </c>
      <c r="AG21" s="26"/>
      <c r="AH21" s="26"/>
      <c r="AI21" s="27"/>
      <c r="AJ21" s="28">
        <f>AG20/AJ20</f>
        <v>2.5381124047042314E-3</v>
      </c>
      <c r="AK21" s="26"/>
      <c r="AL21" s="27" t="s">
        <v>12</v>
      </c>
      <c r="AM21" s="26"/>
      <c r="AN21" s="26"/>
      <c r="AO21" s="27"/>
      <c r="AP21" s="28">
        <f>AM20/AP20</f>
        <v>1.2806072977800688E-3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2152478.9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2015.6711600000394</v>
      </c>
      <c r="K22" s="52"/>
      <c r="L22" s="52"/>
      <c r="M22" s="53"/>
      <c r="N22" s="44" t="s">
        <v>15</v>
      </c>
      <c r="O22" s="45"/>
      <c r="P22" s="54">
        <f>J22/D22</f>
        <v>9.3644177417954695E-4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D1" workbookViewId="0">
      <selection activeCell="L6" sqref="L6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20</v>
      </c>
      <c r="I2" s="67"/>
      <c r="J2" s="67"/>
      <c r="K2" s="67"/>
      <c r="L2" s="67"/>
      <c r="M2" s="68"/>
      <c r="N2" s="66">
        <v>300446</v>
      </c>
      <c r="O2" s="67"/>
      <c r="P2" s="67"/>
      <c r="Q2" s="67"/>
      <c r="R2" s="67"/>
      <c r="S2" s="68"/>
      <c r="T2" s="75" t="s">
        <v>19</v>
      </c>
      <c r="U2" s="67"/>
      <c r="V2" s="67"/>
      <c r="W2" s="67"/>
      <c r="X2" s="67"/>
      <c r="Y2" s="68"/>
      <c r="Z2" s="66">
        <v>600150</v>
      </c>
      <c r="AA2" s="67"/>
      <c r="AB2" s="67"/>
      <c r="AC2" s="67"/>
      <c r="AD2" s="67"/>
      <c r="AE2" s="68"/>
      <c r="AF2" s="66">
        <v>600649</v>
      </c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10000</v>
      </c>
      <c r="I6" s="6">
        <v>13.45</v>
      </c>
      <c r="J6" s="6"/>
      <c r="K6" s="7">
        <v>10000</v>
      </c>
      <c r="L6" s="7">
        <v>13.744999999999999</v>
      </c>
      <c r="M6" s="8"/>
      <c r="N6" s="6">
        <v>32300</v>
      </c>
      <c r="O6" s="25">
        <v>40.747</v>
      </c>
      <c r="P6" s="6"/>
      <c r="Q6" s="7">
        <v>32300</v>
      </c>
      <c r="R6" s="7">
        <v>40.914000000000001</v>
      </c>
      <c r="S6" s="8"/>
      <c r="T6" s="6">
        <v>70000</v>
      </c>
      <c r="U6" s="6">
        <v>4.71</v>
      </c>
      <c r="V6" s="6"/>
      <c r="W6" s="7">
        <v>70000</v>
      </c>
      <c r="X6" s="7">
        <v>4.7300000000000004</v>
      </c>
      <c r="Y6" s="8"/>
      <c r="Z6" s="6">
        <v>30000</v>
      </c>
      <c r="AA6" s="6">
        <v>28.186</v>
      </c>
      <c r="AB6" s="6"/>
      <c r="AC6" s="7">
        <v>30000</v>
      </c>
      <c r="AD6" s="7">
        <v>28.265000000000001</v>
      </c>
      <c r="AE6" s="8"/>
      <c r="AF6" s="6">
        <v>25000</v>
      </c>
      <c r="AG6" s="6">
        <v>12.24</v>
      </c>
      <c r="AH6" s="6"/>
      <c r="AI6" s="7">
        <v>25000</v>
      </c>
      <c r="AJ6" s="7">
        <v>12.23</v>
      </c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10000</v>
      </c>
      <c r="I19" s="12">
        <f>SUMPRODUCT(H6:H18,I6:I18)/SUM(H19)</f>
        <v>13.45</v>
      </c>
      <c r="J19" s="13"/>
      <c r="K19" s="11">
        <f>SUM(K6:K18)</f>
        <v>10000</v>
      </c>
      <c r="L19" s="12">
        <f>SUMPRODUCT(K6:K18,L6:L18)/SUM(K19)</f>
        <v>13.744999999999999</v>
      </c>
      <c r="M19" s="13"/>
      <c r="N19" s="11">
        <f>SUM(N6:N18)</f>
        <v>32300</v>
      </c>
      <c r="O19" s="12">
        <f>SUMPRODUCT(N6:N18,O6:O18)/(N19)</f>
        <v>40.747</v>
      </c>
      <c r="P19" s="13"/>
      <c r="Q19" s="11">
        <f>SUM(Q6:Q18)</f>
        <v>32300</v>
      </c>
      <c r="R19" s="12">
        <f>SUMPRODUCT(Q6:Q18,R6:R18)/SUM(Q19)</f>
        <v>40.914000000000001</v>
      </c>
      <c r="S19" s="13"/>
      <c r="T19" s="11">
        <f>SUM(T6:T18)</f>
        <v>70000</v>
      </c>
      <c r="U19" s="12">
        <f>SUMPRODUCT(T6:T18,U6:U18)/SUM(T19)</f>
        <v>4.71</v>
      </c>
      <c r="V19" s="13"/>
      <c r="W19" s="11">
        <f>SUM(W6:W18)</f>
        <v>70000</v>
      </c>
      <c r="X19" s="12">
        <f>SUMPRODUCT(W6:W18,X6:X18)/SUM(W19)</f>
        <v>4.7300000000000004</v>
      </c>
      <c r="Y19" s="13"/>
      <c r="Z19" s="11">
        <f>SUM(Z6:Z18)</f>
        <v>30000</v>
      </c>
      <c r="AA19" s="12">
        <f>SUMPRODUCT(Z6:Z18,AA6:AA18)/SUM(Z19)</f>
        <v>28.186</v>
      </c>
      <c r="AB19" s="13"/>
      <c r="AC19" s="11">
        <f>SUM(AC6:AC18)</f>
        <v>30000</v>
      </c>
      <c r="AD19" s="12">
        <f>SUMPRODUCT(AC6:AC18,AD6:AD18)/SUM(AC19)</f>
        <v>28.265000000000001</v>
      </c>
      <c r="AE19" s="13"/>
      <c r="AF19" s="11">
        <f>SUM(AF6:AF18)</f>
        <v>25000</v>
      </c>
      <c r="AG19" s="12">
        <f>SUMPRODUCT(AF6:AF18,AG6:AG18)/SUM(AF19)</f>
        <v>12.24</v>
      </c>
      <c r="AH19" s="13"/>
      <c r="AI19" s="11">
        <f>SUM(AI6:AI18)</f>
        <v>25000</v>
      </c>
      <c r="AJ19" s="12">
        <f>SUMPRODUCT(AI6:AI18,AJ6:AJ18)/SUM(AI19)</f>
        <v>12.23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2730.9649999999992</v>
      </c>
      <c r="J20" s="43"/>
      <c r="K20" s="15" t="s">
        <v>11</v>
      </c>
      <c r="L20" s="42">
        <f>IF(K19=0,0,L19*K19)</f>
        <v>137450</v>
      </c>
      <c r="M20" s="43"/>
      <c r="N20" s="15" t="s">
        <v>10</v>
      </c>
      <c r="O20" s="42">
        <f>IF(Q19=0,0,(R19-O19)*N19-R19*Q19*0.1%-O19*N19*0.03%-R19*Q19*0.03%)</f>
        <v>3281.2827100000513</v>
      </c>
      <c r="P20" s="43"/>
      <c r="Q20" s="15" t="s">
        <v>11</v>
      </c>
      <c r="R20" s="42">
        <f>IF(Q19=0,0,R19*Q19)</f>
        <v>1321522.2</v>
      </c>
      <c r="S20" s="43"/>
      <c r="T20" s="15" t="s">
        <v>10</v>
      </c>
      <c r="U20" s="42">
        <f>IF(W19=0,0,(X19-U19)*W19-X19*W19*0.1%-U19*T19*0.03%-X19*W19*0.03%)</f>
        <v>870.66000000003214</v>
      </c>
      <c r="V20" s="43"/>
      <c r="W20" s="15" t="s">
        <v>11</v>
      </c>
      <c r="X20" s="42">
        <f>IF(W19=0,0,X19*W19)</f>
        <v>331100.00000000006</v>
      </c>
      <c r="Y20" s="43"/>
      <c r="Z20" s="15" t="s">
        <v>10</v>
      </c>
      <c r="AA20" s="42">
        <f>IF(AC19=0,0,(AD19-AA19)*AC19-AC19*AD19*0.1%-AA19*Z19*0.03%-AD19*AC19*0.03%)</f>
        <v>1013.9910000000186</v>
      </c>
      <c r="AB20" s="43"/>
      <c r="AC20" s="15" t="s">
        <v>11</v>
      </c>
      <c r="AD20" s="42">
        <f>IF(AC19=0,0,AD19*AC19)</f>
        <v>847950</v>
      </c>
      <c r="AE20" s="43"/>
      <c r="AF20" s="15" t="s">
        <v>10</v>
      </c>
      <c r="AG20" s="42">
        <f>IF(AI19=0,0,(AJ19-AG19)*AI19-AI19*AJ19*0.1%-AG19*AF19*0.03%-AJ19*AI19*0.03%)</f>
        <v>-739.27499999999463</v>
      </c>
      <c r="AH20" s="43"/>
      <c r="AI20" s="15" t="s">
        <v>11</v>
      </c>
      <c r="AJ20" s="42">
        <f>IF(AI19=0,0,AJ19*AI19)</f>
        <v>305750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1.9868788650418329E-2</v>
      </c>
      <c r="M21" s="29"/>
      <c r="N21" s="20" t="s">
        <v>12</v>
      </c>
      <c r="O21" s="26"/>
      <c r="P21" s="26"/>
      <c r="Q21" s="27"/>
      <c r="R21" s="28">
        <f>O20/R20</f>
        <v>2.4829569340568411E-3</v>
      </c>
      <c r="S21" s="29"/>
      <c r="T21" s="27" t="s">
        <v>12</v>
      </c>
      <c r="U21" s="26"/>
      <c r="V21" s="26"/>
      <c r="W21" s="27"/>
      <c r="X21" s="28">
        <f>U20/X20</f>
        <v>2.6295983086681725E-3</v>
      </c>
      <c r="Y21" s="26"/>
      <c r="Z21" s="27" t="s">
        <v>12</v>
      </c>
      <c r="AA21" s="26"/>
      <c r="AB21" s="26"/>
      <c r="AC21" s="27"/>
      <c r="AD21" s="28">
        <f>AA20/AD20</f>
        <v>1.195814611710618E-3</v>
      </c>
      <c r="AE21" s="26"/>
      <c r="AF21" s="27" t="s">
        <v>12</v>
      </c>
      <c r="AG21" s="26"/>
      <c r="AH21" s="26"/>
      <c r="AI21" s="27"/>
      <c r="AJ21" s="28">
        <f>AG20/AJ20</f>
        <v>-2.4179067865903341E-3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2943772.2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7157.6237100001072</v>
      </c>
      <c r="K22" s="52"/>
      <c r="L22" s="52"/>
      <c r="M22" s="53"/>
      <c r="N22" s="44" t="s">
        <v>15</v>
      </c>
      <c r="O22" s="45"/>
      <c r="P22" s="54">
        <f>J22/D22</f>
        <v>2.4314461934249213E-3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K1" zoomScaleSheetLayoutView="100" workbookViewId="0">
      <selection activeCell="AI30" sqref="AI30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600661</v>
      </c>
      <c r="I2" s="67"/>
      <c r="J2" s="67"/>
      <c r="K2" s="67"/>
      <c r="L2" s="67"/>
      <c r="M2" s="68"/>
      <c r="N2" s="66">
        <v>601169</v>
      </c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66">
        <v>601555</v>
      </c>
      <c r="AA2" s="67"/>
      <c r="AB2" s="67"/>
      <c r="AC2" s="67"/>
      <c r="AD2" s="67"/>
      <c r="AE2" s="68"/>
      <c r="AF2" s="66">
        <v>300446</v>
      </c>
      <c r="AG2" s="67"/>
      <c r="AH2" s="67"/>
      <c r="AI2" s="67"/>
      <c r="AJ2" s="67"/>
      <c r="AK2" s="68"/>
      <c r="AL2" s="66">
        <v>600309</v>
      </c>
      <c r="AM2" s="64"/>
      <c r="AN2" s="64"/>
      <c r="AO2" s="64"/>
      <c r="AP2" s="64"/>
      <c r="AQ2" s="65"/>
      <c r="AR2" s="75" t="s">
        <v>19</v>
      </c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5000</v>
      </c>
      <c r="I6" s="6">
        <v>23.998999999999999</v>
      </c>
      <c r="J6" s="6"/>
      <c r="K6" s="7">
        <v>5000</v>
      </c>
      <c r="L6" s="7">
        <v>24.495000000000001</v>
      </c>
      <c r="M6" s="8"/>
      <c r="N6" s="6">
        <v>95000</v>
      </c>
      <c r="O6" s="25">
        <v>9.0269999999999992</v>
      </c>
      <c r="P6" s="6"/>
      <c r="Q6" s="7">
        <v>95000</v>
      </c>
      <c r="R6" s="7">
        <v>9.0730000000000004</v>
      </c>
      <c r="S6" s="8"/>
      <c r="T6" s="6">
        <v>17900</v>
      </c>
      <c r="U6" s="6">
        <v>27.853000000000002</v>
      </c>
      <c r="V6" s="6"/>
      <c r="W6" s="7">
        <v>17900</v>
      </c>
      <c r="X6" s="7">
        <v>27.879000000000001</v>
      </c>
      <c r="Y6" s="8"/>
      <c r="Z6" s="6">
        <v>54000</v>
      </c>
      <c r="AA6" s="6">
        <v>12.079000000000001</v>
      </c>
      <c r="AB6" s="6"/>
      <c r="AC6" s="7">
        <v>54000</v>
      </c>
      <c r="AD6" s="7">
        <v>12.087</v>
      </c>
      <c r="AE6" s="8"/>
      <c r="AF6" s="6">
        <v>54400</v>
      </c>
      <c r="AG6" s="6">
        <v>40.655000000000001</v>
      </c>
      <c r="AH6" s="6"/>
      <c r="AI6" s="7">
        <v>54400</v>
      </c>
      <c r="AJ6" s="7">
        <v>40.854999999999997</v>
      </c>
      <c r="AK6" s="8"/>
      <c r="AL6" s="6">
        <v>10000</v>
      </c>
      <c r="AM6" s="6">
        <v>29.234999999999999</v>
      </c>
      <c r="AN6" s="6"/>
      <c r="AO6" s="7">
        <v>10000</v>
      </c>
      <c r="AP6" s="7">
        <v>29.298999999999999</v>
      </c>
      <c r="AQ6" s="8"/>
      <c r="AR6" s="6">
        <v>70000</v>
      </c>
      <c r="AS6" s="6">
        <v>4.71</v>
      </c>
      <c r="AT6" s="6"/>
      <c r="AU6" s="7">
        <v>70000</v>
      </c>
      <c r="AV6" s="7">
        <v>4.72</v>
      </c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5000</v>
      </c>
      <c r="I19" s="12">
        <f>SUMPRODUCT(H6:H18,I6:I18)/SUM(H19)</f>
        <v>23.998999999999999</v>
      </c>
      <c r="J19" s="13"/>
      <c r="K19" s="11">
        <f>SUM(K6:K18)</f>
        <v>5000</v>
      </c>
      <c r="L19" s="12">
        <f>SUMPRODUCT(K6:K18,L6:L18)/SUM(K19)</f>
        <v>24.495000000000001</v>
      </c>
      <c r="M19" s="13"/>
      <c r="N19" s="11">
        <f>SUM(N6:N18)</f>
        <v>95000</v>
      </c>
      <c r="O19" s="12">
        <f>SUMPRODUCT(N6:N18,O6:O18)/(N19)</f>
        <v>9.0269999999999992</v>
      </c>
      <c r="P19" s="13"/>
      <c r="Q19" s="11">
        <f>SUM(Q6:Q18)</f>
        <v>95000</v>
      </c>
      <c r="R19" s="12">
        <f>SUMPRODUCT(Q6:Q18,R6:R18)/SUM(Q19)</f>
        <v>9.0730000000000004</v>
      </c>
      <c r="S19" s="13"/>
      <c r="T19" s="11">
        <f>SUM(T6:T18)</f>
        <v>17900</v>
      </c>
      <c r="U19" s="12">
        <f>SUMPRODUCT(T6:T18,U6:U18)/SUM(T19)</f>
        <v>27.853000000000002</v>
      </c>
      <c r="V19" s="13"/>
      <c r="W19" s="11">
        <f>SUM(W6:W18)</f>
        <v>17900</v>
      </c>
      <c r="X19" s="12">
        <f>SUMPRODUCT(W6:W18,X6:X18)/SUM(W19)</f>
        <v>27.879000000000001</v>
      </c>
      <c r="Y19" s="13"/>
      <c r="Z19" s="11">
        <f>SUM(Z6:Z18)</f>
        <v>54000</v>
      </c>
      <c r="AA19" s="12">
        <f>SUMPRODUCT(Z6:Z18,AA6:AA18)/SUM(Z19)</f>
        <v>12.079000000000001</v>
      </c>
      <c r="AB19" s="13"/>
      <c r="AC19" s="11">
        <f>SUM(AC6:AC18)</f>
        <v>54000</v>
      </c>
      <c r="AD19" s="12">
        <f>SUMPRODUCT(AC6:AC18,AD6:AD18)/SUM(AC19)</f>
        <v>12.087</v>
      </c>
      <c r="AE19" s="13"/>
      <c r="AF19" s="11">
        <f>SUM(AF6:AF18)</f>
        <v>54400</v>
      </c>
      <c r="AG19" s="12">
        <f>SUMPRODUCT(AF6:AF18,AG6:AG18)/SUM(AF19)</f>
        <v>40.655000000000001</v>
      </c>
      <c r="AH19" s="13"/>
      <c r="AI19" s="11">
        <f>SUM(AI6:AI18)</f>
        <v>54400</v>
      </c>
      <c r="AJ19" s="12">
        <f>SUMPRODUCT(AI6:AI18,AJ6:AJ18)/SUM(AI19)</f>
        <v>40.854999999999997</v>
      </c>
      <c r="AK19" s="13"/>
      <c r="AL19" s="11">
        <f>SUM(AL6:AL18)</f>
        <v>10000</v>
      </c>
      <c r="AM19" s="12">
        <f>SUMPRODUCT(AL6:AL18,AM6:AM18)/SUM(AL19)</f>
        <v>29.234999999999999</v>
      </c>
      <c r="AN19" s="13"/>
      <c r="AO19" s="11">
        <f>SUM(AO6:AO18)</f>
        <v>10000</v>
      </c>
      <c r="AP19" s="12">
        <f>SUMPRODUCT(AO6:AO18,AP6:AP18)/SUM(AO19)</f>
        <v>29.298999999999999</v>
      </c>
      <c r="AQ19" s="13"/>
      <c r="AR19" s="11">
        <f>SUM(AR6:AR18)</f>
        <v>70000</v>
      </c>
      <c r="AS19" s="12">
        <f>SUMPRODUCT(AR6:AR18,AS6:AS18)/SUM(AR19)</f>
        <v>4.71</v>
      </c>
      <c r="AT19" s="13"/>
      <c r="AU19" s="11">
        <f>SUM(AU6:AU18)</f>
        <v>70000</v>
      </c>
      <c r="AV19" s="12">
        <f>SUMPRODUCT(AU6:AU18,AV6:AV18)/SUM(AU19)</f>
        <v>4.72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2284.784000000011</v>
      </c>
      <c r="J20" s="43"/>
      <c r="K20" s="15" t="s">
        <v>11</v>
      </c>
      <c r="L20" s="42">
        <f>IF(K19=0,0,L19*K19)</f>
        <v>122475</v>
      </c>
      <c r="M20" s="43"/>
      <c r="N20" s="15" t="s">
        <v>10</v>
      </c>
      <c r="O20" s="42">
        <f>IF(Q19=0,0,(R19-O19)*N19-R19*Q19*0.1%-O19*N19*0.03%-R19*Q19*0.03%)</f>
        <v>2992.2150000001093</v>
      </c>
      <c r="P20" s="43"/>
      <c r="Q20" s="15" t="s">
        <v>11</v>
      </c>
      <c r="R20" s="42">
        <f>IF(Q19=0,0,R19*Q19)</f>
        <v>861935</v>
      </c>
      <c r="S20" s="43"/>
      <c r="T20" s="15" t="s">
        <v>10</v>
      </c>
      <c r="U20" s="42">
        <f>IF(W19=0,0,(X19-U19)*W19-X19*W19*0.1%-U19*T19*0.03%-X19*W19*0.03%)</f>
        <v>-332.91494000000353</v>
      </c>
      <c r="V20" s="43"/>
      <c r="W20" s="15" t="s">
        <v>11</v>
      </c>
      <c r="X20" s="42">
        <f>IF(W19=0,0,X19*W19)</f>
        <v>499034.10000000003</v>
      </c>
      <c r="Y20" s="43"/>
      <c r="Z20" s="15" t="s">
        <v>10</v>
      </c>
      <c r="AA20" s="42">
        <f>IF(AC19=0,0,(AD19-AA19)*AC19-AC19*AD19*0.1%-AA19*Z19*0.03%-AD19*AC19*0.03%)</f>
        <v>-612.18720000004748</v>
      </c>
      <c r="AB20" s="43"/>
      <c r="AC20" s="15" t="s">
        <v>11</v>
      </c>
      <c r="AD20" s="42">
        <f>IF(AC19=0,0,AD19*AC19)</f>
        <v>652698</v>
      </c>
      <c r="AE20" s="43"/>
      <c r="AF20" s="15" t="s">
        <v>10</v>
      </c>
      <c r="AG20" s="42">
        <f>IF(AI19=0,0,(AJ19-AG19)*AI19-AI19*AJ19*0.1%-AG19*AF19*0.03%-AJ19*AI19*0.03%)</f>
        <v>7327.2447999997667</v>
      </c>
      <c r="AH20" s="43"/>
      <c r="AI20" s="15" t="s">
        <v>11</v>
      </c>
      <c r="AJ20" s="42">
        <f>IF(AI19=0,0,AJ19*AI19)</f>
        <v>2222512</v>
      </c>
      <c r="AK20" s="43"/>
      <c r="AL20" s="15" t="s">
        <v>10</v>
      </c>
      <c r="AM20" s="42">
        <f>IF(AO19=0,0,(AP19-AM19)*AO19-AO19*AP19*0.1%-AM19*AL19*0.03%-AP19*AO19*0.03%)</f>
        <v>171.40800000000058</v>
      </c>
      <c r="AN20" s="43"/>
      <c r="AO20" s="15" t="s">
        <v>11</v>
      </c>
      <c r="AP20" s="42">
        <f>IF(AO19=0,0,AP19*AO19)</f>
        <v>292990</v>
      </c>
      <c r="AQ20" s="43"/>
      <c r="AR20" s="15" t="s">
        <v>10</v>
      </c>
      <c r="AS20" s="42">
        <f>IF(AU19=0,0,(AV19-AS19)*AU19-AU19*AV19*0.1%-AS19*AR19*0.03%-AV19*AU19*0.03%)</f>
        <v>171.56999999998504</v>
      </c>
      <c r="AT20" s="43"/>
      <c r="AU20" s="15" t="s">
        <v>11</v>
      </c>
      <c r="AV20" s="42">
        <f>IF(AU19=0,0,AU19*AV19)</f>
        <v>330400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1.8655105123494681E-2</v>
      </c>
      <c r="M21" s="29"/>
      <c r="N21" s="20" t="s">
        <v>12</v>
      </c>
      <c r="O21" s="26"/>
      <c r="P21" s="26"/>
      <c r="Q21" s="27"/>
      <c r="R21" s="28">
        <f>O20/R20</f>
        <v>3.4715088724789102E-3</v>
      </c>
      <c r="S21" s="29"/>
      <c r="T21" s="27" t="s">
        <v>12</v>
      </c>
      <c r="U21" s="26"/>
      <c r="V21" s="26"/>
      <c r="W21" s="27"/>
      <c r="X21" s="28">
        <f>U20/X20</f>
        <v>-6.6711861974963938E-4</v>
      </c>
      <c r="Y21" s="26"/>
      <c r="Z21" s="27" t="s">
        <v>12</v>
      </c>
      <c r="AA21" s="26"/>
      <c r="AB21" s="26"/>
      <c r="AC21" s="27"/>
      <c r="AD21" s="28">
        <f>AA20/AD20</f>
        <v>-9.3793331678670305E-4</v>
      </c>
      <c r="AE21" s="26"/>
      <c r="AF21" s="27" t="s">
        <v>12</v>
      </c>
      <c r="AG21" s="26"/>
      <c r="AH21" s="26"/>
      <c r="AI21" s="27"/>
      <c r="AJ21" s="28">
        <f>AG20/AJ20</f>
        <v>3.2968302533348602E-3</v>
      </c>
      <c r="AK21" s="26"/>
      <c r="AL21" s="27" t="s">
        <v>12</v>
      </c>
      <c r="AM21" s="26"/>
      <c r="AN21" s="26"/>
      <c r="AO21" s="27"/>
      <c r="AP21" s="28">
        <f>AM20/AP20</f>
        <v>5.8503020580907394E-4</v>
      </c>
      <c r="AQ21" s="26"/>
      <c r="AR21" s="27" t="s">
        <v>12</v>
      </c>
      <c r="AS21" s="26"/>
      <c r="AT21" s="26"/>
      <c r="AU21" s="27"/>
      <c r="AV21" s="26">
        <f>AS20/AV20</f>
        <v>5.1927966101690385E-4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4982044.0999999996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12002.119659999822</v>
      </c>
      <c r="K22" s="52"/>
      <c r="L22" s="52"/>
      <c r="M22" s="53"/>
      <c r="N22" s="44" t="s">
        <v>15</v>
      </c>
      <c r="O22" s="45"/>
      <c r="P22" s="54">
        <f>J22/D22</f>
        <v>2.4090753552341746E-3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H1" zoomScaleSheetLayoutView="100" workbookViewId="0">
      <selection activeCell="X6" sqref="X6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600150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601018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39363</v>
      </c>
      <c r="I6" s="6">
        <v>40.314</v>
      </c>
      <c r="J6" s="6"/>
      <c r="K6" s="7">
        <v>39300</v>
      </c>
      <c r="L6" s="7">
        <v>40.484999999999999</v>
      </c>
      <c r="M6" s="8"/>
      <c r="N6" s="6">
        <v>30000</v>
      </c>
      <c r="O6" s="25">
        <v>26.652999999999999</v>
      </c>
      <c r="P6" s="6"/>
      <c r="Q6" s="7">
        <v>30000</v>
      </c>
      <c r="R6" s="7">
        <v>26.667999999999999</v>
      </c>
      <c r="S6" s="8"/>
      <c r="T6" s="6">
        <v>60000</v>
      </c>
      <c r="U6" s="6">
        <v>16.22</v>
      </c>
      <c r="V6" s="6"/>
      <c r="W6" s="7">
        <v>60000</v>
      </c>
      <c r="X6" s="7">
        <v>16.3</v>
      </c>
      <c r="Y6" s="8"/>
      <c r="Z6" s="6">
        <v>30000</v>
      </c>
      <c r="AA6" s="6">
        <v>5.64</v>
      </c>
      <c r="AB6" s="6"/>
      <c r="AC6" s="7">
        <v>30000</v>
      </c>
      <c r="AD6" s="7">
        <v>5.66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39363</v>
      </c>
      <c r="I19" s="12">
        <f>SUMPRODUCT(H6:H18,I6:I18)/SUM(H19)</f>
        <v>40.314</v>
      </c>
      <c r="J19" s="13"/>
      <c r="K19" s="11">
        <f>SUM(K6:K18)</f>
        <v>39300</v>
      </c>
      <c r="L19" s="12">
        <f>SUMPRODUCT(K6:K18,L6:L18)/SUM(K19)</f>
        <v>40.484999999999999</v>
      </c>
      <c r="M19" s="13"/>
      <c r="N19" s="11">
        <f>SUM(N6:N18)</f>
        <v>30000</v>
      </c>
      <c r="O19" s="12">
        <f>SUMPRODUCT(N6:N18,O6:O18)/(N19)</f>
        <v>26.652999999999999</v>
      </c>
      <c r="P19" s="13"/>
      <c r="Q19" s="11">
        <f>SUM(Q6:Q18)</f>
        <v>30000</v>
      </c>
      <c r="R19" s="12">
        <f>SUMPRODUCT(Q6:Q18,R6:R18)/SUM(Q19)</f>
        <v>26.667999999999999</v>
      </c>
      <c r="S19" s="13"/>
      <c r="T19" s="11">
        <f>SUM(T6:T18)</f>
        <v>60000</v>
      </c>
      <c r="U19" s="12">
        <f>SUMPRODUCT(T6:T18,U6:U18)/SUM(T19)</f>
        <v>16.22</v>
      </c>
      <c r="V19" s="13"/>
      <c r="W19" s="11">
        <f>SUM(W6:W18)</f>
        <v>60000</v>
      </c>
      <c r="X19" s="12">
        <f>SUMPRODUCT(W6:W18,X6:X18)/SUM(W19)</f>
        <v>16.3</v>
      </c>
      <c r="Y19" s="13"/>
      <c r="Z19" s="11">
        <f>SUM(Z6:Z18)</f>
        <v>30000</v>
      </c>
      <c r="AA19" s="12">
        <f>SUMPRODUCT(Z6:Z18,AA6:AA18)/SUM(Z19)</f>
        <v>5.64</v>
      </c>
      <c r="AB19" s="13"/>
      <c r="AC19" s="11">
        <f>SUM(AC6:AC18)</f>
        <v>30000</v>
      </c>
      <c r="AD19" s="12">
        <f>SUMPRODUCT(AC6:AC18,AD6:AD18)/SUM(AC19)</f>
        <v>5.66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4175.8573553999759</v>
      </c>
      <c r="J20" s="43"/>
      <c r="K20" s="15" t="s">
        <v>11</v>
      </c>
      <c r="L20" s="42">
        <f>IF(K19=0,0,L19*K19)</f>
        <v>1591060.5</v>
      </c>
      <c r="M20" s="43"/>
      <c r="N20" s="15" t="s">
        <v>10</v>
      </c>
      <c r="O20" s="42">
        <f>IF(Q19=0,0,(R19-O19)*N19-R19*Q19*0.1%-O19*N19*0.03%-R19*Q19*0.03%)</f>
        <v>-829.92899999998281</v>
      </c>
      <c r="P20" s="43"/>
      <c r="Q20" s="15" t="s">
        <v>11</v>
      </c>
      <c r="R20" s="42">
        <f>IF(Q19=0,0,R19*Q19)</f>
        <v>800040</v>
      </c>
      <c r="S20" s="43"/>
      <c r="T20" s="15" t="s">
        <v>10</v>
      </c>
      <c r="U20" s="42">
        <f>IF(W19=0,0,(X19-U19)*W19-X19*W19*0.1%-U19*T19*0.03%-X19*W19*0.03%)</f>
        <v>3236.6400000001108</v>
      </c>
      <c r="V20" s="43"/>
      <c r="W20" s="15" t="s">
        <v>11</v>
      </c>
      <c r="X20" s="42">
        <f>IF(W19=0,0,X19*W19)</f>
        <v>978000</v>
      </c>
      <c r="Y20" s="43"/>
      <c r="Z20" s="15" t="s">
        <v>10</v>
      </c>
      <c r="AA20" s="42">
        <f>IF(AC19=0,0,(AD19-AA19)*AC19-AC19*AD19*0.1%-AA19*Z19*0.03%-AD19*AC19*0.03%)</f>
        <v>328.50000000001387</v>
      </c>
      <c r="AB20" s="43"/>
      <c r="AC20" s="15" t="s">
        <v>11</v>
      </c>
      <c r="AD20" s="42">
        <f>IF(AC19=0,0,AD19*AC19)</f>
        <v>169800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2.6245748388574637E-3</v>
      </c>
      <c r="M21" s="29"/>
      <c r="N21" s="20" t="s">
        <v>12</v>
      </c>
      <c r="O21" s="26"/>
      <c r="P21" s="26"/>
      <c r="Q21" s="27"/>
      <c r="R21" s="28">
        <f>O20/R20</f>
        <v>-1.0373593820308771E-3</v>
      </c>
      <c r="S21" s="29"/>
      <c r="T21" s="27" t="s">
        <v>12</v>
      </c>
      <c r="U21" s="26"/>
      <c r="V21" s="26"/>
      <c r="W21" s="27"/>
      <c r="X21" s="28">
        <f>U20/X20</f>
        <v>3.3094478527608494E-3</v>
      </c>
      <c r="Y21" s="26"/>
      <c r="Z21" s="27" t="s">
        <v>12</v>
      </c>
      <c r="AA21" s="26"/>
      <c r="AB21" s="26"/>
      <c r="AC21" s="27"/>
      <c r="AD21" s="28">
        <f>AA20/AD20</f>
        <v>1.9346289752650995E-3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3538900.5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6911.068355400118</v>
      </c>
      <c r="K22" s="52"/>
      <c r="L22" s="52"/>
      <c r="M22" s="53"/>
      <c r="N22" s="44" t="s">
        <v>15</v>
      </c>
      <c r="O22" s="45"/>
      <c r="P22" s="54">
        <f>J22/D22</f>
        <v>1.9528857495146072E-3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abSelected="1" zoomScaleSheetLayoutView="100" workbookViewId="0">
      <selection activeCell="A10" sqref="A10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75" t="s">
        <v>18</v>
      </c>
      <c r="I2" s="67"/>
      <c r="J2" s="67"/>
      <c r="K2" s="67"/>
      <c r="L2" s="67"/>
      <c r="M2" s="68"/>
      <c r="N2" s="66">
        <v>300446</v>
      </c>
      <c r="O2" s="67"/>
      <c r="P2" s="67"/>
      <c r="Q2" s="67"/>
      <c r="R2" s="67"/>
      <c r="S2" s="68"/>
      <c r="T2" s="66">
        <v>600649</v>
      </c>
      <c r="U2" s="67"/>
      <c r="V2" s="67"/>
      <c r="W2" s="67"/>
      <c r="X2" s="67"/>
      <c r="Y2" s="68"/>
      <c r="Z2" s="75" t="s">
        <v>19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8000</v>
      </c>
      <c r="I6" s="6">
        <v>13.51</v>
      </c>
      <c r="J6" s="6"/>
      <c r="K6" s="7">
        <v>4000</v>
      </c>
      <c r="L6" s="7">
        <v>13.57</v>
      </c>
      <c r="M6" s="8"/>
      <c r="N6" s="6">
        <v>28000</v>
      </c>
      <c r="O6" s="25">
        <v>41.308999999999997</v>
      </c>
      <c r="P6" s="6"/>
      <c r="Q6" s="7">
        <v>28063</v>
      </c>
      <c r="R6" s="7">
        <v>41.536999999999999</v>
      </c>
      <c r="S6" s="8"/>
      <c r="T6" s="6">
        <v>50000</v>
      </c>
      <c r="U6" s="6">
        <v>11.965</v>
      </c>
      <c r="V6" s="6"/>
      <c r="W6" s="7">
        <v>50000</v>
      </c>
      <c r="X6" s="7">
        <v>12.069000000000001</v>
      </c>
      <c r="Y6" s="8"/>
      <c r="Z6" s="6">
        <v>70000</v>
      </c>
      <c r="AA6" s="6">
        <v>4.96</v>
      </c>
      <c r="AB6" s="6"/>
      <c r="AC6" s="7">
        <v>70000</v>
      </c>
      <c r="AD6" s="7">
        <v>4.95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10000</v>
      </c>
      <c r="I7" s="6">
        <v>13.39</v>
      </c>
      <c r="J7" s="6"/>
      <c r="K7" s="7">
        <v>4000</v>
      </c>
      <c r="L7" s="7">
        <v>13.5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>
        <v>9200</v>
      </c>
      <c r="I8" s="6">
        <v>13.4</v>
      </c>
      <c r="J8" s="10"/>
      <c r="K8" s="7">
        <v>9200</v>
      </c>
      <c r="L8" s="7">
        <v>13.47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>
        <v>10000</v>
      </c>
      <c r="L9" s="7">
        <v>13.44</v>
      </c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27200</v>
      </c>
      <c r="I19" s="12">
        <f>SUMPRODUCT(H6:H18,I6:I18)/SUM(H19)</f>
        <v>13.428676470588234</v>
      </c>
      <c r="J19" s="13"/>
      <c r="K19" s="11">
        <f>SUM(K6:K18)</f>
        <v>27200</v>
      </c>
      <c r="L19" s="12">
        <f>SUMPRODUCT(K6:K18,L6:L18)/SUM(K19)</f>
        <v>13.478088235294118</v>
      </c>
      <c r="M19" s="13"/>
      <c r="N19" s="11">
        <f>SUM(N6:N18)</f>
        <v>28000</v>
      </c>
      <c r="O19" s="12">
        <f>SUMPRODUCT(N6:N18,O6:O18)/(N19)</f>
        <v>41.308999999999997</v>
      </c>
      <c r="P19" s="13"/>
      <c r="Q19" s="11">
        <f>SUM(Q6:Q18)</f>
        <v>28063</v>
      </c>
      <c r="R19" s="12">
        <f>SUMPRODUCT(Q6:Q18,R6:R18)/SUM(Q19)</f>
        <v>41.536999999999999</v>
      </c>
      <c r="S19" s="13"/>
      <c r="T19" s="11">
        <f>SUM(T6:T18)</f>
        <v>50000</v>
      </c>
      <c r="U19" s="12">
        <f>SUMPRODUCT(T6:T18,U6:U18)/SUM(T19)</f>
        <v>11.965</v>
      </c>
      <c r="V19" s="13"/>
      <c r="W19" s="11">
        <f>SUM(W6:W18)</f>
        <v>50000</v>
      </c>
      <c r="X19" s="12">
        <f>SUMPRODUCT(W6:W18,X6:X18)/SUM(W19)</f>
        <v>12.069000000000001</v>
      </c>
      <c r="Y19" s="13"/>
      <c r="Z19" s="11">
        <f>SUM(Z6:Z18)</f>
        <v>70000</v>
      </c>
      <c r="AA19" s="12">
        <f>SUMPRODUCT(Z6:Z18,AA6:AA18)/SUM(Z19)</f>
        <v>4.96</v>
      </c>
      <c r="AB19" s="13"/>
      <c r="AC19" s="11">
        <f>SUM(AC6:AC18)</f>
        <v>70000</v>
      </c>
      <c r="AD19" s="12">
        <f>SUMPRODUCT(AC6:AC18,AD6:AD18)/SUM(AC19)</f>
        <v>4.95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757.83680000003392</v>
      </c>
      <c r="J20" s="43"/>
      <c r="K20" s="15" t="s">
        <v>11</v>
      </c>
      <c r="L20" s="42">
        <f>IF(K19=0,0,L19*K19)</f>
        <v>366604</v>
      </c>
      <c r="M20" s="43"/>
      <c r="N20" s="15" t="s">
        <v>10</v>
      </c>
      <c r="O20" s="42">
        <f>IF(Q19=0,0,(R19-O19)*N19-R19*Q19*0.1%-O19*N19*0.03%-R19*Q19*0.03%)</f>
        <v>4521.655719700042</v>
      </c>
      <c r="P20" s="43"/>
      <c r="Q20" s="15" t="s">
        <v>11</v>
      </c>
      <c r="R20" s="42">
        <f>IF(Q19=0,0,R19*Q19)</f>
        <v>1165652.831</v>
      </c>
      <c r="S20" s="43"/>
      <c r="T20" s="15" t="s">
        <v>10</v>
      </c>
      <c r="U20" s="42">
        <f>IF(W19=0,0,(X19-U19)*W19-X19*W19*0.1%-U19*T19*0.03%-X19*W19*0.03%)</f>
        <v>4236.0400000000491</v>
      </c>
      <c r="V20" s="43"/>
      <c r="W20" s="15" t="s">
        <v>11</v>
      </c>
      <c r="X20" s="42">
        <f>IF(W19=0,0,X19*W19)</f>
        <v>603450</v>
      </c>
      <c r="Y20" s="43"/>
      <c r="Z20" s="15" t="s">
        <v>10</v>
      </c>
      <c r="AA20" s="42">
        <f>IF(AC19=0,0,(AD19-AA19)*AC19-AC19*AD19*0.1%-AA19*Z19*0.03%-AD19*AC19*0.03%)</f>
        <v>-1254.6099999999851</v>
      </c>
      <c r="AB20" s="43"/>
      <c r="AC20" s="15" t="s">
        <v>11</v>
      </c>
      <c r="AD20" s="42">
        <f>IF(AC19=0,0,AD19*AC19)</f>
        <v>346500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2.06718093637831E-3</v>
      </c>
      <c r="M21" s="29"/>
      <c r="N21" s="20" t="s">
        <v>12</v>
      </c>
      <c r="O21" s="26"/>
      <c r="P21" s="26"/>
      <c r="Q21" s="27"/>
      <c r="R21" s="28">
        <f>O20/R20</f>
        <v>3.8790758272520699E-3</v>
      </c>
      <c r="S21" s="29"/>
      <c r="T21" s="27" t="s">
        <v>12</v>
      </c>
      <c r="U21" s="26"/>
      <c r="V21" s="26"/>
      <c r="W21" s="27"/>
      <c r="X21" s="28">
        <f>U20/X20</f>
        <v>7.0197033722761608E-3</v>
      </c>
      <c r="Y21" s="26"/>
      <c r="Z21" s="27" t="s">
        <v>12</v>
      </c>
      <c r="AA21" s="26"/>
      <c r="AB21" s="26"/>
      <c r="AC21" s="27"/>
      <c r="AD21" s="28">
        <f>AA20/AD20</f>
        <v>-3.6208080808080379E-3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2482206.8310000002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8260.9225197001397</v>
      </c>
      <c r="K22" s="52"/>
      <c r="L22" s="52"/>
      <c r="M22" s="53"/>
      <c r="N22" s="44" t="s">
        <v>15</v>
      </c>
      <c r="O22" s="45"/>
      <c r="P22" s="54">
        <f>J22/D22</f>
        <v>3.3280556706759539E-3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T7" sqref="T7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600309</v>
      </c>
      <c r="I2" s="67"/>
      <c r="J2" s="67"/>
      <c r="K2" s="67"/>
      <c r="L2" s="67"/>
      <c r="M2" s="68"/>
      <c r="N2" s="66">
        <v>600773</v>
      </c>
      <c r="O2" s="67"/>
      <c r="P2" s="67"/>
      <c r="Q2" s="67"/>
      <c r="R2" s="67"/>
      <c r="S2" s="68"/>
      <c r="T2" s="75" t="s">
        <v>16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10000</v>
      </c>
      <c r="I6" s="6">
        <v>28.015000000000001</v>
      </c>
      <c r="J6" s="6"/>
      <c r="K6" s="7">
        <v>10000</v>
      </c>
      <c r="L6" s="7">
        <v>28.105</v>
      </c>
      <c r="M6" s="8"/>
      <c r="N6" s="6">
        <v>15000</v>
      </c>
      <c r="O6" s="25">
        <v>14.8</v>
      </c>
      <c r="P6" s="6"/>
      <c r="Q6" s="7">
        <v>15000</v>
      </c>
      <c r="R6" s="7">
        <v>14.83</v>
      </c>
      <c r="S6" s="8"/>
      <c r="T6" s="6">
        <v>20000</v>
      </c>
      <c r="U6" s="6">
        <v>15.688000000000001</v>
      </c>
      <c r="V6" s="6"/>
      <c r="W6" s="7">
        <v>20000</v>
      </c>
      <c r="X6" s="7">
        <v>15.694000000000001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10000</v>
      </c>
      <c r="I19" s="12">
        <f>SUMPRODUCT(H6:H18,I6:I18)/SUM(H19)</f>
        <v>28.015000000000001</v>
      </c>
      <c r="J19" s="13"/>
      <c r="K19" s="11">
        <f>SUM(K6:K18)</f>
        <v>10000</v>
      </c>
      <c r="L19" s="12">
        <f>SUMPRODUCT(K6:K18,L6:L18)/SUM(K19)</f>
        <v>28.105</v>
      </c>
      <c r="M19" s="13"/>
      <c r="N19" s="11">
        <f>SUM(N6:N18)</f>
        <v>15000</v>
      </c>
      <c r="O19" s="12">
        <f>SUMPRODUCT(N6:N18,O6:O18)/(N19)</f>
        <v>14.8</v>
      </c>
      <c r="P19" s="13"/>
      <c r="Q19" s="11">
        <f>SUM(Q6:Q18)</f>
        <v>15000</v>
      </c>
      <c r="R19" s="12">
        <f>SUMPRODUCT(Q6:Q18,R6:R18)/SUM(Q19)</f>
        <v>14.83</v>
      </c>
      <c r="S19" s="13"/>
      <c r="T19" s="11">
        <f>SUM(T6:T18)</f>
        <v>20000</v>
      </c>
      <c r="U19" s="12">
        <f>SUMPRODUCT(T6:T18,U6:U18)/SUM(T19)</f>
        <v>15.688000000000001</v>
      </c>
      <c r="V19" s="13"/>
      <c r="W19" s="11">
        <f>SUM(W6:W18)</f>
        <v>20000</v>
      </c>
      <c r="X19" s="12">
        <f>SUMPRODUCT(W6:W18,X6:X18)/SUM(W19)</f>
        <v>15.694000000000001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450.58999999999867</v>
      </c>
      <c r="J20" s="43"/>
      <c r="K20" s="15" t="s">
        <v>11</v>
      </c>
      <c r="L20" s="42">
        <f>IF(K19=0,0,L19*K19)</f>
        <v>281050</v>
      </c>
      <c r="M20" s="43"/>
      <c r="N20" s="15" t="s">
        <v>10</v>
      </c>
      <c r="O20" s="42">
        <f>IF(Q19=0,0,(R19-O19)*N19-R19*Q19*0.1%-O19*N19*0.03%-R19*Q19*0.03%)</f>
        <v>94.214999999990383</v>
      </c>
      <c r="P20" s="43"/>
      <c r="Q20" s="15" t="s">
        <v>11</v>
      </c>
      <c r="R20" s="42">
        <f>IF(Q19=0,0,R19*Q19)</f>
        <v>222450</v>
      </c>
      <c r="S20" s="43"/>
      <c r="T20" s="15" t="s">
        <v>10</v>
      </c>
      <c r="U20" s="42">
        <f>IF(W19=0,0,(X19-U19)*W19-X19*W19*0.1%-U19*T19*0.03%-X19*W19*0.03%)</f>
        <v>-382.17199999999542</v>
      </c>
      <c r="V20" s="43"/>
      <c r="W20" s="15" t="s">
        <v>11</v>
      </c>
      <c r="X20" s="42">
        <f>IF(W19=0,0,X19*W19)</f>
        <v>313880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1.6032378580323739E-3</v>
      </c>
      <c r="M21" s="29"/>
      <c r="N21" s="20" t="s">
        <v>12</v>
      </c>
      <c r="O21" s="26"/>
      <c r="P21" s="26"/>
      <c r="Q21" s="27"/>
      <c r="R21" s="28">
        <f>O20/R20</f>
        <v>4.2353337828721234E-4</v>
      </c>
      <c r="S21" s="29"/>
      <c r="T21" s="27" t="s">
        <v>12</v>
      </c>
      <c r="U21" s="26"/>
      <c r="V21" s="26"/>
      <c r="W21" s="27"/>
      <c r="X21" s="28">
        <f>U20/X20</f>
        <v>-1.2175735950044457E-3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817380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162.63299999999361</v>
      </c>
      <c r="K22" s="52"/>
      <c r="L22" s="52"/>
      <c r="M22" s="53"/>
      <c r="N22" s="44" t="s">
        <v>15</v>
      </c>
      <c r="O22" s="45"/>
      <c r="P22" s="54">
        <f>J22/D22</f>
        <v>1.9896865594948936E-4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opLeftCell="I1" workbookViewId="0">
      <selection activeCell="AG7" sqref="AG7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600773</v>
      </c>
      <c r="I2" s="67"/>
      <c r="J2" s="67"/>
      <c r="K2" s="67"/>
      <c r="L2" s="67"/>
      <c r="M2" s="68"/>
      <c r="N2" s="66">
        <v>601018</v>
      </c>
      <c r="O2" s="67"/>
      <c r="P2" s="67"/>
      <c r="Q2" s="67"/>
      <c r="R2" s="67"/>
      <c r="S2" s="68"/>
      <c r="T2" s="66">
        <v>600018</v>
      </c>
      <c r="U2" s="67"/>
      <c r="V2" s="67"/>
      <c r="W2" s="67"/>
      <c r="X2" s="67"/>
      <c r="Y2" s="68"/>
      <c r="Z2" s="66">
        <v>600006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57400</v>
      </c>
      <c r="I6" s="6">
        <v>15.032</v>
      </c>
      <c r="J6" s="6"/>
      <c r="K6" s="7">
        <v>57400</v>
      </c>
      <c r="L6" s="7">
        <v>15.06</v>
      </c>
      <c r="M6" s="8"/>
      <c r="N6" s="6">
        <v>100000</v>
      </c>
      <c r="O6" s="25">
        <v>5.7619999999999996</v>
      </c>
      <c r="P6" s="6"/>
      <c r="Q6" s="7">
        <v>100000</v>
      </c>
      <c r="R6" s="7">
        <v>5.8140000000000001</v>
      </c>
      <c r="S6" s="8"/>
      <c r="T6" s="6">
        <v>80000</v>
      </c>
      <c r="U6" s="6">
        <v>6.11</v>
      </c>
      <c r="V6" s="6"/>
      <c r="W6" s="7">
        <v>80000</v>
      </c>
      <c r="X6" s="7">
        <v>6.13</v>
      </c>
      <c r="Y6" s="8"/>
      <c r="Z6" s="6">
        <v>70000</v>
      </c>
      <c r="AA6" s="6">
        <v>6.9539999999999997</v>
      </c>
      <c r="AB6" s="6"/>
      <c r="AC6" s="7">
        <v>70000</v>
      </c>
      <c r="AD6" s="7">
        <v>6.9850000000000003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12600</v>
      </c>
      <c r="I7" s="6">
        <v>15.03</v>
      </c>
      <c r="J7" s="6"/>
      <c r="K7" s="7">
        <v>12600</v>
      </c>
      <c r="L7" s="7">
        <v>15.13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>
        <v>2</v>
      </c>
      <c r="H9" s="6">
        <v>16300</v>
      </c>
      <c r="I9" s="6">
        <v>14.71</v>
      </c>
      <c r="J9" s="10"/>
      <c r="K9" s="7">
        <v>16300</v>
      </c>
      <c r="L9" s="7">
        <v>14.742000000000001</v>
      </c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86300</v>
      </c>
      <c r="I19" s="12">
        <f>SUMPRODUCT(H6:H18,I6:I18)/SUM(H19)</f>
        <v>14.970889918887602</v>
      </c>
      <c r="J19" s="13"/>
      <c r="K19" s="11">
        <f>SUM(K6:K18)</f>
        <v>86300</v>
      </c>
      <c r="L19" s="12">
        <f>SUMPRODUCT(K6:K18,L6:L18)/SUM(K19)</f>
        <v>15.010157589803013</v>
      </c>
      <c r="M19" s="13"/>
      <c r="N19" s="11">
        <f>SUM(N6:N18)</f>
        <v>100000</v>
      </c>
      <c r="O19" s="12">
        <f>SUMPRODUCT(N6:N18,O6:O18)/(N19)</f>
        <v>5.7619999999999996</v>
      </c>
      <c r="P19" s="13"/>
      <c r="Q19" s="11">
        <f>SUM(Q6:Q18)</f>
        <v>100000</v>
      </c>
      <c r="R19" s="12">
        <f>SUMPRODUCT(Q6:Q18,R6:R18)/SUM(Q19)</f>
        <v>5.8140000000000001</v>
      </c>
      <c r="S19" s="13"/>
      <c r="T19" s="11">
        <f>SUM(T6:T18)</f>
        <v>80000</v>
      </c>
      <c r="U19" s="12">
        <f>SUMPRODUCT(T6:T18,U6:U18)/SUM(T19)</f>
        <v>6.11</v>
      </c>
      <c r="V19" s="13"/>
      <c r="W19" s="11">
        <f>SUM(W6:W18)</f>
        <v>80000</v>
      </c>
      <c r="X19" s="12">
        <f>SUMPRODUCT(W6:W18,X6:X18)/SUM(W19)</f>
        <v>6.13</v>
      </c>
      <c r="Y19" s="13"/>
      <c r="Z19" s="11">
        <f>SUM(Z6:Z18)</f>
        <v>70000</v>
      </c>
      <c r="AA19" s="12">
        <f>SUMPRODUCT(Z6:Z18,AA6:AA18)/SUM(Z19)</f>
        <v>6.9539999999999997</v>
      </c>
      <c r="AB19" s="13"/>
      <c r="AC19" s="11">
        <f>SUM(AC6:AC18)</f>
        <v>70000</v>
      </c>
      <c r="AD19" s="12">
        <f>SUMPRODUCT(AC6:AC18,AD6:AD18)/SUM(AC19)</f>
        <v>6.9850000000000003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1317.2140799999647</v>
      </c>
      <c r="J20" s="43"/>
      <c r="K20" s="15" t="s">
        <v>11</v>
      </c>
      <c r="L20" s="42">
        <f>IF(K19=0,0,L19*K19)</f>
        <v>1295376.6000000001</v>
      </c>
      <c r="M20" s="43"/>
      <c r="N20" s="15" t="s">
        <v>10</v>
      </c>
      <c r="O20" s="42">
        <f>IF(Q19=0,0,(R19-O19)*N19-R19*Q19*0.1%-O19*N19*0.03%-R19*Q19*0.03%)</f>
        <v>4271.3200000000497</v>
      </c>
      <c r="P20" s="43"/>
      <c r="Q20" s="15" t="s">
        <v>11</v>
      </c>
      <c r="R20" s="42">
        <f>IF(Q19=0,0,R19*Q19)</f>
        <v>581400</v>
      </c>
      <c r="S20" s="43"/>
      <c r="T20" s="15" t="s">
        <v>10</v>
      </c>
      <c r="U20" s="42">
        <f>IF(W19=0,0,(X19-U19)*W19-X19*W19*0.1%-U19*T19*0.03%-X19*W19*0.03%)</f>
        <v>815.83999999996581</v>
      </c>
      <c r="V20" s="43"/>
      <c r="W20" s="15" t="s">
        <v>11</v>
      </c>
      <c r="X20" s="42">
        <f>IF(W19=0,0,X19*W19)</f>
        <v>490400</v>
      </c>
      <c r="Y20" s="43"/>
      <c r="Z20" s="15" t="s">
        <v>10</v>
      </c>
      <c r="AA20" s="42">
        <f>IF(AC19=0,0,(AD19-AA19)*AC19-AC19*AD19*0.1%-AA19*Z19*0.03%-AD19*AC19*0.03%)</f>
        <v>1388.3310000000411</v>
      </c>
      <c r="AB20" s="43"/>
      <c r="AC20" s="15" t="s">
        <v>11</v>
      </c>
      <c r="AD20" s="42">
        <f>IF(AC19=0,0,AD19*AC19)</f>
        <v>488950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1.0168580164254663E-3</v>
      </c>
      <c r="M21" s="29"/>
      <c r="N21" s="20" t="s">
        <v>12</v>
      </c>
      <c r="O21" s="26"/>
      <c r="P21" s="26"/>
      <c r="Q21" s="27"/>
      <c r="R21" s="28">
        <f>O20/R20</f>
        <v>7.3466116271070688E-3</v>
      </c>
      <c r="S21" s="29"/>
      <c r="T21" s="27" t="s">
        <v>12</v>
      </c>
      <c r="U21" s="26"/>
      <c r="V21" s="26"/>
      <c r="W21" s="27"/>
      <c r="X21" s="28">
        <f>U20/X20</f>
        <v>1.6636215334420183E-3</v>
      </c>
      <c r="Y21" s="26"/>
      <c r="Z21" s="27" t="s">
        <v>12</v>
      </c>
      <c r="AA21" s="26"/>
      <c r="AB21" s="26"/>
      <c r="AC21" s="27"/>
      <c r="AD21" s="28">
        <f>AA20/AD20</f>
        <v>2.8394130279170487E-3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2856126.6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7792.7050800000206</v>
      </c>
      <c r="K22" s="52"/>
      <c r="L22" s="52"/>
      <c r="M22" s="53"/>
      <c r="N22" s="44" t="s">
        <v>15</v>
      </c>
      <c r="O22" s="45"/>
      <c r="P22" s="54">
        <f>J22/D22</f>
        <v>2.7284172487312083E-3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opLeftCell="J1" workbookViewId="0">
      <selection activeCell="J9" sqref="J9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600879</v>
      </c>
      <c r="I2" s="67"/>
      <c r="J2" s="67"/>
      <c r="K2" s="67"/>
      <c r="L2" s="67"/>
      <c r="M2" s="68"/>
      <c r="N2" s="66">
        <v>600150</v>
      </c>
      <c r="O2" s="67"/>
      <c r="P2" s="67"/>
      <c r="Q2" s="67"/>
      <c r="R2" s="67"/>
      <c r="S2" s="68"/>
      <c r="T2" s="66">
        <v>300446</v>
      </c>
      <c r="U2" s="67"/>
      <c r="V2" s="67"/>
      <c r="W2" s="67"/>
      <c r="X2" s="67"/>
      <c r="Y2" s="68"/>
      <c r="Z2" s="66">
        <v>600649</v>
      </c>
      <c r="AA2" s="67"/>
      <c r="AB2" s="67"/>
      <c r="AC2" s="67"/>
      <c r="AD2" s="67"/>
      <c r="AE2" s="68"/>
      <c r="AF2" s="66">
        <v>600309</v>
      </c>
      <c r="AG2" s="67"/>
      <c r="AH2" s="67"/>
      <c r="AI2" s="67"/>
      <c r="AJ2" s="67"/>
      <c r="AK2" s="68"/>
      <c r="AL2" s="66">
        <v>600358</v>
      </c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60000</v>
      </c>
      <c r="I6" s="6">
        <v>18.427</v>
      </c>
      <c r="J6" s="6"/>
      <c r="K6" s="7">
        <v>60000</v>
      </c>
      <c r="L6" s="7">
        <v>18.324999999999999</v>
      </c>
      <c r="M6" s="8"/>
      <c r="N6" s="6">
        <v>30000</v>
      </c>
      <c r="O6" s="25">
        <v>29.966999999999999</v>
      </c>
      <c r="P6" s="6"/>
      <c r="Q6" s="7">
        <v>30000</v>
      </c>
      <c r="R6" s="7">
        <v>30.123000000000001</v>
      </c>
      <c r="S6" s="8"/>
      <c r="T6" s="6">
        <v>53000</v>
      </c>
      <c r="U6" s="6">
        <v>45.264000000000003</v>
      </c>
      <c r="V6" s="6"/>
      <c r="W6" s="7">
        <v>53000</v>
      </c>
      <c r="X6" s="7">
        <v>45.808</v>
      </c>
      <c r="Y6" s="8"/>
      <c r="Z6" s="6">
        <v>80000</v>
      </c>
      <c r="AA6" s="6">
        <v>14.538</v>
      </c>
      <c r="AB6" s="6"/>
      <c r="AC6" s="7">
        <v>80000</v>
      </c>
      <c r="AD6" s="7">
        <v>14.585000000000001</v>
      </c>
      <c r="AE6" s="8"/>
      <c r="AF6" s="6">
        <v>8000</v>
      </c>
      <c r="AG6" s="6">
        <v>29</v>
      </c>
      <c r="AH6" s="6"/>
      <c r="AI6" s="7">
        <v>8000</v>
      </c>
      <c r="AJ6" s="7">
        <v>29.065000000000001</v>
      </c>
      <c r="AK6" s="8"/>
      <c r="AL6" s="6">
        <v>3100</v>
      </c>
      <c r="AM6" s="6">
        <v>9.93</v>
      </c>
      <c r="AN6" s="6"/>
      <c r="AO6" s="7">
        <v>3100</v>
      </c>
      <c r="AP6" s="7">
        <v>10</v>
      </c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60000</v>
      </c>
      <c r="I19" s="12">
        <f>SUMPRODUCT(H6:H18,I6:I18)/SUM(H19)</f>
        <v>18.427</v>
      </c>
      <c r="J19" s="13"/>
      <c r="K19" s="11">
        <f>SUM(K6:K18)</f>
        <v>60000</v>
      </c>
      <c r="L19" s="12">
        <f>SUMPRODUCT(K6:K18,L6:L18)/SUM(K19)</f>
        <v>18.324999999999999</v>
      </c>
      <c r="M19" s="13"/>
      <c r="N19" s="11">
        <f>SUM(N6:N18)</f>
        <v>30000</v>
      </c>
      <c r="O19" s="12">
        <f>SUMPRODUCT(N6:N18,O6:O18)/(N19)</f>
        <v>29.966999999999999</v>
      </c>
      <c r="P19" s="13"/>
      <c r="Q19" s="11">
        <f>SUM(Q6:Q18)</f>
        <v>30000</v>
      </c>
      <c r="R19" s="12">
        <f>SUMPRODUCT(Q6:Q18,R6:R18)/SUM(Q19)</f>
        <v>30.123000000000001</v>
      </c>
      <c r="S19" s="13"/>
      <c r="T19" s="11">
        <f>SUM(T6:T18)</f>
        <v>53000</v>
      </c>
      <c r="U19" s="12">
        <f>SUMPRODUCT(T6:T18,U6:U18)/SUM(T19)</f>
        <v>45.264000000000003</v>
      </c>
      <c r="V19" s="13"/>
      <c r="W19" s="11">
        <f>SUM(W6:W18)</f>
        <v>53000</v>
      </c>
      <c r="X19" s="12">
        <f>SUMPRODUCT(W6:W18,X6:X18)/SUM(W19)</f>
        <v>45.808</v>
      </c>
      <c r="Y19" s="13"/>
      <c r="Z19" s="11">
        <f>SUM(Z6:Z18)</f>
        <v>80000</v>
      </c>
      <c r="AA19" s="12">
        <f>SUMPRODUCT(Z6:Z18,AA6:AA18)/SUM(Z19)</f>
        <v>14.538</v>
      </c>
      <c r="AB19" s="13"/>
      <c r="AC19" s="11">
        <f>SUM(AC6:AC18)</f>
        <v>80000</v>
      </c>
      <c r="AD19" s="12">
        <f>SUMPRODUCT(AC6:AC18,AD6:AD18)/SUM(AC19)</f>
        <v>14.585000000000001</v>
      </c>
      <c r="AE19" s="13"/>
      <c r="AF19" s="11">
        <f>SUM(AF6:AF18)</f>
        <v>8000</v>
      </c>
      <c r="AG19" s="12">
        <f>SUMPRODUCT(AF6:AF18,AG6:AG18)/SUM(AF19)</f>
        <v>29</v>
      </c>
      <c r="AH19" s="13"/>
      <c r="AI19" s="11">
        <f>SUM(AI6:AI18)</f>
        <v>8000</v>
      </c>
      <c r="AJ19" s="12">
        <f>SUMPRODUCT(AI6:AI18,AJ6:AJ18)/SUM(AI19)</f>
        <v>29.065000000000001</v>
      </c>
      <c r="AK19" s="13"/>
      <c r="AL19" s="11">
        <f>SUM(AL6:AL18)</f>
        <v>3100</v>
      </c>
      <c r="AM19" s="12">
        <f>SUMPRODUCT(AL6:AL18,AM6:AM18)/SUM(AL19)</f>
        <v>9.93</v>
      </c>
      <c r="AN19" s="13"/>
      <c r="AO19" s="11">
        <f>SUM(AO6:AO18)</f>
        <v>3100</v>
      </c>
      <c r="AP19" s="12">
        <f>SUMPRODUCT(AO6:AO18,AP6:AP18)/SUM(AO19)</f>
        <v>10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-7881.0360000000192</v>
      </c>
      <c r="J20" s="43"/>
      <c r="K20" s="15" t="s">
        <v>11</v>
      </c>
      <c r="L20" s="42">
        <f>IF(K19=0,0,L19*K19)</f>
        <v>1099500</v>
      </c>
      <c r="M20" s="43"/>
      <c r="N20" s="15" t="s">
        <v>10</v>
      </c>
      <c r="O20" s="42">
        <f>IF(Q19=0,0,(R19-O19)*N19-R19*Q19*0.1%-O19*N19*0.03%-R19*Q19*0.03%)</f>
        <v>3235.5000000000709</v>
      </c>
      <c r="P20" s="43"/>
      <c r="Q20" s="15" t="s">
        <v>11</v>
      </c>
      <c r="R20" s="42">
        <f>IF(Q19=0,0,R19*Q19)</f>
        <v>903690</v>
      </c>
      <c r="S20" s="43"/>
      <c r="T20" s="15" t="s">
        <v>10</v>
      </c>
      <c r="U20" s="42">
        <f>IF(W19=0,0,(X19-U19)*W19-X19*W19*0.1%-U19*T19*0.03%-X19*W19*0.03%)</f>
        <v>24956.131199999836</v>
      </c>
      <c r="V20" s="43"/>
      <c r="W20" s="15" t="s">
        <v>11</v>
      </c>
      <c r="X20" s="42">
        <f>IF(W19=0,0,X19*W19)</f>
        <v>2427824</v>
      </c>
      <c r="Y20" s="43"/>
      <c r="Z20" s="15" t="s">
        <v>10</v>
      </c>
      <c r="AA20" s="42">
        <f>IF(AC19=0,0,(AD19-AA19)*AC19-AC19*AD19*0.1%-AA19*Z19*0.03%-AD19*AC19*0.03%)</f>
        <v>1894.2480000000483</v>
      </c>
      <c r="AB20" s="43"/>
      <c r="AC20" s="15" t="s">
        <v>11</v>
      </c>
      <c r="AD20" s="42">
        <f>IF(AC19=0,0,AD19*AC19)</f>
        <v>1166800</v>
      </c>
      <c r="AE20" s="43"/>
      <c r="AF20" s="15" t="s">
        <v>10</v>
      </c>
      <c r="AG20" s="42">
        <f>IF(AI19=0,0,(AJ19-AG19)*AI19-AI19*AJ19*0.1%-AG19*AF19*0.03%-AJ19*AI19*0.03%)</f>
        <v>148.12400000001026</v>
      </c>
      <c r="AH20" s="43"/>
      <c r="AI20" s="15" t="s">
        <v>11</v>
      </c>
      <c r="AJ20" s="42">
        <f>IF(AI19=0,0,AJ19*AI19)</f>
        <v>232520</v>
      </c>
      <c r="AK20" s="43"/>
      <c r="AL20" s="15" t="s">
        <v>10</v>
      </c>
      <c r="AM20" s="42">
        <f>IF(AO19=0,0,(AP19-AM19)*AO19-AO19*AP19*0.1%-AM19*AL19*0.03%-AP19*AO19*0.03%)</f>
        <v>167.46510000000086</v>
      </c>
      <c r="AN20" s="43"/>
      <c r="AO20" s="15" t="s">
        <v>11</v>
      </c>
      <c r="AP20" s="42">
        <f>IF(AO19=0,0,AP19*AO19)</f>
        <v>31000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-7.1678362892223912E-3</v>
      </c>
      <c r="M21" s="29"/>
      <c r="N21" s="20" t="s">
        <v>12</v>
      </c>
      <c r="O21" s="26"/>
      <c r="P21" s="26"/>
      <c r="Q21" s="27"/>
      <c r="R21" s="28">
        <f>O20/R20</f>
        <v>3.5803206851907966E-3</v>
      </c>
      <c r="S21" s="29"/>
      <c r="T21" s="27" t="s">
        <v>12</v>
      </c>
      <c r="U21" s="26"/>
      <c r="V21" s="26"/>
      <c r="W21" s="27"/>
      <c r="X21" s="28">
        <f>U20/X20</f>
        <v>1.0279217603911914E-2</v>
      </c>
      <c r="Y21" s="26"/>
      <c r="Z21" s="27" t="s">
        <v>12</v>
      </c>
      <c r="AA21" s="26"/>
      <c r="AB21" s="26"/>
      <c r="AC21" s="27"/>
      <c r="AD21" s="28">
        <f>AA20/AD20</f>
        <v>1.6234556050737472E-3</v>
      </c>
      <c r="AE21" s="26"/>
      <c r="AF21" s="27" t="s">
        <v>12</v>
      </c>
      <c r="AG21" s="26"/>
      <c r="AH21" s="26"/>
      <c r="AI21" s="27"/>
      <c r="AJ21" s="28">
        <f>AG20/AJ20</f>
        <v>6.3703767417860944E-4</v>
      </c>
      <c r="AK21" s="26"/>
      <c r="AL21" s="27" t="s">
        <v>12</v>
      </c>
      <c r="AM21" s="26"/>
      <c r="AN21" s="26"/>
      <c r="AO21" s="27"/>
      <c r="AP21" s="28">
        <f>AM20/AP20</f>
        <v>5.4021000000000277E-3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5861334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22520.432299999946</v>
      </c>
      <c r="K22" s="52"/>
      <c r="L22" s="52"/>
      <c r="M22" s="53"/>
      <c r="N22" s="44" t="s">
        <v>15</v>
      </c>
      <c r="O22" s="45"/>
      <c r="P22" s="54">
        <f>J22/D22</f>
        <v>3.8422025259096217E-3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G12" sqref="G12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600166</v>
      </c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66">
        <v>600309</v>
      </c>
      <c r="AA2" s="67"/>
      <c r="AB2" s="67"/>
      <c r="AC2" s="67"/>
      <c r="AD2" s="67"/>
      <c r="AE2" s="68"/>
      <c r="AF2" s="66">
        <v>600649</v>
      </c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 t="s">
        <v>17</v>
      </c>
      <c r="H6" s="6">
        <v>36200</v>
      </c>
      <c r="I6" s="6">
        <v>48.238</v>
      </c>
      <c r="J6" s="6"/>
      <c r="K6" s="7">
        <v>36200</v>
      </c>
      <c r="L6" s="7">
        <v>48.765000000000001</v>
      </c>
      <c r="M6" s="8"/>
      <c r="N6" s="6">
        <v>150000</v>
      </c>
      <c r="O6" s="25">
        <v>3.48</v>
      </c>
      <c r="P6" s="6"/>
      <c r="Q6" s="7">
        <v>150000</v>
      </c>
      <c r="R6" s="7">
        <v>3.5590000000000002</v>
      </c>
      <c r="S6" s="8"/>
      <c r="T6" s="6">
        <v>30000</v>
      </c>
      <c r="U6" s="6">
        <v>30.167999999999999</v>
      </c>
      <c r="V6" s="6"/>
      <c r="W6" s="7">
        <v>30000</v>
      </c>
      <c r="X6" s="7">
        <v>30.294</v>
      </c>
      <c r="Y6" s="8"/>
      <c r="Z6" s="6">
        <v>5000</v>
      </c>
      <c r="AA6" s="6">
        <v>29.53</v>
      </c>
      <c r="AB6" s="6"/>
      <c r="AC6" s="7">
        <v>5000</v>
      </c>
      <c r="AD6" s="7">
        <v>29.74</v>
      </c>
      <c r="AE6" s="8"/>
      <c r="AF6" s="6">
        <v>80000</v>
      </c>
      <c r="AG6" s="6">
        <v>14.349</v>
      </c>
      <c r="AH6" s="6"/>
      <c r="AI6" s="7">
        <v>80000</v>
      </c>
      <c r="AJ6" s="7">
        <v>14.384</v>
      </c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>
        <v>2</v>
      </c>
      <c r="AF11" s="6">
        <v>70000</v>
      </c>
      <c r="AG11" s="6">
        <v>13.926</v>
      </c>
      <c r="AH11" s="10"/>
      <c r="AI11" s="7">
        <v>70000</v>
      </c>
      <c r="AJ11" s="7">
        <v>13.986000000000001</v>
      </c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36200</v>
      </c>
      <c r="I19" s="12">
        <f>SUMPRODUCT(H6:H18,I6:I18)/SUM(H19)</f>
        <v>48.238</v>
      </c>
      <c r="J19" s="13"/>
      <c r="K19" s="11">
        <f>SUM(K6:K18)</f>
        <v>36200</v>
      </c>
      <c r="L19" s="12">
        <f>SUMPRODUCT(K6:K18,L6:L18)/SUM(K19)</f>
        <v>48.765000000000001</v>
      </c>
      <c r="M19" s="13"/>
      <c r="N19" s="11">
        <f>SUM(N6:N18)</f>
        <v>150000</v>
      </c>
      <c r="O19" s="12">
        <f>SUMPRODUCT(N6:N18,O6:O18)/(N19)</f>
        <v>3.48</v>
      </c>
      <c r="P19" s="13"/>
      <c r="Q19" s="11">
        <f>SUM(Q6:Q18)</f>
        <v>150000</v>
      </c>
      <c r="R19" s="12">
        <f>SUMPRODUCT(Q6:Q18,R6:R18)/SUM(Q19)</f>
        <v>3.5590000000000002</v>
      </c>
      <c r="S19" s="13"/>
      <c r="T19" s="11">
        <f>SUM(T6:T18)</f>
        <v>30000</v>
      </c>
      <c r="U19" s="12">
        <f>SUMPRODUCT(T6:T18,U6:U18)/SUM(T19)</f>
        <v>30.167999999999999</v>
      </c>
      <c r="V19" s="13"/>
      <c r="W19" s="11">
        <f>SUM(W6:W18)</f>
        <v>30000</v>
      </c>
      <c r="X19" s="12">
        <f>SUMPRODUCT(W6:W18,X6:X18)/SUM(W19)</f>
        <v>30.294</v>
      </c>
      <c r="Y19" s="13"/>
      <c r="Z19" s="11">
        <f>SUM(Z6:Z18)</f>
        <v>5000</v>
      </c>
      <c r="AA19" s="12">
        <f>SUMPRODUCT(Z6:Z18,AA6:AA18)/SUM(Z19)</f>
        <v>29.53</v>
      </c>
      <c r="AB19" s="13"/>
      <c r="AC19" s="11">
        <f>SUM(AC6:AC18)</f>
        <v>5000</v>
      </c>
      <c r="AD19" s="12">
        <f>SUMPRODUCT(AC6:AC18,AD6:AD18)/SUM(AC19)</f>
        <v>29.74</v>
      </c>
      <c r="AE19" s="13"/>
      <c r="AF19" s="11">
        <f>SUM(AF6:AF18)</f>
        <v>150000</v>
      </c>
      <c r="AG19" s="12">
        <f>SUMPRODUCT(AF6:AF18,AG6:AG18)/SUM(AF19)</f>
        <v>14.1516</v>
      </c>
      <c r="AH19" s="13"/>
      <c r="AI19" s="11">
        <f>SUM(AI6:AI18)</f>
        <v>150000</v>
      </c>
      <c r="AJ19" s="12">
        <f>SUMPRODUCT(AI6:AI18,AJ6:AJ18)/SUM(AI19)</f>
        <v>14.198266666666667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16258.654420000037</v>
      </c>
      <c r="J20" s="43"/>
      <c r="K20" s="15" t="s">
        <v>11</v>
      </c>
      <c r="L20" s="42">
        <f>IF(K19=0,0,L19*K19)</f>
        <v>1765293</v>
      </c>
      <c r="M20" s="43"/>
      <c r="N20" s="15" t="s">
        <v>10</v>
      </c>
      <c r="O20" s="42">
        <f>IF(Q19=0,0,(R19-O19)*N19-R19*Q19*0.1%-O19*N19*0.03%-R19*Q19*0.03%)</f>
        <v>10999.395000000026</v>
      </c>
      <c r="P20" s="43"/>
      <c r="Q20" s="15" t="s">
        <v>11</v>
      </c>
      <c r="R20" s="42">
        <f>IF(Q19=0,0,R19*Q19)</f>
        <v>533850</v>
      </c>
      <c r="S20" s="43"/>
      <c r="T20" s="15" t="s">
        <v>10</v>
      </c>
      <c r="U20" s="42">
        <f>IF(W19=0,0,(X19-U19)*W19-X19*W19*0.1%-U19*T19*0.03%-X19*W19*0.03%)</f>
        <v>2327.0220000000363</v>
      </c>
      <c r="V20" s="43"/>
      <c r="W20" s="15" t="s">
        <v>11</v>
      </c>
      <c r="X20" s="42">
        <f>IF(W19=0,0,X19*W19)</f>
        <v>908820</v>
      </c>
      <c r="Y20" s="43"/>
      <c r="Z20" s="15" t="s">
        <v>10</v>
      </c>
      <c r="AA20" s="42">
        <f>IF(AC19=0,0,(AD19-AA19)*AC19-AC19*AD19*0.1%-AA19*Z19*0.03%-AD19*AC19*0.03%)</f>
        <v>812.39499999998657</v>
      </c>
      <c r="AB20" s="43"/>
      <c r="AC20" s="15" t="s">
        <v>11</v>
      </c>
      <c r="AD20" s="42">
        <f>IF(AC19=0,0,AD19*AC19)</f>
        <v>148700</v>
      </c>
      <c r="AE20" s="43"/>
      <c r="AF20" s="15" t="s">
        <v>10</v>
      </c>
      <c r="AG20" s="42">
        <f>IF(AI19=0,0,(AJ19-AG19)*AI19-AI19*AJ19*0.1%-AG19*AF19*0.03%-AJ19*AI19*0.03%)</f>
        <v>3594.5160000000274</v>
      </c>
      <c r="AH20" s="43"/>
      <c r="AI20" s="15" t="s">
        <v>11</v>
      </c>
      <c r="AJ20" s="42">
        <f>IF(AI19=0,0,AJ19*AI19)</f>
        <v>2129740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9.210173280016427E-3</v>
      </c>
      <c r="M21" s="29"/>
      <c r="N21" s="20" t="s">
        <v>12</v>
      </c>
      <c r="O21" s="26"/>
      <c r="P21" s="26"/>
      <c r="Q21" s="27"/>
      <c r="R21" s="28">
        <f>O20/R20</f>
        <v>2.0603905591458322E-2</v>
      </c>
      <c r="S21" s="29"/>
      <c r="T21" s="27" t="s">
        <v>12</v>
      </c>
      <c r="U21" s="26"/>
      <c r="V21" s="26"/>
      <c r="W21" s="27"/>
      <c r="X21" s="28">
        <f>U20/X20</f>
        <v>2.5604872251931473E-3</v>
      </c>
      <c r="Y21" s="26"/>
      <c r="Z21" s="27" t="s">
        <v>12</v>
      </c>
      <c r="AA21" s="26"/>
      <c r="AB21" s="26"/>
      <c r="AC21" s="27"/>
      <c r="AD21" s="28">
        <f>AA20/AD20</f>
        <v>5.463315400134409E-3</v>
      </c>
      <c r="AE21" s="26"/>
      <c r="AF21" s="27" t="s">
        <v>12</v>
      </c>
      <c r="AG21" s="26"/>
      <c r="AH21" s="26"/>
      <c r="AI21" s="27"/>
      <c r="AJ21" s="28">
        <f>AG20/AJ20</f>
        <v>1.6877722163268884E-3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5486403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33991.982420000109</v>
      </c>
      <c r="K22" s="52"/>
      <c r="L22" s="52"/>
      <c r="M22" s="53"/>
      <c r="N22" s="44" t="s">
        <v>15</v>
      </c>
      <c r="O22" s="45"/>
      <c r="P22" s="54">
        <f>J22/D22</f>
        <v>6.19567728072475E-3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opLeftCell="T1" workbookViewId="0">
      <selection activeCell="AR9" sqref="AR9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18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600150</v>
      </c>
      <c r="AA2" s="67"/>
      <c r="AB2" s="67"/>
      <c r="AC2" s="67"/>
      <c r="AD2" s="67"/>
      <c r="AE2" s="68"/>
      <c r="AF2" s="66">
        <v>600773</v>
      </c>
      <c r="AG2" s="67"/>
      <c r="AH2" s="67"/>
      <c r="AI2" s="67"/>
      <c r="AJ2" s="67"/>
      <c r="AK2" s="68"/>
      <c r="AL2" s="66">
        <v>601018</v>
      </c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45000</v>
      </c>
      <c r="I6" s="6">
        <v>49.871000000000002</v>
      </c>
      <c r="J6" s="6"/>
      <c r="K6" s="7">
        <v>45000</v>
      </c>
      <c r="L6" s="7">
        <v>50.3</v>
      </c>
      <c r="M6" s="8"/>
      <c r="N6" s="6">
        <v>15000</v>
      </c>
      <c r="O6" s="25">
        <v>14.73</v>
      </c>
      <c r="P6" s="6"/>
      <c r="Q6" s="7">
        <v>8000</v>
      </c>
      <c r="R6" s="7">
        <v>14.81</v>
      </c>
      <c r="S6" s="8"/>
      <c r="T6" s="6">
        <v>59300</v>
      </c>
      <c r="U6" s="6">
        <v>19.367999999999999</v>
      </c>
      <c r="V6" s="6"/>
      <c r="W6" s="7">
        <v>59300</v>
      </c>
      <c r="X6" s="7">
        <v>19.379000000000001</v>
      </c>
      <c r="Y6" s="8"/>
      <c r="Z6" s="6">
        <v>30000</v>
      </c>
      <c r="AA6" s="6">
        <v>31.178999999999998</v>
      </c>
      <c r="AB6" s="6"/>
      <c r="AC6" s="7">
        <v>30000</v>
      </c>
      <c r="AD6" s="7">
        <v>31.463000000000001</v>
      </c>
      <c r="AE6" s="8"/>
      <c r="AF6" s="6">
        <v>79800</v>
      </c>
      <c r="AG6" s="6">
        <v>14.455</v>
      </c>
      <c r="AH6" s="6"/>
      <c r="AI6" s="7">
        <v>79800</v>
      </c>
      <c r="AJ6" s="7">
        <v>14.454000000000001</v>
      </c>
      <c r="AK6" s="8"/>
      <c r="AL6" s="6">
        <v>100000</v>
      </c>
      <c r="AM6" s="6">
        <v>5.8529999999999998</v>
      </c>
      <c r="AN6" s="6"/>
      <c r="AO6" s="7">
        <v>100000</v>
      </c>
      <c r="AP6" s="7">
        <v>5.8810000000000002</v>
      </c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5500</v>
      </c>
      <c r="I7" s="6">
        <v>50.23</v>
      </c>
      <c r="J7" s="6"/>
      <c r="K7" s="7">
        <v>3000</v>
      </c>
      <c r="L7" s="7">
        <v>52.52</v>
      </c>
      <c r="M7" s="8"/>
      <c r="N7" s="6">
        <v>15000</v>
      </c>
      <c r="O7" s="6">
        <v>14.9</v>
      </c>
      <c r="P7" s="6"/>
      <c r="Q7" s="7">
        <v>7000</v>
      </c>
      <c r="R7" s="7">
        <v>14.94</v>
      </c>
      <c r="S7" s="8"/>
      <c r="T7" s="6">
        <v>60000</v>
      </c>
      <c r="U7" s="6">
        <v>19.385000000000002</v>
      </c>
      <c r="V7" s="6"/>
      <c r="W7" s="7">
        <v>60000</v>
      </c>
      <c r="X7" s="7">
        <v>19.693000000000001</v>
      </c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>
        <v>2500</v>
      </c>
      <c r="L8" s="7">
        <v>52.8</v>
      </c>
      <c r="M8" s="8"/>
      <c r="N8" s="6">
        <v>8000</v>
      </c>
      <c r="O8" s="6">
        <v>14.73</v>
      </c>
      <c r="P8" s="10"/>
      <c r="Q8" s="7">
        <v>15000</v>
      </c>
      <c r="R8" s="7">
        <v>14.94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>
        <v>15000</v>
      </c>
      <c r="AG8" s="6">
        <v>14.595000000000001</v>
      </c>
      <c r="AH8" s="10"/>
      <c r="AI8" s="7">
        <v>15000</v>
      </c>
      <c r="AJ8" s="7">
        <v>14.67</v>
      </c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>
        <v>7000</v>
      </c>
      <c r="O9" s="6">
        <v>14.77</v>
      </c>
      <c r="P9" s="10"/>
      <c r="Q9" s="7">
        <v>15000</v>
      </c>
      <c r="R9" s="7">
        <v>14.85</v>
      </c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50500</v>
      </c>
      <c r="I19" s="12">
        <f>SUMPRODUCT(H6:H18,I6:I18)/SUM(H19)</f>
        <v>49.910099009900989</v>
      </c>
      <c r="J19" s="13"/>
      <c r="K19" s="11">
        <f>SUM(K6:K18)</f>
        <v>50500</v>
      </c>
      <c r="L19" s="12">
        <f>SUMPRODUCT(K6:K18,L6:L18)/SUM(K19)</f>
        <v>50.555643564356437</v>
      </c>
      <c r="M19" s="13"/>
      <c r="N19" s="11">
        <f>SUM(N6:N18)</f>
        <v>45000</v>
      </c>
      <c r="O19" s="12">
        <f>SUMPRODUCT(N6:N18,O6:O18)/(N19)</f>
        <v>14.792888888888889</v>
      </c>
      <c r="P19" s="13"/>
      <c r="Q19" s="11">
        <f>SUM(Q6:Q18)</f>
        <v>45000</v>
      </c>
      <c r="R19" s="12">
        <f>SUMPRODUCT(Q6:Q18,R6:R18)/SUM(Q19)</f>
        <v>14.886888888888889</v>
      </c>
      <c r="S19" s="13"/>
      <c r="T19" s="11">
        <f>SUM(T6:T18)</f>
        <v>119300</v>
      </c>
      <c r="U19" s="12">
        <f>SUMPRODUCT(T6:T18,U6:U18)/SUM(T19)</f>
        <v>19.376549874266555</v>
      </c>
      <c r="V19" s="13"/>
      <c r="W19" s="11">
        <f>SUM(W6:W18)</f>
        <v>119300</v>
      </c>
      <c r="X19" s="12">
        <f>SUMPRODUCT(W6:W18,X6:X18)/SUM(W19)</f>
        <v>19.536921207041075</v>
      </c>
      <c r="Y19" s="13"/>
      <c r="Z19" s="11">
        <f>SUM(Z6:Z18)</f>
        <v>30000</v>
      </c>
      <c r="AA19" s="12">
        <f>SUMPRODUCT(Z6:Z18,AA6:AA18)/SUM(Z19)</f>
        <v>31.178999999999998</v>
      </c>
      <c r="AB19" s="13"/>
      <c r="AC19" s="11">
        <f>SUM(AC6:AC18)</f>
        <v>30000</v>
      </c>
      <c r="AD19" s="12">
        <f>SUMPRODUCT(AC6:AC18,AD6:AD18)/SUM(AC19)</f>
        <v>31.463000000000001</v>
      </c>
      <c r="AE19" s="13"/>
      <c r="AF19" s="11">
        <f>SUM(AF6:AF18)</f>
        <v>94800</v>
      </c>
      <c r="AG19" s="12">
        <f>SUMPRODUCT(AF6:AF18,AG6:AG18)/SUM(AF19)</f>
        <v>14.477151898734178</v>
      </c>
      <c r="AH19" s="13"/>
      <c r="AI19" s="11">
        <f>SUM(AI6:AI18)</f>
        <v>94800</v>
      </c>
      <c r="AJ19" s="12">
        <f>SUMPRODUCT(AI6:AI18,AJ6:AJ18)/SUM(AI19)</f>
        <v>14.488177215189873</v>
      </c>
      <c r="AK19" s="13"/>
      <c r="AL19" s="11">
        <f>SUM(AL6:AL18)</f>
        <v>100000</v>
      </c>
      <c r="AM19" s="12">
        <f>SUMPRODUCT(AL6:AL18,AM6:AM18)/SUM(AL19)</f>
        <v>5.8529999999999998</v>
      </c>
      <c r="AN19" s="13"/>
      <c r="AO19" s="11">
        <f>SUM(AO6:AO18)</f>
        <v>100000</v>
      </c>
      <c r="AP19" s="12">
        <f>SUMPRODUCT(AO6:AO18,AP6:AP18)/SUM(AO19)</f>
        <v>5.8810000000000002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28524.884000000118</v>
      </c>
      <c r="J20" s="43"/>
      <c r="K20" s="15" t="s">
        <v>11</v>
      </c>
      <c r="L20" s="42">
        <f>IF(K19=0,0,L19*K19)</f>
        <v>2553060</v>
      </c>
      <c r="M20" s="43"/>
      <c r="N20" s="15" t="s">
        <v>10</v>
      </c>
      <c r="O20" s="42">
        <f>IF(Q19=0,0,(R19-O19)*N19-R19*Q19*0.1%-O19*N19*0.03%-R19*Q19*0.03%)</f>
        <v>3159.4129999999736</v>
      </c>
      <c r="P20" s="43"/>
      <c r="Q20" s="15" t="s">
        <v>11</v>
      </c>
      <c r="R20" s="42">
        <f>IF(Q19=0,0,R19*Q19)</f>
        <v>669910</v>
      </c>
      <c r="S20" s="43"/>
      <c r="T20" s="15" t="s">
        <v>10</v>
      </c>
      <c r="U20" s="42">
        <f>IF(W19=0,0,(X19-U19)*W19-X19*W19*0.1%-U19*T19*0.03%-X19*W19*0.03%)</f>
        <v>15408.832170000285</v>
      </c>
      <c r="V20" s="43"/>
      <c r="W20" s="15" t="s">
        <v>11</v>
      </c>
      <c r="X20" s="42">
        <f>IF(W19=0,0,X19*W19)</f>
        <v>2330754.7000000002</v>
      </c>
      <c r="Y20" s="43"/>
      <c r="Z20" s="15" t="s">
        <v>10</v>
      </c>
      <c r="AA20" s="42">
        <f>IF(AC19=0,0,(AD19-AA19)*AC19-AC19*AD19*0.1%-AA19*Z19*0.03%-AD19*AC19*0.03%)</f>
        <v>7012.332000000074</v>
      </c>
      <c r="AB20" s="43"/>
      <c r="AC20" s="15" t="s">
        <v>11</v>
      </c>
      <c r="AD20" s="42">
        <f>IF(AC19=0,0,AD19*AC19)</f>
        <v>943890</v>
      </c>
      <c r="AE20" s="43"/>
      <c r="AF20" s="15" t="s">
        <v>10</v>
      </c>
      <c r="AG20" s="42">
        <f>IF(AI19=0,0,(AJ19-AG19)*AI19-AI19*AJ19*0.1%-AG19*AF19*0.03%-AJ19*AI19*0.03%)</f>
        <v>-1152.0531600000677</v>
      </c>
      <c r="AH20" s="43"/>
      <c r="AI20" s="15" t="s">
        <v>11</v>
      </c>
      <c r="AJ20" s="42">
        <f>IF(AI19=0,0,AJ19*AI19)</f>
        <v>1373479.2</v>
      </c>
      <c r="AK20" s="43"/>
      <c r="AL20" s="15" t="s">
        <v>10</v>
      </c>
      <c r="AM20" s="42">
        <f>IF(AO19=0,0,(AP19-AM19)*AO19-AO19*AP19*0.1%-AM19*AL19*0.03%-AP19*AO19*0.03%)</f>
        <v>1859.8800000000469</v>
      </c>
      <c r="AN20" s="43"/>
      <c r="AO20" s="15" t="s">
        <v>11</v>
      </c>
      <c r="AP20" s="42">
        <f>IF(AO19=0,0,AP19*AO19)</f>
        <v>588100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1.1172821633647512E-2</v>
      </c>
      <c r="M21" s="29"/>
      <c r="N21" s="20" t="s">
        <v>12</v>
      </c>
      <c r="O21" s="26"/>
      <c r="P21" s="26"/>
      <c r="Q21" s="27"/>
      <c r="R21" s="28">
        <f>O20/R20</f>
        <v>4.7161753071307691E-3</v>
      </c>
      <c r="S21" s="29"/>
      <c r="T21" s="27" t="s">
        <v>12</v>
      </c>
      <c r="U21" s="26"/>
      <c r="V21" s="26"/>
      <c r="W21" s="27"/>
      <c r="X21" s="28">
        <f>U20/X20</f>
        <v>6.6110913216222561E-3</v>
      </c>
      <c r="Y21" s="26"/>
      <c r="Z21" s="27" t="s">
        <v>12</v>
      </c>
      <c r="AA21" s="26"/>
      <c r="AB21" s="26"/>
      <c r="AC21" s="27"/>
      <c r="AD21" s="28">
        <f>AA20/AD20</f>
        <v>7.4291834853638392E-3</v>
      </c>
      <c r="AE21" s="26"/>
      <c r="AF21" s="27" t="s">
        <v>12</v>
      </c>
      <c r="AG21" s="26"/>
      <c r="AH21" s="26"/>
      <c r="AI21" s="27"/>
      <c r="AJ21" s="28">
        <f>AG20/AJ20</f>
        <v>-8.3878456987194832E-4</v>
      </c>
      <c r="AK21" s="26"/>
      <c r="AL21" s="27" t="s">
        <v>12</v>
      </c>
      <c r="AM21" s="26"/>
      <c r="AN21" s="26"/>
      <c r="AO21" s="27"/>
      <c r="AP21" s="28">
        <f>AM20/AP20</f>
        <v>3.1625233803775667E-3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8459193.9000000004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54813.288010000433</v>
      </c>
      <c r="K22" s="52"/>
      <c r="L22" s="52"/>
      <c r="M22" s="53"/>
      <c r="N22" s="44" t="s">
        <v>15</v>
      </c>
      <c r="O22" s="45"/>
      <c r="P22" s="54">
        <f>J22/D22</f>
        <v>6.4797294704404913E-3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A8" sqref="A8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600150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600018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43800</v>
      </c>
      <c r="I6" s="6">
        <v>46.595999999999997</v>
      </c>
      <c r="J6" s="6"/>
      <c r="K6" s="7">
        <v>43800</v>
      </c>
      <c r="L6" s="7">
        <v>47.09</v>
      </c>
      <c r="M6" s="8"/>
      <c r="N6" s="6">
        <v>30000</v>
      </c>
      <c r="O6" s="25">
        <v>31.202999999999999</v>
      </c>
      <c r="P6" s="6"/>
      <c r="Q6" s="7">
        <v>30000</v>
      </c>
      <c r="R6" s="7">
        <v>31.347000000000001</v>
      </c>
      <c r="S6" s="8"/>
      <c r="T6" s="6">
        <v>25500</v>
      </c>
      <c r="U6" s="6">
        <v>19.337</v>
      </c>
      <c r="V6" s="6"/>
      <c r="W6" s="7">
        <v>25500</v>
      </c>
      <c r="X6" s="7">
        <v>19.341999999999999</v>
      </c>
      <c r="Y6" s="8"/>
      <c r="Z6" s="6">
        <v>180000</v>
      </c>
      <c r="AA6" s="6">
        <v>6.2960000000000003</v>
      </c>
      <c r="AB6" s="6"/>
      <c r="AC6" s="7">
        <v>180000</v>
      </c>
      <c r="AD6" s="7">
        <v>6.306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43800</v>
      </c>
      <c r="I19" s="12">
        <f>SUMPRODUCT(H6:H18,I6:I18)/SUM(H19)</f>
        <v>46.595999999999997</v>
      </c>
      <c r="J19" s="13"/>
      <c r="K19" s="11">
        <f>SUM(K6:K18)</f>
        <v>43800</v>
      </c>
      <c r="L19" s="12">
        <f>SUMPRODUCT(K6:K18,L6:L18)/SUM(K19)</f>
        <v>47.09</v>
      </c>
      <c r="M19" s="13"/>
      <c r="N19" s="11">
        <f>SUM(N6:N18)</f>
        <v>30000</v>
      </c>
      <c r="O19" s="12">
        <f>SUMPRODUCT(N6:N18,O6:O18)/(N19)</f>
        <v>31.202999999999999</v>
      </c>
      <c r="P19" s="13"/>
      <c r="Q19" s="11">
        <f>SUM(Q6:Q18)</f>
        <v>30000</v>
      </c>
      <c r="R19" s="12">
        <f>SUMPRODUCT(Q6:Q18,R6:R18)/SUM(Q19)</f>
        <v>31.347000000000001</v>
      </c>
      <c r="S19" s="13"/>
      <c r="T19" s="11">
        <f>SUM(T6:T18)</f>
        <v>25500</v>
      </c>
      <c r="U19" s="12">
        <f>SUMPRODUCT(T6:T18,U6:U18)/SUM(T19)</f>
        <v>19.337</v>
      </c>
      <c r="V19" s="13"/>
      <c r="W19" s="11">
        <f>SUM(W6:W18)</f>
        <v>25500</v>
      </c>
      <c r="X19" s="12">
        <f>SUMPRODUCT(W6:W18,X6:X18)/SUM(W19)</f>
        <v>19.341999999999999</v>
      </c>
      <c r="Y19" s="13"/>
      <c r="Z19" s="11">
        <f>SUM(Z6:Z18)</f>
        <v>180000</v>
      </c>
      <c r="AA19" s="12">
        <f>SUMPRODUCT(Z6:Z18,AA6:AA18)/SUM(Z19)</f>
        <v>6.2960000000000003</v>
      </c>
      <c r="AB19" s="13"/>
      <c r="AC19" s="11">
        <f>SUM(AC6:AC18)</f>
        <v>180000</v>
      </c>
      <c r="AD19" s="12">
        <f>SUMPRODUCT(AC6:AC18,AD6:AD18)/SUM(AC19)</f>
        <v>6.306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18343.623960000299</v>
      </c>
      <c r="J20" s="43"/>
      <c r="K20" s="15" t="s">
        <v>11</v>
      </c>
      <c r="L20" s="42">
        <f>IF(K19=0,0,L19*K19)</f>
        <v>2062542.0000000002</v>
      </c>
      <c r="M20" s="43"/>
      <c r="N20" s="15" t="s">
        <v>10</v>
      </c>
      <c r="O20" s="42">
        <f>IF(Q19=0,0,(R19-O19)*N19-R19*Q19*0.1%-O19*N19*0.03%-R19*Q19*0.03%)</f>
        <v>2816.6400000000572</v>
      </c>
      <c r="P20" s="43"/>
      <c r="Q20" s="15" t="s">
        <v>11</v>
      </c>
      <c r="R20" s="42">
        <f>IF(Q19=0,0,R19*Q19)</f>
        <v>940410</v>
      </c>
      <c r="S20" s="43"/>
      <c r="T20" s="15" t="s">
        <v>10</v>
      </c>
      <c r="U20" s="42">
        <f>IF(W19=0,0,(X19-U19)*W19-X19*W19*0.1%-U19*T19*0.03%-X19*W19*0.03%)</f>
        <v>-661.61535000002516</v>
      </c>
      <c r="V20" s="43"/>
      <c r="W20" s="15" t="s">
        <v>11</v>
      </c>
      <c r="X20" s="42">
        <f>IF(W19=0,0,X19*W19)</f>
        <v>493220.99999999994</v>
      </c>
      <c r="Y20" s="43"/>
      <c r="Z20" s="15" t="s">
        <v>10</v>
      </c>
      <c r="AA20" s="42">
        <f>IF(AC19=0,0,(AD19-AA19)*AC19-AC19*AD19*0.1%-AA19*Z19*0.03%-AD19*AC19*0.03%)</f>
        <v>-15.588000000038278</v>
      </c>
      <c r="AB20" s="43"/>
      <c r="AC20" s="15" t="s">
        <v>11</v>
      </c>
      <c r="AD20" s="42">
        <f>IF(AC19=0,0,AD19*AC19)</f>
        <v>1135080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8.8936971756212943E-3</v>
      </c>
      <c r="M21" s="29"/>
      <c r="N21" s="20" t="s">
        <v>12</v>
      </c>
      <c r="O21" s="26"/>
      <c r="P21" s="26"/>
      <c r="Q21" s="27"/>
      <c r="R21" s="28">
        <f>O20/R20</f>
        <v>2.9951191501579708E-3</v>
      </c>
      <c r="S21" s="29"/>
      <c r="T21" s="27" t="s">
        <v>12</v>
      </c>
      <c r="U21" s="26"/>
      <c r="V21" s="26"/>
      <c r="W21" s="27"/>
      <c r="X21" s="28">
        <f>U20/X20</f>
        <v>-1.3414176403681621E-3</v>
      </c>
      <c r="Y21" s="26"/>
      <c r="Z21" s="27" t="s">
        <v>12</v>
      </c>
      <c r="AA21" s="26"/>
      <c r="AB21" s="26"/>
      <c r="AC21" s="27"/>
      <c r="AD21" s="28">
        <f>AA20/AD20</f>
        <v>-1.3732952743452689E-5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4631253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20483.060610000291</v>
      </c>
      <c r="K22" s="52"/>
      <c r="L22" s="52"/>
      <c r="M22" s="53"/>
      <c r="N22" s="44" t="s">
        <v>15</v>
      </c>
      <c r="O22" s="45"/>
      <c r="P22" s="54">
        <f>J22/D22</f>
        <v>4.4227902492047595E-3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opLeftCell="I1" workbookViewId="0">
      <selection activeCell="I9" sqref="I9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601929</v>
      </c>
      <c r="O2" s="67"/>
      <c r="P2" s="67"/>
      <c r="Q2" s="67"/>
      <c r="R2" s="67"/>
      <c r="S2" s="68"/>
      <c r="T2" s="66">
        <v>601018</v>
      </c>
      <c r="U2" s="67"/>
      <c r="V2" s="67"/>
      <c r="W2" s="67"/>
      <c r="X2" s="67"/>
      <c r="Y2" s="68"/>
      <c r="Z2" s="75" t="s">
        <v>19</v>
      </c>
      <c r="AA2" s="67"/>
      <c r="AB2" s="67"/>
      <c r="AC2" s="67"/>
      <c r="AD2" s="67"/>
      <c r="AE2" s="68"/>
      <c r="AF2" s="66">
        <v>600795</v>
      </c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60000</v>
      </c>
      <c r="I6" s="6">
        <v>46.481000000000002</v>
      </c>
      <c r="J6" s="6"/>
      <c r="K6" s="7">
        <v>60000</v>
      </c>
      <c r="L6" s="7">
        <v>46.78</v>
      </c>
      <c r="M6" s="8"/>
      <c r="N6" s="6">
        <v>50000</v>
      </c>
      <c r="O6" s="25">
        <v>4.2</v>
      </c>
      <c r="P6" s="6"/>
      <c r="Q6" s="7">
        <v>50000</v>
      </c>
      <c r="R6" s="7">
        <v>4.2519999999999998</v>
      </c>
      <c r="S6" s="8"/>
      <c r="T6" s="6">
        <v>100000</v>
      </c>
      <c r="U6" s="6">
        <v>5.944</v>
      </c>
      <c r="V6" s="6"/>
      <c r="W6" s="7">
        <v>100000</v>
      </c>
      <c r="X6" s="7">
        <v>5.96</v>
      </c>
      <c r="Y6" s="8"/>
      <c r="Z6" s="6">
        <v>70000</v>
      </c>
      <c r="AA6" s="6">
        <v>6.12</v>
      </c>
      <c r="AB6" s="6"/>
      <c r="AC6" s="7">
        <v>70000</v>
      </c>
      <c r="AD6" s="7">
        <v>6.1150000000000002</v>
      </c>
      <c r="AE6" s="8"/>
      <c r="AF6" s="6">
        <v>150000</v>
      </c>
      <c r="AG6" s="6">
        <v>3.45</v>
      </c>
      <c r="AH6" s="6"/>
      <c r="AI6" s="7">
        <v>150000</v>
      </c>
      <c r="AJ6" s="7">
        <v>3.44</v>
      </c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>
        <v>100000</v>
      </c>
      <c r="AA7" s="6">
        <v>6.16</v>
      </c>
      <c r="AB7" s="6"/>
      <c r="AC7" s="7">
        <v>100000</v>
      </c>
      <c r="AD7" s="7">
        <v>6.15</v>
      </c>
      <c r="AE7" s="8"/>
      <c r="AF7" s="6">
        <v>250000</v>
      </c>
      <c r="AG7" s="6">
        <v>3.46</v>
      </c>
      <c r="AH7" s="6"/>
      <c r="AI7" s="7">
        <v>250000</v>
      </c>
      <c r="AJ7" s="7">
        <v>3.47</v>
      </c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60000</v>
      </c>
      <c r="I19" s="12">
        <f>SUMPRODUCT(H6:H18,I6:I18)/SUM(H19)</f>
        <v>46.481000000000002</v>
      </c>
      <c r="J19" s="13"/>
      <c r="K19" s="11">
        <f>SUM(K6:K18)</f>
        <v>60000</v>
      </c>
      <c r="L19" s="12">
        <f>SUMPRODUCT(K6:K18,L6:L18)/SUM(K19)</f>
        <v>46.78</v>
      </c>
      <c r="M19" s="13"/>
      <c r="N19" s="11">
        <f>SUM(N6:N18)</f>
        <v>50000</v>
      </c>
      <c r="O19" s="12">
        <f>SUMPRODUCT(N6:N18,O6:O18)/(N19)</f>
        <v>4.2</v>
      </c>
      <c r="P19" s="13"/>
      <c r="Q19" s="11">
        <f>SUM(Q6:Q18)</f>
        <v>50000</v>
      </c>
      <c r="R19" s="12">
        <f>SUMPRODUCT(Q6:Q18,R6:R18)/SUM(Q19)</f>
        <v>4.2519999999999998</v>
      </c>
      <c r="S19" s="13"/>
      <c r="T19" s="11">
        <f>SUM(T6:T18)</f>
        <v>100000</v>
      </c>
      <c r="U19" s="12">
        <f>SUMPRODUCT(T6:T18,U6:U18)/SUM(T19)</f>
        <v>5.944</v>
      </c>
      <c r="V19" s="13"/>
      <c r="W19" s="11">
        <f>SUM(W6:W18)</f>
        <v>100000</v>
      </c>
      <c r="X19" s="12">
        <f>SUMPRODUCT(W6:W18,X6:X18)/SUM(W19)</f>
        <v>5.96</v>
      </c>
      <c r="Y19" s="13"/>
      <c r="Z19" s="11">
        <f>SUM(Z6:Z18)</f>
        <v>170000</v>
      </c>
      <c r="AA19" s="12">
        <f>SUMPRODUCT(Z6:Z18,AA6:AA18)/SUM(Z19)</f>
        <v>6.1435294117647059</v>
      </c>
      <c r="AB19" s="13"/>
      <c r="AC19" s="11">
        <f>SUM(AC6:AC18)</f>
        <v>170000</v>
      </c>
      <c r="AD19" s="12">
        <f>SUMPRODUCT(AC6:AC18,AD6:AD18)/SUM(AC19)</f>
        <v>6.1355882352941178</v>
      </c>
      <c r="AE19" s="13"/>
      <c r="AF19" s="11">
        <f>SUM(AF6:AF18)</f>
        <v>400000</v>
      </c>
      <c r="AG19" s="12">
        <f>SUMPRODUCT(AF6:AF18,AG6:AG18)/SUM(AF19)</f>
        <v>3.4562499999999998</v>
      </c>
      <c r="AH19" s="13"/>
      <c r="AI19" s="11">
        <f>SUM(AI6:AI18)</f>
        <v>400000</v>
      </c>
      <c r="AJ19" s="12">
        <f>SUMPRODUCT(AI6:AI18,AJ6:AJ18)/SUM(AI19)</f>
        <v>3.4587500000000002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13454.501999999971</v>
      </c>
      <c r="J20" s="43"/>
      <c r="K20" s="15" t="s">
        <v>11</v>
      </c>
      <c r="L20" s="42">
        <f>IF(K19=0,0,L19*K19)</f>
        <v>2806800</v>
      </c>
      <c r="M20" s="43"/>
      <c r="N20" s="15" t="s">
        <v>10</v>
      </c>
      <c r="O20" s="42">
        <f>IF(Q19=0,0,(R19-O19)*N19-R19*Q19*0.1%-O19*N19*0.03%-R19*Q19*0.03%)</f>
        <v>2260.6199999999799</v>
      </c>
      <c r="P20" s="43"/>
      <c r="Q20" s="15" t="s">
        <v>11</v>
      </c>
      <c r="R20" s="42">
        <f>IF(Q19=0,0,R19*Q19)</f>
        <v>212600</v>
      </c>
      <c r="S20" s="43"/>
      <c r="T20" s="15" t="s">
        <v>10</v>
      </c>
      <c r="U20" s="42">
        <f>IF(W19=0,0,(X19-U19)*W19-X19*W19*0.1%-U19*T19*0.03%-X19*W19*0.03%)</f>
        <v>646.88000000000147</v>
      </c>
      <c r="V20" s="43"/>
      <c r="W20" s="15" t="s">
        <v>11</v>
      </c>
      <c r="X20" s="42">
        <f>IF(W19=0,0,X19*W19)</f>
        <v>596000</v>
      </c>
      <c r="Y20" s="43"/>
      <c r="Z20" s="15" t="s">
        <v>10</v>
      </c>
      <c r="AA20" s="42">
        <f>IF(AC19=0,0,(AD19-AA19)*AC19-AC19*AD19*0.1%-AA19*Z19*0.03%-AD19*AC19*0.03%)</f>
        <v>-3019.2849999999803</v>
      </c>
      <c r="AB20" s="43"/>
      <c r="AC20" s="15" t="s">
        <v>11</v>
      </c>
      <c r="AD20" s="42">
        <f>IF(AC19=0,0,AD19*AC19)</f>
        <v>1043050</v>
      </c>
      <c r="AE20" s="43"/>
      <c r="AF20" s="15" t="s">
        <v>10</v>
      </c>
      <c r="AG20" s="42">
        <f>IF(AI19=0,0,(AJ19-AG19)*AI19-AI19*AJ19*0.1%-AG19*AF19*0.03%-AJ19*AI19*0.03%)</f>
        <v>-1213.2999999998435</v>
      </c>
      <c r="AH20" s="43"/>
      <c r="AI20" s="15" t="s">
        <v>11</v>
      </c>
      <c r="AJ20" s="42">
        <f>IF(AI19=0,0,AJ19*AI19)</f>
        <v>1383500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4.7935378366823324E-3</v>
      </c>
      <c r="M21" s="29"/>
      <c r="N21" s="20" t="s">
        <v>12</v>
      </c>
      <c r="O21" s="26"/>
      <c r="P21" s="26"/>
      <c r="Q21" s="27"/>
      <c r="R21" s="28">
        <f>O20/R20</f>
        <v>1.0633207902163593E-2</v>
      </c>
      <c r="S21" s="29"/>
      <c r="T21" s="27" t="s">
        <v>12</v>
      </c>
      <c r="U21" s="26"/>
      <c r="V21" s="26"/>
      <c r="W21" s="27"/>
      <c r="X21" s="28">
        <f>U20/X20</f>
        <v>1.0853691275167811E-3</v>
      </c>
      <c r="Y21" s="26"/>
      <c r="Z21" s="27" t="s">
        <v>12</v>
      </c>
      <c r="AA21" s="26"/>
      <c r="AB21" s="26"/>
      <c r="AC21" s="27"/>
      <c r="AD21" s="28">
        <f>AA20/AD20</f>
        <v>-2.8946694789319595E-3</v>
      </c>
      <c r="AE21" s="26"/>
      <c r="AF21" s="27" t="s">
        <v>12</v>
      </c>
      <c r="AG21" s="26"/>
      <c r="AH21" s="26"/>
      <c r="AI21" s="27"/>
      <c r="AJ21" s="28">
        <f>AG20/AJ20</f>
        <v>-8.7697867726768599E-4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6041950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12129.41700000013</v>
      </c>
      <c r="K22" s="52"/>
      <c r="L22" s="52"/>
      <c r="M22" s="53"/>
      <c r="N22" s="44" t="s">
        <v>15</v>
      </c>
      <c r="O22" s="45"/>
      <c r="P22" s="54">
        <f>J22/D22</f>
        <v>2.0075334949809466E-3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opLeftCell="I1" workbookViewId="0">
      <selection activeCell="AG12" sqref="AG12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600773</v>
      </c>
      <c r="O2" s="67"/>
      <c r="P2" s="67"/>
      <c r="Q2" s="67"/>
      <c r="R2" s="67"/>
      <c r="S2" s="68"/>
      <c r="T2" s="66">
        <v>601699</v>
      </c>
      <c r="U2" s="67"/>
      <c r="V2" s="67"/>
      <c r="W2" s="67"/>
      <c r="X2" s="67"/>
      <c r="Y2" s="68"/>
      <c r="Z2" s="66">
        <v>709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20100</v>
      </c>
      <c r="I6" s="6">
        <v>44.655000000000001</v>
      </c>
      <c r="J6" s="6"/>
      <c r="K6" s="7">
        <v>20100</v>
      </c>
      <c r="L6" s="7">
        <v>44.805</v>
      </c>
      <c r="M6" s="8"/>
      <c r="N6" s="6">
        <v>15000</v>
      </c>
      <c r="O6" s="25">
        <v>14.391</v>
      </c>
      <c r="P6" s="6"/>
      <c r="Q6" s="7">
        <v>8000</v>
      </c>
      <c r="R6" s="7">
        <v>14.43</v>
      </c>
      <c r="S6" s="8"/>
      <c r="T6" s="6">
        <v>123600</v>
      </c>
      <c r="U6" s="6">
        <v>8.7080000000000002</v>
      </c>
      <c r="V6" s="6"/>
      <c r="W6" s="7">
        <v>123600</v>
      </c>
      <c r="X6" s="7">
        <v>8.6780000000000008</v>
      </c>
      <c r="Y6" s="8"/>
      <c r="Z6" s="6">
        <v>70000</v>
      </c>
      <c r="AA6" s="6">
        <v>5.84</v>
      </c>
      <c r="AB6" s="6"/>
      <c r="AC6" s="7">
        <v>70000</v>
      </c>
      <c r="AD6" s="7">
        <v>5.85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>
        <v>7000</v>
      </c>
      <c r="R7" s="7">
        <v>14.44</v>
      </c>
      <c r="S7" s="8"/>
      <c r="T7" s="6"/>
      <c r="U7" s="6"/>
      <c r="V7" s="6"/>
      <c r="W7" s="7"/>
      <c r="X7" s="7"/>
      <c r="Y7" s="8"/>
      <c r="Z7" s="6">
        <v>100000</v>
      </c>
      <c r="AA7" s="6">
        <v>5.7679999999999998</v>
      </c>
      <c r="AB7" s="6"/>
      <c r="AC7" s="7">
        <v>100000</v>
      </c>
      <c r="AD7" s="7">
        <v>5.78</v>
      </c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20100</v>
      </c>
      <c r="I19" s="12">
        <f>SUMPRODUCT(H6:H18,I6:I18)/SUM(H19)</f>
        <v>44.655000000000001</v>
      </c>
      <c r="J19" s="13"/>
      <c r="K19" s="11">
        <f>SUM(K6:K18)</f>
        <v>20100</v>
      </c>
      <c r="L19" s="12">
        <f>SUMPRODUCT(K6:K18,L6:L18)/SUM(K19)</f>
        <v>44.805</v>
      </c>
      <c r="M19" s="13"/>
      <c r="N19" s="11">
        <f>SUM(N6:N18)</f>
        <v>15000</v>
      </c>
      <c r="O19" s="12">
        <f>SUMPRODUCT(N6:N18,O6:O18)/(N19)</f>
        <v>14.391</v>
      </c>
      <c r="P19" s="13"/>
      <c r="Q19" s="11">
        <f>SUM(Q6:Q18)</f>
        <v>15000</v>
      </c>
      <c r="R19" s="12">
        <f>SUMPRODUCT(Q6:Q18,R6:R18)/SUM(Q19)</f>
        <v>14.434666666666667</v>
      </c>
      <c r="S19" s="13"/>
      <c r="T19" s="11">
        <f>SUM(T6:T18)</f>
        <v>123600</v>
      </c>
      <c r="U19" s="12">
        <f>SUMPRODUCT(T6:T18,U6:U18)/SUM(T19)</f>
        <v>8.7080000000000002</v>
      </c>
      <c r="V19" s="13"/>
      <c r="W19" s="11">
        <f>SUM(W6:W18)</f>
        <v>123600</v>
      </c>
      <c r="X19" s="12">
        <f>SUMPRODUCT(W6:W18,X6:X18)/SUM(W19)</f>
        <v>8.6780000000000008</v>
      </c>
      <c r="Y19" s="13"/>
      <c r="Z19" s="11">
        <f>SUM(Z6:Z18)</f>
        <v>170000</v>
      </c>
      <c r="AA19" s="12">
        <f>SUMPRODUCT(Z6:Z18,AA6:AA18)/SUM(Z19)</f>
        <v>5.7976470588235296</v>
      </c>
      <c r="AB19" s="13"/>
      <c r="AC19" s="11">
        <f>SUM(AC6:AC18)</f>
        <v>170000</v>
      </c>
      <c r="AD19" s="12">
        <f>SUMPRODUCT(AC6:AC18,AD6:AD18)/SUM(AC19)</f>
        <v>5.8088235294117645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1574.9756999999713</v>
      </c>
      <c r="J20" s="43"/>
      <c r="K20" s="15" t="s">
        <v>11</v>
      </c>
      <c r="L20" s="42">
        <f>IF(K19=0,0,L19*K19)</f>
        <v>900580.5</v>
      </c>
      <c r="M20" s="43"/>
      <c r="N20" s="15" t="s">
        <v>10</v>
      </c>
      <c r="O20" s="42">
        <f>IF(Q19=0,0,(R19-O19)*N19-R19*Q19*0.1%-O19*N19*0.03%-R19*Q19*0.03%)</f>
        <v>308.76450000000114</v>
      </c>
      <c r="P20" s="43"/>
      <c r="Q20" s="15" t="s">
        <v>11</v>
      </c>
      <c r="R20" s="42">
        <f>IF(Q19=0,0,R19*Q19)</f>
        <v>216520</v>
      </c>
      <c r="S20" s="43"/>
      <c r="T20" s="15" t="s">
        <v>10</v>
      </c>
      <c r="U20" s="42">
        <f>IF(W19=0,0,(X19-U19)*W19-X19*W19*0.1%-U19*T19*0.03%-X19*W19*0.03%)</f>
        <v>-5425.2736799999211</v>
      </c>
      <c r="V20" s="43"/>
      <c r="W20" s="15" t="s">
        <v>11</v>
      </c>
      <c r="X20" s="42">
        <f>IF(W19=0,0,X19*W19)</f>
        <v>1072600.8</v>
      </c>
      <c r="Y20" s="43"/>
      <c r="Z20" s="15" t="s">
        <v>10</v>
      </c>
      <c r="AA20" s="42">
        <f>IF(AC19=0,0,(AD19-AA19)*AC19-AC19*AD19*0.1%-AA19*Z19*0.03%-AD19*AC19*0.03%)</f>
        <v>320.56999999993297</v>
      </c>
      <c r="AB20" s="43"/>
      <c r="AC20" s="15" t="s">
        <v>11</v>
      </c>
      <c r="AD20" s="42">
        <f>IF(AC19=0,0,AD19*AC19)</f>
        <v>987500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1.7488449949782071E-3</v>
      </c>
      <c r="M21" s="29"/>
      <c r="N21" s="20" t="s">
        <v>12</v>
      </c>
      <c r="O21" s="26"/>
      <c r="P21" s="26"/>
      <c r="Q21" s="27"/>
      <c r="R21" s="28">
        <f>O20/R20</f>
        <v>1.4260322372067298E-3</v>
      </c>
      <c r="S21" s="29"/>
      <c r="T21" s="27" t="s">
        <v>12</v>
      </c>
      <c r="U21" s="26"/>
      <c r="V21" s="26"/>
      <c r="W21" s="27"/>
      <c r="X21" s="28">
        <f>U20/X20</f>
        <v>-5.0580548513481632E-3</v>
      </c>
      <c r="Y21" s="26"/>
      <c r="Z21" s="27" t="s">
        <v>12</v>
      </c>
      <c r="AA21" s="26"/>
      <c r="AB21" s="26"/>
      <c r="AC21" s="27"/>
      <c r="AD21" s="28">
        <f>AA20/AD20</f>
        <v>3.2462784810119796E-4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3177201.3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-3220.9634800000158</v>
      </c>
      <c r="K22" s="52"/>
      <c r="L22" s="52"/>
      <c r="M22" s="53"/>
      <c r="N22" s="44" t="s">
        <v>15</v>
      </c>
      <c r="O22" s="45"/>
      <c r="P22" s="54">
        <f>J22/D22</f>
        <v>-1.0137738140797109E-3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模板</vt:lpstr>
      <vt:lpstr>2017.4.5</vt:lpstr>
      <vt:lpstr>2017.4.6</vt:lpstr>
      <vt:lpstr>2017.4.7</vt:lpstr>
      <vt:lpstr>2017.4.10</vt:lpstr>
      <vt:lpstr>2017.4.11</vt:lpstr>
      <vt:lpstr>2017.4.12</vt:lpstr>
      <vt:lpstr>2017.4.13</vt:lpstr>
      <vt:lpstr>2017.4.14</vt:lpstr>
      <vt:lpstr>2017.4.17</vt:lpstr>
      <vt:lpstr>2017.4.18</vt:lpstr>
      <vt:lpstr>2017.4.19</vt:lpstr>
      <vt:lpstr>2017.4.20</vt:lpstr>
      <vt:lpstr>2017.4.21</vt:lpstr>
      <vt:lpstr>2017.4.24</vt:lpstr>
      <vt:lpstr>2017.4.25</vt:lpstr>
      <vt:lpstr>2017.4.26</vt:lpstr>
      <vt:lpstr>2017.4.27</vt:lpstr>
      <vt:lpstr>2017.4.28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DaiShuPing</dc:creator>
  <cp:lastModifiedBy>Administrator</cp:lastModifiedBy>
  <cp:revision>1</cp:revision>
  <dcterms:created xsi:type="dcterms:W3CDTF">2016-02-01T03:35:45Z</dcterms:created>
  <dcterms:modified xsi:type="dcterms:W3CDTF">2017-06-13T10:29:21Z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