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zchunyou\Desktop\DSB_2015-08-10\"/>
    </mc:Choice>
  </mc:AlternateContent>
  <bookViews>
    <workbookView xWindow="0" yWindow="0" windowWidth="24000" windowHeight="9135" tabRatio="568" firstSheet="1" activeTab="2"/>
  </bookViews>
  <sheets>
    <sheet name="Summary" sheetId="161" state="hidden" r:id="rId1"/>
    <sheet name="3-month view" sheetId="140" r:id="rId2"/>
    <sheet name="Rolloffs Data" sheetId="165" r:id="rId3"/>
    <sheet name="Sheet1" sheetId="170" r:id="rId4"/>
    <sheet name="3 Mo Hires" sheetId="166" r:id="rId5"/>
    <sheet name="3 Mo Attrits" sheetId="167" r:id="rId6"/>
    <sheet name="3 Month Table" sheetId="122" state="hidden" r:id="rId7"/>
    <sheet name="All Data - 3 months" sheetId="121" state="hidden" r:id="rId8"/>
    <sheet name="How To" sheetId="38" state="hidden" r:id="rId9"/>
    <sheet name="Enhancement Ideas" sheetId="39" state="hidden" r:id="rId10"/>
    <sheet name="Definitions" sheetId="160" state="hidden" r:id="rId11"/>
  </sheets>
  <externalReferences>
    <externalReference r:id="rId12"/>
    <externalReference r:id="rId13"/>
  </externalReferences>
  <definedNames>
    <definedName name="_xlnm._FilterDatabase" localSheetId="5" hidden="1">'3 Mo Attrits'!$A$3:$V$3</definedName>
    <definedName name="_xlnm._FilterDatabase" localSheetId="4" hidden="1">'3 Mo Hires'!$A$3:$S$3</definedName>
    <definedName name="_xlnm._FilterDatabase" localSheetId="1" hidden="1">'3-month view'!$A$87:$M$188</definedName>
    <definedName name="_xlnm._FilterDatabase" localSheetId="7" hidden="1">'All Data - 3 months'!$A$1:$Q$84</definedName>
    <definedName name="_xlnm._FilterDatabase" localSheetId="2" hidden="1">'Rolloffs Data'!$A$1:$BL$190</definedName>
    <definedName name="Better_Opportunity__Career_Growth">'[1]Attrits Actuals'!$AJ$457:$AJ$472</definedName>
    <definedName name="CORE_FTE">'[2]core fte ranges'!$A$2:$B$8</definedName>
    <definedName name="_xlnm.Print_Area" localSheetId="7">'All Data - 3 months'!#REF!</definedName>
    <definedName name="_xlnm.Print_Titles" localSheetId="1">'3-month view'!$1:$2</definedName>
  </definedNames>
  <calcPr calcId="152511"/>
  <pivotCaches>
    <pivotCache cacheId="696" r:id="rId14"/>
  </pivotCaches>
</workbook>
</file>

<file path=xl/calcChain.xml><?xml version="1.0" encoding="utf-8"?>
<calcChain xmlns="http://schemas.openxmlformats.org/spreadsheetml/2006/main">
  <c r="G3" i="170" l="1"/>
  <c r="G4" i="170"/>
  <c r="G5" i="170"/>
  <c r="G6" i="170"/>
  <c r="G7" i="170"/>
  <c r="G8" i="170"/>
  <c r="G9" i="170"/>
  <c r="G10" i="170"/>
  <c r="G11" i="170"/>
  <c r="G12" i="170"/>
  <c r="G13" i="170"/>
  <c r="G14" i="170"/>
  <c r="G15" i="170"/>
  <c r="G16" i="170"/>
  <c r="G17" i="170"/>
  <c r="G18" i="170"/>
  <c r="G19" i="170"/>
  <c r="G20" i="170"/>
  <c r="G21" i="170"/>
  <c r="G22" i="170"/>
  <c r="G23" i="170"/>
  <c r="G24" i="170"/>
  <c r="G25" i="170"/>
  <c r="G26" i="170"/>
  <c r="G27" i="170"/>
  <c r="G28" i="170"/>
  <c r="G29" i="170"/>
  <c r="G30" i="170"/>
  <c r="G31" i="170"/>
  <c r="G32" i="170"/>
  <c r="G33" i="170"/>
  <c r="G34" i="170"/>
  <c r="G35" i="170"/>
  <c r="G36" i="170"/>
  <c r="G37" i="170"/>
  <c r="G38" i="170"/>
  <c r="G39" i="170"/>
  <c r="G40" i="170"/>
  <c r="G41" i="170"/>
  <c r="G42" i="170"/>
  <c r="G43" i="170"/>
  <c r="G44" i="170"/>
  <c r="G45" i="170"/>
  <c r="G46" i="170"/>
  <c r="G47" i="170"/>
  <c r="G48" i="170"/>
  <c r="G49" i="170"/>
  <c r="G50" i="170"/>
  <c r="G51" i="170"/>
  <c r="G52" i="170"/>
  <c r="G53" i="170"/>
  <c r="G54" i="170"/>
  <c r="G55" i="170"/>
  <c r="G56" i="170"/>
  <c r="G57" i="170"/>
  <c r="G58" i="170"/>
  <c r="G59" i="170"/>
  <c r="G60" i="170"/>
  <c r="G61" i="170"/>
  <c r="G62" i="170"/>
  <c r="G63" i="170"/>
  <c r="G64" i="170"/>
  <c r="G65" i="170"/>
  <c r="G66" i="170"/>
  <c r="G67" i="170"/>
  <c r="G68" i="170"/>
  <c r="G69" i="170"/>
  <c r="G70" i="170"/>
  <c r="G71" i="170"/>
  <c r="G72" i="170"/>
  <c r="G73" i="170"/>
  <c r="G74" i="170"/>
  <c r="G75" i="170"/>
  <c r="G76" i="170"/>
  <c r="G77" i="170"/>
  <c r="G78" i="170"/>
  <c r="G79" i="170"/>
  <c r="G80" i="170"/>
  <c r="G81" i="170"/>
  <c r="G82" i="170"/>
  <c r="G83" i="170"/>
  <c r="G84" i="170"/>
  <c r="G85" i="170"/>
  <c r="G86" i="170"/>
  <c r="G87" i="170"/>
  <c r="G88" i="170"/>
  <c r="G89" i="170"/>
  <c r="G90" i="170"/>
  <c r="G91" i="170"/>
  <c r="G92" i="170"/>
  <c r="G93" i="170"/>
  <c r="G94" i="170"/>
  <c r="G95" i="170"/>
  <c r="G96" i="170"/>
  <c r="G97" i="170"/>
  <c r="G98" i="170"/>
  <c r="G99" i="170"/>
  <c r="G100" i="170"/>
  <c r="G101" i="170"/>
  <c r="G102" i="170"/>
  <c r="G103" i="170"/>
  <c r="G104" i="170"/>
  <c r="G105" i="170"/>
  <c r="G106" i="170"/>
  <c r="G107" i="170"/>
  <c r="G108" i="170"/>
  <c r="G109" i="170"/>
  <c r="G110" i="170"/>
  <c r="G111" i="170"/>
  <c r="G112" i="170"/>
  <c r="G113" i="170"/>
  <c r="G114" i="170"/>
  <c r="G115" i="170"/>
  <c r="G116" i="170"/>
  <c r="G117" i="170"/>
  <c r="G118" i="170"/>
  <c r="G119" i="170"/>
  <c r="G120" i="170"/>
  <c r="G121" i="170"/>
  <c r="G122" i="170"/>
  <c r="G123" i="170"/>
  <c r="G124" i="170"/>
  <c r="G125" i="170"/>
  <c r="G126" i="170"/>
  <c r="G127" i="170"/>
  <c r="G128" i="170"/>
  <c r="G129" i="170"/>
  <c r="G130" i="170"/>
  <c r="G131" i="170"/>
  <c r="G132" i="170"/>
  <c r="G133" i="170"/>
  <c r="G134" i="170"/>
  <c r="G135" i="170"/>
  <c r="G136" i="170"/>
  <c r="G137" i="170"/>
  <c r="G138" i="170"/>
  <c r="G139" i="170"/>
  <c r="G140" i="170"/>
  <c r="G141" i="170"/>
  <c r="G142" i="170"/>
  <c r="G143" i="170"/>
  <c r="G144" i="170"/>
  <c r="G145" i="170"/>
  <c r="G146" i="170"/>
  <c r="G147" i="170"/>
  <c r="G148" i="170"/>
  <c r="G149" i="170"/>
  <c r="G150" i="170"/>
  <c r="G151" i="170"/>
  <c r="G152" i="170"/>
  <c r="G153" i="170"/>
  <c r="G154" i="170"/>
  <c r="G155" i="170"/>
  <c r="G156" i="170"/>
  <c r="G2" i="170"/>
  <c r="C2" i="170"/>
  <c r="C3" i="170"/>
  <c r="C4" i="170"/>
  <c r="C5" i="170"/>
  <c r="C6" i="170"/>
  <c r="C7" i="170"/>
  <c r="C8" i="170"/>
  <c r="C9" i="170"/>
  <c r="C10" i="170"/>
  <c r="C11" i="170"/>
  <c r="C12" i="170"/>
  <c r="C13" i="170"/>
  <c r="C14" i="170"/>
  <c r="C15" i="170"/>
  <c r="C16" i="170"/>
  <c r="C17" i="170"/>
  <c r="C18" i="170"/>
  <c r="C19" i="170"/>
  <c r="C20" i="170"/>
  <c r="C21" i="170"/>
  <c r="C22" i="170"/>
  <c r="C23" i="170"/>
  <c r="C24" i="170"/>
  <c r="C25" i="170"/>
  <c r="C26" i="170"/>
  <c r="C27" i="170"/>
  <c r="C28" i="170"/>
  <c r="C29" i="170"/>
  <c r="C30" i="170"/>
  <c r="C31" i="170"/>
  <c r="C32" i="170"/>
  <c r="C33" i="170"/>
  <c r="C34" i="170"/>
  <c r="C35" i="170"/>
  <c r="C36" i="170"/>
  <c r="C37" i="170"/>
  <c r="C38" i="170"/>
  <c r="C39" i="170"/>
  <c r="C40" i="170"/>
  <c r="C41" i="170"/>
  <c r="C42" i="170"/>
  <c r="C43" i="170"/>
  <c r="C44" i="170"/>
  <c r="C45" i="170"/>
  <c r="C46" i="170"/>
  <c r="C47" i="170"/>
  <c r="C48" i="170"/>
  <c r="C49" i="170"/>
  <c r="C50" i="170"/>
  <c r="C51" i="170"/>
  <c r="C52" i="170"/>
  <c r="C53" i="170"/>
  <c r="C54" i="170"/>
  <c r="C55" i="170"/>
  <c r="C56" i="170"/>
  <c r="C57" i="170"/>
  <c r="C58" i="170"/>
  <c r="C59" i="170"/>
  <c r="C60" i="170"/>
  <c r="C61" i="170"/>
  <c r="C62" i="170"/>
  <c r="C63" i="170"/>
  <c r="C64" i="170"/>
  <c r="C65" i="170"/>
  <c r="C66" i="170"/>
  <c r="C67" i="170"/>
  <c r="C68" i="170"/>
  <c r="C69" i="170"/>
  <c r="C70" i="170"/>
  <c r="C71" i="170"/>
  <c r="C72" i="170"/>
  <c r="C73" i="170"/>
  <c r="C74" i="170"/>
  <c r="C75" i="170"/>
  <c r="C76" i="170"/>
  <c r="C77" i="170"/>
  <c r="C78" i="170"/>
  <c r="C79" i="170"/>
  <c r="C80" i="170"/>
  <c r="C81" i="170"/>
  <c r="C82" i="170"/>
  <c r="C83" i="170"/>
  <c r="C84" i="170"/>
  <c r="C85" i="170"/>
  <c r="C86" i="170"/>
  <c r="C87" i="170"/>
  <c r="C88" i="170"/>
  <c r="C89" i="170"/>
  <c r="C90" i="170"/>
  <c r="C91" i="170"/>
  <c r="C92" i="170"/>
  <c r="C93" i="170"/>
  <c r="C94" i="170"/>
  <c r="C95" i="170"/>
  <c r="C96" i="170"/>
  <c r="C97" i="170"/>
  <c r="C98" i="170"/>
  <c r="C99" i="170"/>
  <c r="C100" i="170"/>
  <c r="C101" i="170"/>
  <c r="C102" i="170"/>
  <c r="C103" i="170"/>
  <c r="C104" i="170"/>
  <c r="C105" i="170"/>
  <c r="C106" i="170"/>
  <c r="C107" i="170"/>
  <c r="C108" i="170"/>
  <c r="C109" i="170"/>
  <c r="C110" i="170"/>
  <c r="C111" i="170"/>
  <c r="C112" i="170"/>
  <c r="C113" i="170"/>
  <c r="C114" i="170"/>
  <c r="C115" i="170"/>
  <c r="C116" i="170"/>
  <c r="C117" i="170"/>
  <c r="C118" i="170"/>
  <c r="C119" i="170"/>
  <c r="C120" i="170"/>
  <c r="C121" i="170"/>
  <c r="C122" i="170"/>
  <c r="C123" i="170"/>
  <c r="C124" i="170"/>
  <c r="C125" i="170"/>
  <c r="C126" i="170"/>
  <c r="C127" i="170"/>
  <c r="C128" i="170"/>
  <c r="C129" i="170"/>
  <c r="C130" i="170"/>
  <c r="C131" i="170"/>
  <c r="C132" i="170"/>
  <c r="C133" i="170"/>
  <c r="C134" i="170"/>
  <c r="C135" i="170"/>
  <c r="C136" i="170"/>
  <c r="C137" i="170"/>
  <c r="C138" i="170"/>
  <c r="C139" i="170"/>
  <c r="C140" i="170"/>
  <c r="C141" i="170"/>
  <c r="C142" i="170"/>
  <c r="C143" i="170"/>
  <c r="C144" i="170"/>
  <c r="C145" i="170"/>
  <c r="C146" i="170"/>
  <c r="C147" i="170"/>
  <c r="C148" i="170"/>
  <c r="C149" i="170"/>
  <c r="C150" i="170"/>
  <c r="C151" i="170"/>
  <c r="C152" i="170"/>
  <c r="C153" i="170"/>
  <c r="C154" i="170"/>
  <c r="C155" i="170"/>
  <c r="C156" i="170"/>
  <c r="C157" i="170"/>
  <c r="C158" i="170"/>
  <c r="C159" i="170"/>
  <c r="C160" i="170"/>
  <c r="C161" i="170"/>
  <c r="C162" i="170"/>
  <c r="C163" i="170"/>
  <c r="C164" i="170"/>
  <c r="C165" i="170"/>
  <c r="C166" i="170"/>
  <c r="C167" i="170"/>
  <c r="C168" i="170"/>
  <c r="C169" i="170"/>
  <c r="C170" i="170"/>
  <c r="C171" i="170"/>
  <c r="C172" i="170"/>
  <c r="C173" i="170"/>
  <c r="C174" i="170"/>
  <c r="C175" i="170"/>
  <c r="C176" i="170"/>
  <c r="C177" i="170"/>
  <c r="C178" i="170"/>
  <c r="C179" i="170"/>
  <c r="C180" i="170"/>
  <c r="C181" i="170"/>
  <c r="C182" i="170"/>
  <c r="C183" i="170"/>
  <c r="C184" i="170"/>
  <c r="C185" i="170"/>
  <c r="C186" i="170"/>
  <c r="C187" i="170"/>
  <c r="C188" i="170"/>
  <c r="C189" i="170"/>
  <c r="C190" i="170"/>
  <c r="M166" i="140" l="1"/>
  <c r="M165" i="140"/>
  <c r="M164" i="140"/>
  <c r="M163" i="140"/>
  <c r="M162" i="140"/>
  <c r="M161" i="140"/>
  <c r="M160" i="140"/>
  <c r="M159" i="140"/>
  <c r="M158" i="140"/>
  <c r="M157" i="140"/>
  <c r="M156" i="140"/>
  <c r="M155" i="140"/>
  <c r="M154" i="140"/>
  <c r="M153" i="140"/>
  <c r="M152" i="140"/>
  <c r="M151" i="140"/>
  <c r="M150" i="140"/>
  <c r="M149" i="140"/>
  <c r="M148" i="140"/>
  <c r="M147" i="140"/>
  <c r="M146" i="140"/>
  <c r="M145" i="140"/>
  <c r="M144" i="140"/>
  <c r="M143" i="140"/>
  <c r="M142" i="140"/>
  <c r="M141" i="140"/>
  <c r="M140" i="140"/>
  <c r="M139" i="140"/>
  <c r="M138" i="140"/>
  <c r="M137" i="140"/>
  <c r="M136" i="140"/>
  <c r="M135" i="140"/>
  <c r="M134" i="140"/>
  <c r="M133" i="140"/>
  <c r="M132" i="140"/>
  <c r="M131" i="140"/>
  <c r="M130" i="140"/>
  <c r="M129" i="140"/>
  <c r="M128" i="140"/>
  <c r="M127" i="140"/>
  <c r="M126" i="140"/>
  <c r="M125" i="140"/>
  <c r="M124" i="140"/>
  <c r="M123" i="140"/>
  <c r="M122" i="140"/>
  <c r="M121" i="140"/>
  <c r="M120" i="140"/>
  <c r="M119" i="140"/>
  <c r="M118" i="140"/>
  <c r="M117" i="140"/>
  <c r="M116" i="140"/>
  <c r="M115" i="140"/>
  <c r="M114" i="140"/>
  <c r="M113" i="140"/>
  <c r="M112" i="140"/>
  <c r="M111" i="140"/>
  <c r="M110" i="140"/>
  <c r="M109" i="140"/>
  <c r="M108" i="140"/>
  <c r="M107" i="140"/>
  <c r="M106" i="140"/>
  <c r="M105" i="140"/>
  <c r="M104" i="140"/>
  <c r="M103" i="140"/>
  <c r="M102" i="140"/>
  <c r="M101" i="140"/>
  <c r="M100" i="140"/>
  <c r="M99" i="140"/>
  <c r="M98" i="140"/>
  <c r="M97" i="140"/>
  <c r="M96" i="140"/>
  <c r="M95" i="140"/>
  <c r="M94" i="140"/>
  <c r="M93" i="140"/>
  <c r="M92" i="140"/>
  <c r="M91" i="140"/>
  <c r="M90" i="140"/>
  <c r="M89" i="140"/>
  <c r="M88" i="140"/>
  <c r="J166" i="140"/>
  <c r="J165" i="140"/>
  <c r="J164" i="140"/>
  <c r="J163" i="140"/>
  <c r="J162" i="140"/>
  <c r="J161" i="140"/>
  <c r="J160" i="140"/>
  <c r="J159" i="140"/>
  <c r="J158" i="140"/>
  <c r="J157" i="140"/>
  <c r="J156" i="140"/>
  <c r="J155" i="140"/>
  <c r="J154" i="140"/>
  <c r="J153" i="140"/>
  <c r="J152" i="140"/>
  <c r="J151" i="140"/>
  <c r="J150" i="140"/>
  <c r="J149" i="140"/>
  <c r="J148" i="140"/>
  <c r="J147" i="140"/>
  <c r="J146" i="140"/>
  <c r="J145" i="140"/>
  <c r="J144" i="140"/>
  <c r="J143" i="140"/>
  <c r="J142" i="140"/>
  <c r="J141" i="140"/>
  <c r="J140" i="140"/>
  <c r="J139" i="140"/>
  <c r="J138" i="140"/>
  <c r="J137" i="140"/>
  <c r="J136" i="140"/>
  <c r="J135" i="140"/>
  <c r="J134" i="140"/>
  <c r="J133" i="140"/>
  <c r="J132" i="140"/>
  <c r="J131" i="140"/>
  <c r="J130" i="140"/>
  <c r="J129" i="140"/>
  <c r="J128" i="140"/>
  <c r="J127" i="140"/>
  <c r="J126" i="140"/>
  <c r="J125" i="140"/>
  <c r="J124" i="140"/>
  <c r="J123" i="140"/>
  <c r="J122" i="140"/>
  <c r="J121" i="140"/>
  <c r="J120" i="140"/>
  <c r="J119" i="140"/>
  <c r="J118" i="140"/>
  <c r="J117" i="140"/>
  <c r="J116" i="140"/>
  <c r="J115" i="140"/>
  <c r="J114" i="140"/>
  <c r="J113" i="140"/>
  <c r="J112" i="140"/>
  <c r="J111" i="140"/>
  <c r="J110" i="140"/>
  <c r="J109" i="140"/>
  <c r="J108" i="140"/>
  <c r="J107" i="140"/>
  <c r="J106" i="140"/>
  <c r="J105" i="140"/>
  <c r="J104" i="140"/>
  <c r="J103" i="140"/>
  <c r="J102" i="140"/>
  <c r="J101" i="140"/>
  <c r="J100" i="140"/>
  <c r="J99" i="140"/>
  <c r="J98" i="140"/>
  <c r="J97" i="140"/>
  <c r="J96" i="140"/>
  <c r="J95" i="140"/>
  <c r="J94" i="140"/>
  <c r="J93" i="140"/>
  <c r="J92" i="140"/>
  <c r="J91" i="140"/>
  <c r="J90" i="140"/>
  <c r="J89" i="140"/>
  <c r="G165" i="140"/>
  <c r="G164" i="140"/>
  <c r="G163" i="140"/>
  <c r="G162" i="140"/>
  <c r="G161" i="140"/>
  <c r="G160" i="140"/>
  <c r="G159" i="140"/>
  <c r="G158" i="140"/>
  <c r="G157" i="140"/>
  <c r="G156" i="140"/>
  <c r="G155" i="140"/>
  <c r="G154" i="140"/>
  <c r="G153" i="140"/>
  <c r="G152" i="140"/>
  <c r="G151" i="140"/>
  <c r="G150" i="140"/>
  <c r="G149" i="140"/>
  <c r="G148" i="140"/>
  <c r="G147" i="140"/>
  <c r="G146" i="140"/>
  <c r="G145" i="140"/>
  <c r="G144" i="140"/>
  <c r="G143" i="140"/>
  <c r="G142" i="140"/>
  <c r="G141" i="140"/>
  <c r="G140" i="140"/>
  <c r="G139" i="140"/>
  <c r="G138" i="140"/>
  <c r="G137" i="140"/>
  <c r="G136" i="140"/>
  <c r="G135" i="140"/>
  <c r="G134" i="140"/>
  <c r="G133" i="140"/>
  <c r="G132" i="140"/>
  <c r="G131" i="140"/>
  <c r="G130" i="140"/>
  <c r="G129" i="140"/>
  <c r="G128" i="140"/>
  <c r="G127" i="140"/>
  <c r="G126" i="140"/>
  <c r="G125" i="140"/>
  <c r="G124" i="140"/>
  <c r="G123" i="140"/>
  <c r="G122" i="140"/>
  <c r="G121" i="140"/>
  <c r="G120" i="140"/>
  <c r="G119" i="140"/>
  <c r="G118" i="140"/>
  <c r="G117" i="140"/>
  <c r="G116" i="140"/>
  <c r="G115" i="140"/>
  <c r="G114" i="140"/>
  <c r="G113" i="140"/>
  <c r="G112" i="140"/>
  <c r="G111" i="140"/>
  <c r="G110" i="140"/>
  <c r="G109" i="140"/>
  <c r="G108" i="140"/>
  <c r="G107" i="140"/>
  <c r="G106" i="140"/>
  <c r="G105" i="140"/>
  <c r="G104" i="140"/>
  <c r="G103" i="140"/>
  <c r="G102" i="140"/>
  <c r="G101" i="140"/>
  <c r="G100" i="140"/>
  <c r="G99" i="140"/>
  <c r="G98" i="140"/>
  <c r="G97" i="140"/>
  <c r="G96" i="140"/>
  <c r="G95" i="140"/>
  <c r="G94" i="140"/>
  <c r="G93" i="140"/>
  <c r="G92" i="140"/>
  <c r="G91" i="140"/>
  <c r="G90" i="140"/>
  <c r="G89" i="140"/>
  <c r="G88" i="140"/>
  <c r="M186" i="140"/>
  <c r="M185" i="140"/>
  <c r="M184" i="140"/>
  <c r="M183" i="140"/>
  <c r="M182" i="140"/>
  <c r="M181" i="140"/>
  <c r="M180" i="140"/>
  <c r="M179" i="140"/>
  <c r="M178" i="140"/>
  <c r="M177" i="140"/>
  <c r="M176" i="140"/>
  <c r="M175" i="140"/>
  <c r="J186" i="140"/>
  <c r="J185" i="140"/>
  <c r="J184" i="140"/>
  <c r="J183" i="140"/>
  <c r="J182" i="140"/>
  <c r="J181" i="140"/>
  <c r="J180" i="140"/>
  <c r="J179" i="140"/>
  <c r="J178" i="140"/>
  <c r="J177" i="140"/>
  <c r="J176" i="140"/>
  <c r="J175" i="140"/>
  <c r="G186" i="140"/>
  <c r="G185" i="140"/>
  <c r="G184" i="140"/>
  <c r="G183" i="140"/>
  <c r="G182" i="140"/>
  <c r="G181" i="140"/>
  <c r="G180" i="140"/>
  <c r="G179" i="140"/>
  <c r="G178" i="140"/>
  <c r="G177" i="140"/>
  <c r="G176" i="140"/>
  <c r="G175" i="140"/>
  <c r="M203" i="140"/>
  <c r="M202" i="140"/>
  <c r="M201" i="140"/>
  <c r="M200" i="140"/>
  <c r="M199" i="140"/>
  <c r="M198" i="140"/>
  <c r="M197" i="140"/>
  <c r="M196" i="140"/>
  <c r="M195" i="140"/>
  <c r="M194" i="140"/>
  <c r="J203" i="140"/>
  <c r="J202" i="140"/>
  <c r="J201" i="140"/>
  <c r="J200" i="140"/>
  <c r="J199" i="140"/>
  <c r="J198" i="140"/>
  <c r="J197" i="140"/>
  <c r="J196" i="140"/>
  <c r="J195" i="140"/>
  <c r="J194" i="140"/>
  <c r="G203" i="140"/>
  <c r="G202" i="140"/>
  <c r="G201" i="140"/>
  <c r="G200" i="140"/>
  <c r="G199" i="140"/>
  <c r="G198" i="140"/>
  <c r="G197" i="140"/>
  <c r="G196" i="140"/>
  <c r="G195" i="140"/>
  <c r="G194" i="140"/>
  <c r="G14" i="140" l="1"/>
  <c r="M25" i="140" l="1"/>
  <c r="J25" i="140"/>
  <c r="G25" i="140"/>
  <c r="M34" i="140"/>
  <c r="J34" i="140"/>
  <c r="G34" i="140"/>
  <c r="M47" i="140"/>
  <c r="J47" i="140"/>
  <c r="G47" i="140"/>
  <c r="M45" i="140"/>
  <c r="J45" i="140"/>
  <c r="G45" i="140"/>
  <c r="M10" i="140"/>
  <c r="J10" i="140"/>
  <c r="G10" i="140"/>
  <c r="M37" i="140"/>
  <c r="J37" i="140"/>
  <c r="G37" i="140"/>
  <c r="M82" i="140" l="1"/>
  <c r="M167" i="140" l="1"/>
  <c r="J88" i="140"/>
  <c r="G167" i="140"/>
  <c r="G166" i="140"/>
  <c r="M14" i="140" l="1"/>
  <c r="J14" i="140"/>
  <c r="M7" i="140" l="1"/>
  <c r="J7" i="140"/>
  <c r="G7" i="140"/>
  <c r="M28" i="140"/>
  <c r="J28" i="140"/>
  <c r="G28" i="140"/>
  <c r="M39" i="140"/>
  <c r="J39" i="140"/>
  <c r="G39" i="140"/>
  <c r="M71" i="140"/>
  <c r="J71" i="140"/>
  <c r="G71" i="140"/>
  <c r="M72" i="140"/>
  <c r="J72" i="140"/>
  <c r="G72" i="140"/>
  <c r="J54" i="140"/>
  <c r="M54" i="140"/>
  <c r="G54" i="140"/>
  <c r="M12" i="140"/>
  <c r="J12" i="140"/>
  <c r="G12" i="140"/>
  <c r="M41" i="140"/>
  <c r="J41" i="140"/>
  <c r="G41" i="140"/>
  <c r="M174" i="140" l="1"/>
  <c r="J174" i="140"/>
  <c r="G174" i="140"/>
  <c r="J167" i="140"/>
  <c r="M42" i="140" l="1"/>
  <c r="J42" i="140"/>
  <c r="G42" i="140"/>
  <c r="M15" i="140" l="1"/>
  <c r="J15" i="140"/>
  <c r="G15" i="140"/>
  <c r="M17" i="140" l="1"/>
  <c r="J17" i="140"/>
  <c r="G17" i="140"/>
  <c r="M29" i="140"/>
  <c r="J29" i="140"/>
  <c r="G29" i="140"/>
  <c r="M43" i="140"/>
  <c r="J43" i="140"/>
  <c r="G43" i="140"/>
  <c r="M74" i="140"/>
  <c r="J74" i="140"/>
  <c r="G74" i="140"/>
  <c r="M58" i="140"/>
  <c r="J58" i="140"/>
  <c r="G58" i="140"/>
  <c r="L205" i="140" l="1"/>
  <c r="I205" i="140"/>
  <c r="F205" i="140"/>
  <c r="M75" i="140"/>
  <c r="M73" i="140"/>
  <c r="M70" i="140"/>
  <c r="M69" i="140"/>
  <c r="M68" i="140"/>
  <c r="M67" i="140"/>
  <c r="M66" i="140"/>
  <c r="M65" i="140"/>
  <c r="M64" i="140"/>
  <c r="M63" i="140"/>
  <c r="M62" i="140"/>
  <c r="M61" i="140"/>
  <c r="M60" i="140"/>
  <c r="M59" i="140"/>
  <c r="M57" i="140"/>
  <c r="M56" i="140"/>
  <c r="M55" i="140"/>
  <c r="M53" i="140"/>
  <c r="M52" i="140"/>
  <c r="M51" i="140"/>
  <c r="M50" i="140"/>
  <c r="M49" i="140"/>
  <c r="M48" i="140"/>
  <c r="M46" i="140"/>
  <c r="M44" i="140"/>
  <c r="M40" i="140"/>
  <c r="M38" i="140"/>
  <c r="M36" i="140"/>
  <c r="M35" i="140"/>
  <c r="M33" i="140"/>
  <c r="M32" i="140"/>
  <c r="M31" i="140"/>
  <c r="M30" i="140"/>
  <c r="M27" i="140"/>
  <c r="M26" i="140"/>
  <c r="M24" i="140"/>
  <c r="M23" i="140"/>
  <c r="M21" i="140"/>
  <c r="M20" i="140"/>
  <c r="M19" i="140"/>
  <c r="M18" i="140"/>
  <c r="M16" i="140"/>
  <c r="M13" i="140"/>
  <c r="M11" i="140"/>
  <c r="M9" i="140"/>
  <c r="M8" i="140"/>
  <c r="M22" i="140"/>
  <c r="J75" i="140"/>
  <c r="J73" i="140"/>
  <c r="J70" i="140"/>
  <c r="J69" i="140"/>
  <c r="J68" i="140"/>
  <c r="J67" i="140"/>
  <c r="J66" i="140"/>
  <c r="J65" i="140"/>
  <c r="J64" i="140"/>
  <c r="J63" i="140"/>
  <c r="J62" i="140"/>
  <c r="J61" i="140"/>
  <c r="J60" i="140"/>
  <c r="J59" i="140"/>
  <c r="J57" i="140"/>
  <c r="J56" i="140"/>
  <c r="J55" i="140"/>
  <c r="J53" i="140"/>
  <c r="J52" i="140"/>
  <c r="J51" i="140"/>
  <c r="J50" i="140"/>
  <c r="J49" i="140"/>
  <c r="J48" i="140"/>
  <c r="J46" i="140"/>
  <c r="J44" i="140"/>
  <c r="J40" i="140"/>
  <c r="J38" i="140"/>
  <c r="J36" i="140"/>
  <c r="J35" i="140"/>
  <c r="J33" i="140"/>
  <c r="J32" i="140"/>
  <c r="J31" i="140"/>
  <c r="J30" i="140"/>
  <c r="J27" i="140"/>
  <c r="J26" i="140"/>
  <c r="J24" i="140"/>
  <c r="J23" i="140"/>
  <c r="J21" i="140"/>
  <c r="J20" i="140"/>
  <c r="J19" i="140"/>
  <c r="J18" i="140"/>
  <c r="J16" i="140"/>
  <c r="J13" i="140"/>
  <c r="J11" i="140"/>
  <c r="J9" i="140"/>
  <c r="J8" i="140"/>
  <c r="G75" i="140"/>
  <c r="G73" i="140"/>
  <c r="G70" i="140"/>
  <c r="G69" i="140"/>
  <c r="G68" i="140"/>
  <c r="G67" i="140"/>
  <c r="G66" i="140"/>
  <c r="G65" i="140"/>
  <c r="G64" i="140"/>
  <c r="G63" i="140"/>
  <c r="G62" i="140"/>
  <c r="G61" i="140"/>
  <c r="G60" i="140"/>
  <c r="G59" i="140"/>
  <c r="G57" i="140"/>
  <c r="G56" i="140"/>
  <c r="G55" i="140"/>
  <c r="G53" i="140"/>
  <c r="G52" i="140"/>
  <c r="G51" i="140"/>
  <c r="G50" i="140"/>
  <c r="G49" i="140"/>
  <c r="G48" i="140"/>
  <c r="G46" i="140"/>
  <c r="G44" i="140"/>
  <c r="G40" i="140"/>
  <c r="G38" i="140"/>
  <c r="G36" i="140"/>
  <c r="G35" i="140"/>
  <c r="G33" i="140"/>
  <c r="G32" i="140"/>
  <c r="G31" i="140"/>
  <c r="G30" i="140"/>
  <c r="G27" i="140"/>
  <c r="G26" i="140"/>
  <c r="G24" i="140"/>
  <c r="G23" i="140"/>
  <c r="G21" i="140"/>
  <c r="G20" i="140"/>
  <c r="G19" i="140"/>
  <c r="G18" i="140"/>
  <c r="G16" i="140"/>
  <c r="G13" i="140"/>
  <c r="G11" i="140"/>
  <c r="G9" i="140"/>
  <c r="G8" i="140"/>
  <c r="G22" i="140"/>
  <c r="M193" i="140" l="1"/>
  <c r="J193" i="140"/>
  <c r="G193" i="140"/>
  <c r="L83" i="140" l="1"/>
  <c r="K83" i="140"/>
  <c r="I83" i="140"/>
  <c r="H83" i="140"/>
  <c r="E83" i="140"/>
  <c r="F83" i="140"/>
  <c r="M81" i="140" l="1"/>
  <c r="M83" i="140" l="1"/>
  <c r="J83" i="140"/>
  <c r="G83" i="140"/>
  <c r="L188" i="140" l="1"/>
  <c r="I188" i="140"/>
  <c r="F188" i="140"/>
  <c r="G224" i="140" l="1"/>
  <c r="L169" i="140" l="1"/>
  <c r="I169" i="140"/>
  <c r="F169" i="140"/>
  <c r="M490" i="140" l="1"/>
  <c r="M491" i="140" s="1"/>
  <c r="J490" i="140"/>
  <c r="J491" i="140" s="1"/>
  <c r="G490" i="140"/>
  <c r="G491" i="140" s="1"/>
  <c r="M506" i="140"/>
  <c r="M507" i="140" s="1"/>
  <c r="J506" i="140"/>
  <c r="J507" i="140" s="1"/>
  <c r="G506" i="140"/>
  <c r="G507" i="140" s="1"/>
  <c r="M522" i="140"/>
  <c r="M523" i="140" s="1"/>
  <c r="J522" i="140"/>
  <c r="J523" i="140" s="1"/>
  <c r="G522" i="140"/>
  <c r="G523" i="140" s="1"/>
  <c r="M538" i="140"/>
  <c r="M539" i="140" s="1"/>
  <c r="J538" i="140"/>
  <c r="J539" i="140" s="1"/>
  <c r="G538" i="140"/>
  <c r="G539" i="140" s="1"/>
  <c r="J22" i="140"/>
  <c r="M554" i="140"/>
  <c r="M555" i="140" s="1"/>
  <c r="J554" i="140"/>
  <c r="J555" i="140" s="1"/>
  <c r="G554" i="140"/>
  <c r="G555" i="140" s="1"/>
  <c r="G225" i="140"/>
  <c r="M570" i="140"/>
  <c r="M571" i="140" s="1"/>
  <c r="J570" i="140"/>
  <c r="J571" i="140" s="1"/>
  <c r="G570" i="140"/>
  <c r="G571" i="140" s="1"/>
  <c r="M586" i="140"/>
  <c r="M587" i="140" s="1"/>
  <c r="J586" i="140"/>
  <c r="J587" i="140" s="1"/>
  <c r="G586" i="140"/>
  <c r="G587" i="140" s="1"/>
  <c r="M602" i="140"/>
  <c r="M603" i="140" s="1"/>
  <c r="J602" i="140"/>
  <c r="J603" i="140" s="1"/>
  <c r="G602" i="140"/>
  <c r="G603" i="140" s="1"/>
  <c r="M618" i="140"/>
  <c r="M619" i="140" s="1"/>
  <c r="J618" i="140"/>
  <c r="J619" i="140" s="1"/>
  <c r="G618" i="140"/>
  <c r="G619" i="140" s="1"/>
  <c r="B84" i="140"/>
  <c r="G168" i="140"/>
  <c r="G169" i="140" s="1"/>
  <c r="M634" i="140"/>
  <c r="M635" i="140" s="1"/>
  <c r="J634" i="140"/>
  <c r="J635" i="140" s="1"/>
  <c r="G634" i="140"/>
  <c r="G635" i="140" s="1"/>
  <c r="M650" i="140"/>
  <c r="M651" i="140" s="1"/>
  <c r="J650" i="140"/>
  <c r="J651" i="140" s="1"/>
  <c r="G650" i="140"/>
  <c r="G651" i="140" s="1"/>
  <c r="M666" i="140"/>
  <c r="M667" i="140" s="1"/>
  <c r="J666" i="140"/>
  <c r="J667" i="140" s="1"/>
  <c r="G666" i="140"/>
  <c r="G667" i="140" s="1"/>
  <c r="M682" i="140"/>
  <c r="M683" i="140" s="1"/>
  <c r="J682" i="140"/>
  <c r="J683" i="140" s="1"/>
  <c r="G682" i="140"/>
  <c r="G683" i="140" s="1"/>
  <c r="M698" i="140"/>
  <c r="M699" i="140" s="1"/>
  <c r="J698" i="140"/>
  <c r="J699" i="140" s="1"/>
  <c r="G698" i="140"/>
  <c r="G699" i="140" s="1"/>
  <c r="M714" i="140"/>
  <c r="M715" i="140" s="1"/>
  <c r="J714" i="140"/>
  <c r="J715" i="140" s="1"/>
  <c r="G714" i="140"/>
  <c r="G715" i="140" s="1"/>
  <c r="E77" i="140"/>
  <c r="F77" i="140"/>
  <c r="H77" i="140"/>
  <c r="I77" i="140"/>
  <c r="K77" i="140"/>
  <c r="L77" i="140"/>
  <c r="O77" i="140" s="1"/>
  <c r="M216" i="140"/>
  <c r="M217" i="140" s="1"/>
  <c r="M230" i="140" s="1"/>
  <c r="M228" i="140"/>
  <c r="C2" i="167"/>
  <c r="D2" i="167"/>
  <c r="M187" i="140"/>
  <c r="M188" i="140" s="1"/>
  <c r="E2" i="167"/>
  <c r="C2" i="166"/>
  <c r="D2" i="166"/>
  <c r="E2" i="166"/>
  <c r="J187" i="140"/>
  <c r="J188" i="140" s="1"/>
  <c r="J204" i="140"/>
  <c r="J205" i="140" s="1"/>
  <c r="M204" i="140"/>
  <c r="M205" i="140" s="1"/>
  <c r="B5" i="161"/>
  <c r="G204" i="140"/>
  <c r="G205" i="140" s="1"/>
  <c r="J168" i="140"/>
  <c r="J169" i="140" s="1"/>
  <c r="G187" i="140"/>
  <c r="G188" i="140" s="1"/>
  <c r="G210" i="140"/>
  <c r="G211" i="140" s="1"/>
  <c r="G229" i="140" s="1"/>
  <c r="J210" i="140"/>
  <c r="J211" i="140" s="1"/>
  <c r="J229" i="140" s="1"/>
  <c r="M210" i="140"/>
  <c r="M211" i="140" s="1"/>
  <c r="M229" i="140" s="1"/>
  <c r="E211" i="140"/>
  <c r="F211" i="140"/>
  <c r="H211" i="140"/>
  <c r="I211" i="140"/>
  <c r="K211" i="140"/>
  <c r="L211" i="140"/>
  <c r="G216" i="140"/>
  <c r="G217" i="140" s="1"/>
  <c r="G230" i="140" s="1"/>
  <c r="J216" i="140"/>
  <c r="J217" i="140" s="1"/>
  <c r="J230" i="140" s="1"/>
  <c r="C7" i="161"/>
  <c r="D7" i="161"/>
  <c r="B7" i="161"/>
  <c r="D6" i="161"/>
  <c r="C6" i="161"/>
  <c r="B6" i="161"/>
  <c r="F4" i="160"/>
  <c r="I4" i="160"/>
  <c r="L4" i="160"/>
  <c r="F5" i="160"/>
  <c r="I5" i="160"/>
  <c r="L5" i="160"/>
  <c r="F6" i="160"/>
  <c r="I6" i="160"/>
  <c r="L6" i="160"/>
  <c r="F7" i="160"/>
  <c r="I7" i="160"/>
  <c r="L7" i="160"/>
  <c r="F8" i="160"/>
  <c r="I8" i="160"/>
  <c r="L8" i="160"/>
  <c r="F9" i="160"/>
  <c r="I9" i="160"/>
  <c r="L9" i="160"/>
  <c r="F11" i="160"/>
  <c r="I11" i="160"/>
  <c r="L11" i="160"/>
  <c r="B2" i="166" l="1"/>
  <c r="G227" i="140"/>
  <c r="J228" i="140"/>
  <c r="M233" i="140"/>
  <c r="G233" i="140"/>
  <c r="J234" i="140"/>
  <c r="G234" i="140"/>
  <c r="J233" i="140"/>
  <c r="M227" i="140"/>
  <c r="M234" i="140"/>
  <c r="G228" i="140"/>
  <c r="J227" i="140"/>
  <c r="B2" i="167"/>
  <c r="C8" i="161"/>
  <c r="B8" i="161"/>
  <c r="C5" i="161" s="1"/>
  <c r="D8" i="161"/>
  <c r="F10" i="160"/>
  <c r="I10" i="160"/>
  <c r="L10" i="160"/>
  <c r="M77" i="140"/>
  <c r="M226" i="140" s="1"/>
  <c r="G77" i="140"/>
  <c r="G226" i="140" s="1"/>
  <c r="J77" i="140"/>
  <c r="J226" i="140" s="1"/>
  <c r="G231" i="140" l="1"/>
  <c r="G235" i="140" s="1"/>
  <c r="D5" i="161"/>
  <c r="G232" i="140" l="1"/>
  <c r="J225" i="140" s="1"/>
  <c r="J224" i="140"/>
  <c r="J231" i="140" s="1"/>
  <c r="J232" i="140" s="1"/>
  <c r="M225" i="140" s="1"/>
  <c r="J235" i="140" l="1"/>
  <c r="M224" i="140"/>
  <c r="M231" i="140" s="1"/>
  <c r="M235" i="140" s="1"/>
  <c r="M232" i="140" l="1"/>
</calcChain>
</file>

<file path=xl/sharedStrings.xml><?xml version="1.0" encoding="utf-8"?>
<sst xmlns="http://schemas.openxmlformats.org/spreadsheetml/2006/main" count="11289" uniqueCount="1789">
  <si>
    <t>Summary Resource Metrics</t>
  </si>
  <si>
    <t>Apr</t>
  </si>
  <si>
    <t>May</t>
  </si>
  <si>
    <t>June</t>
  </si>
  <si>
    <t xml:space="preserve">Consultant Headcount </t>
  </si>
  <si>
    <t xml:space="preserve">Forecasted New Hires </t>
  </si>
  <si>
    <t xml:space="preserve">Forecasted Attrition </t>
  </si>
  <si>
    <t>Net Hire/ Attrition</t>
  </si>
  <si>
    <t>Bench 3-month view</t>
  </si>
  <si>
    <t>Existing Bench:</t>
  </si>
  <si>
    <t>July</t>
  </si>
  <si>
    <r>
      <rPr>
        <b/>
        <i/>
        <sz val="14"/>
        <rFont val="Arial"/>
        <family val="2"/>
      </rPr>
      <t>Increasing the Bench: via Rolloffs</t>
    </r>
    <r>
      <rPr>
        <b/>
        <sz val="14"/>
        <rFont val="Arial"/>
        <family val="2"/>
      </rPr>
      <t xml:space="preserve">
</t>
    </r>
    <r>
      <rPr>
        <b/>
        <i/>
        <sz val="11"/>
        <rFont val="Arial"/>
        <family val="2"/>
      </rPr>
      <t>Source: PPMC &amp; Resource Management</t>
    </r>
  </si>
  <si>
    <t>Engaged AMS:</t>
  </si>
  <si>
    <t>Region</t>
  </si>
  <si>
    <t>Account</t>
  </si>
  <si>
    <t>Project</t>
  </si>
  <si>
    <t>PPMC R/O</t>
  </si>
  <si>
    <t>Expected to Extend</t>
  </si>
  <si>
    <t>Net R/O</t>
  </si>
  <si>
    <t>Notes</t>
  </si>
  <si>
    <t xml:space="preserve"> </t>
  </si>
  <si>
    <t>ES-ABS-AMS-ClientHP-HPSW-OPP-0003672203-Project Managers SMO</t>
  </si>
  <si>
    <t>ES-ABS-AMS-ClientHP-WWSO-OPP-0003970274-BI Split Support SMO</t>
  </si>
  <si>
    <t>ES-ABS-AMS-DREAMWORKS ANIMATION SKG INC-DSP ECOMMERCE</t>
  </si>
  <si>
    <t>ES-ABS-AMS-HLS-Rhode Island-CMT Operations</t>
  </si>
  <si>
    <t>ES-ABS-AMS-KONINKLIJKE AHOLD NV-Apps Mgmt</t>
  </si>
  <si>
    <t>ES-ABS-AMS-NASCAR-Stabilization Project</t>
  </si>
  <si>
    <t>ES-ABS-EMEA-AF-Royal Dutch Shell-Service Management zz LOI-2.9 TaaS Managed Services</t>
  </si>
  <si>
    <t>ES-ITO-AMS-Abbott-T&amp;T</t>
  </si>
  <si>
    <t>ES-ITO-AMS-ABBVIE-UCC-Steady State</t>
  </si>
  <si>
    <t>ES-ITO-AMS-Leveraged  HP ECS Workplace</t>
  </si>
  <si>
    <t>ES-USPS-USPS-ABS Staff on US Public Sector Projects Clearinghouse</t>
  </si>
  <si>
    <t>LOA</t>
  </si>
  <si>
    <t>ROLLOFF TOTAL</t>
  </si>
  <si>
    <r>
      <t xml:space="preserve">Decreasing the Bench via: Future Hard Commits from the Bench
</t>
    </r>
    <r>
      <rPr>
        <b/>
        <i/>
        <sz val="11"/>
        <rFont val="Arial"/>
        <family val="2"/>
      </rPr>
      <t>(Resources who are hard committed to beginning a future role during this reporting period)  Source: PPMC &amp; Resource Management</t>
    </r>
  </si>
  <si>
    <t>Start Date</t>
  </si>
  <si>
    <t>Resource Name</t>
  </si>
  <si>
    <t>Role</t>
  </si>
  <si>
    <r>
      <t xml:space="preserve">Decreasing the Bench via: New Positions 
</t>
    </r>
    <r>
      <rPr>
        <b/>
        <i/>
        <sz val="11"/>
        <rFont val="Arial"/>
        <family val="2"/>
      </rPr>
      <t>(Extensions or new phases of current projects)   Source: Resource Management</t>
    </r>
  </si>
  <si>
    <t>Notes: Sales Stage: 4a = 0%, 4b = 50%, 5 = 75% 6 = Win (100%)</t>
  </si>
  <si>
    <t>Vertical</t>
  </si>
  <si>
    <t>Level (name if known)</t>
  </si>
  <si>
    <t>Stage 4a= 0, Stage 4b = .50, Stage 5 = .75, Win = 1.0</t>
  </si>
  <si>
    <t>Order Forecast
(Must Win/ Upside)</t>
  </si>
  <si>
    <t>Stage</t>
  </si>
  <si>
    <t># Pos</t>
  </si>
  <si>
    <t>Weighted</t>
  </si>
  <si>
    <t>C&amp;T</t>
  </si>
  <si>
    <t>4b</t>
  </si>
  <si>
    <t>EXP - Project Manager</t>
  </si>
  <si>
    <t>EXP - Business Consultant</t>
  </si>
  <si>
    <t>MAS - Solution Architect</t>
  </si>
  <si>
    <t>SPE - Data Visualization</t>
  </si>
  <si>
    <t>EXP - Solution Architect</t>
  </si>
  <si>
    <t>Data Eng</t>
  </si>
  <si>
    <t>EMCIE</t>
  </si>
  <si>
    <t>4a</t>
  </si>
  <si>
    <t>Nascar - IMCC Redevelopment</t>
  </si>
  <si>
    <t>FINS</t>
  </si>
  <si>
    <t>Practice</t>
  </si>
  <si>
    <t>EXP - Data Scientist</t>
  </si>
  <si>
    <t>UPS</t>
  </si>
  <si>
    <t>MAS - Master Data Management</t>
  </si>
  <si>
    <t>EXP - Data Analyst</t>
  </si>
  <si>
    <t>Client HP</t>
  </si>
  <si>
    <t>Canada</t>
  </si>
  <si>
    <t>HLS</t>
  </si>
  <si>
    <t>CalWIN</t>
  </si>
  <si>
    <t>EXP - Data Modeler</t>
  </si>
  <si>
    <t>LAC</t>
  </si>
  <si>
    <t>MAS - Information Governance</t>
  </si>
  <si>
    <t>ECM</t>
  </si>
  <si>
    <t>CTS</t>
  </si>
  <si>
    <t>EXP - SharePoint Developer</t>
  </si>
  <si>
    <t>MAS - SharePoint Developer</t>
  </si>
  <si>
    <t>AON - Server Setup</t>
  </si>
  <si>
    <t xml:space="preserve">BUSINESS RULE: Maintain (plug) a reasonable average number of open roles for the third month of the model.  </t>
  </si>
  <si>
    <t>`</t>
  </si>
  <si>
    <t>New Positions-WEIGHTED AVG: (St. 3 &amp; 4a = 0%, 4b = 50%, 5 = 50%, 6 = 100%)</t>
  </si>
  <si>
    <r>
      <t>Expected Subcontractors, Hires, and Roles Filled Outside A&amp;DM</t>
    </r>
    <r>
      <rPr>
        <b/>
        <i/>
        <sz val="11"/>
        <rFont val="Arial"/>
        <family val="2"/>
      </rPr>
      <t xml:space="preserve">
Source: Resource Management</t>
    </r>
  </si>
  <si>
    <t>B&amp;V</t>
  </si>
  <si>
    <t>SPE - ECM Consulting (Documentum)</t>
  </si>
  <si>
    <t>WEIGHTED AVG: (St. 3 &amp; 4a = 0%, 4b = 50%, 5 = 50%, 6 = 100%)</t>
  </si>
  <si>
    <r>
      <t xml:space="preserve">Low Cost Positions 
</t>
    </r>
    <r>
      <rPr>
        <b/>
        <i/>
        <sz val="11"/>
        <rFont val="Arial"/>
        <family val="2"/>
      </rPr>
      <t>Source: Resource Management</t>
    </r>
  </si>
  <si>
    <r>
      <t xml:space="preserve">Increasing the Bench via: New Hires
</t>
    </r>
    <r>
      <rPr>
        <b/>
        <i/>
        <sz val="11"/>
        <rFont val="Arial"/>
        <family val="2"/>
      </rPr>
      <t>(If New Hire is Hard-committed, resource does not count towards the Bench)    Source: Recruiting</t>
    </r>
  </si>
  <si>
    <t>Level</t>
  </si>
  <si>
    <t>New Hire Name</t>
  </si>
  <si>
    <t>Skills</t>
  </si>
  <si>
    <t>New Hires</t>
  </si>
  <si>
    <t>Committed</t>
  </si>
  <si>
    <t>Net New Hires</t>
  </si>
  <si>
    <t xml:space="preserve">PROJECTED NEW HIRES: </t>
  </si>
  <si>
    <t>NEW HIRE TOTAL</t>
  </si>
  <si>
    <r>
      <t xml:space="preserve"> Decreasing the Bench via: Attrition  
</t>
    </r>
    <r>
      <rPr>
        <b/>
        <i/>
        <sz val="11"/>
        <rFont val="Arial"/>
        <family val="2"/>
      </rPr>
      <t xml:space="preserve">Source: Human Resources  </t>
    </r>
  </si>
  <si>
    <t>Total Attrits</t>
  </si>
  <si>
    <t>Bench</t>
  </si>
  <si>
    <t>Attrits not yet left, actuals plus estimates</t>
  </si>
  <si>
    <t>ATTRITION TOTAL</t>
  </si>
  <si>
    <t>Bench + or -</t>
  </si>
  <si>
    <t>+</t>
  </si>
  <si>
    <t>Current Bench Number</t>
  </si>
  <si>
    <t>Less than 50% available on bench removed</t>
  </si>
  <si>
    <t>Current Bench %</t>
  </si>
  <si>
    <t>Net Rolloffs</t>
  </si>
  <si>
    <t>-</t>
  </si>
  <si>
    <t>Net Future Hard Commits</t>
  </si>
  <si>
    <t>Hard commits for short assignments not expected to extend will not affect the bench #</t>
  </si>
  <si>
    <t>New Positions - WEIGHTED USING SALES STAGE</t>
  </si>
  <si>
    <t>New Hires (NOT PLACED, on Bench)</t>
  </si>
  <si>
    <t>Attrition (Projection)</t>
  </si>
  <si>
    <t>Bench FTEs at Month End</t>
  </si>
  <si>
    <t>Bench % at Month End</t>
  </si>
  <si>
    <t>Weighted Subcontractor Roles</t>
  </si>
  <si>
    <t>Weighted Low Cost Roles</t>
  </si>
  <si>
    <t>Forecasted Total Engaged FTEs at Month End</t>
  </si>
  <si>
    <t xml:space="preserve">Total A&amp;DM AMS Headcount:  </t>
  </si>
  <si>
    <t xml:space="preserve"> (includes ALL of A&amp;DM AMS Delivery &amp; Interns)</t>
  </si>
  <si>
    <t>Previous Summary: April 20</t>
  </si>
  <si>
    <t>Previous Summary: April 13</t>
  </si>
  <si>
    <t>Previous Summary: April 6</t>
  </si>
  <si>
    <t>Previous Summary: March 30</t>
  </si>
  <si>
    <t>March</t>
  </si>
  <si>
    <t>April</t>
  </si>
  <si>
    <t>Previous Summary: March 16</t>
  </si>
  <si>
    <t>Previous Summary: March 9</t>
  </si>
  <si>
    <t>Previous Summary: March 2</t>
  </si>
  <si>
    <t>Previous Summary: February 23</t>
  </si>
  <si>
    <t>Previous Summary: February 9</t>
  </si>
  <si>
    <t>Previous Summary: February 2</t>
  </si>
  <si>
    <t>Previous Summary: January 26</t>
  </si>
  <si>
    <t>February</t>
  </si>
  <si>
    <t>Previous Summary: January 12</t>
  </si>
  <si>
    <t>Previous Summary: December 22</t>
  </si>
  <si>
    <t>Previous Summary: December 8</t>
  </si>
  <si>
    <t>January</t>
  </si>
  <si>
    <t>Previous Summary: November 24</t>
  </si>
  <si>
    <t>Previous Summary: November 17</t>
  </si>
  <si>
    <t>December</t>
  </si>
  <si>
    <t>Previous Summary: November 10</t>
  </si>
  <si>
    <t>Group</t>
  </si>
  <si>
    <t>Client Name</t>
  </si>
  <si>
    <t>Project Name</t>
  </si>
  <si>
    <t>Position Name</t>
  </si>
  <si>
    <t>Position Status</t>
  </si>
  <si>
    <t>EXP</t>
  </si>
  <si>
    <t>Delivery</t>
  </si>
  <si>
    <t>Murthy, Ramachandra</t>
  </si>
  <si>
    <t>AMS: BI Consulting</t>
  </si>
  <si>
    <t>Morrow, Susan</t>
  </si>
  <si>
    <t>Project Manager</t>
  </si>
  <si>
    <t>Business Consultant</t>
  </si>
  <si>
    <t>Capability: Program and Project Management: Project Management</t>
  </si>
  <si>
    <t>Allocated</t>
  </si>
  <si>
    <t>Future</t>
  </si>
  <si>
    <t>N/V</t>
  </si>
  <si>
    <t>Fulfilled</t>
  </si>
  <si>
    <t>FY2015</t>
  </si>
  <si>
    <t>Account Funded FTE</t>
  </si>
  <si>
    <t>ABS-US-Industrial</t>
  </si>
  <si>
    <t>Secured Baseline Revenue</t>
  </si>
  <si>
    <t>External (Customer)</t>
  </si>
  <si>
    <t>Grant, Larry</t>
  </si>
  <si>
    <t>Horton, Jeb</t>
  </si>
  <si>
    <t>AMS</t>
  </si>
  <si>
    <t>United States of America</t>
  </si>
  <si>
    <t>Texas</t>
  </si>
  <si>
    <t>SVC-Customer Proj/Prgm</t>
  </si>
  <si>
    <t>EEAM-D058-nefkens-garcikat-dohertyj-hortojeb-grantla-murtrama</t>
  </si>
  <si>
    <t>N</t>
  </si>
  <si>
    <t>Bodnar, Chris</t>
  </si>
  <si>
    <t>Vrbensky, Tony</t>
  </si>
  <si>
    <t>AMS: Content Management</t>
  </si>
  <si>
    <t>Steege, Jenna</t>
  </si>
  <si>
    <t>Documentum Developer</t>
  </si>
  <si>
    <t>Content Management Consulting</t>
  </si>
  <si>
    <t>TGTD INDUSTRIES</t>
  </si>
  <si>
    <t>Partially Assigned</t>
  </si>
  <si>
    <t>New Jersey</t>
  </si>
  <si>
    <t>Tech Consulting</t>
  </si>
  <si>
    <t>EEAM-D058-nefkens-garcikat-dohertyj-hortojeb-vrbensky</t>
  </si>
  <si>
    <t>Rheeder, Werner</t>
  </si>
  <si>
    <t>Solution Architect</t>
  </si>
  <si>
    <t>Data Architect</t>
  </si>
  <si>
    <t>PUBSEC &amp; ED</t>
  </si>
  <si>
    <t>ABS-US-Healthcare &amp; Life Sciences</t>
  </si>
  <si>
    <t>California</t>
  </si>
  <si>
    <t>EEAM-D058-nefkens-garcikat-dohertyj-hortojeb-grantla-rheeder</t>
  </si>
  <si>
    <t>Thomas, David</t>
  </si>
  <si>
    <t>Autonomy Architect</t>
  </si>
  <si>
    <t>Autonomy Designer</t>
  </si>
  <si>
    <t>Technical Consultant</t>
  </si>
  <si>
    <t>New York</t>
  </si>
  <si>
    <t>Information Systems Architect</t>
  </si>
  <si>
    <t>EEAM-D058-nefkens-garcikat-dohertyj-hortojeb-grantla-thodavid</t>
  </si>
  <si>
    <t>Desborough, John</t>
  </si>
  <si>
    <t>AMS: Canada</t>
  </si>
  <si>
    <t>Over Allocated</t>
  </si>
  <si>
    <t>FINANCE INDUSTR</t>
  </si>
  <si>
    <t>ABS-Canada</t>
  </si>
  <si>
    <t>SPE</t>
  </si>
  <si>
    <t>Luengas, Ivan Alberto</t>
  </si>
  <si>
    <t>AMS: Latin America</t>
  </si>
  <si>
    <t>Provenzano, Kerma</t>
  </si>
  <si>
    <t>Capability: ADM: AD Business Analysis</t>
  </si>
  <si>
    <t>Under Allocated</t>
  </si>
  <si>
    <t>MFG &amp; DIST</t>
  </si>
  <si>
    <t>ABS-Mexico</t>
  </si>
  <si>
    <t>Aguilar, Alberto Raul</t>
  </si>
  <si>
    <t>Schargorodsky, Diego</t>
  </si>
  <si>
    <t>Mexico</t>
  </si>
  <si>
    <t>Distrito Federal</t>
  </si>
  <si>
    <t>Svc Information Development</t>
  </si>
  <si>
    <t>EEAM-C140-nefkens-garcikat-dohertyj-schargor-aguilaal-luengas</t>
  </si>
  <si>
    <t>Babst, Adrian</t>
  </si>
  <si>
    <t>ENT</t>
  </si>
  <si>
    <t>Data Scientist</t>
  </si>
  <si>
    <t>Business Analyst</t>
  </si>
  <si>
    <t>Pending</t>
  </si>
  <si>
    <t>BA1</t>
  </si>
  <si>
    <t>Business Consulting</t>
  </si>
  <si>
    <t>Cook, Sandy</t>
  </si>
  <si>
    <t>FileNet Administrator</t>
  </si>
  <si>
    <t>HLTH &amp; LIFE SC</t>
  </si>
  <si>
    <t>Virginia</t>
  </si>
  <si>
    <t>EEAM-D058-nefkens-garcikat-dohertyj-hortojeb-vrbensky-cooksand</t>
  </si>
  <si>
    <t>Data Analyst</t>
  </si>
  <si>
    <t>BI - Other Developer</t>
  </si>
  <si>
    <t>Black, Warren</t>
  </si>
  <si>
    <t>Autonomy Developer</t>
  </si>
  <si>
    <t>OTHER INDUSTRIES / TARGETED INDUSTRIES-BUSINESS SERVICES</t>
  </si>
  <si>
    <t>ABS-US-CME-Communications, Media &amp; Entertainment</t>
  </si>
  <si>
    <t>warren.black@hp.com</t>
  </si>
  <si>
    <t>AMS: SharePoint</t>
  </si>
  <si>
    <t>SharePoint Architect</t>
  </si>
  <si>
    <t>Graham, Christine</t>
  </si>
  <si>
    <t>INT</t>
  </si>
  <si>
    <t>Carney, Christopher</t>
  </si>
  <si>
    <t>ETL - Informatica Developer</t>
  </si>
  <si>
    <t>Capability: ADM: AD Database Management</t>
  </si>
  <si>
    <t>KONINKLIJKE AHOLD NV</t>
  </si>
  <si>
    <t>ABS-US-C&amp;T-Consumer and Transport</t>
  </si>
  <si>
    <t>EEAM-D058-nefkens-garcikat-dohertyj-hortojeb-grantla-carneyc</t>
  </si>
  <si>
    <t>Yes</t>
  </si>
  <si>
    <t>Burkill, Jacqueline</t>
  </si>
  <si>
    <t>Torr, Jayne</t>
  </si>
  <si>
    <t>BI - Cognos Developer</t>
  </si>
  <si>
    <t>Ontario</t>
  </si>
  <si>
    <t>jacqueline.burkill@hp.com</t>
  </si>
  <si>
    <t>Goble, Bob</t>
  </si>
  <si>
    <t>ETL - Ab Initio Developer</t>
  </si>
  <si>
    <t>BI - Business Objects Developer</t>
  </si>
  <si>
    <t>Michigan</t>
  </si>
  <si>
    <t>EEAM-D058-nefkens-garcikat-dohertyj-hortojeb-grantla-goble</t>
  </si>
  <si>
    <t>SharePoint Developer</t>
  </si>
  <si>
    <t>SharePoint Migration SME</t>
  </si>
  <si>
    <t>EEAM-D058-nefkens-garcikat-dohertyj-hortojeb-grahachr</t>
  </si>
  <si>
    <t>Cannon, Kelly</t>
  </si>
  <si>
    <t>HEWLETT-PACKARD COMPANY</t>
  </si>
  <si>
    <t>Carmo, Joe</t>
  </si>
  <si>
    <t>Rath, David</t>
  </si>
  <si>
    <t>Information Governance/Quality</t>
  </si>
  <si>
    <t>Senior BA</t>
  </si>
  <si>
    <t>joe.carmo@hp.com</t>
  </si>
  <si>
    <t>EEAM-D058-nefkens-garcikat-dohertyj-hortojeb-grantla-rathdavi</t>
  </si>
  <si>
    <t>Carr, Christopher</t>
  </si>
  <si>
    <t>Bench-Unavailable</t>
  </si>
  <si>
    <t>Short</t>
  </si>
  <si>
    <t>MAS</t>
  </si>
  <si>
    <t>DW Architect &amp; Lead DA</t>
  </si>
  <si>
    <t>McNaney, Curt</t>
  </si>
  <si>
    <t>AMS: Data Engineering</t>
  </si>
  <si>
    <t>Database Administrator - Oracle</t>
  </si>
  <si>
    <t>Meier, Russell</t>
  </si>
  <si>
    <t>Data Engineering</t>
  </si>
  <si>
    <t>AIB (Account Installed Base) New Revenue</t>
  </si>
  <si>
    <t>ETL - Ab Initio Architect</t>
  </si>
  <si>
    <t>Content Management Architect</t>
  </si>
  <si>
    <t>Capability: ADM: AD Architecture</t>
  </si>
  <si>
    <t>Chhatbar, Malvik</t>
  </si>
  <si>
    <t>malvik.chhatbar@hp.com</t>
  </si>
  <si>
    <t>Clare, Harrison</t>
  </si>
  <si>
    <t>ID2</t>
  </si>
  <si>
    <t>harrison.f.clare@hp.com</t>
  </si>
  <si>
    <t>?</t>
  </si>
  <si>
    <t>Welch, Tim</t>
  </si>
  <si>
    <t>Data Modeler</t>
  </si>
  <si>
    <t>ABS-P&amp;G</t>
  </si>
  <si>
    <t>Indiana</t>
  </si>
  <si>
    <t>EEAM-D058-nefkens-garcikat-dohertyj-hortojeb-meierrus-welchtim</t>
  </si>
  <si>
    <t>Cox, Robert</t>
  </si>
  <si>
    <t>New Logo Revenue</t>
  </si>
  <si>
    <t>Georgia</t>
  </si>
  <si>
    <t>Alabama</t>
  </si>
  <si>
    <t>Hadoop Architect</t>
  </si>
  <si>
    <t>BDDE Architect</t>
  </si>
  <si>
    <t>Capability: ADM: AD Data Analysis</t>
  </si>
  <si>
    <t>Whittington, Josh</t>
  </si>
  <si>
    <t>SYMANTEC CORPORATION</t>
  </si>
  <si>
    <t>Secured Volumetric Revenue</t>
  </si>
  <si>
    <t>EEAM-D058-nefkens-garcikat-dohertyj-hortojeb-meierrus-whittijo</t>
  </si>
  <si>
    <t>Dharapuram, Anuradha</t>
  </si>
  <si>
    <t>BI - Business Objects Designer</t>
  </si>
  <si>
    <t>Info Dev Spec</t>
  </si>
  <si>
    <t>dharapuram@hp.com</t>
  </si>
  <si>
    <t>SharePoint Designer</t>
  </si>
  <si>
    <t>Arizona</t>
  </si>
  <si>
    <t>BI - Cognos Designer</t>
  </si>
  <si>
    <t>Russo, Lisa</t>
  </si>
  <si>
    <t>Database Administrator - MS SQL Server</t>
  </si>
  <si>
    <t>EEAM-D058-nefkens-garcikat-dohertyj-hortojeb-meierrus-russolis</t>
  </si>
  <si>
    <t>Database Administrator - DB2</t>
  </si>
  <si>
    <t>Q4</t>
  </si>
  <si>
    <t>Pennsylvania</t>
  </si>
  <si>
    <t>Team Lead</t>
  </si>
  <si>
    <t>Gauntt, Patricia</t>
  </si>
  <si>
    <t>CVS CAREMARK CORPORATION</t>
  </si>
  <si>
    <t>Glazier, Todd</t>
  </si>
  <si>
    <t>BI - Other Architect</t>
  </si>
  <si>
    <t>todd.glazier@hp.com</t>
  </si>
  <si>
    <t>Internal (HP)</t>
  </si>
  <si>
    <t>Illinois</t>
  </si>
  <si>
    <t>Stiehl, Kelly</t>
  </si>
  <si>
    <t>AMS: SOA &amp; Integration Services</t>
  </si>
  <si>
    <t>SOA/ESB Designer/Developer</t>
  </si>
  <si>
    <t>EEAM-D057-nefkens-garcikat-dohertyj-hortojeb-stiehlke</t>
  </si>
  <si>
    <t>Gupta, Pradeep Kumar</t>
  </si>
  <si>
    <t>RI SLED CORPORATE LOB STATE</t>
  </si>
  <si>
    <t>Gupta, Shraddha</t>
  </si>
  <si>
    <t>Gururajan, Jay</t>
  </si>
  <si>
    <t>Ohio</t>
  </si>
  <si>
    <t>ragothama.gururajan@hp.com</t>
  </si>
  <si>
    <t>North Carolina</t>
  </si>
  <si>
    <t>Colorado</t>
  </si>
  <si>
    <t>Autonomy Project Manager</t>
  </si>
  <si>
    <t>Capability: ADM: AD Project &amp; Programme Management</t>
  </si>
  <si>
    <t>Silva, Ed</t>
  </si>
  <si>
    <t>Database Administrator - Other Midrange</t>
  </si>
  <si>
    <t>Honeycutt, Chris</t>
  </si>
  <si>
    <t>ID4</t>
  </si>
  <si>
    <t>chris.w.honeycutt@hp.com</t>
  </si>
  <si>
    <t>Internal</t>
  </si>
  <si>
    <t>ABS-Other</t>
  </si>
  <si>
    <t>Hussain, Mohammed</t>
  </si>
  <si>
    <t>SHELL -NV KONINKLIJKE NEDERLANDSCHE PETRO</t>
  </si>
  <si>
    <t>ABS-Shell</t>
  </si>
  <si>
    <t>mohammed.hussain@hp.com</t>
  </si>
  <si>
    <t>ETL Architect</t>
  </si>
  <si>
    <t>Jones, Rickey</t>
  </si>
  <si>
    <t>Romanello, Karin</t>
  </si>
  <si>
    <t>EEAM-D058-nefkens-garcikat-dohertyj-hortojeb-meierrus-romanelk</t>
  </si>
  <si>
    <t>Justice, Greg</t>
  </si>
  <si>
    <t>Master Project Manager</t>
  </si>
  <si>
    <t>SharePoint Migration Engineer</t>
  </si>
  <si>
    <t>ETL - Informatica Designer</t>
  </si>
  <si>
    <t>Kannan, Bharani</t>
  </si>
  <si>
    <t>Capability: Program and Project Management: Program Management</t>
  </si>
  <si>
    <t>ABBVIE INC</t>
  </si>
  <si>
    <t>ITO-Regional Delivery AMS</t>
  </si>
  <si>
    <t>ETL - Informatica Architect</t>
  </si>
  <si>
    <t>Kushwaha, Pravesh</t>
  </si>
  <si>
    <t>Washington</t>
  </si>
  <si>
    <t>Wareham, Juliette</t>
  </si>
  <si>
    <t>Skotnicki, Dave</t>
  </si>
  <si>
    <t>EEAM-D057-nefkens-garcikat-dohertyj-hortojeb-skotnick</t>
  </si>
  <si>
    <t>Mathews, Shibu</t>
  </si>
  <si>
    <t>Engagement Manager</t>
  </si>
  <si>
    <t>Kansas</t>
  </si>
  <si>
    <t>Oregon</t>
  </si>
  <si>
    <t>McMillin, Paul</t>
  </si>
  <si>
    <t>Capability: ADM: AD PPM Leadership &amp; Consulting</t>
  </si>
  <si>
    <t>paul.mcmillin@hp.com</t>
  </si>
  <si>
    <t>Meenakshi Sundaram, Anand</t>
  </si>
  <si>
    <t>Michael, Preetham</t>
  </si>
  <si>
    <t>preetham.michael@hp.com</t>
  </si>
  <si>
    <t>Engagement</t>
  </si>
  <si>
    <t>EEAM-D058-nefkens-garcikat-dohertyj-hortojeb-grantla</t>
  </si>
  <si>
    <t>Mitchell, Terry</t>
  </si>
  <si>
    <t>terry.mitchell@hp.com</t>
  </si>
  <si>
    <t>SOA/ESB Architect</t>
  </si>
  <si>
    <t>Capability: AMOD &amp; TC: Applications Modernisation</t>
  </si>
  <si>
    <t>Mueller, Rob</t>
  </si>
  <si>
    <t>Murray, Ben</t>
  </si>
  <si>
    <t>ben.murray@hp.com</t>
  </si>
  <si>
    <t>ID5</t>
  </si>
  <si>
    <t>Rooney, Kevin</t>
  </si>
  <si>
    <t>Technical Consultant II</t>
  </si>
  <si>
    <t>Volumetric Service</t>
  </si>
  <si>
    <t>ITO-Workplace Services</t>
  </si>
  <si>
    <t>rooney@hp.com</t>
  </si>
  <si>
    <t>Phelps, Rob</t>
  </si>
  <si>
    <t>Phillips, Christopher</t>
  </si>
  <si>
    <t>christopher.t.phillips@hp.com</t>
  </si>
  <si>
    <t>Phuong, Tan</t>
  </si>
  <si>
    <t>ID3</t>
  </si>
  <si>
    <t>Prateepwattanawit, Sunisa</t>
  </si>
  <si>
    <t>J2EE Developer</t>
  </si>
  <si>
    <t>Baker, Jon</t>
  </si>
  <si>
    <t>Lync Developer</t>
  </si>
  <si>
    <t>Ramteke, Pankaj</t>
  </si>
  <si>
    <t>pankaj.ramteke@hp.com</t>
  </si>
  <si>
    <t>Capability: ADM: AD DM BI/DWH Support</t>
  </si>
  <si>
    <t>C133_12FI</t>
  </si>
  <si>
    <t>Freitas, Paulo</t>
  </si>
  <si>
    <t>Cordeiro, Jose</t>
  </si>
  <si>
    <t>Brazil</t>
  </si>
  <si>
    <t>Rio de Janeiro</t>
  </si>
  <si>
    <t>SankaraPandian, Suresh Kumar</t>
  </si>
  <si>
    <t>sureshkumar.sankara-pandian@hp.com</t>
  </si>
  <si>
    <t>Selvaraj, Jeba</t>
  </si>
  <si>
    <t>BI - Cognos Architect</t>
  </si>
  <si>
    <t>Shanmuga Sundaram, Sasikala</t>
  </si>
  <si>
    <t>sasikala.shanmugasundaram@hp.com</t>
  </si>
  <si>
    <t>Smith, Dave</t>
  </si>
  <si>
    <t>Info Dev Lead</t>
  </si>
  <si>
    <t>Smith, Tim</t>
  </si>
  <si>
    <t>Soderlund, Kevin</t>
  </si>
  <si>
    <t>Sprague, Hugh</t>
  </si>
  <si>
    <t>hugh.sprague@hp.com</t>
  </si>
  <si>
    <t>Tarleton, Dacia</t>
  </si>
  <si>
    <t>Tindell, David</t>
  </si>
  <si>
    <t>david.tindell@hp.com</t>
  </si>
  <si>
    <t>Unnikrishnan, Nishant</t>
  </si>
  <si>
    <t>Lele, Amaresh</t>
  </si>
  <si>
    <t>Wildgoose, Chris</t>
  </si>
  <si>
    <t>Autonomy - Solution Architect</t>
  </si>
  <si>
    <t>Massachusetts</t>
  </si>
  <si>
    <t>Yang, Sizhong</t>
  </si>
  <si>
    <t>sizhong.yang@hp.com</t>
  </si>
  <si>
    <t>TOTAL 3 Month</t>
  </si>
  <si>
    <t>M1</t>
  </si>
  <si>
    <t>M2</t>
  </si>
  <si>
    <t>M3</t>
  </si>
  <si>
    <t>*AMS Only</t>
  </si>
  <si>
    <t>NEW HIRES</t>
  </si>
  <si>
    <t>NAME</t>
  </si>
  <si>
    <t>LEVEL</t>
  </si>
  <si>
    <t>JOB TITLE</t>
  </si>
  <si>
    <t>START DATE</t>
  </si>
  <si>
    <t>External, University or Transfer</t>
  </si>
  <si>
    <t>MONTH</t>
  </si>
  <si>
    <t>Bench Model Month</t>
  </si>
  <si>
    <t>SubRegion</t>
  </si>
  <si>
    <t>Country</t>
  </si>
  <si>
    <t>MOR</t>
  </si>
  <si>
    <t>Growth Plan Group</t>
  </si>
  <si>
    <t>SC &amp; HC</t>
  </si>
  <si>
    <t>Req No.</t>
  </si>
  <si>
    <t>ATTRITS</t>
  </si>
  <si>
    <t>END DATE</t>
  </si>
  <si>
    <t>REASON</t>
  </si>
  <si>
    <t>Client</t>
  </si>
  <si>
    <t>Backfill?</t>
  </si>
  <si>
    <t>Backfill w/ External</t>
  </si>
  <si>
    <t>Backfill Level</t>
  </si>
  <si>
    <t>3 Month Table for Rolloffs</t>
  </si>
  <si>
    <t>Rolloff Month</t>
  </si>
  <si>
    <t>AUTONOMY CORPORATION</t>
  </si>
  <si>
    <t>AMS-US-Internal-Autonomy-Training (P_216204)</t>
  </si>
  <si>
    <t>Sundaram, Muthu</t>
  </si>
  <si>
    <t>BLUE CROSS &amp; BLUE SHIELD ASSOCIATION</t>
  </si>
  <si>
    <t>AMS-US-HLS-Blue Cross (FEP)-2012 Benefit Changes (179906)</t>
  </si>
  <si>
    <t>Broederdorf, Bryan</t>
  </si>
  <si>
    <t>Rajagopalan, Mohan</t>
  </si>
  <si>
    <t>AMS-US-HLS-Blue Cross (FEP)-CDI BA-MCSource Replacement (179903)</t>
  </si>
  <si>
    <t>McGhee, Kyra</t>
  </si>
  <si>
    <t>AMS-US-HLS-Blue Cross (FEP)-Development Center Account Liaison (179930)</t>
  </si>
  <si>
    <t>Jeelani, Asim</t>
  </si>
  <si>
    <t>AMS-US-HLS-Blue Cross (FEP)-DI (179925)</t>
  </si>
  <si>
    <t>Kozerski, Michael</t>
  </si>
  <si>
    <t>Martinez, Jesse</t>
  </si>
  <si>
    <t>Patel, Roopal</t>
  </si>
  <si>
    <t>Tamraz, Jay</t>
  </si>
  <si>
    <t>AMS-US-HLS-Blue Cross (FEP)-DI-QA (179926)</t>
  </si>
  <si>
    <t>Dilli, Pradeep</t>
  </si>
  <si>
    <t>AMS-US-HLS-Blue Cross (FEP)-DM National Scorecard P2 (180018)</t>
  </si>
  <si>
    <t>Osarenkhoe, Oduwa</t>
  </si>
  <si>
    <t>AMS-US-HLS-Blue Cross (FEP)-HEDIS Release 3.1 (180019)</t>
  </si>
  <si>
    <t>Thomas, Vivek</t>
  </si>
  <si>
    <t>AMS-US-HLS-Blue Cross (FEP)-ICM Dashboard Development (180015)</t>
  </si>
  <si>
    <t>Alexander, Ashley</t>
  </si>
  <si>
    <t>Edara, Sreedhar</t>
  </si>
  <si>
    <t>AMS-US-HLS-Blue Cross (FEP)-Overseas Claim Submission UAT (180012)</t>
  </si>
  <si>
    <t>Kumar, Gautam</t>
  </si>
  <si>
    <t>CIGNA CORPORATION</t>
  </si>
  <si>
    <t>AMS-US-HLS-Cigna-BI Reporting Support (P_216623)</t>
  </si>
  <si>
    <t>Atre, Tushar</t>
  </si>
  <si>
    <t>Birje, Sangram</t>
  </si>
  <si>
    <t>Chaudhury, Bibhu</t>
  </si>
  <si>
    <t>Desmarais, Yvette</t>
  </si>
  <si>
    <t>Dicoby, Adam</t>
  </si>
  <si>
    <t>Farooqi, Faran</t>
  </si>
  <si>
    <t>Fried, Ken</t>
  </si>
  <si>
    <t>Keller, Kenneth</t>
  </si>
  <si>
    <t>Kennedy, Robert</t>
  </si>
  <si>
    <t>Lee, Eric</t>
  </si>
  <si>
    <t>Lewis, Paul</t>
  </si>
  <si>
    <t>Patel, Saurin</t>
  </si>
  <si>
    <t>Ragge, Michael</t>
  </si>
  <si>
    <t>Shore, Carter</t>
  </si>
  <si>
    <t>Venkatachalam, Ramachandran</t>
  </si>
  <si>
    <t>Watt, Andrew</t>
  </si>
  <si>
    <t>Wells, Annette</t>
  </si>
  <si>
    <t>Kotwal, Navneet</t>
  </si>
  <si>
    <t>Raaj, Krishna</t>
  </si>
  <si>
    <t>CITIGROUP INC</t>
  </si>
  <si>
    <t>AMS-US-FSI-Citi-Deposits-Wave 1 Wave 2 (180006)</t>
  </si>
  <si>
    <t>Bhusari, Vijay</t>
  </si>
  <si>
    <t>Gura, Nathan</t>
  </si>
  <si>
    <t>Weng, Patrick</t>
  </si>
  <si>
    <t>AMS-US-HLS-CVS Caremark-2010 DW Staff Augmentation (179997)</t>
  </si>
  <si>
    <t>Gafney, Chris</t>
  </si>
  <si>
    <t>Hawkins, Geneva</t>
  </si>
  <si>
    <t>Mirza, Jack</t>
  </si>
  <si>
    <t>Natarajan, Vidya</t>
  </si>
  <si>
    <t>Padmanabhan, Anand</t>
  </si>
  <si>
    <t>AMS-US-HLS-CVS Caremark-Core Team (179998)</t>
  </si>
  <si>
    <t>Balasubramanian, Mahesh</t>
  </si>
  <si>
    <t>Dante, V</t>
  </si>
  <si>
    <t>Mohammed, Shujat</t>
  </si>
  <si>
    <t>AMS-US-HLS-CVS Caremark-Core Team-Clinical (179999)</t>
  </si>
  <si>
    <t>Agarwal, Sudhir</t>
  </si>
  <si>
    <t>Agrawal, Vaibhav</t>
  </si>
  <si>
    <t>Anchuri, Ashok</t>
  </si>
  <si>
    <t>Balaraman, Ashok</t>
  </si>
  <si>
    <t>Bhatt, Soham</t>
  </si>
  <si>
    <t>Heeke, Brett</t>
  </si>
  <si>
    <t>Hlaing, Hnin</t>
  </si>
  <si>
    <t>Karunakaran, Sukumaran</t>
  </si>
  <si>
    <t>Starr, Brandi</t>
  </si>
  <si>
    <t>Waid, Mike</t>
  </si>
  <si>
    <t>AMS-US-HLS-CVS Caremark-EDW 2 Phase 2 (179994)</t>
  </si>
  <si>
    <t>Barillas, Michael</t>
  </si>
  <si>
    <t>Johnson, Ike</t>
  </si>
  <si>
    <t>Malla, Kasi</t>
  </si>
  <si>
    <t>Potnis, Amey</t>
  </si>
  <si>
    <t>FEDERAL NATIONAL MORTGAGE ASSOCIATION</t>
  </si>
  <si>
    <t>AMS-US-FSI-Fannie Mae-APT Ab Initio Testing Staff Aug (179991)</t>
  </si>
  <si>
    <t>Leung, Michael</t>
  </si>
  <si>
    <t>AMS-US-FSI-Fannie Mae-Staff Aug For Multi-Family (179996)</t>
  </si>
  <si>
    <t>Rajakumaran, Vimal</t>
  </si>
  <si>
    <t>FEDERAL RESERVE SYSTEM THE (US)</t>
  </si>
  <si>
    <t>AMS-US-FSI-FRBNY-Data Warehouse Strategy Services Phase II (P_216685)</t>
  </si>
  <si>
    <t>Klybor, Michael</t>
  </si>
  <si>
    <t>HP EB - ES - Americas</t>
  </si>
  <si>
    <t>AMS-US-Internal-Sales Solution Support (P_217015)</t>
  </si>
  <si>
    <t>Dubey, Abhishek</t>
  </si>
  <si>
    <t>AMS-US-MDI-Business Development - Walmart (P_217016)</t>
  </si>
  <si>
    <t>Hafeli, Jack</t>
  </si>
  <si>
    <t>HP EB - ES - Applications Services, BPO &amp; Healthcare</t>
  </si>
  <si>
    <t>AMS-US-Internal-EEM Implementation (179915)</t>
  </si>
  <si>
    <t>Brent, Kenneth</t>
  </si>
  <si>
    <t>AMS-US-Internal-LOA (179914)</t>
  </si>
  <si>
    <t>Pressman, Douglas</t>
  </si>
  <si>
    <t>AMS-US-Internal-Engagement Management (179918)</t>
  </si>
  <si>
    <t>Lucas, D'aon</t>
  </si>
  <si>
    <t>KEYCORP</t>
  </si>
  <si>
    <t>AMS-US-FSI-KeyBank-Data Masking/Obfuscation POC (179983)</t>
  </si>
  <si>
    <t>Anandan, Prakash</t>
  </si>
  <si>
    <t>AMS-US-HLS-Premier-CATW -ODS Implementation (179976)</t>
  </si>
  <si>
    <t>Pryal, Al</t>
  </si>
  <si>
    <t>Southwest Airlines Co.</t>
  </si>
  <si>
    <t>AMS-US-MDI-SWA-Ab Initio Data Conversion Phase 2 (179973)</t>
  </si>
  <si>
    <t>AMS-US-MDI-Symantec-Teradata Forklift (179970)</t>
  </si>
  <si>
    <t>Jonak, Jan</t>
  </si>
  <si>
    <t>TIME WARNER CABLE INC</t>
  </si>
  <si>
    <t>AMS-US-CME-TWC-BI Inventory (179968)</t>
  </si>
  <si>
    <t>Deshpande, Tejas</t>
  </si>
  <si>
    <t>AMS-US-CME-TWC-Carolinas One Site / Mass Billing Changes (179967)</t>
  </si>
  <si>
    <t>Bafaloukos, Anthony</t>
  </si>
  <si>
    <t>Lamar, Jawanza</t>
  </si>
  <si>
    <t>AMS-US-CME-TWC-Financial Metrics (179972)</t>
  </si>
  <si>
    <t>AMS-US-CME-TWC-SDA (179964)</t>
  </si>
  <si>
    <t>WAL-MART STORES INC</t>
  </si>
  <si>
    <t>AMS-US-MDI-Wal-Mart-Enterprise Data Model (179963)</t>
  </si>
  <si>
    <t>Cheong, Felicia</t>
  </si>
  <si>
    <t>Watkins, Don</t>
  </si>
  <si>
    <t>AMS-US-MDI-Wal-Mart-Information Strategy (179958)</t>
  </si>
  <si>
    <t>Begin, Andre</t>
  </si>
  <si>
    <t>WALT DISNEY COMPANY THE</t>
  </si>
  <si>
    <t>AMS-US-CME-Disney Interactive Media Group-Vertica Implementation (179955)</t>
  </si>
  <si>
    <t>AMS-US-CME-Disney-FY 2012 Enhancements (179960)</t>
  </si>
  <si>
    <t>Coleman, Heather</t>
  </si>
  <si>
    <t>Manavalan, Dito</t>
  </si>
  <si>
    <t>Wisconsin Physician Service</t>
  </si>
  <si>
    <t>AMS-US-HLS-WPS-EDW Implementation (179956)</t>
  </si>
  <si>
    <t>Gill, Inderjit</t>
  </si>
  <si>
    <t>George, Sunil</t>
  </si>
  <si>
    <t>Schulz, Eric</t>
  </si>
  <si>
    <t>Sengodan, Arulmozhi</t>
  </si>
  <si>
    <t>Project Service</t>
  </si>
  <si>
    <t>State / Status</t>
  </si>
  <si>
    <t>Team Name</t>
  </si>
  <si>
    <t>Opportunity Name</t>
  </si>
  <si>
    <t>Win %</t>
  </si>
  <si>
    <t>Billing Level</t>
  </si>
  <si>
    <t>Pos Start Date</t>
  </si>
  <si>
    <t>Pos End Date</t>
  </si>
  <si>
    <t>Schedule Type</t>
  </si>
  <si>
    <t>Resource Home City</t>
  </si>
  <si>
    <t>State/Province</t>
  </si>
  <si>
    <t>Commitment  Start Date</t>
  </si>
  <si>
    <t>Commitment End Date</t>
  </si>
  <si>
    <t>Commitment Type</t>
  </si>
  <si>
    <t>(Apps) IT Transformation Consulting</t>
  </si>
  <si>
    <t>Delivery / Active</t>
  </si>
  <si>
    <t>EIS Employees</t>
  </si>
  <si>
    <t>Trainee</t>
  </si>
  <si>
    <t>Apps - IT Transformation &amp; Business Consulting</t>
  </si>
  <si>
    <t>Filled</t>
  </si>
  <si>
    <t>Standard</t>
  </si>
  <si>
    <t>PLANO</t>
  </si>
  <si>
    <t>TX</t>
  </si>
  <si>
    <t>Assigned</t>
  </si>
  <si>
    <t>(Apps) Applications Development</t>
  </si>
  <si>
    <t>BI Specialist - Cognos</t>
  </si>
  <si>
    <t>EDISON</t>
  </si>
  <si>
    <t>NJ</t>
  </si>
  <si>
    <t>ETL Developer - Ab Initio</t>
  </si>
  <si>
    <t>ALPHARETTA</t>
  </si>
  <si>
    <t>GA</t>
  </si>
  <si>
    <t>BI Developer - Cognos</t>
  </si>
  <si>
    <t>DOWNERS GROVE</t>
  </si>
  <si>
    <t>IL</t>
  </si>
  <si>
    <t>ETL Specialist</t>
  </si>
  <si>
    <t>Team Leader</t>
  </si>
  <si>
    <t>TROY</t>
  </si>
  <si>
    <t>MI</t>
  </si>
  <si>
    <t>ETL Developer</t>
  </si>
  <si>
    <t>BETHESDA</t>
  </si>
  <si>
    <t>MD</t>
  </si>
  <si>
    <t>Flex (50 %)</t>
  </si>
  <si>
    <t>CHICAGO</t>
  </si>
  <si>
    <t>SCHILLER PARK</t>
  </si>
  <si>
    <t>DETROIT</t>
  </si>
  <si>
    <t>ETL Architect - Informatica</t>
  </si>
  <si>
    <t>ATLANTA</t>
  </si>
  <si>
    <t>FAYETTEVILLE</t>
  </si>
  <si>
    <t>ETL Developer - Informatica</t>
  </si>
  <si>
    <t>POTSDAM</t>
  </si>
  <si>
    <t>NY</t>
  </si>
  <si>
    <t>BI Specialist - Business Objects</t>
  </si>
  <si>
    <t>LOWELL</t>
  </si>
  <si>
    <t>MA</t>
  </si>
  <si>
    <t>PRINCETON</t>
  </si>
  <si>
    <t>DULUTH</t>
  </si>
  <si>
    <t>Production Support Project Manager</t>
  </si>
  <si>
    <t>MARINA DEL REY</t>
  </si>
  <si>
    <t>CA</t>
  </si>
  <si>
    <t>SCOTTSDALE</t>
  </si>
  <si>
    <t>AZ</t>
  </si>
  <si>
    <t>CUPERTINO</t>
  </si>
  <si>
    <t>PHOENIX</t>
  </si>
  <si>
    <t>ETL Architect - Type?</t>
  </si>
  <si>
    <t>TAMPA</t>
  </si>
  <si>
    <t>FL</t>
  </si>
  <si>
    <t>DEERING</t>
  </si>
  <si>
    <t>NH</t>
  </si>
  <si>
    <t>FREMONT</t>
  </si>
  <si>
    <t>KANSAS CITY</t>
  </si>
  <si>
    <t>MO</t>
  </si>
  <si>
    <t>Lead Business Analyst</t>
  </si>
  <si>
    <t>ALEXANDER</t>
  </si>
  <si>
    <t>AR</t>
  </si>
  <si>
    <t>ETL Developer - Type?</t>
  </si>
  <si>
    <t>HERNDON</t>
  </si>
  <si>
    <t>VA</t>
  </si>
  <si>
    <t>MURRIETA</t>
  </si>
  <si>
    <t>NORTH POTOMAC</t>
  </si>
  <si>
    <t>COLUMBIA</t>
  </si>
  <si>
    <t>HOLTSVILLE</t>
  </si>
  <si>
    <t>ELK GROVE</t>
  </si>
  <si>
    <t>HOUSTON</t>
  </si>
  <si>
    <t>RANCHO CORDOVA</t>
  </si>
  <si>
    <t>MEDFORD</t>
  </si>
  <si>
    <t>HUNTSVILLE</t>
  </si>
  <si>
    <t>COPPELL</t>
  </si>
  <si>
    <t>FRISCO</t>
  </si>
  <si>
    <t>ST. PETERSBURG</t>
  </si>
  <si>
    <t>RALEIGH</t>
  </si>
  <si>
    <t>NC</t>
  </si>
  <si>
    <t>CONWAY</t>
  </si>
  <si>
    <t>Technical Architect</t>
  </si>
  <si>
    <t>PORTLAND</t>
  </si>
  <si>
    <t>OR</t>
  </si>
  <si>
    <t>IRVING</t>
  </si>
  <si>
    <t>MURPHY</t>
  </si>
  <si>
    <t>GAINESVILLE</t>
  </si>
  <si>
    <t>OVERLAND PARK</t>
  </si>
  <si>
    <t>KS</t>
  </si>
  <si>
    <t>RICHMOND</t>
  </si>
  <si>
    <t>ARLINGTON</t>
  </si>
  <si>
    <t>LOS ANGELES</t>
  </si>
  <si>
    <t>Project Manager/Data Architect</t>
  </si>
  <si>
    <t>Flex (0 %)</t>
  </si>
  <si>
    <t>OROVILLE</t>
  </si>
  <si>
    <t>SARASOTA</t>
  </si>
  <si>
    <t>WESTMONT</t>
  </si>
  <si>
    <t>WINSTON SALEM</t>
  </si>
  <si>
    <t>CHARLOTTE</t>
  </si>
  <si>
    <t>EM/Sales Support</t>
  </si>
  <si>
    <t>Flex (20 %)</t>
  </si>
  <si>
    <t>MCKINNEY</t>
  </si>
  <si>
    <t>TORONTO</t>
  </si>
  <si>
    <t>ON</t>
  </si>
  <si>
    <t>Flex (30 %)</t>
  </si>
  <si>
    <t>CUMMING</t>
  </si>
  <si>
    <t>GAHANNA</t>
  </si>
  <si>
    <t>OH</t>
  </si>
  <si>
    <t>JERSEY CITY</t>
  </si>
  <si>
    <t>READING</t>
  </si>
  <si>
    <t>BENTONVILLE</t>
  </si>
  <si>
    <t>RIVERSIDE</t>
  </si>
  <si>
    <t>Business Analayst</t>
  </si>
  <si>
    <t>Project Manager/Test Lead</t>
  </si>
  <si>
    <t>PONTIAC</t>
  </si>
  <si>
    <t>DARIEN</t>
  </si>
  <si>
    <t>COMMERCE TOWNSHIP</t>
  </si>
  <si>
    <t>How to Use this Workbook</t>
  </si>
  <si>
    <t>Purpose:</t>
  </si>
  <si>
    <t xml:space="preserve">The purpose of this workbook is to present the most current roll off information on all resources on </t>
  </si>
  <si>
    <t>both Knightsbridge and Kensington accounts.  This workbook will display a 3-month rolloff outlook</t>
  </si>
  <si>
    <t>based on the most recent information in Epicor.</t>
  </si>
  <si>
    <t>Goal:</t>
  </si>
  <si>
    <t>It is the aim of this worksheet to have as little manual manipulation as possible and to have this</t>
  </si>
  <si>
    <t>workbook auto-generate for completeness and accuracy.  At this time, manual manipulation is</t>
  </si>
  <si>
    <t>required for cosmetic purposes, but the data has not been changed at all.</t>
  </si>
  <si>
    <t>Contents</t>
  </si>
  <si>
    <t>Visibile Sheets:</t>
  </si>
  <si>
    <t>1.) 3-month view: This worksheet summarizes the total number of resources who have roll off dates</t>
  </si>
  <si>
    <t xml:space="preserve">in the next three month period.  The sums are static and are derived from live data in </t>
  </si>
  <si>
    <t>Epicor.</t>
  </si>
  <si>
    <t xml:space="preserve">2.) Monthly Tables: Pivot tables that were created from data worksheets of individual months (hidden).  </t>
  </si>
  <si>
    <t>These tables are interactive, in that users can double-click on any resource number to</t>
  </si>
  <si>
    <t>find out more details on the data (such as Resource Name(s) and roll off dates).</t>
  </si>
  <si>
    <t xml:space="preserve">Note: Once data is clicked-upon, it opens up a new Sheet.  These sheets open </t>
  </si>
  <si>
    <t>automatically and could be deleted without harm to the workbook.  The number of sheets</t>
  </si>
  <si>
    <t xml:space="preserve">that can be opened is virtually unlimited, but should be kept open sparingly (as the </t>
  </si>
  <si>
    <t>fewer number of sheets opened makes the workbook easier to use and understand).</t>
  </si>
  <si>
    <t>Hidden Sheets:</t>
  </si>
  <si>
    <t>1.) Data tables:  Data extracted directly from IMRM is stored here - it is also the source data for</t>
  </si>
  <si>
    <t>the visible pivot tables.  These sheets can be unhidden using Format - Sheet - Unhide.</t>
  </si>
  <si>
    <t>Resource counts are stated in Utilization percentage, not FTEs.</t>
  </si>
  <si>
    <t>Initial Idea List</t>
  </si>
  <si>
    <t>Enlarge Macro Date Range</t>
  </si>
  <si>
    <t>Make an "clean up" macro</t>
  </si>
  <si>
    <t>Make macros for all months</t>
  </si>
  <si>
    <t xml:space="preserve">Summary </t>
  </si>
  <si>
    <t>Beach + or -</t>
  </si>
  <si>
    <t>Beach Carryover (from prev. month)</t>
  </si>
  <si>
    <t>START HERE --&gt;</t>
  </si>
  <si>
    <t>Additional Start/Stops</t>
  </si>
  <si>
    <t>New Positions</t>
  </si>
  <si>
    <t>New Hires (NOT PLACED, not on beach)</t>
  </si>
  <si>
    <t>Attrition</t>
  </si>
  <si>
    <t>Beach FTEs on the last day of the month</t>
  </si>
  <si>
    <t>Beach % on the last day of the month</t>
  </si>
  <si>
    <t>Beach Carryover:</t>
  </si>
  <si>
    <t>In the first month of the model, the Beach Carryover is the current number of resources on the beach.  In supsequent months</t>
  </si>
  <si>
    <t>the Beach Carryover number is the result of the previous month after factoring in the starting beach number, net rolloffs,</t>
  </si>
  <si>
    <t>resources who start and stop an assignment in that month, new positions to be filled, new hires who are not placed, and</t>
  </si>
  <si>
    <r>
      <t xml:space="preserve">attrition.  </t>
    </r>
    <r>
      <rPr>
        <b/>
        <sz val="12"/>
        <rFont val="Arial"/>
        <family val="2"/>
      </rPr>
      <t xml:space="preserve"> The Beach Carryover INCREASES the beach count.</t>
    </r>
  </si>
  <si>
    <t>Net Rolloffs:</t>
  </si>
  <si>
    <t>Net rolls are the result of Rolloffs in a given month minus the expected extensions yields "Net Rolloffs".  The rolloffs in a given month</t>
  </si>
  <si>
    <t xml:space="preserve">are taken directly from Epicor.  Resource Management uses the best known information from PALs and PM's to determine </t>
  </si>
  <si>
    <t xml:space="preserve">if a resource will hit the beach or be extended in their current account.  In some cases, it is known that the resource will roll to another </t>
  </si>
  <si>
    <t xml:space="preserve">account, in which case it is made to look like an extension so that the beach number is not increased.  </t>
  </si>
  <si>
    <t>Net Rolloffs  INCREASES the beach count.</t>
  </si>
  <si>
    <t>Additional Start/Stops:</t>
  </si>
  <si>
    <t>Resources who are beginning and ending a project within the reporting period.  Resource Management takes judgment</t>
  </si>
  <si>
    <r>
      <t xml:space="preserve">here as well and determines if the resource(s) are expected to extend. </t>
    </r>
    <r>
      <rPr>
        <b/>
        <sz val="12"/>
        <rFont val="Arial"/>
        <family val="2"/>
      </rPr>
      <t>Additional Start/Stops INCREASES the beach.</t>
    </r>
  </si>
  <si>
    <t>New Positions:</t>
  </si>
  <si>
    <t>Sold or pipeline opportunities that we are being asked to source candidates.   This input is adjusted with information from PALs and</t>
  </si>
  <si>
    <t>Project managers - Resource Management takes some judgment when presenting the Forecast to the Executive Team.</t>
  </si>
  <si>
    <t>New Positions DECREASES the beach count.</t>
  </si>
  <si>
    <t>New Hires:</t>
  </si>
  <si>
    <t>New resources who are hired into Knightsbridge who are deployable.  These exclude infrastructure or KDC positions.  Once</t>
  </si>
  <si>
    <r>
      <t xml:space="preserve">a resource has been hard committed to begin a project, he is no longer counted against the beach.  It is assumed that </t>
    </r>
    <r>
      <rPr>
        <b/>
        <sz val="12"/>
        <rFont val="Arial"/>
        <family val="2"/>
      </rPr>
      <t xml:space="preserve"> </t>
    </r>
  </si>
  <si>
    <r>
      <t xml:space="preserve">there will be 20 New Hires each month, on average 10 of whom are hard-committed. </t>
    </r>
    <r>
      <rPr>
        <b/>
        <sz val="12"/>
        <rFont val="Arial"/>
        <family val="2"/>
      </rPr>
      <t xml:space="preserve"> New Hires INCREASE the beach count.</t>
    </r>
  </si>
  <si>
    <t>Attrition:</t>
  </si>
  <si>
    <t>Number of resources who leave Knightsbridge in a month.  This is projected to be 5 per month - the current month remains at 5</t>
  </si>
  <si>
    <r>
      <t xml:space="preserve">until mid-month when it is switched over to use actual data from Human Resources (M. Heisterman).  </t>
    </r>
    <r>
      <rPr>
        <b/>
        <sz val="12"/>
        <rFont val="Arial"/>
        <family val="2"/>
      </rPr>
      <t>Attrition DECREASES the</t>
    </r>
  </si>
  <si>
    <t>beach count.</t>
  </si>
  <si>
    <t>Beach Percent</t>
  </si>
  <si>
    <t xml:space="preserve">The Sum of the Beach FTEs after taking into consideration all the factors above, divided by the updated headcount as provided </t>
  </si>
  <si>
    <t>by Human Resources</t>
  </si>
  <si>
    <t>Previous Summary: May 4</t>
  </si>
  <si>
    <t>Yes-Allocated</t>
  </si>
  <si>
    <t>Yes-Under Allocated</t>
  </si>
  <si>
    <t>Capability: ADM: AM Business Analysis</t>
  </si>
  <si>
    <t>Yes-Bench-Unavailable</t>
  </si>
  <si>
    <t>Technology Consultant II</t>
  </si>
  <si>
    <t>Yes-Over Allocated</t>
  </si>
  <si>
    <t>GUI Developer</t>
  </si>
  <si>
    <t>HPIC RDaR</t>
  </si>
  <si>
    <t>EXP - Vertica Architect</t>
  </si>
  <si>
    <t>Previous Summary: May 11</t>
  </si>
  <si>
    <t>Lingle, Matt</t>
  </si>
  <si>
    <t>UCC BCRS</t>
  </si>
  <si>
    <t>BNYM</t>
  </si>
  <si>
    <t>Previous Summary: May 18</t>
  </si>
  <si>
    <t>August</t>
  </si>
  <si>
    <t>ES-ABS-AMS-ClientHP-SWIT-OPP-0003816490-AIR Analytics Staff Aug</t>
  </si>
  <si>
    <t>ES-ABS-AMS-MPI Manitoba Public Insurance-Test Data Masking</t>
  </si>
  <si>
    <t>ES-ITO-AMS-Athene-Mainframe DBA</t>
  </si>
  <si>
    <t>Dodson, Karla</t>
  </si>
  <si>
    <t>Rudraraju, Varma</t>
  </si>
  <si>
    <t>Wawrzynski, Rachelle</t>
  </si>
  <si>
    <t>00S38I - Customer Proj/Prgm Mgr IV</t>
  </si>
  <si>
    <t>TBA</t>
  </si>
  <si>
    <t>00S36I - Technology Consultant IV</t>
  </si>
  <si>
    <t>00S36H - Technology Consultant III</t>
  </si>
  <si>
    <t>00S37I - Info Systems Architect IV</t>
  </si>
  <si>
    <t>00S44F - Business Consulting I</t>
  </si>
  <si>
    <t>00S36G - Technology Consultant II</t>
  </si>
  <si>
    <t>00S36F - Technology Consultant I</t>
  </si>
  <si>
    <t>Capability: A&amp;DM: Information Governance Services</t>
  </si>
  <si>
    <t>00S44H - Business Consulting III</t>
  </si>
  <si>
    <t>Capability: ADM: AM Database Management</t>
  </si>
  <si>
    <t>00S36J - Technology Consultant V</t>
  </si>
  <si>
    <t>BI - Oracle Developer</t>
  </si>
  <si>
    <t>00S48I - Data Engineer IV</t>
  </si>
  <si>
    <t>BI - Other Designer</t>
  </si>
  <si>
    <t>ABS-Brazil</t>
  </si>
  <si>
    <t>Sao Paulo</t>
  </si>
  <si>
    <t>AVIVA</t>
  </si>
  <si>
    <t>Intermediate</t>
  </si>
  <si>
    <t>karla.dodson@hp.com</t>
  </si>
  <si>
    <t>Database Consultant</t>
  </si>
  <si>
    <t>Goga, Darlene</t>
  </si>
  <si>
    <t xml:space="preserve">Content Management Appl. Administrator </t>
  </si>
  <si>
    <t>Capability: A&amp;DM: Advisory Services</t>
  </si>
  <si>
    <t>00S44J - Business Consulting V</t>
  </si>
  <si>
    <t>Harris, Rick</t>
  </si>
  <si>
    <t>PROVINCE OF MANITOBA (W/O HYDRO)</t>
  </si>
  <si>
    <t>rick.harris2@hp.com</t>
  </si>
  <si>
    <t>00S38H - Customer Proj/Prgm Mgr III</t>
  </si>
  <si>
    <t>Lahaie, Steve</t>
  </si>
  <si>
    <t>Autonomy Administrator</t>
  </si>
  <si>
    <t>steve.lahaie@hp.com</t>
  </si>
  <si>
    <t>00S38J - Customer Proj/Prgm Mgr V</t>
  </si>
  <si>
    <t>00S13J - Engagement Consultant V</t>
  </si>
  <si>
    <t>00S44I - Business Consulting IV</t>
  </si>
  <si>
    <t>Murtha, Scott</t>
  </si>
  <si>
    <t>Oklahoma</t>
  </si>
  <si>
    <t>Analytics Solution Architect / Data Architect</t>
  </si>
  <si>
    <t>No</t>
  </si>
  <si>
    <t>Rangwalla, Yusuf</t>
  </si>
  <si>
    <t>rangwalla@hp.com</t>
  </si>
  <si>
    <t>Industry Consultant/SME</t>
  </si>
  <si>
    <t>00S46I - Svc Info Developer IV</t>
  </si>
  <si>
    <t>Wang, Daniel</t>
  </si>
  <si>
    <t>Data Masking Developer</t>
  </si>
  <si>
    <t>daniel.wang2@hp.com</t>
  </si>
  <si>
    <t>FileNet Developer</t>
  </si>
  <si>
    <t>rachelle.wawrzynski@hp.com</t>
  </si>
  <si>
    <t>Interjet</t>
  </si>
  <si>
    <t>SPE - Business Analyst</t>
  </si>
  <si>
    <t xml:space="preserve">Knowledge in Aviation Industry and Spanish are required. </t>
  </si>
  <si>
    <t>Good communication, Spanish required.</t>
  </si>
  <si>
    <t>looking for candidates</t>
  </si>
  <si>
    <t>Con-Way</t>
  </si>
  <si>
    <t>EXP - ETL - Informatica Developer</t>
  </si>
  <si>
    <t>Previous Summary: June 1</t>
  </si>
  <si>
    <t>ES-GP-AMS-HPES-Google Apps for Work Offering Development</t>
  </si>
  <si>
    <t>Advisory Team?</t>
  </si>
  <si>
    <t>Business Development</t>
  </si>
  <si>
    <t>Data Visualization - Qlikview</t>
  </si>
  <si>
    <t>Analytics Data Scientist</t>
  </si>
  <si>
    <t>Aug 10th thru Oct 30th</t>
  </si>
  <si>
    <t>dacia.tarleton@hp.com</t>
  </si>
  <si>
    <t>EXP - Data Architect</t>
  </si>
  <si>
    <t>Aeromexico</t>
  </si>
  <si>
    <t>SPE - Vertica Developer</t>
  </si>
  <si>
    <t xml:space="preserve">Core - ETL - Informatica Developer </t>
  </si>
  <si>
    <t>USA</t>
  </si>
  <si>
    <t>Voluntary</t>
  </si>
  <si>
    <t>Previous Summary: June 8</t>
  </si>
  <si>
    <t>IDOL Expert</t>
  </si>
  <si>
    <t>Support Tech</t>
  </si>
  <si>
    <t>Capability: A&amp;DM: Analytics Solutions</t>
  </si>
  <si>
    <t>EEAM-C133-nefkens-garcikat-dohertyj-corjose-freitasp</t>
  </si>
  <si>
    <t>Capability: A&amp;DM: Integration and Implementation Services</t>
  </si>
  <si>
    <t>Java Developer</t>
  </si>
  <si>
    <t>Expert BA</t>
  </si>
  <si>
    <t>Integration Specialist</t>
  </si>
  <si>
    <t>Manager/Analyst</t>
  </si>
  <si>
    <t>Java Integration developer</t>
  </si>
  <si>
    <t>Capability: EAS: Workday</t>
  </si>
  <si>
    <t>Previous Summary: June 15</t>
  </si>
  <si>
    <t>HPES:ABS:SL:IMA:AMS:BI Consulting Resources</t>
  </si>
  <si>
    <t>HPES:ABS:SL:IMA:AMS:ECM Delivery Resources</t>
  </si>
  <si>
    <t>HPES:ABS:SL:IMA:AMS:SharePoint Resources</t>
  </si>
  <si>
    <t>HPES:ABS:SL:IMA:AMS:Canada Delivery Resources</t>
  </si>
  <si>
    <t>EEAM-D060-nefkens-garcikat-dohertyj-hortojeb-desborou</t>
  </si>
  <si>
    <t>HPES:ABS:SL:IMA:AMS:Data Eng Delivery Resources</t>
  </si>
  <si>
    <t>Gao, Eric</t>
  </si>
  <si>
    <t>ES-ABS-A&amp;DM-OVERHEAD-BUSINESS OPERATIONS/STRATEGY</t>
  </si>
  <si>
    <t>A&amp;DM Portfolio Team</t>
  </si>
  <si>
    <t>Overhead</t>
  </si>
  <si>
    <t>eric.gao@hp.com</t>
  </si>
  <si>
    <t>Garrison, Mike</t>
  </si>
  <si>
    <t>HPES:ABS:SL:IMA:AMS:SOA &amp; Integ Resources</t>
  </si>
  <si>
    <t>Harper, Steve</t>
  </si>
  <si>
    <t>FUHP000186-003</t>
  </si>
  <si>
    <t>ES-ABS-AMS-ClientHP-WWSO-OPP-0003907845-WW SO (Platform Serv)</t>
  </si>
  <si>
    <t>AON</t>
  </si>
  <si>
    <t>Sahay, Preet</t>
  </si>
  <si>
    <t>preet.sahay@hp.com</t>
  </si>
  <si>
    <t>Fellows, Brad</t>
  </si>
  <si>
    <t>North America</t>
  </si>
  <si>
    <t>Technology Consultant IV</t>
  </si>
  <si>
    <t>MBFS</t>
  </si>
  <si>
    <t>Mondelez - Global BI Transformation</t>
  </si>
  <si>
    <t>EXP - Hadoop Architect</t>
  </si>
  <si>
    <t>Mondelez - Core Team Analytics COE</t>
  </si>
  <si>
    <t>Previous Summary: June 29</t>
  </si>
  <si>
    <t>September</t>
  </si>
  <si>
    <t>Willard, Tom</t>
  </si>
  <si>
    <t>ES-ABS-AMS-Alliant-CC&amp;B Implementation Support</t>
  </si>
  <si>
    <t>ES-ABS-AMS-ClientHP-ESBP-OPP-0004037666-SP Security Form Devl Staff Aug SOW</t>
  </si>
  <si>
    <t>ES-ABS-AMS-eHealth Ontario-Panorama-Apps</t>
  </si>
  <si>
    <t>ES-ITO-EMEA-Deutsche Bank-XFTools Transformation</t>
  </si>
  <si>
    <t>ETL - SSIS Developer</t>
  </si>
  <si>
    <t>Eisinger, Michelle</t>
  </si>
  <si>
    <t>Frankhouse, Lee</t>
  </si>
  <si>
    <t>ALLIANT ENERGY CORPORATION</t>
  </si>
  <si>
    <t>Cognos Developer</t>
  </si>
  <si>
    <t>GV, Ramprasanth</t>
  </si>
  <si>
    <t>MW - INFA (iPHIS)</t>
  </si>
  <si>
    <t>ramprasanth.gv@hp.com</t>
  </si>
  <si>
    <t>ETL - SSIS Architect</t>
  </si>
  <si>
    <t>Mansur, Paul</t>
  </si>
  <si>
    <t>QA/Testing</t>
  </si>
  <si>
    <t>Capability: Other: Business Management</t>
  </si>
  <si>
    <t>Apps/ICI/BA 2</t>
  </si>
  <si>
    <t>paul.mansur@hp.com</t>
  </si>
  <si>
    <t>Richter, John</t>
  </si>
  <si>
    <t>Database Administrator - Sybase</t>
  </si>
  <si>
    <t>PM – Event Management (State Based) PM - Huang, Ran  *** USA</t>
  </si>
  <si>
    <t>New Mexico</t>
  </si>
  <si>
    <t>john.richter@hp.com</t>
  </si>
  <si>
    <t>Stirling, Jim</t>
  </si>
  <si>
    <t>james.art.stirling-sr@hp.com</t>
  </si>
  <si>
    <t>Delaware</t>
  </si>
  <si>
    <t>EXP - Database Administrator - MS SQL</t>
  </si>
  <si>
    <t>FTE Hire; Must be based in Portland, Oregon</t>
  </si>
  <si>
    <t>FTE Hire - Sourcing</t>
  </si>
  <si>
    <t>Previous Summary: July 13</t>
  </si>
  <si>
    <t>Organization</t>
  </si>
  <si>
    <t>D58_1FI</t>
  </si>
  <si>
    <t>S37I</t>
  </si>
  <si>
    <t>AMS: Practice</t>
  </si>
  <si>
    <t>S44F</t>
  </si>
  <si>
    <t>D58_3FI</t>
  </si>
  <si>
    <t>S36G</t>
  </si>
  <si>
    <t>S36F</t>
  </si>
  <si>
    <t>S36I</t>
  </si>
  <si>
    <t>D58_2FI</t>
  </si>
  <si>
    <t>D6_2FI</t>
  </si>
  <si>
    <t>S44H</t>
  </si>
  <si>
    <t>S36J</t>
  </si>
  <si>
    <t>C14_11FI</t>
  </si>
  <si>
    <t>S38I</t>
  </si>
  <si>
    <t>S36H</t>
  </si>
  <si>
    <t>D58_4FI</t>
  </si>
  <si>
    <t>S48I</t>
  </si>
  <si>
    <t>S44J</t>
  </si>
  <si>
    <t>D57_1FI</t>
  </si>
  <si>
    <t>S38H</t>
  </si>
  <si>
    <t>OneBSM Architect</t>
  </si>
  <si>
    <t>S38J</t>
  </si>
  <si>
    <t>Test Manager</t>
  </si>
  <si>
    <t>S13J</t>
  </si>
  <si>
    <t>S44I</t>
  </si>
  <si>
    <t>Sagi, Jag</t>
  </si>
  <si>
    <t>ES-ABS-AMS-HLS-HWY-AP-EMB-Delivery-Umbrella</t>
  </si>
  <si>
    <t>Message Broker Dev - Sagi</t>
  </si>
  <si>
    <t>jag.sagi@hp.com</t>
  </si>
  <si>
    <t>S46I</t>
  </si>
  <si>
    <t>Capability: ATS: Business and Application Integration Services</t>
  </si>
  <si>
    <t>Broadworth, Michelle</t>
  </si>
  <si>
    <t>Organization?</t>
  </si>
  <si>
    <t>EXP - Business Analyst</t>
  </si>
  <si>
    <t xml:space="preserve">Mondelez </t>
  </si>
  <si>
    <t>Previous Summary: July 20</t>
  </si>
  <si>
    <t>ES-ABS-AMS-US-C&amp;T-CVS Caremark-IMA-Core Team</t>
  </si>
  <si>
    <t>BI - Oracle Architect</t>
  </si>
  <si>
    <t>S46H</t>
  </si>
  <si>
    <t>00S46H - Svc Info Developer III</t>
  </si>
  <si>
    <t>ABS-US-Financial Services</t>
  </si>
  <si>
    <t>AT&amp;T</t>
  </si>
  <si>
    <t>Filenet - US</t>
  </si>
  <si>
    <t>Musmar, Abdallah</t>
  </si>
  <si>
    <t>S44G</t>
  </si>
  <si>
    <t>00S44G - Business Consulting II</t>
  </si>
  <si>
    <t>Florida</t>
  </si>
  <si>
    <t>Oct 26th thru Dec 6th</t>
  </si>
  <si>
    <t>Nipper, Lynn</t>
  </si>
  <si>
    <t>SPE - Hadoop Developers</t>
  </si>
  <si>
    <t>EXP - Hadoop Developers</t>
  </si>
  <si>
    <t>TBD, putting together initial estimate</t>
  </si>
  <si>
    <t>EXP - SharePoint Designer</t>
  </si>
  <si>
    <t>ES-ABS-AMS-ClientHP-HPFS-OPP-0004022696-HPFS Staff Aug SMO</t>
  </si>
  <si>
    <t>BI</t>
  </si>
  <si>
    <t>GMF</t>
  </si>
  <si>
    <t>BCBSA FEP</t>
  </si>
  <si>
    <t>ENT - QA Analyst</t>
  </si>
  <si>
    <t>Previous Summary: July 27</t>
  </si>
  <si>
    <t>October</t>
  </si>
  <si>
    <t>Anderson, Mike</t>
  </si>
  <si>
    <t>ES-ABS-AMS-HP - DATA ENG Leveraged Project Team</t>
  </si>
  <si>
    <t>mike.anderson2@hp.com</t>
  </si>
  <si>
    <t>Requested</t>
  </si>
  <si>
    <t>ES-ABS-AMS-DISNEY-IHOF Assessment</t>
  </si>
  <si>
    <t>Content Mgmt Specialist</t>
  </si>
  <si>
    <t>Matthews, Kevin</t>
  </si>
  <si>
    <t>.NET Developer</t>
  </si>
  <si>
    <t>Breiter, Scott</t>
  </si>
  <si>
    <t>ES-GP-AMS-A&amp;DM-Pursuit Support</t>
  </si>
  <si>
    <t>BI Consulting Pursuit Support</t>
  </si>
  <si>
    <t>E779_1FI</t>
  </si>
  <si>
    <t>scott.r.breiter@hp.com</t>
  </si>
  <si>
    <t>Brennan, Mike</t>
  </si>
  <si>
    <t>michael.j.brennan@hp.com</t>
  </si>
  <si>
    <t>BRETON, JEAN PAUL CHARLES PHILIPPE</t>
  </si>
  <si>
    <t>LAC Practice Pursuit Support</t>
  </si>
  <si>
    <t>Buecker, Dustin</t>
  </si>
  <si>
    <t>Kentucky</t>
  </si>
  <si>
    <t>dustin.j.buecker@hp.com</t>
  </si>
  <si>
    <t>Burghduf, Bruce</t>
  </si>
  <si>
    <t>bruce.burghduf@hp.com</t>
  </si>
  <si>
    <t>S48H</t>
  </si>
  <si>
    <t>00S48H - Data Engineer III</t>
  </si>
  <si>
    <t>User Experience Designer</t>
  </si>
  <si>
    <t>Doc 1</t>
  </si>
  <si>
    <t>Queromes, Yvon</t>
  </si>
  <si>
    <t>S37J</t>
  </si>
  <si>
    <t>00S37J - Info Systems Architect V</t>
  </si>
  <si>
    <t>Cantillon, Pete</t>
  </si>
  <si>
    <t>HEALTHWAYS INC</t>
  </si>
  <si>
    <t>ES-ITO-AMS-Healthways-DBA</t>
  </si>
  <si>
    <t>DBA - Cantillon</t>
  </si>
  <si>
    <t>Cardoso, Daniel</t>
  </si>
  <si>
    <t>GONCALVES, ALEXANDRE VASQUES</t>
  </si>
  <si>
    <t>dcardoso@hp.com</t>
  </si>
  <si>
    <t>Capability: ADM: AD Data Architecture</t>
  </si>
  <si>
    <t>Mcdonald, Oslyn</t>
  </si>
  <si>
    <t>Cessi, Michel Angelo</t>
  </si>
  <si>
    <t>COMM M&amp;E</t>
  </si>
  <si>
    <t>GLOBO (CADEIROS PARTICIPACOES)</t>
  </si>
  <si>
    <t>ES-ABS-AMS-GLOBO-IMA-BR-GLOBO</t>
  </si>
  <si>
    <t>DGPG 002 - Demandas</t>
  </si>
  <si>
    <t>michel.angelo@hp.com</t>
  </si>
  <si>
    <t>HPES:ABS:SL:A&amp;DM:AMS:Brazil Delivery Resources</t>
  </si>
  <si>
    <t>Chandnani, Ashok</t>
  </si>
  <si>
    <t>STR</t>
  </si>
  <si>
    <t>ES-ABS-WW-LEVERAGED-BPO-Technology Product Engineering</t>
  </si>
  <si>
    <t>A&amp;DM Strategist</t>
  </si>
  <si>
    <t>ashok.chandnani@hp.com</t>
  </si>
  <si>
    <t>S36K</t>
  </si>
  <si>
    <t>00S36K - Dist Technology Cons</t>
  </si>
  <si>
    <t>Content Management Developer</t>
  </si>
  <si>
    <t>Kaufman, Kirk</t>
  </si>
  <si>
    <t>ES-ABS-AMS-SO-T1-OPP-0004228053-PartnerE2E SOW</t>
  </si>
  <si>
    <t>Cornell, Ray</t>
  </si>
  <si>
    <t>ES-ABS-WW-Internal SMO Application Readiness Program Delivery</t>
  </si>
  <si>
    <t>PMO Support - Technical</t>
  </si>
  <si>
    <t>Damle, Shirish</t>
  </si>
  <si>
    <t>FUHP1A0039-002</t>
  </si>
  <si>
    <t>shirish.damle@hp.com</t>
  </si>
  <si>
    <t>Davis, Mark</t>
  </si>
  <si>
    <t>McDuffee, Daniel</t>
  </si>
  <si>
    <t>ETL - Other Developer</t>
  </si>
  <si>
    <t>DOC 2</t>
  </si>
  <si>
    <t>daniel.pat.mcduffee@hp.com</t>
  </si>
  <si>
    <t>Durvasula, Krishna</t>
  </si>
  <si>
    <t>Kintz, Edward</t>
  </si>
  <si>
    <t>EM Pursuit Support</t>
  </si>
  <si>
    <t>durvasula.krishnamurty@hp.com</t>
  </si>
  <si>
    <t>Esparza Arellanes, Rogelio</t>
  </si>
  <si>
    <t>SABRE CORPORATION</t>
  </si>
  <si>
    <t>Oracle DBA -Data Engineering Team</t>
  </si>
  <si>
    <t>EEAM-D058-nefkens-garcikat-dohertyj-hortojeb-meierrus-mcnaney</t>
  </si>
  <si>
    <t>Falci, Fabio</t>
  </si>
  <si>
    <t>ES-ABS-AMS-ClientHP-GFIT-OPP-0003581566-Workday AMS SMO</t>
  </si>
  <si>
    <t>ES HUB Developer</t>
  </si>
  <si>
    <t>fabio.falci@hp.com</t>
  </si>
  <si>
    <t>IDOL/Analytics SME</t>
  </si>
  <si>
    <t>Manoharan, Sundaresan</t>
  </si>
  <si>
    <t>Solution Engineer/Architect</t>
  </si>
  <si>
    <t>sundaresan.manoharan@hp.com</t>
  </si>
  <si>
    <t>Akula, Prabhu</t>
  </si>
  <si>
    <t>TEST MANAGER</t>
  </si>
  <si>
    <t>ES-ABS-AMS-ClientHP-WWSO-OPP-0003936771-WW SO (Lead to Quote)</t>
  </si>
  <si>
    <t>Project Mgr</t>
  </si>
  <si>
    <t>Maly, Tony</t>
  </si>
  <si>
    <t>ES-ABS-AMS-Protective Life-Experience Data Mart Phase I</t>
  </si>
  <si>
    <t>tony.maly@hp.com</t>
  </si>
  <si>
    <t>Adedeji, Niyi</t>
  </si>
  <si>
    <t>ES-ABS-AMS-ClientHP-IMIT-OPP-0003800520-PM for SMO-Heinz</t>
  </si>
  <si>
    <t>Expert Project Manager -PT</t>
  </si>
  <si>
    <t>niyi.a.adedeji@hp.com</t>
  </si>
  <si>
    <t>Adkins, Michelle</t>
  </si>
  <si>
    <t>ES-ABS-AMS-ClientHP-SIM-OPP-0003409163-APAD BA Support2 FY15</t>
  </si>
  <si>
    <t>Program Manager</t>
  </si>
  <si>
    <t>michelle.adkins@hp.com</t>
  </si>
  <si>
    <t>Master Data Management</t>
  </si>
  <si>
    <t>ES-ABS-AMS-ClientHP-PPS-OPP-0003356454-Exec &amp; Contra Dashboards</t>
  </si>
  <si>
    <t>Senior Vertica SME</t>
  </si>
  <si>
    <t>asudhir@hp.com</t>
  </si>
  <si>
    <t>ES-ABS-AMS-HPIC-RDAR</t>
  </si>
  <si>
    <t>ashok.anchuri@hp.com</t>
  </si>
  <si>
    <t>Gimbel, Patricia</t>
  </si>
  <si>
    <t>Program/Project Management</t>
  </si>
  <si>
    <t>FINANCIAL SERVICES INDUSTRY-BANKING</t>
  </si>
  <si>
    <t>ES-ABS-AMS-Butterfield Bank-Butterfield Bank BUILD</t>
  </si>
  <si>
    <t>Apps PM</t>
  </si>
  <si>
    <t>patricia.gimbel@hp.com</t>
  </si>
  <si>
    <t>Babin, Greg</t>
  </si>
  <si>
    <t>Barry, Jeff</t>
  </si>
  <si>
    <t>ES-ABS-AMS-ClientHP-GFIT-OPP-0003867907-Payroll Learning Trans SMO</t>
  </si>
  <si>
    <t>jeffrey.j.barry@hp.com</t>
  </si>
  <si>
    <t>GONCALVES, ALEXANDRE</t>
  </si>
  <si>
    <t>MG2</t>
  </si>
  <si>
    <t>Practice Principal - Brazil</t>
  </si>
  <si>
    <t>alexandre.vas.goncalves@hp.com</t>
  </si>
  <si>
    <t>SVC-Practice Principal</t>
  </si>
  <si>
    <t>S43Q</t>
  </si>
  <si>
    <t>Y</t>
  </si>
  <si>
    <t>Groesbeek, Michel</t>
  </si>
  <si>
    <t>Database Administrator - UDB</t>
  </si>
  <si>
    <t>Brewington, Brian</t>
  </si>
  <si>
    <t>brian.k.brewington@hp.com</t>
  </si>
  <si>
    <t>Chandraganti, Sai</t>
  </si>
  <si>
    <t>PM3</t>
  </si>
  <si>
    <t>sai.chandraganti@hp.com</t>
  </si>
  <si>
    <t>Halder, Gitali</t>
  </si>
  <si>
    <t>MG1</t>
  </si>
  <si>
    <t>AMS Practice Pursuit Support</t>
  </si>
  <si>
    <t>B151_1FI</t>
  </si>
  <si>
    <t>gitali.halder@hp.com</t>
  </si>
  <si>
    <t>Marketing  Analytics and Opera</t>
  </si>
  <si>
    <t>223P</t>
  </si>
  <si>
    <t>Hannah, Paige</t>
  </si>
  <si>
    <t>DPH HOLDINGS CORP</t>
  </si>
  <si>
    <t>ES-ITO-AMS-EMCIE-AUT-DPH HOLDINGS CORP-PROJ_TM-OID-Program &amp; Project Management</t>
  </si>
  <si>
    <t>SAP Phase 2 - Oracle DB</t>
  </si>
  <si>
    <t>ITO-Global Production Operations</t>
  </si>
  <si>
    <t>paige.hannah@hp.com</t>
  </si>
  <si>
    <t>SVC-ITO Service Delivery</t>
  </si>
  <si>
    <t>S15H</t>
  </si>
  <si>
    <t>00S15H - ITO Svc Delivery Cons III</t>
  </si>
  <si>
    <t>Garcia, Manolo</t>
  </si>
  <si>
    <t>A&amp;DM Specialist</t>
  </si>
  <si>
    <t>shraddha.gupta@hp.com</t>
  </si>
  <si>
    <t>Harrell, William</t>
  </si>
  <si>
    <t>Harrison, Russ</t>
  </si>
  <si>
    <t>Database Administrator - Adabas</t>
  </si>
  <si>
    <t>william.harrell@hp.com</t>
  </si>
  <si>
    <t>EEAM-D058-nefkens-garcikat-dohertyj-hortojeb-meierrus-harrruss</t>
  </si>
  <si>
    <t>Harrison, Rebecca</t>
  </si>
  <si>
    <t>Jr. PM/Admin</t>
  </si>
  <si>
    <t>rebecca.harrison@hp.com</t>
  </si>
  <si>
    <t>Harven, Joe</t>
  </si>
  <si>
    <t>Database Consultant - GM ABM Project</t>
  </si>
  <si>
    <t>joe.harven@hp.com</t>
  </si>
  <si>
    <t>S48G</t>
  </si>
  <si>
    <t>00S48G - Data Engineer II</t>
  </si>
  <si>
    <t>Huddleston, Lucas</t>
  </si>
  <si>
    <t>Capability: Other: Sales, Pursuit Support, Solutioning CTO and Deal Assurance</t>
  </si>
  <si>
    <t>BA3</t>
  </si>
  <si>
    <t>lucas.huddleston@hp.com</t>
  </si>
  <si>
    <t>Heidrick, Greg</t>
  </si>
  <si>
    <t>Miotke, Christopher</t>
  </si>
  <si>
    <t>greg.heidrick@hp.com</t>
  </si>
  <si>
    <t>Holloway, Peggy</t>
  </si>
  <si>
    <t>Database Administrator - IMS</t>
  </si>
  <si>
    <t>peggy.holloway@hp.com</t>
  </si>
  <si>
    <t>Arkansas</t>
  </si>
  <si>
    <t>Lam, Forrest</t>
  </si>
  <si>
    <t>BA2</t>
  </si>
  <si>
    <t>forrest.lam@hp.com</t>
  </si>
  <si>
    <t>Hoover, Garry</t>
  </si>
  <si>
    <t>ES-ABS-AMS-ClientHP-SOT1-OPP-0004044678-Project Aurora Staff Aug</t>
  </si>
  <si>
    <t>Master Process Lead</t>
  </si>
  <si>
    <t>Hostetter, Troy</t>
  </si>
  <si>
    <t>ES-GP-AMS-HPES-HPES for O365 Migration Offering</t>
  </si>
  <si>
    <t>SharePoint Consultant</t>
  </si>
  <si>
    <t>Hsiao, Michael</t>
  </si>
  <si>
    <t>michael.hsiao@hp.com</t>
  </si>
  <si>
    <t>Manne, Hari Babu</t>
  </si>
  <si>
    <t>Informatica</t>
  </si>
  <si>
    <t>Technical Leader</t>
  </si>
  <si>
    <t>anand.m2@hp.com</t>
  </si>
  <si>
    <t>Husband, Michelle</t>
  </si>
  <si>
    <t>michelle.husband@hp.com</t>
  </si>
  <si>
    <t>Meenakshi Sundaram, Arun</t>
  </si>
  <si>
    <t>arun.meenakshi-sundaram@hp.com</t>
  </si>
  <si>
    <t>Miriyala, Srikanth</t>
  </si>
  <si>
    <t>ES-ABS-AMS-ClientHP-HPITGF-OPP-0004016654-WWSO-T1-BI Analytics Support</t>
  </si>
  <si>
    <t>Senior Report Analyst</t>
  </si>
  <si>
    <t>Mummert, Ryan</t>
  </si>
  <si>
    <t>ClientHP Pursuit Support/Funded EM</t>
  </si>
  <si>
    <t>Johnston, Rick</t>
  </si>
  <si>
    <t>AMS Practice HPC Leader</t>
  </si>
  <si>
    <t>S44K</t>
  </si>
  <si>
    <t>AIMIA</t>
  </si>
  <si>
    <t>US SO# 008 - US Architect</t>
  </si>
  <si>
    <t>Nakano, Julia</t>
  </si>
  <si>
    <t>Tech Lead</t>
  </si>
  <si>
    <t>julia.nakano@hp.com</t>
  </si>
  <si>
    <t>Palguta, Patrick</t>
  </si>
  <si>
    <t>ES-ABS-AMS-P&amp;G-Apps Delivery-HPLD-BCS-30-1812 ADW Platform</t>
  </si>
  <si>
    <t>HPLD-BCS-R202757-Junior Solution Architect</t>
  </si>
  <si>
    <t>patrick.palguta@hp.com</t>
  </si>
  <si>
    <t>Pinchen, Jamie</t>
  </si>
  <si>
    <t>Product Manager</t>
  </si>
  <si>
    <t>Ramalingam, Soundar</t>
  </si>
  <si>
    <t>QA Lead</t>
  </si>
  <si>
    <t>soundar.r@hp.com</t>
  </si>
  <si>
    <t>Scroby, Pamela</t>
  </si>
  <si>
    <t>BO Consultant(2)</t>
  </si>
  <si>
    <t>Keshavarz-Rahaghi, Fatemeh</t>
  </si>
  <si>
    <t>ES-ABS-AMS-ClientHP-GFIT-OPP-0003938246-Java Portal SMO</t>
  </si>
  <si>
    <t>BA</t>
  </si>
  <si>
    <t>Alberta</t>
  </si>
  <si>
    <t>fatemeh.keshavarz-rahaghi@hp.com</t>
  </si>
  <si>
    <t>BDDE Consultant</t>
  </si>
  <si>
    <t>edward.kintz@hp.com</t>
  </si>
  <si>
    <t>Maryland</t>
  </si>
  <si>
    <t>Knabach, Mark</t>
  </si>
  <si>
    <t>Tech Lead(2)</t>
  </si>
  <si>
    <t>jeba.selvaraj@hp.com</t>
  </si>
  <si>
    <t>kevin.soderlund@hp.com</t>
  </si>
  <si>
    <t>Thedford, Jay</t>
  </si>
  <si>
    <t>ES-ITO-WW-Internal-GE&amp;TC-ITO 2.0 Program</t>
  </si>
  <si>
    <t>Architect-IMC</t>
  </si>
  <si>
    <t>jay.scott.thedford@hp.com</t>
  </si>
  <si>
    <t>Thomson, Lorelei</t>
  </si>
  <si>
    <t>BA/Tester</t>
  </si>
  <si>
    <t>lorelei.thomson@hp.com</t>
  </si>
  <si>
    <t>Vankamamidi, Kanthi</t>
  </si>
  <si>
    <t>DW Modeler/Analyst</t>
  </si>
  <si>
    <t>kanthi.vankamamidi@hp.com</t>
  </si>
  <si>
    <t>Yuzon, Nanette</t>
  </si>
  <si>
    <t>Lau, Betty</t>
  </si>
  <si>
    <t>Lockyear, Paul</t>
  </si>
  <si>
    <t>Pursuit Leader</t>
  </si>
  <si>
    <t>betty-lh.lau@hp.com</t>
  </si>
  <si>
    <t>Lombardi, Bill</t>
  </si>
  <si>
    <t>A&amp;DM AMS Practice Pursuit Support</t>
  </si>
  <si>
    <t>London, Donte</t>
  </si>
  <si>
    <t>donte.london@hp.com</t>
  </si>
  <si>
    <t>Lowry, Curt</t>
  </si>
  <si>
    <t>ES-ABS-AMS-HPES-Global Engineering Quality Management System SharePoint Consulting</t>
  </si>
  <si>
    <t>Lucas, D'Aon</t>
  </si>
  <si>
    <t>daon.lucas@hp.com</t>
  </si>
  <si>
    <t>Markey, Jim</t>
  </si>
  <si>
    <t>jim.markey@hp.com</t>
  </si>
  <si>
    <t>Martinez, Adolfo</t>
  </si>
  <si>
    <t>MS SQL Server DBA - DE I</t>
  </si>
  <si>
    <t>S48F</t>
  </si>
  <si>
    <t>00S48F - Data Engineer I</t>
  </si>
  <si>
    <t>McKay, Ronald</t>
  </si>
  <si>
    <t>ronald.mckay@hp.com</t>
  </si>
  <si>
    <t>Mehrabian, Abbas</t>
  </si>
  <si>
    <t>abbas.mehrabian@hp.com</t>
  </si>
  <si>
    <t>Melnick, Peter</t>
  </si>
  <si>
    <t>Micheals, Harry</t>
  </si>
  <si>
    <t>Database Consultant - GMOA</t>
  </si>
  <si>
    <t>harry.micheals@hp.com</t>
  </si>
  <si>
    <t>christopher.miotke@hp.com</t>
  </si>
  <si>
    <t>Monteiro, Brian</t>
  </si>
  <si>
    <t>Mushkat, Steve</t>
  </si>
  <si>
    <t>SharePoint Pursuit Support</t>
  </si>
  <si>
    <t>HPES:ABS:SL:A&amp;DM:AMS:Mexico Delivery Resources</t>
  </si>
  <si>
    <t>Novak, Mark</t>
  </si>
  <si>
    <t>mark.novak@hp.com</t>
  </si>
  <si>
    <t>Oglesby, Marc</t>
  </si>
  <si>
    <t>marc.oglesby@hp.com</t>
  </si>
  <si>
    <t>Pak, John</t>
  </si>
  <si>
    <t>Not on WRaP</t>
  </si>
  <si>
    <t>*</t>
  </si>
  <si>
    <t>jpak@hp.com</t>
  </si>
  <si>
    <t>No Target</t>
  </si>
  <si>
    <t>Palm, Rozanne</t>
  </si>
  <si>
    <t>ES-ABS-AMS-EMCIE-AUT-DPH HOLDINGS CORP-PROJ_FP-OID-Applications Development Services</t>
  </si>
  <si>
    <t>GSD - Application DBA</t>
  </si>
  <si>
    <t>Add on to Existing Deal – New Project</t>
  </si>
  <si>
    <t>rozanne.palm@hp.com</t>
  </si>
  <si>
    <t>Peters, Gene</t>
  </si>
  <si>
    <t>gene.peters@hp.com</t>
  </si>
  <si>
    <t>Pursel, Frank</t>
  </si>
  <si>
    <t>EEAM-D058-nefkens-garcikat-dohertyj-hortojeb-meierrus-nipperly</t>
  </si>
  <si>
    <t>Ramirez Cobos, Hugo</t>
  </si>
  <si>
    <t>Robinson, Sue</t>
  </si>
  <si>
    <t>sue.robinson@hp.com</t>
  </si>
  <si>
    <t>Rogers, Cindy</t>
  </si>
  <si>
    <t>Wisconsin</t>
  </si>
  <si>
    <t>cynthia.rogers@hp.com</t>
  </si>
  <si>
    <t>Sampson, William</t>
  </si>
  <si>
    <t>Capability: A&amp;DM: Managed Services</t>
  </si>
  <si>
    <t>Sangeorzan, Paul</t>
  </si>
  <si>
    <t>Scarborough, Cynthia</t>
  </si>
  <si>
    <t>DE Pursuit Support</t>
  </si>
  <si>
    <t>cynthia.scarborough@hp.com</t>
  </si>
  <si>
    <t>EEAM-D058-nefkens-garcikat-dohertyj-hortojeb-meierrus</t>
  </si>
  <si>
    <t>Scher, Tim</t>
  </si>
  <si>
    <t>tim.scher@hp.com</t>
  </si>
  <si>
    <t>eric.schulz@hp.com</t>
  </si>
  <si>
    <t>Scurpa, Brian</t>
  </si>
  <si>
    <t>ES-ABS-AMS-TT-PSS-Dashboards_FY15</t>
  </si>
  <si>
    <t>on shore Data Architect bs</t>
  </si>
  <si>
    <t>brian.scurpa@hp.com</t>
  </si>
  <si>
    <t>Seow, Jazmin</t>
  </si>
  <si>
    <t>jazmin.seow@hp.com</t>
  </si>
  <si>
    <t>Sridharan, Titash</t>
  </si>
  <si>
    <t>titash.sridharan@hp.com</t>
  </si>
  <si>
    <t>Stewart, Wayne</t>
  </si>
  <si>
    <t>Release Manager</t>
  </si>
  <si>
    <t>Suddeth, Donna</t>
  </si>
  <si>
    <t>Tawasha, Randa</t>
  </si>
  <si>
    <t>Uy, Carl</t>
  </si>
  <si>
    <t>A&amp;DM Master</t>
  </si>
  <si>
    <t>carl.h.uy@hp.com</t>
  </si>
  <si>
    <t>Vizzuett, Veronica</t>
  </si>
  <si>
    <t>veronica.vizzuett@hp.com</t>
  </si>
  <si>
    <t>Wan, Cindy</t>
  </si>
  <si>
    <t>Ward, John</t>
  </si>
  <si>
    <t>AMS Practice Offerings and Pursuits</t>
  </si>
  <si>
    <t>thomas.w.willard@hp.com</t>
  </si>
  <si>
    <t>Wood, Tammie</t>
  </si>
  <si>
    <t>Wright, Geri</t>
  </si>
  <si>
    <t>ES-GP-WW-FY15_OPS_ABS_FS_Agile Card 2015</t>
  </si>
  <si>
    <t>Issuer: Database Designer 1</t>
  </si>
  <si>
    <t>geri.wright@hp.com</t>
  </si>
  <si>
    <t>Zeinab, Jamil</t>
  </si>
  <si>
    <t>Hoskin, Kevin</t>
  </si>
  <si>
    <t>Technology Consultant III</t>
  </si>
  <si>
    <t>EXP - ETL - Datastage Architect</t>
  </si>
  <si>
    <t>Todd Glazier, considering several candidates</t>
  </si>
  <si>
    <t>TBD since Oleg resigned, pending signature</t>
  </si>
  <si>
    <t>SPE - Data Modeler</t>
  </si>
  <si>
    <t>Potential Wayne Carr</t>
  </si>
  <si>
    <t>MDM Governance Specialist - Pravesh Kuswaha</t>
  </si>
  <si>
    <t>Kat Scholl?</t>
  </si>
  <si>
    <t>AT&amp;T - Netezza to Vertica Migration</t>
  </si>
  <si>
    <t>EXP - ETL - Informatica Architect</t>
  </si>
  <si>
    <t>Pradeep Gupta, Todd Glazier?</t>
  </si>
  <si>
    <t>SPE - ETL - Data Mapping</t>
  </si>
  <si>
    <t>EXP - Migration Architect</t>
  </si>
  <si>
    <t>Yasser Amin, Todd Glazier</t>
  </si>
  <si>
    <t>EXP - BI - Business Objects Architect</t>
  </si>
  <si>
    <t>SOA</t>
  </si>
  <si>
    <t>SPE - SOA Business Analyst</t>
  </si>
  <si>
    <t>EXP - DBA - DB2, MySQL</t>
  </si>
  <si>
    <t>MAS - SOA Architect/Enterprise Architect</t>
  </si>
  <si>
    <t>Goodrich</t>
  </si>
  <si>
    <t>SPE - Database Administrator - SQL</t>
  </si>
  <si>
    <t>Considering Joe Harven</t>
  </si>
  <si>
    <t>Ahold - Data Strategy CTO</t>
  </si>
  <si>
    <t>Ahold - MDM</t>
  </si>
  <si>
    <t xml:space="preserve">Ahold </t>
  </si>
  <si>
    <t>SPE - SSIS Architect</t>
  </si>
  <si>
    <t>October target start, 5-month duration, TCII joins during month 4</t>
  </si>
  <si>
    <t>BMS Backfill</t>
  </si>
  <si>
    <t>SPE - SharePoint Developer</t>
  </si>
  <si>
    <t>MAS - SharePoint Migration SME</t>
  </si>
  <si>
    <t>considering Kelly Gryting</t>
  </si>
  <si>
    <t>MAS - Data Governance</t>
  </si>
  <si>
    <t>Barry Renner?</t>
  </si>
  <si>
    <t>INT - Business Analyst</t>
  </si>
  <si>
    <t>Data Quality Practitioner - Yusuf Rangwalla</t>
  </si>
  <si>
    <t>fly-in from data lab</t>
  </si>
  <si>
    <t>Vamsi Tirnati</t>
  </si>
  <si>
    <t>XPO</t>
  </si>
  <si>
    <t>SPE - SQL Server</t>
  </si>
  <si>
    <t>Staff Aug/Contractor; Marietta, GA</t>
  </si>
  <si>
    <t>Previous Summary: August 10</t>
  </si>
  <si>
    <t>Arriaga, Victor Manuel</t>
  </si>
  <si>
    <t>AEROLINEAS MEXICANAS JS SA DE CV</t>
  </si>
  <si>
    <t>ES-ABS-AMS-AEROLINEAS MEXICANAS JS SA DE CV-TRAN-AEROMEXICO</t>
  </si>
  <si>
    <t>A&amp;DM - Essbase Developer Sr</t>
  </si>
  <si>
    <t>ES-ITO-AMS-AF-SABRE HOLDINGS INC-Midrange Dedicated</t>
  </si>
  <si>
    <t>Garrett, Helen</t>
  </si>
  <si>
    <t>KIMBERLYCLARK CORPORATION</t>
  </si>
  <si>
    <t>ES-ITO-AMS-Kimberly Clark-Halyard Health</t>
  </si>
  <si>
    <t>SQL Server Apps DBA</t>
  </si>
  <si>
    <t>9/18-10/31</t>
  </si>
  <si>
    <t>Gold, Nancy</t>
  </si>
  <si>
    <t>DBA - Ops 2.0 Project</t>
  </si>
  <si>
    <t>nancy.gold@hp.com</t>
  </si>
  <si>
    <t>LOA not Assigned</t>
  </si>
  <si>
    <t>Yes-LOA not Assigned</t>
  </si>
  <si>
    <t>Apps/TMSIS/Informatica Architect</t>
  </si>
  <si>
    <t>ES-ABS-AMS-ADM-Mondelez Supply Chain Dashboard (OPP-0004052355)</t>
  </si>
  <si>
    <t>ES-ABS-AMS-AF-AIMIA-APPMAN</t>
  </si>
  <si>
    <t>Kumar, KR Krishna</t>
  </si>
  <si>
    <t>5/18 thru 9/1</t>
  </si>
  <si>
    <t>krishnakumar.k-r@hp.com</t>
  </si>
  <si>
    <t>ETL Informatica Consultant</t>
  </si>
  <si>
    <t>Apps/ETL/Informatica5</t>
  </si>
  <si>
    <t>varma.rudraraju@hpe.com</t>
  </si>
  <si>
    <t>BO Developer</t>
  </si>
  <si>
    <t>ES-ABS-AMS-ClientHP-IMIT-OPP-0003808858-PartnerOne Net-PM</t>
  </si>
  <si>
    <t>Expert PM</t>
  </si>
  <si>
    <t>AUG-15</t>
  </si>
  <si>
    <t>Cabrera Diaz, Javier</t>
  </si>
  <si>
    <t>Rose, David</t>
  </si>
  <si>
    <t>Data Engineer III</t>
  </si>
  <si>
    <t>USPS</t>
  </si>
  <si>
    <t xml:space="preserve">Considering Sridhar Peddireddy </t>
  </si>
  <si>
    <t>s/c Troy Hostetter for 80 hours, start date TBC</t>
  </si>
  <si>
    <t>AIMIA O365 to O365 Migration</t>
  </si>
  <si>
    <t>GD India A&amp;DM will support the demand, one will be fly-in</t>
  </si>
  <si>
    <t>GD India A&amp;DM will support the demand. Two will be a fly-in</t>
  </si>
  <si>
    <t>GD India A&amp;DM will support the demand</t>
  </si>
  <si>
    <t>Ahold - DW Support Lead</t>
  </si>
  <si>
    <t xml:space="preserve">Verifying timing </t>
  </si>
  <si>
    <t>Sridhar Peddireddy &amp; Akash Kohli</t>
  </si>
  <si>
    <t>Cody Nicholson, Adrian Babst, &amp; a few others</t>
  </si>
  <si>
    <t>Vaibhav Agarwal</t>
  </si>
  <si>
    <t>Netezza Architect - Sarang Sonawane</t>
  </si>
  <si>
    <t xml:space="preserve">Nascar </t>
  </si>
  <si>
    <t>SPE - Data Visualization – Spotfire</t>
  </si>
  <si>
    <t>MDM Functional Architect - potential Wayne Carr, Pradeep Gupta, Barry Renner</t>
  </si>
  <si>
    <t>CME</t>
  </si>
  <si>
    <t>AT&amp;T - EDM Netezza to Vertica</t>
  </si>
  <si>
    <t>hire - MTL - contractor conversion</t>
  </si>
  <si>
    <t>EXP - ETL - Datastage Infosphere</t>
  </si>
  <si>
    <t>SPE - ETL - Datastage Infosphere</t>
  </si>
  <si>
    <t>EXP - ETL - Other Developer</t>
  </si>
  <si>
    <t>Previous Summary: August 17</t>
  </si>
  <si>
    <t>Moinzadeh, Aradavan</t>
  </si>
  <si>
    <t>Technology Consultant I</t>
  </si>
  <si>
    <t>SEP-15</t>
  </si>
  <si>
    <t>Multiple Clients</t>
  </si>
  <si>
    <t>Neither</t>
  </si>
  <si>
    <t>Delivery Flag?</t>
  </si>
  <si>
    <t>Sales Job?</t>
  </si>
  <si>
    <t>Backfill w/Internal</t>
  </si>
  <si>
    <t>Billable?</t>
  </si>
  <si>
    <t>Agugbuem, Idris</t>
  </si>
  <si>
    <t>Sep-15</t>
  </si>
  <si>
    <t>Jones, Billy</t>
  </si>
  <si>
    <t>McElroy, Keith</t>
  </si>
  <si>
    <t>Schick, Alexander</t>
  </si>
  <si>
    <t>Dail, Brian</t>
  </si>
  <si>
    <t>ITO Svc Delivery Cons I</t>
  </si>
  <si>
    <t>Already Left</t>
  </si>
  <si>
    <t>Client Principal</t>
  </si>
  <si>
    <t>Burris, Martie</t>
  </si>
  <si>
    <t>Advisory</t>
  </si>
  <si>
    <t>jean-paul.breton@hpe.com</t>
  </si>
  <si>
    <t>Yes-Bench-Available</t>
  </si>
  <si>
    <t>C51_8FI</t>
  </si>
  <si>
    <t>S15F</t>
  </si>
  <si>
    <t>mark.f.davis@hpe.com</t>
  </si>
  <si>
    <t>ES-ABS-AMS-PG-Apps Delivery-PGLD-BCS-30-2599-EIM DV- Da</t>
  </si>
  <si>
    <t>PGLD-BCS-R305619-DV Developer</t>
  </si>
  <si>
    <t>KRAFT FOODS GROUP INC</t>
  </si>
  <si>
    <t>ES-ITO-AMS-KRAFT FOODS INC - RUN HOSTING</t>
  </si>
  <si>
    <t>Bench-Available</t>
  </si>
  <si>
    <t>pradeep-kumar.gupta@hpe.com</t>
  </si>
  <si>
    <t>PGLD-BCS-R305620-DV Developer</t>
  </si>
  <si>
    <t>Regional Analytics FY15 Inv</t>
  </si>
  <si>
    <t>Hao, Jie</t>
  </si>
  <si>
    <t>ES-ABS-AMS-AT&amp;T  EDM Netezza to Vertica Migration</t>
  </si>
  <si>
    <t>jerry.hao@hp.com</t>
  </si>
  <si>
    <t>John, Josey</t>
  </si>
  <si>
    <t>gregory.m.justice@hpe.com</t>
  </si>
  <si>
    <t>Volumetric Demand</t>
  </si>
  <si>
    <t>yvon.queromes@hpe.com</t>
  </si>
  <si>
    <t>Sarah, Ramiz</t>
  </si>
  <si>
    <t>GOVT OF ONTARIO (FRAGMENT)</t>
  </si>
  <si>
    <t>ES-ABS-AMS-Ontario Pension Board-ASO Staff Aug</t>
  </si>
  <si>
    <t>D6_1FI</t>
  </si>
  <si>
    <t>ramiz.sarah@hp.com</t>
  </si>
  <si>
    <t>Sundar, Kavita</t>
  </si>
  <si>
    <t>kavita.sundar@hp.com</t>
  </si>
  <si>
    <t>Already Started</t>
  </si>
  <si>
    <t>Doug Harmon</t>
  </si>
  <si>
    <t>Kat Scholl, Adrian Babst, Lorelei, Asmerom T</t>
  </si>
  <si>
    <t xml:space="preserve">Client HP </t>
  </si>
  <si>
    <t>MAS - Project Manager</t>
  </si>
  <si>
    <t>My Nguyen</t>
  </si>
  <si>
    <t>Mgmt of Change, TBD</t>
  </si>
  <si>
    <t>EXP - QA/Testing</t>
  </si>
  <si>
    <t>Test Lead &amp; Coordinator, TBD</t>
  </si>
  <si>
    <t>Process Analyst, TBD</t>
  </si>
  <si>
    <t>H/C Chris Phillips</t>
  </si>
  <si>
    <t>PSEG</t>
  </si>
  <si>
    <t>tbd</t>
  </si>
  <si>
    <t>Haven aaService</t>
  </si>
  <si>
    <t>Mondelez - PACE</t>
  </si>
  <si>
    <t>Bhautik Shah</t>
  </si>
  <si>
    <t>Steve Salgado</t>
  </si>
  <si>
    <t>BPAT</t>
  </si>
  <si>
    <t>Yasser Amin, Kat Scholl,</t>
  </si>
  <si>
    <t>Unix, ETL, DB2; US only - Vaibhav Agrawal?</t>
  </si>
  <si>
    <t>Steve Harper - 9/1</t>
  </si>
  <si>
    <t>Nasco</t>
  </si>
  <si>
    <t>General Electric</t>
  </si>
  <si>
    <t>Currently interviewing external candidates</t>
  </si>
  <si>
    <t>Partners Health</t>
  </si>
  <si>
    <t xml:space="preserve">Mercedes Benz Financial Services </t>
  </si>
  <si>
    <t>Nissan</t>
  </si>
  <si>
    <t>State of Michigan</t>
  </si>
  <si>
    <t>FTE or Contractor must be in Lansing, MI</t>
  </si>
  <si>
    <t>Ohio MITS</t>
  </si>
  <si>
    <t xml:space="preserve">need candidates  </t>
  </si>
  <si>
    <t>BMS O365 Migration - Discovery Phase</t>
  </si>
  <si>
    <t>h/c Kevin Rooney for 9/1</t>
  </si>
  <si>
    <t>EXP - SharePoint Migration SME</t>
  </si>
  <si>
    <t>Michelle Broadworth backfill - SA with DataStage, Oracle, etc. Hiring to Pontiac, also sourcing internally</t>
  </si>
  <si>
    <t>Bill Sampson and  Russ Gilbride</t>
  </si>
  <si>
    <t>CTO support</t>
  </si>
  <si>
    <t>SPE - Configuration Manager</t>
  </si>
  <si>
    <t>Todd Glazier?</t>
  </si>
  <si>
    <t>Considering Contractor must be in MI</t>
  </si>
  <si>
    <t>BMS O365 Site Provisioning</t>
  </si>
  <si>
    <t>Steve Mushkat (drops to 40% in October)</t>
  </si>
  <si>
    <t>Robyn Cranor -  Test cases, documentation - 1-month effort</t>
  </si>
  <si>
    <t>Varma Rudraraju? 2-month effort; poss extension for implement</t>
  </si>
  <si>
    <t>Michelle Eisinger - PM/Spt. 2-month effort; poss extension for implement</t>
  </si>
  <si>
    <t>EXP - BI - Business Objects</t>
  </si>
  <si>
    <t>INT - Business/Data Analyst</t>
  </si>
  <si>
    <t>EXP - Oracle DBA</t>
  </si>
  <si>
    <t>EXP - SQL Svr DBA</t>
  </si>
  <si>
    <t>SPE - IDMS DBA</t>
  </si>
  <si>
    <t>INT - Oracle DBA</t>
  </si>
  <si>
    <t>SPE - BI - Business Objects Designer</t>
  </si>
  <si>
    <t>Previous Summary: August 24</t>
  </si>
  <si>
    <t>Rolloff data as of August 28, 2015</t>
  </si>
  <si>
    <t>21ES-ABS-AMS-ClientHP-HPITGF-OPP-0001716790-Reg Compliance Staff Aug</t>
  </si>
  <si>
    <t>ES-ABS-AMS-AT&amp;T INC-OnStar2</t>
  </si>
  <si>
    <t>ES-ABS-AMS-AT&amp;T-IDOL NLP</t>
  </si>
  <si>
    <t>ES-ABS-AMS-BV-MDM_CLIENTE</t>
  </si>
  <si>
    <t>ES-ITO-EMEA-SEADRILL-St Jacques_WPS_Ongoing</t>
  </si>
  <si>
    <t>Welspun</t>
  </si>
  <si>
    <t>See rolloffs data for detail</t>
  </si>
  <si>
    <t>mike.garrison@hpe.com</t>
  </si>
  <si>
    <t>prabhu.akula@hpe.com</t>
  </si>
  <si>
    <t>victor-manuel.arriaga@hpe.com</t>
  </si>
  <si>
    <t>greg.babin@hpe.com</t>
  </si>
  <si>
    <t>adrian.holliman@hpe.com</t>
  </si>
  <si>
    <t>amaresh.lele@hpe.com</t>
  </si>
  <si>
    <t>chris.bodnar@hpe.com</t>
  </si>
  <si>
    <t>kmatthews@hpe.com</t>
  </si>
  <si>
    <t>ES-ABS-A&amp;DM-EMEA-Seadrill-Self-Service-Navigator</t>
  </si>
  <si>
    <t>jon.c.baker@hpe.com</t>
  </si>
  <si>
    <t>michelle.eisinger@hpe.com</t>
  </si>
  <si>
    <t>kelly.cannon@hpe.com</t>
  </si>
  <si>
    <t>pete.cantillon@hpe.com</t>
  </si>
  <si>
    <t>christopher.mic.carr@hpe.com</t>
  </si>
  <si>
    <t>matt.lingle@hpe.com</t>
  </si>
  <si>
    <t>juliette.wareham@hpe.com</t>
  </si>
  <si>
    <t>rcox@hpe.com</t>
  </si>
  <si>
    <t>brian.r.dail@hpe.com</t>
  </si>
  <si>
    <t>rcornell@hpe.com</t>
  </si>
  <si>
    <t>darlene.goga@hpe.com</t>
  </si>
  <si>
    <t>rogelio.esp.arellanes@hpe.com</t>
  </si>
  <si>
    <t>lee.frankhouse@hpe.com</t>
  </si>
  <si>
    <t>manolo.gs@hpe.com</t>
  </si>
  <si>
    <t>helen.garrett@hpe.com</t>
  </si>
  <si>
    <t>troy.hostetter@hpe.com</t>
  </si>
  <si>
    <t>kirk.kaufman@hpe.com</t>
  </si>
  <si>
    <t>Gransee, Tom</t>
  </si>
  <si>
    <t>tom.gransee@hp.com</t>
  </si>
  <si>
    <t>curt.lowry@hpe.com</t>
  </si>
  <si>
    <t>steve.mushkat@hpe.com</t>
  </si>
  <si>
    <t>michel.groesbeek@hpe.com</t>
  </si>
  <si>
    <t>Available</t>
  </si>
  <si>
    <t>Bus Data Analyst</t>
  </si>
  <si>
    <t>ABS-US-CMS-Communications and Media Solutions</t>
  </si>
  <si>
    <t>wstewart@hpe.com</t>
  </si>
  <si>
    <t>Harmon, Doug</t>
  </si>
  <si>
    <t>Vertica Architect</t>
  </si>
  <si>
    <t>doug.harmon@hpe.com</t>
  </si>
  <si>
    <t>sharper@hpe.com</t>
  </si>
  <si>
    <t>brett.heeke@hpe.com</t>
  </si>
  <si>
    <t>garry.hoover@hpe.com</t>
  </si>
  <si>
    <t>richard.johnston@hpe.com</t>
  </si>
  <si>
    <t>rickey.jones@hpe.com</t>
  </si>
  <si>
    <t>bharani.kannan@hpe.com</t>
  </si>
  <si>
    <t>michael.klybor@hpe.com</t>
  </si>
  <si>
    <t>mark.knabach@hpe.com</t>
  </si>
  <si>
    <t>eric.lee4@hpe.com</t>
  </si>
  <si>
    <t>bill.lombardi@hpe.com</t>
  </si>
  <si>
    <t>hari.bab.manne@hpe.com</t>
  </si>
  <si>
    <t>adolfo.martinez@hpe.com</t>
  </si>
  <si>
    <t>oslyn.mcdonald@hpe.com</t>
  </si>
  <si>
    <t>peter.melnick@hpe.com</t>
  </si>
  <si>
    <t>srikanth.miriyala@hpe.com</t>
  </si>
  <si>
    <t>brian.monteiro@hpe.com</t>
  </si>
  <si>
    <t>rob.mueller2@hpe.com</t>
  </si>
  <si>
    <t>ryan.mummert@hpe.com</t>
  </si>
  <si>
    <t>scott.murtha@hpe.com</t>
  </si>
  <si>
    <t>Capability: CMS: Actionable Customer Intelligence-BSS</t>
  </si>
  <si>
    <t>abdallah.musmar@hpe.com</t>
  </si>
  <si>
    <t>tan.phuong@hpe.com</t>
  </si>
  <si>
    <t>jamie.pinchen@hpe.com</t>
  </si>
  <si>
    <t>sunisa.prateepwattanawit@hpe.com</t>
  </si>
  <si>
    <t>frank.pursel@hpe.com</t>
  </si>
  <si>
    <t>hugo-samuel.ramirez-cobos@hpe.com</t>
  </si>
  <si>
    <t>Saito, Milena</t>
  </si>
  <si>
    <t>BI - MicroStrategy Administrator</t>
  </si>
  <si>
    <t>BV</t>
  </si>
  <si>
    <t>Banco Votorantim</t>
  </si>
  <si>
    <t>milena.saito@hp.com</t>
  </si>
  <si>
    <t>william.sampson@hpe.com</t>
  </si>
  <si>
    <t>paul.sangeorzan@hpe.com</t>
  </si>
  <si>
    <t>pamela.scroby@hpe.com</t>
  </si>
  <si>
    <t>LOA with Assignments</t>
  </si>
  <si>
    <t>Yes-LOA with Assignments</t>
  </si>
  <si>
    <t>david.smith17@hpe.com</t>
  </si>
  <si>
    <t>tim.smith2@hpe.com</t>
  </si>
  <si>
    <t>donna.suddeth@hpe.com</t>
  </si>
  <si>
    <t>IDOL Tech Lead</t>
  </si>
  <si>
    <t>nishant.unnikrishnan@hpe.com</t>
  </si>
  <si>
    <t>cindy.wan@hpe.com</t>
  </si>
  <si>
    <t>john.p.ward@hpe.com</t>
  </si>
  <si>
    <t>chris.wildgoose@hpe.com</t>
  </si>
  <si>
    <t>tammie.wood@hpe.com</t>
  </si>
  <si>
    <t>nanette.yuzon@hpe.com</t>
  </si>
  <si>
    <t>jamil.h.zeinab@hpe.com</t>
  </si>
  <si>
    <t>Lonzo, Jorge</t>
  </si>
  <si>
    <t>Data Engineer II</t>
  </si>
  <si>
    <t>Aug-15</t>
  </si>
  <si>
    <t>Yehdego, Daniel</t>
  </si>
  <si>
    <t>None listed in resource workbook</t>
  </si>
  <si>
    <t>BLUE CROSS &amp; BLUE SHIELD ASSOCIATION per WAAG.  FEP = BCBSA (FEP) per manager.</t>
  </si>
  <si>
    <t>Involuntary</t>
  </si>
  <si>
    <t>GMF (GM Financials)</t>
  </si>
  <si>
    <t>Transfer</t>
  </si>
  <si>
    <t>Eric Gao (DS) - 10/31</t>
  </si>
  <si>
    <t>Preet Sahay (BO) - 9/4, 50% likely to extend</t>
  </si>
  <si>
    <t>Lucas Huddleston (BA), Lorelei Thomson (BA) - 8/31</t>
  </si>
  <si>
    <t>Nishant Unnikrishnan (@ 50% PM) - 8/31</t>
  </si>
  <si>
    <t>Yusuf Rangwalla (Infa) - 8/31</t>
  </si>
  <si>
    <t>Prabhu Akula (DA) - 10/7</t>
  </si>
  <si>
    <t>Ramprasanth GV (DA) - 9/30</t>
  </si>
  <si>
    <t>Abdallah Musmar (DS) - 8/31, Pradeep Kumar Gupta (@ 20% SA) - 9/30</t>
  </si>
  <si>
    <t>Scott Murtha (SA) - 10/31</t>
  </si>
  <si>
    <t>Brian Dail (Conway Ctr) - 9/15</t>
  </si>
  <si>
    <t>h/c Rebecca Harrison 9/1</t>
  </si>
  <si>
    <t>submitting Rebecca Harrison</t>
  </si>
  <si>
    <t>Tech Writer, h/c Jay Gurujaran 9/1</t>
  </si>
  <si>
    <t>MAS - Hadoop Architect</t>
  </si>
  <si>
    <t>Krishna Durvasula</t>
  </si>
  <si>
    <t>Pankaj Ramteke</t>
  </si>
  <si>
    <t>Mondelez - Supply Chain</t>
  </si>
  <si>
    <t>EXP - BI - Business Objects Designer</t>
  </si>
  <si>
    <t>Preet Sahay</t>
  </si>
  <si>
    <t>Yusuf Rangwalla, Vaibhav Agrawal, Todd Glazier</t>
  </si>
  <si>
    <t>interviewing Dave Pasquel</t>
  </si>
  <si>
    <t>Sabre - MXI</t>
  </si>
  <si>
    <t>Data Migration - Ramprasanth GV</t>
  </si>
  <si>
    <t>SPE - BI - Other Developer</t>
  </si>
  <si>
    <t>Mondelez - Gloval BI Transformation</t>
  </si>
  <si>
    <t>TBD, mid-Sept</t>
  </si>
  <si>
    <t>TBD , mid-Sept</t>
  </si>
  <si>
    <t>Fatemeh Keshavarz-Rahaghi (Inf) - resignation 8/31</t>
  </si>
  <si>
    <t>Jag Sagi - likely extend into 2016</t>
  </si>
  <si>
    <t>Daniel Wang (Inf) @ 75%, Rick Harris (PM) @ 65% - 9/15</t>
  </si>
  <si>
    <t>DSS</t>
  </si>
  <si>
    <t>MAS - SOA Architect / Tech Lead</t>
  </si>
  <si>
    <t>EXP - Senior SOA Tibco Consultant</t>
  </si>
  <si>
    <t xml:space="preserve">Nitya Mohapatra </t>
  </si>
  <si>
    <t>have several potentials - depends on start date</t>
  </si>
  <si>
    <t>TennCare</t>
  </si>
  <si>
    <t>EXP - Java Developer w WebSphere</t>
  </si>
  <si>
    <t>SPE - Java Developer w WebSphere</t>
  </si>
  <si>
    <t xml:space="preserve">Saeed Mostofizadeh </t>
  </si>
  <si>
    <t>SmartLabor req open</t>
  </si>
  <si>
    <t>Plano preferred, Don Watkins' team.</t>
  </si>
  <si>
    <t>SPE - Data Analyst</t>
  </si>
  <si>
    <t>INT - Business Data Analyst</t>
  </si>
  <si>
    <t>INT - QA Analyst</t>
  </si>
  <si>
    <t>EIT Care Mgmt Extracts</t>
  </si>
  <si>
    <t>Defense Manpower Data Center</t>
  </si>
  <si>
    <t>SPE - Hadoop Developer</t>
  </si>
  <si>
    <t>INT - Hadoop Developer</t>
  </si>
  <si>
    <t>INT - ETL - Ab Initio Developer</t>
  </si>
  <si>
    <t>Contractors</t>
  </si>
  <si>
    <t>Rickey Jones @ 100% thru 8/31, Oracle DBA,  retiree</t>
  </si>
  <si>
    <t>Rozanne Palm, Oracle, @ 100% thru 10/31 Retiree</t>
  </si>
  <si>
    <t>Pete Cantillion, (Oracle), 10/31</t>
  </si>
  <si>
    <t>Karla Dodson (DB2) - 50% on Athene thru 8/31; Avail 25% in Sept</t>
  </si>
  <si>
    <t>Paige Hannah, Oracle, @ 75% Oct, William Samson (Oracle) 50% thru mid-Oct</t>
  </si>
  <si>
    <t>Helen Garret, SQL SVR - 8/31</t>
  </si>
  <si>
    <t>Michelle Eisinger (Spt PM) - may ext past 9/30</t>
  </si>
  <si>
    <t xml:space="preserve">Kevin Matthews (ECM/Java), Oslyn McDonald (PM) - 9/21 </t>
  </si>
  <si>
    <t>Chris Bodnar (ECM) @ 50% - 9/15, may ext</t>
  </si>
  <si>
    <t>Amaresh Lele (Spt) - 8/31 (interviewing with HP GCS); Rob Mueller (SOA), Steve Lahaie (Aut) - 9/11</t>
  </si>
  <si>
    <t xml:space="preserve">Mohammed Hussain - will ext past 9/30 if WBS re-aligns </t>
  </si>
  <si>
    <t>Mike Garrison (Spt) - 8/31 r/o to O365, then LOA 9/18</t>
  </si>
  <si>
    <t>Varma Rudraraju ("Mr. Spt") - 9/30</t>
  </si>
  <si>
    <t>Juliette Wareham (Spt Arch) - 9/30</t>
  </si>
  <si>
    <t>Kevin Rooney (Spt/SSRS) - 25% Sept; r/o to BMS 9/1</t>
  </si>
  <si>
    <t>Jon Baker (Spt/Lync Dev) - may ext past 9/30</t>
  </si>
  <si>
    <t>h/c Barry Renner for 9/1</t>
  </si>
  <si>
    <t>9/14 start date for Jermey Moore</t>
  </si>
  <si>
    <t>EXP - Tech Lead</t>
  </si>
  <si>
    <t>EXP onshore rate approved, presented Pravesh Kushwaha, Vaibhav Agrawal, Yusuf Rangwalla, KK Kumar; also sourcing offshore</t>
  </si>
  <si>
    <t>need candidates for Kevin Hoskins' backfill - Chintan Brahmbhatt is temp backfill for lead work, will backfill tech work offshore</t>
  </si>
  <si>
    <t>ES-ABS-AMS-ClientHP-HPITGF-OPP-0001716790-Reg Compliance Staff Aug</t>
  </si>
  <si>
    <t>Current Summary: August 31</t>
  </si>
  <si>
    <t>Patricia Gimbel (SOA PM) - 10/31</t>
  </si>
  <si>
    <t>Adrian Babst (DS), Tan Phuong (SAS) - 8/31; Jackie Burkill (Spt) 9/30; awaiting staffing plan</t>
  </si>
  <si>
    <t>Chris Phillips - 8/31, Pankaj Ramteke (Hadoop) - 9/14; Sunisa Prateepwattanawit (SOA) - 9/25, Yvon Queromes (ECM) - may ext past 10/9</t>
  </si>
  <si>
    <t>Mike Anderson (ETL/SSIS)  60%
Bruce Burghduf (DB2) 75%
Michel Groesbeek (UDB) 90%
William Harrell (Adabas) 40%
Joe Harven (SQL Server) 75%
Peggy Holloway  (DB2) 100%
Garry Hoover (DB2) 100%
Michael Hsiao (DB2) 100%
Michelle Husband (DB2) 100%
Mark Knabach (DB2) 60%
Adolfo Martinez (SQL Server) 100% 
Harry Micheals (Oracle) 55%
Gene Peters (IMS) 50%
Sue Robinson (Midrange/DB2) 72%
Paul Sangerozan (UDB) 100%
Tim Scher (Oracle) 75%
Cindy Wan (SQL Server) 100%
Tammie Wood (DB2) 50%</t>
  </si>
  <si>
    <t xml:space="preserve">Steve Harper (Cognos) - 8/31 Nancy Gold @ 74% 10/31 (will be increased on Halliburton to 100%) , Shirish Damle (SQL SVR) 50% Ahold thru 10/31, 50% CalWin thru 12/31   </t>
  </si>
  <si>
    <t>Todd Glazier (DA) - 8/31</t>
  </si>
  <si>
    <t>Rogelio Arellanes (oracle), Hugo Cobos (oracle) - 10/31 - might extend</t>
  </si>
  <si>
    <t>KK Krishna (Infa) - 9/3,  Sashi Shanmuga Sundaram (Infa) - 10/15</t>
  </si>
  <si>
    <t>Stan Newby</t>
  </si>
  <si>
    <t>Corey Kalsbeek</t>
  </si>
  <si>
    <t>Matt Benevente?</t>
  </si>
  <si>
    <t>Kat Scholl, also looking for backup</t>
  </si>
  <si>
    <t>Troy Hostetter, Robyn Cranor?  2-month effort; poss extension for implement</t>
  </si>
  <si>
    <t>Prabhu Akula; Pankaj Ramteke; Jim Lacenski (Big Data)</t>
  </si>
  <si>
    <t>Abdallah Musmar</t>
  </si>
  <si>
    <t>Pavi G Ram</t>
  </si>
  <si>
    <t>Vijay Patki (apps dev)</t>
  </si>
  <si>
    <t>Wesley Solomon Raj (Apps Dev)</t>
  </si>
  <si>
    <t>Lacenski, Jim</t>
  </si>
  <si>
    <t>Sawyer, Brett</t>
  </si>
  <si>
    <t>Start_Month</t>
  </si>
  <si>
    <t>End_Month</t>
  </si>
  <si>
    <t>Assignment_Utilization</t>
  </si>
  <si>
    <t>Emp_ID</t>
  </si>
  <si>
    <t>Emp_Name</t>
  </si>
  <si>
    <t>Job_Level</t>
  </si>
  <si>
    <t>Reporting_Manager</t>
  </si>
  <si>
    <t>Resource_Manager</t>
  </si>
  <si>
    <t>Primary_Role</t>
  </si>
  <si>
    <t>Secondary_Role</t>
  </si>
  <si>
    <t>WRaP_Capability</t>
  </si>
  <si>
    <t>WRaP_Report_Status</t>
  </si>
  <si>
    <t>WRaP_Report_Condition</t>
  </si>
  <si>
    <t>WRaP_Available_From_Date</t>
  </si>
  <si>
    <t>Bench_Aging_Days</t>
  </si>
  <si>
    <t>Bench_Aging_Weeks</t>
  </si>
  <si>
    <t>Current_Month_LDSM_Available</t>
  </si>
  <si>
    <t>Current_Month_LDSM_Assignment_Utilization</t>
  </si>
  <si>
    <t>Next_Month_LDSM_Available</t>
  </si>
  <si>
    <t>Next_Month_LDSM_Assignment_Utilization</t>
  </si>
  <si>
    <t>Industry_Vertical</t>
  </si>
  <si>
    <t>Client_Name</t>
  </si>
  <si>
    <t>Project_Name</t>
  </si>
  <si>
    <t>Position_Name</t>
  </si>
  <si>
    <t>Position_Identifier</t>
  </si>
  <si>
    <t>Position_Status</t>
  </si>
  <si>
    <t>Assignment_Start_Date</t>
  </si>
  <si>
    <t>Assignment_End_Date</t>
  </si>
  <si>
    <t>Assignment_End_Fiscal_Quarter</t>
  </si>
  <si>
    <t>Assignment_End_Fiscal_Year</t>
  </si>
  <si>
    <t>Project_Demand_Type</t>
  </si>
  <si>
    <t>Project_Delivery_Org</t>
  </si>
  <si>
    <t>Project_Revenue_Type</t>
  </si>
  <si>
    <t>Internal_External_Project</t>
  </si>
  <si>
    <t>Soft_Commits</t>
  </si>
  <si>
    <t>Bus_Level5</t>
  </si>
  <si>
    <t>Rpt_Level5_ Mgr</t>
  </si>
  <si>
    <t>Rpt_Level4_Mgr</t>
  </si>
  <si>
    <t>WAAG_Region</t>
  </si>
  <si>
    <t>WAAG_Country</t>
  </si>
  <si>
    <t>WAAG_State</t>
  </si>
  <si>
    <t>Employee_Email</t>
  </si>
  <si>
    <t>Job_Family</t>
  </si>
  <si>
    <t xml:space="preserve">WAAG_Job_Code  </t>
  </si>
  <si>
    <t>LDSM_Job_Code_Title</t>
  </si>
  <si>
    <t>LDSM_Resource_Pool</t>
  </si>
  <si>
    <t>LDSM_Resource_Organization</t>
  </si>
  <si>
    <t>Company_Senority_Date</t>
  </si>
  <si>
    <t>Original_Hire_Date</t>
  </si>
  <si>
    <t>Is_Supervisor</t>
  </si>
  <si>
    <t>Advisory_Team</t>
  </si>
  <si>
    <t>Planned_Vacation</t>
  </si>
  <si>
    <t>FN</t>
  </si>
  <si>
    <t>Is_Intern</t>
  </si>
  <si>
    <t>Employee_in_WRaP_data</t>
  </si>
  <si>
    <t>Employee_in_LDSM_data</t>
  </si>
  <si>
    <t>Days_from_DSB_to_Rolloff</t>
  </si>
  <si>
    <t>Billable_Utilization_Target</t>
  </si>
  <si>
    <t>Sales_Job</t>
  </si>
  <si>
    <t>Term</t>
  </si>
  <si>
    <t>Secondary_Group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</si>
</sst>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"/>
    <numFmt numFmtId="165" formatCode="0.0%"/>
    <numFmt numFmtId="166" formatCode="_(* #,##0.0_);_(* \(#,##0.0\);_(* &quot;-&quot;??_);_(@_)"/>
    <numFmt numFmtId="167" formatCode="m/d/yyyy;@"/>
    <numFmt numFmtId="168" formatCode="0_);[Red]\(0\)"/>
    <numFmt numFmtId="169" formatCode="0.0_);[Red]\(0.0\)"/>
    <numFmt numFmtId="170" formatCode="[$-409]mmm\-yy;@"/>
    <numFmt numFmtId="171" formatCode="0_);\(0\)"/>
    <numFmt numFmtId="172" formatCode="mm/dd/yy;@"/>
  </numFmts>
  <fonts count="7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6"/>
      <name val="Comic Sans MS"/>
      <family val="4"/>
    </font>
    <font>
      <sz val="9"/>
      <name val="Tahoma"/>
      <family val="2"/>
    </font>
    <font>
      <sz val="16"/>
      <color indexed="9"/>
      <name val="Comic Sans MS"/>
      <family val="4"/>
    </font>
    <font>
      <b/>
      <i/>
      <sz val="14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i/>
      <sz val="11"/>
      <name val="Arial"/>
      <family val="2"/>
    </font>
    <font>
      <b/>
      <sz val="2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b/>
      <i/>
      <sz val="10"/>
      <color theme="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sz val="10"/>
      <name val="Helv"/>
      <charset val="204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9"/>
      <name val="Tahoma"/>
      <family val="2"/>
    </font>
    <font>
      <sz val="10"/>
      <color indexed="46"/>
      <name val="Arial"/>
      <family val="2"/>
    </font>
    <font>
      <b/>
      <sz val="10"/>
      <color indexed="44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62"/>
      <name val="Arial"/>
      <family val="2"/>
    </font>
    <font>
      <sz val="10"/>
      <color indexed="44"/>
      <name val="Arial"/>
      <family val="2"/>
    </font>
    <font>
      <sz val="10"/>
      <color indexed="60"/>
      <name val="Arial"/>
      <family val="2"/>
    </font>
    <font>
      <sz val="11"/>
      <color indexed="8"/>
      <name val="Calibri"/>
      <family val="2"/>
    </font>
    <font>
      <b/>
      <sz val="10"/>
      <color indexed="63"/>
      <name val="Arial"/>
      <family val="2"/>
    </font>
    <font>
      <b/>
      <sz val="18"/>
      <color indexed="62"/>
      <name val="Cambria"/>
      <family val="2"/>
    </font>
    <font>
      <sz val="10"/>
      <color indexed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0"/>
      <name val="Comic Sans MS"/>
      <family val="4"/>
    </font>
    <font>
      <i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indexed="8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51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38"/>
      </patternFill>
    </fill>
    <fill>
      <patternFill patternType="solid">
        <fgColor indexed="22"/>
      </patternFill>
    </fill>
    <fill>
      <patternFill patternType="solid">
        <fgColor indexed="48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14"/>
      </patternFill>
    </fill>
    <fill>
      <patternFill patternType="solid">
        <fgColor indexed="52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</fills>
  <borders count="1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/>
      <bottom style="thin">
        <color indexed="64"/>
      </bottom>
      <diagonal/>
    </border>
    <border>
      <left style="thin">
        <color indexed="6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64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/>
      <top style="thin">
        <color indexed="65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5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double">
        <color indexed="44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86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2" fillId="0" borderId="0"/>
    <xf numFmtId="0" fontId="3" fillId="0" borderId="0"/>
    <xf numFmtId="0" fontId="29" fillId="0" borderId="0"/>
    <xf numFmtId="0" fontId="4" fillId="0" borderId="0"/>
    <xf numFmtId="0" fontId="29" fillId="0" borderId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0" fillId="0" borderId="0"/>
    <xf numFmtId="0" fontId="4" fillId="0" borderId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37" borderId="0" applyNumberFormat="0" applyBorder="0" applyAlignment="0" applyProtection="0"/>
    <xf numFmtId="0" fontId="26" fillId="39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39" borderId="0" applyNumberFormat="0" applyBorder="0" applyAlignment="0" applyProtection="0"/>
    <xf numFmtId="0" fontId="23" fillId="43" borderId="0" applyNumberFormat="0" applyBorder="0" applyAlignment="0" applyProtection="0"/>
    <xf numFmtId="0" fontId="23" fillId="38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38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1" borderId="0" applyNumberFormat="0" applyBorder="0" applyAlignment="0" applyProtection="0"/>
    <xf numFmtId="0" fontId="23" fillId="45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34" fillId="47" borderId="0" applyNumberFormat="0" applyBorder="0" applyAlignment="0" applyProtection="0"/>
    <xf numFmtId="0" fontId="35" fillId="40" borderId="84" applyNumberFormat="0" applyAlignment="0" applyProtection="0"/>
    <xf numFmtId="0" fontId="22" fillId="48" borderId="85" applyNumberFormat="0" applyAlignment="0" applyProtection="0"/>
    <xf numFmtId="0" fontId="36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38" fillId="0" borderId="86" applyNumberFormat="0" applyFill="0" applyAlignment="0" applyProtection="0"/>
    <xf numFmtId="0" fontId="39" fillId="0" borderId="86" applyNumberFormat="0" applyFill="0" applyAlignment="0" applyProtection="0"/>
    <xf numFmtId="0" fontId="40" fillId="0" borderId="87" applyNumberFormat="0" applyFill="0" applyAlignment="0" applyProtection="0"/>
    <xf numFmtId="0" fontId="40" fillId="0" borderId="0" applyNumberFormat="0" applyFill="0" applyBorder="0" applyAlignment="0" applyProtection="0"/>
    <xf numFmtId="0" fontId="41" fillId="38" borderId="84" applyNumberFormat="0" applyAlignment="0" applyProtection="0"/>
    <xf numFmtId="0" fontId="42" fillId="0" borderId="88" applyNumberFormat="0" applyFill="0" applyAlignment="0" applyProtection="0"/>
    <xf numFmtId="0" fontId="43" fillId="39" borderId="0" applyNumberFormat="0" applyBorder="0" applyAlignment="0" applyProtection="0"/>
    <xf numFmtId="0" fontId="44" fillId="0" borderId="0"/>
    <xf numFmtId="0" fontId="26" fillId="39" borderId="89" applyNumberFormat="0" applyFont="0" applyAlignment="0" applyProtection="0"/>
    <xf numFmtId="0" fontId="45" fillId="40" borderId="90" applyNumberFormat="0" applyAlignment="0" applyProtection="0"/>
    <xf numFmtId="0" fontId="46" fillId="0" borderId="0" applyNumberFormat="0" applyFill="0" applyBorder="0" applyAlignment="0" applyProtection="0"/>
    <xf numFmtId="0" fontId="27" fillId="0" borderId="91" applyNumberFormat="0" applyFill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8" fillId="56" borderId="0" applyNumberFormat="0" applyBorder="0" applyAlignment="0" applyProtection="0"/>
    <xf numFmtId="0" fontId="48" fillId="56" borderId="0" applyNumberFormat="0" applyBorder="0" applyAlignment="0" applyProtection="0"/>
    <xf numFmtId="0" fontId="48" fillId="56" borderId="0" applyNumberFormat="0" applyBorder="0" applyAlignment="0" applyProtection="0"/>
    <xf numFmtId="0" fontId="48" fillId="56" borderId="0" applyNumberFormat="0" applyBorder="0" applyAlignment="0" applyProtection="0"/>
    <xf numFmtId="0" fontId="48" fillId="56" borderId="0" applyNumberFormat="0" applyBorder="0" applyAlignment="0" applyProtection="0"/>
    <xf numFmtId="0" fontId="48" fillId="56" borderId="0" applyNumberFormat="0" applyBorder="0" applyAlignment="0" applyProtection="0"/>
    <xf numFmtId="0" fontId="48" fillId="56" borderId="0" applyNumberFormat="0" applyBorder="0" applyAlignment="0" applyProtection="0"/>
    <xf numFmtId="0" fontId="48" fillId="56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61" borderId="0" applyNumberFormat="0" applyBorder="0" applyAlignment="0" applyProtection="0"/>
    <xf numFmtId="0" fontId="48" fillId="61" borderId="0" applyNumberFormat="0" applyBorder="0" applyAlignment="0" applyProtection="0"/>
    <xf numFmtId="0" fontId="48" fillId="61" borderId="0" applyNumberFormat="0" applyBorder="0" applyAlignment="0" applyProtection="0"/>
    <xf numFmtId="0" fontId="48" fillId="61" borderId="0" applyNumberFormat="0" applyBorder="0" applyAlignment="0" applyProtection="0"/>
    <xf numFmtId="0" fontId="48" fillId="61" borderId="0" applyNumberFormat="0" applyBorder="0" applyAlignment="0" applyProtection="0"/>
    <xf numFmtId="0" fontId="48" fillId="61" borderId="0" applyNumberFormat="0" applyBorder="0" applyAlignment="0" applyProtection="0"/>
    <xf numFmtId="0" fontId="48" fillId="61" borderId="0" applyNumberFormat="0" applyBorder="0" applyAlignment="0" applyProtection="0"/>
    <xf numFmtId="0" fontId="48" fillId="61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50" fillId="42" borderId="84" applyNumberFormat="0" applyAlignment="0" applyProtection="0"/>
    <xf numFmtId="0" fontId="50" fillId="42" borderId="84" applyNumberFormat="0" applyAlignment="0" applyProtection="0"/>
    <xf numFmtId="0" fontId="50" fillId="42" borderId="84" applyNumberFormat="0" applyAlignment="0" applyProtection="0"/>
    <xf numFmtId="0" fontId="50" fillId="42" borderId="84" applyNumberFormat="0" applyAlignment="0" applyProtection="0"/>
    <xf numFmtId="0" fontId="50" fillId="42" borderId="84" applyNumberFormat="0" applyAlignment="0" applyProtection="0"/>
    <xf numFmtId="0" fontId="50" fillId="42" borderId="84" applyNumberFormat="0" applyAlignment="0" applyProtection="0"/>
    <xf numFmtId="0" fontId="50" fillId="42" borderId="84" applyNumberFormat="0" applyAlignment="0" applyProtection="0"/>
    <xf numFmtId="0" fontId="50" fillId="42" borderId="84" applyNumberFormat="0" applyAlignment="0" applyProtection="0"/>
    <xf numFmtId="0" fontId="51" fillId="62" borderId="85" applyNumberFormat="0" applyAlignment="0" applyProtection="0"/>
    <xf numFmtId="0" fontId="51" fillId="62" borderId="85" applyNumberFormat="0" applyAlignment="0" applyProtection="0"/>
    <xf numFmtId="0" fontId="51" fillId="62" borderId="85" applyNumberFormat="0" applyAlignment="0" applyProtection="0"/>
    <xf numFmtId="0" fontId="51" fillId="62" borderId="85" applyNumberFormat="0" applyAlignment="0" applyProtection="0"/>
    <xf numFmtId="0" fontId="51" fillId="62" borderId="85" applyNumberFormat="0" applyAlignment="0" applyProtection="0"/>
    <xf numFmtId="0" fontId="51" fillId="62" borderId="85" applyNumberFormat="0" applyAlignment="0" applyProtection="0"/>
    <xf numFmtId="0" fontId="51" fillId="62" borderId="85" applyNumberFormat="0" applyAlignment="0" applyProtection="0"/>
    <xf numFmtId="0" fontId="51" fillId="62" borderId="85" applyNumberFormat="0" applyAlignment="0" applyProtection="0"/>
    <xf numFmtId="43" fontId="4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4" fillId="0" borderId="92" applyNumberFormat="0" applyFill="0" applyAlignment="0" applyProtection="0"/>
    <xf numFmtId="0" fontId="54" fillId="0" borderId="92" applyNumberFormat="0" applyFill="0" applyAlignment="0" applyProtection="0"/>
    <xf numFmtId="0" fontId="54" fillId="0" borderId="92" applyNumberFormat="0" applyFill="0" applyAlignment="0" applyProtection="0"/>
    <xf numFmtId="0" fontId="54" fillId="0" borderId="92" applyNumberFormat="0" applyFill="0" applyAlignment="0" applyProtection="0"/>
    <xf numFmtId="0" fontId="54" fillId="0" borderId="92" applyNumberFormat="0" applyFill="0" applyAlignment="0" applyProtection="0"/>
    <xf numFmtId="0" fontId="54" fillId="0" borderId="92" applyNumberFormat="0" applyFill="0" applyAlignment="0" applyProtection="0"/>
    <xf numFmtId="0" fontId="54" fillId="0" borderId="92" applyNumberFormat="0" applyFill="0" applyAlignment="0" applyProtection="0"/>
    <xf numFmtId="0" fontId="54" fillId="0" borderId="92" applyNumberFormat="0" applyFill="0" applyAlignment="0" applyProtection="0"/>
    <xf numFmtId="0" fontId="55" fillId="0" borderId="93" applyNumberFormat="0" applyFill="0" applyAlignment="0" applyProtection="0"/>
    <xf numFmtId="0" fontId="55" fillId="0" borderId="93" applyNumberFormat="0" applyFill="0" applyAlignment="0" applyProtection="0"/>
    <xf numFmtId="0" fontId="55" fillId="0" borderId="93" applyNumberFormat="0" applyFill="0" applyAlignment="0" applyProtection="0"/>
    <xf numFmtId="0" fontId="55" fillId="0" borderId="93" applyNumberFormat="0" applyFill="0" applyAlignment="0" applyProtection="0"/>
    <xf numFmtId="0" fontId="55" fillId="0" borderId="93" applyNumberFormat="0" applyFill="0" applyAlignment="0" applyProtection="0"/>
    <xf numFmtId="0" fontId="55" fillId="0" borderId="93" applyNumberFormat="0" applyFill="0" applyAlignment="0" applyProtection="0"/>
    <xf numFmtId="0" fontId="55" fillId="0" borderId="93" applyNumberFormat="0" applyFill="0" applyAlignment="0" applyProtection="0"/>
    <xf numFmtId="0" fontId="55" fillId="0" borderId="93" applyNumberFormat="0" applyFill="0" applyAlignment="0" applyProtection="0"/>
    <xf numFmtId="0" fontId="56" fillId="0" borderId="94" applyNumberFormat="0" applyFill="0" applyAlignment="0" applyProtection="0"/>
    <xf numFmtId="0" fontId="56" fillId="0" borderId="94" applyNumberFormat="0" applyFill="0" applyAlignment="0" applyProtection="0"/>
    <xf numFmtId="0" fontId="56" fillId="0" borderId="94" applyNumberFormat="0" applyFill="0" applyAlignment="0" applyProtection="0"/>
    <xf numFmtId="0" fontId="56" fillId="0" borderId="94" applyNumberFormat="0" applyFill="0" applyAlignment="0" applyProtection="0"/>
    <xf numFmtId="0" fontId="56" fillId="0" borderId="94" applyNumberFormat="0" applyFill="0" applyAlignment="0" applyProtection="0"/>
    <xf numFmtId="0" fontId="56" fillId="0" borderId="94" applyNumberFormat="0" applyFill="0" applyAlignment="0" applyProtection="0"/>
    <xf numFmtId="0" fontId="56" fillId="0" borderId="94" applyNumberFormat="0" applyFill="0" applyAlignment="0" applyProtection="0"/>
    <xf numFmtId="0" fontId="56" fillId="0" borderId="94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58" fillId="53" borderId="84" applyNumberFormat="0" applyAlignment="0" applyProtection="0"/>
    <xf numFmtId="0" fontId="58" fillId="53" borderId="84" applyNumberFormat="0" applyAlignment="0" applyProtection="0"/>
    <xf numFmtId="0" fontId="58" fillId="53" borderId="84" applyNumberFormat="0" applyAlignment="0" applyProtection="0"/>
    <xf numFmtId="0" fontId="58" fillId="53" borderId="84" applyNumberFormat="0" applyAlignment="0" applyProtection="0"/>
    <xf numFmtId="0" fontId="58" fillId="53" borderId="84" applyNumberFormat="0" applyAlignment="0" applyProtection="0"/>
    <xf numFmtId="0" fontId="58" fillId="53" borderId="84" applyNumberFormat="0" applyAlignment="0" applyProtection="0"/>
    <xf numFmtId="0" fontId="58" fillId="53" borderId="84" applyNumberFormat="0" applyAlignment="0" applyProtection="0"/>
    <xf numFmtId="0" fontId="58" fillId="53" borderId="84" applyNumberFormat="0" applyAlignment="0" applyProtection="0"/>
    <xf numFmtId="0" fontId="59" fillId="0" borderId="95" applyNumberFormat="0" applyFill="0" applyAlignment="0" applyProtection="0"/>
    <xf numFmtId="0" fontId="59" fillId="0" borderId="95" applyNumberFormat="0" applyFill="0" applyAlignment="0" applyProtection="0"/>
    <xf numFmtId="0" fontId="59" fillId="0" borderId="95" applyNumberFormat="0" applyFill="0" applyAlignment="0" applyProtection="0"/>
    <xf numFmtId="0" fontId="59" fillId="0" borderId="95" applyNumberFormat="0" applyFill="0" applyAlignment="0" applyProtection="0"/>
    <xf numFmtId="0" fontId="59" fillId="0" borderId="95" applyNumberFormat="0" applyFill="0" applyAlignment="0" applyProtection="0"/>
    <xf numFmtId="0" fontId="59" fillId="0" borderId="95" applyNumberFormat="0" applyFill="0" applyAlignment="0" applyProtection="0"/>
    <xf numFmtId="0" fontId="59" fillId="0" borderId="95" applyNumberFormat="0" applyFill="0" applyAlignment="0" applyProtection="0"/>
    <xf numFmtId="0" fontId="59" fillId="0" borderId="95" applyNumberFormat="0" applyFill="0" applyAlignment="0" applyProtection="0"/>
    <xf numFmtId="0" fontId="60" fillId="63" borderId="0" applyNumberFormat="0" applyBorder="0" applyAlignment="0" applyProtection="0"/>
    <xf numFmtId="0" fontId="60" fillId="63" borderId="0" applyNumberFormat="0" applyBorder="0" applyAlignment="0" applyProtection="0"/>
    <xf numFmtId="0" fontId="60" fillId="63" borderId="0" applyNumberFormat="0" applyBorder="0" applyAlignment="0" applyProtection="0"/>
    <xf numFmtId="0" fontId="60" fillId="63" borderId="0" applyNumberFormat="0" applyBorder="0" applyAlignment="0" applyProtection="0"/>
    <xf numFmtId="0" fontId="60" fillId="63" borderId="0" applyNumberFormat="0" applyBorder="0" applyAlignment="0" applyProtection="0"/>
    <xf numFmtId="0" fontId="60" fillId="63" borderId="0" applyNumberFormat="0" applyBorder="0" applyAlignment="0" applyProtection="0"/>
    <xf numFmtId="0" fontId="60" fillId="63" borderId="0" applyNumberFormat="0" applyBorder="0" applyAlignment="0" applyProtection="0"/>
    <xf numFmtId="0" fontId="60" fillId="6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39" borderId="96" applyNumberFormat="0" applyFont="0" applyAlignment="0" applyProtection="0"/>
    <xf numFmtId="0" fontId="4" fillId="39" borderId="96" applyNumberFormat="0" applyFont="0" applyAlignment="0" applyProtection="0"/>
    <xf numFmtId="0" fontId="1" fillId="24" borderId="83" applyNumberFormat="0" applyFont="0" applyAlignment="0" applyProtection="0"/>
    <xf numFmtId="0" fontId="1" fillId="24" borderId="83" applyNumberFormat="0" applyFont="0" applyAlignment="0" applyProtection="0"/>
    <xf numFmtId="0" fontId="1" fillId="24" borderId="83" applyNumberFormat="0" applyFont="0" applyAlignment="0" applyProtection="0"/>
    <xf numFmtId="0" fontId="1" fillId="24" borderId="83" applyNumberFormat="0" applyFont="0" applyAlignment="0" applyProtection="0"/>
    <xf numFmtId="0" fontId="4" fillId="39" borderId="96" applyNumberFormat="0" applyFont="0" applyAlignment="0" applyProtection="0"/>
    <xf numFmtId="0" fontId="4" fillId="39" borderId="96" applyNumberFormat="0" applyFont="0" applyAlignment="0" applyProtection="0"/>
    <xf numFmtId="0" fontId="4" fillId="39" borderId="96" applyNumberFormat="0" applyFont="0" applyAlignment="0" applyProtection="0"/>
    <xf numFmtId="0" fontId="4" fillId="39" borderId="96" applyNumberFormat="0" applyFont="0" applyAlignment="0" applyProtection="0"/>
    <xf numFmtId="0" fontId="4" fillId="39" borderId="96" applyNumberFormat="0" applyFont="0" applyAlignment="0" applyProtection="0"/>
    <xf numFmtId="0" fontId="4" fillId="39" borderId="96" applyNumberFormat="0" applyFont="0" applyAlignment="0" applyProtection="0"/>
    <xf numFmtId="0" fontId="61" fillId="42" borderId="90" applyNumberFormat="0" applyAlignment="0" applyProtection="0"/>
    <xf numFmtId="0" fontId="61" fillId="42" borderId="90" applyNumberFormat="0" applyAlignment="0" applyProtection="0"/>
    <xf numFmtId="0" fontId="61" fillId="42" borderId="90" applyNumberFormat="0" applyAlignment="0" applyProtection="0"/>
    <xf numFmtId="0" fontId="61" fillId="42" borderId="90" applyNumberFormat="0" applyAlignment="0" applyProtection="0"/>
    <xf numFmtId="0" fontId="61" fillId="42" borderId="90" applyNumberFormat="0" applyAlignment="0" applyProtection="0"/>
    <xf numFmtId="0" fontId="61" fillId="42" borderId="90" applyNumberFormat="0" applyAlignment="0" applyProtection="0"/>
    <xf numFmtId="0" fontId="61" fillId="42" borderId="90" applyNumberFormat="0" applyAlignment="0" applyProtection="0"/>
    <xf numFmtId="0" fontId="61" fillId="42" borderId="90" applyNumberFormat="0" applyAlignment="0" applyProtection="0"/>
    <xf numFmtId="9" fontId="4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97" applyNumberFormat="0" applyFill="0" applyAlignment="0" applyProtection="0"/>
    <xf numFmtId="0" fontId="63" fillId="0" borderId="97" applyNumberFormat="0" applyFill="0" applyAlignment="0" applyProtection="0"/>
    <xf numFmtId="0" fontId="63" fillId="0" borderId="97" applyNumberFormat="0" applyFill="0" applyAlignment="0" applyProtection="0"/>
    <xf numFmtId="0" fontId="63" fillId="0" borderId="97" applyNumberFormat="0" applyFill="0" applyAlignment="0" applyProtection="0"/>
    <xf numFmtId="0" fontId="63" fillId="0" borderId="97" applyNumberFormat="0" applyFill="0" applyAlignment="0" applyProtection="0"/>
    <xf numFmtId="0" fontId="63" fillId="0" borderId="97" applyNumberFormat="0" applyFill="0" applyAlignment="0" applyProtection="0"/>
    <xf numFmtId="0" fontId="63" fillId="0" borderId="97" applyNumberFormat="0" applyFill="0" applyAlignment="0" applyProtection="0"/>
    <xf numFmtId="0" fontId="63" fillId="0" borderId="97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0" borderId="0"/>
    <xf numFmtId="0" fontId="35" fillId="40" borderId="98" applyNumberFormat="0" applyAlignment="0" applyProtection="0"/>
    <xf numFmtId="0" fontId="41" fillId="38" borderId="98" applyNumberFormat="0" applyAlignment="0" applyProtection="0"/>
    <xf numFmtId="0" fontId="26" fillId="39" borderId="99" applyNumberFormat="0" applyFont="0" applyAlignment="0" applyProtection="0"/>
    <xf numFmtId="0" fontId="45" fillId="40" borderId="100" applyNumberFormat="0" applyAlignment="0" applyProtection="0"/>
    <xf numFmtId="0" fontId="27" fillId="0" borderId="101" applyNumberFormat="0" applyFill="0" applyAlignment="0" applyProtection="0"/>
    <xf numFmtId="0" fontId="50" fillId="42" borderId="98" applyNumberFormat="0" applyAlignment="0" applyProtection="0"/>
    <xf numFmtId="0" fontId="50" fillId="42" borderId="98" applyNumberFormat="0" applyAlignment="0" applyProtection="0"/>
    <xf numFmtId="0" fontId="50" fillId="42" borderId="98" applyNumberFormat="0" applyAlignment="0" applyProtection="0"/>
    <xf numFmtId="0" fontId="50" fillId="42" borderId="98" applyNumberFormat="0" applyAlignment="0" applyProtection="0"/>
    <xf numFmtId="0" fontId="50" fillId="42" borderId="98" applyNumberFormat="0" applyAlignment="0" applyProtection="0"/>
    <xf numFmtId="0" fontId="50" fillId="42" borderId="98" applyNumberFormat="0" applyAlignment="0" applyProtection="0"/>
    <xf numFmtId="0" fontId="50" fillId="42" borderId="98" applyNumberFormat="0" applyAlignment="0" applyProtection="0"/>
    <xf numFmtId="0" fontId="50" fillId="42" borderId="98" applyNumberFormat="0" applyAlignment="0" applyProtection="0"/>
    <xf numFmtId="0" fontId="58" fillId="53" borderId="98" applyNumberFormat="0" applyAlignment="0" applyProtection="0"/>
    <xf numFmtId="0" fontId="58" fillId="53" borderId="98" applyNumberFormat="0" applyAlignment="0" applyProtection="0"/>
    <xf numFmtId="0" fontId="58" fillId="53" borderId="98" applyNumberFormat="0" applyAlignment="0" applyProtection="0"/>
    <xf numFmtId="0" fontId="58" fillId="53" borderId="98" applyNumberFormat="0" applyAlignment="0" applyProtection="0"/>
    <xf numFmtId="0" fontId="58" fillId="53" borderId="98" applyNumberFormat="0" applyAlignment="0" applyProtection="0"/>
    <xf numFmtId="0" fontId="58" fillId="53" borderId="98" applyNumberFormat="0" applyAlignment="0" applyProtection="0"/>
    <xf numFmtId="0" fontId="58" fillId="53" borderId="98" applyNumberFormat="0" applyAlignment="0" applyProtection="0"/>
    <xf numFmtId="0" fontId="58" fillId="53" borderId="98" applyNumberFormat="0" applyAlignment="0" applyProtection="0"/>
    <xf numFmtId="0" fontId="4" fillId="39" borderId="102" applyNumberFormat="0" applyFont="0" applyAlignment="0" applyProtection="0"/>
    <xf numFmtId="0" fontId="4" fillId="39" borderId="102" applyNumberFormat="0" applyFont="0" applyAlignment="0" applyProtection="0"/>
    <xf numFmtId="0" fontId="4" fillId="39" borderId="102" applyNumberFormat="0" applyFont="0" applyAlignment="0" applyProtection="0"/>
    <xf numFmtId="0" fontId="4" fillId="39" borderId="102" applyNumberFormat="0" applyFont="0" applyAlignment="0" applyProtection="0"/>
    <xf numFmtId="0" fontId="4" fillId="39" borderId="102" applyNumberFormat="0" applyFont="0" applyAlignment="0" applyProtection="0"/>
    <xf numFmtId="0" fontId="4" fillId="39" borderId="102" applyNumberFormat="0" applyFont="0" applyAlignment="0" applyProtection="0"/>
    <xf numFmtId="0" fontId="4" fillId="39" borderId="102" applyNumberFormat="0" applyFont="0" applyAlignment="0" applyProtection="0"/>
    <xf numFmtId="0" fontId="4" fillId="39" borderId="102" applyNumberFormat="0" applyFont="0" applyAlignment="0" applyProtection="0"/>
    <xf numFmtId="0" fontId="61" fillId="42" borderId="100" applyNumberFormat="0" applyAlignment="0" applyProtection="0"/>
    <xf numFmtId="0" fontId="61" fillId="42" borderId="100" applyNumberFormat="0" applyAlignment="0" applyProtection="0"/>
    <xf numFmtId="0" fontId="61" fillId="42" borderId="100" applyNumberFormat="0" applyAlignment="0" applyProtection="0"/>
    <xf numFmtId="0" fontId="61" fillId="42" borderId="100" applyNumberFormat="0" applyAlignment="0" applyProtection="0"/>
    <xf numFmtId="0" fontId="61" fillId="42" borderId="100" applyNumberFormat="0" applyAlignment="0" applyProtection="0"/>
    <xf numFmtId="0" fontId="61" fillId="42" borderId="100" applyNumberFormat="0" applyAlignment="0" applyProtection="0"/>
    <xf numFmtId="0" fontId="61" fillId="42" borderId="100" applyNumberFormat="0" applyAlignment="0" applyProtection="0"/>
    <xf numFmtId="0" fontId="61" fillId="42" borderId="100" applyNumberFormat="0" applyAlignment="0" applyProtection="0"/>
    <xf numFmtId="0" fontId="63" fillId="0" borderId="103" applyNumberFormat="0" applyFill="0" applyAlignment="0" applyProtection="0"/>
    <xf numFmtId="0" fontId="63" fillId="0" borderId="103" applyNumberFormat="0" applyFill="0" applyAlignment="0" applyProtection="0"/>
    <xf numFmtId="0" fontId="63" fillId="0" borderId="103" applyNumberFormat="0" applyFill="0" applyAlignment="0" applyProtection="0"/>
    <xf numFmtId="0" fontId="63" fillId="0" borderId="103" applyNumberFormat="0" applyFill="0" applyAlignment="0" applyProtection="0"/>
    <xf numFmtId="0" fontId="63" fillId="0" borderId="103" applyNumberFormat="0" applyFill="0" applyAlignment="0" applyProtection="0"/>
    <xf numFmtId="0" fontId="63" fillId="0" borderId="103" applyNumberFormat="0" applyFill="0" applyAlignment="0" applyProtection="0"/>
    <xf numFmtId="0" fontId="63" fillId="0" borderId="103" applyNumberFormat="0" applyFill="0" applyAlignment="0" applyProtection="0"/>
    <xf numFmtId="0" fontId="63" fillId="0" borderId="103" applyNumberFormat="0" applyFill="0" applyAlignment="0" applyProtection="0"/>
    <xf numFmtId="9" fontId="8" fillId="0" borderId="0" applyFont="0" applyFill="0" applyBorder="0" applyAlignment="0" applyProtection="0"/>
  </cellStyleXfs>
  <cellXfs count="563">
    <xf numFmtId="0" fontId="0" fillId="0" borderId="0" xfId="0"/>
    <xf numFmtId="0" fontId="5" fillId="0" borderId="0" xfId="0" applyFont="1"/>
    <xf numFmtId="0" fontId="0" fillId="0" borderId="1" xfId="0" applyBorder="1"/>
    <xf numFmtId="0" fontId="5" fillId="2" borderId="1" xfId="0" applyFont="1" applyFill="1" applyBorder="1"/>
    <xf numFmtId="0" fontId="0" fillId="0" borderId="0" xfId="0" applyFill="1"/>
    <xf numFmtId="0" fontId="5" fillId="0" borderId="1" xfId="0" applyFont="1" applyFill="1" applyBorder="1" applyAlignment="1">
      <alignment horizontal="left"/>
    </xf>
    <xf numFmtId="0" fontId="0" fillId="0" borderId="0" xfId="0" applyFill="1" applyBorder="1"/>
    <xf numFmtId="17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2" borderId="2" xfId="0" applyFont="1" applyFill="1" applyBorder="1"/>
    <xf numFmtId="0" fontId="5" fillId="0" borderId="2" xfId="0" applyFont="1" applyBorder="1"/>
    <xf numFmtId="1" fontId="0" fillId="0" borderId="1" xfId="0" applyNumberFormat="1" applyFill="1" applyBorder="1" applyAlignment="1">
      <alignment horizontal="center"/>
    </xf>
    <xf numFmtId="0" fontId="0" fillId="0" borderId="2" xfId="0" applyBorder="1"/>
    <xf numFmtId="10" fontId="5" fillId="0" borderId="0" xfId="2" applyNumberFormat="1" applyFont="1"/>
    <xf numFmtId="0" fontId="5" fillId="0" borderId="1" xfId="0" applyFont="1" applyBorder="1"/>
    <xf numFmtId="0" fontId="6" fillId="0" borderId="4" xfId="0" applyFont="1" applyBorder="1"/>
    <xf numFmtId="0" fontId="6" fillId="0" borderId="2" xfId="0" applyFont="1" applyBorder="1"/>
    <xf numFmtId="0" fontId="0" fillId="0" borderId="5" xfId="0" applyBorder="1"/>
    <xf numFmtId="0" fontId="0" fillId="0" borderId="6" xfId="0" applyBorder="1"/>
    <xf numFmtId="0" fontId="5" fillId="2" borderId="7" xfId="0" applyFont="1" applyFill="1" applyBorder="1"/>
    <xf numFmtId="166" fontId="5" fillId="2" borderId="8" xfId="0" applyNumberFormat="1" applyFont="1" applyFill="1" applyBorder="1"/>
    <xf numFmtId="0" fontId="5" fillId="2" borderId="9" xfId="0" applyFont="1" applyFill="1" applyBorder="1"/>
    <xf numFmtId="10" fontId="5" fillId="2" borderId="10" xfId="2" applyNumberFormat="1" applyFont="1" applyFill="1" applyBorder="1"/>
    <xf numFmtId="0" fontId="5" fillId="0" borderId="6" xfId="0" applyFont="1" applyBorder="1"/>
    <xf numFmtId="0" fontId="0" fillId="4" borderId="1" xfId="0" applyFill="1" applyBorder="1"/>
    <xf numFmtId="0" fontId="5" fillId="2" borderId="4" xfId="0" applyFont="1" applyFill="1" applyBorder="1"/>
    <xf numFmtId="0" fontId="5" fillId="2" borderId="11" xfId="0" applyFont="1" applyFill="1" applyBorder="1"/>
    <xf numFmtId="0" fontId="5" fillId="0" borderId="13" xfId="0" applyFont="1" applyBorder="1"/>
    <xf numFmtId="0" fontId="0" fillId="3" borderId="0" xfId="0" applyFill="1"/>
    <xf numFmtId="0" fontId="8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0" fillId="0" borderId="14" xfId="0" applyBorder="1"/>
    <xf numFmtId="0" fontId="5" fillId="0" borderId="15" xfId="0" applyFont="1" applyBorder="1"/>
    <xf numFmtId="0" fontId="5" fillId="0" borderId="5" xfId="0" applyFont="1" applyBorder="1"/>
    <xf numFmtId="0" fontId="5" fillId="4" borderId="2" xfId="0" applyFont="1" applyFill="1" applyBorder="1"/>
    <xf numFmtId="0" fontId="7" fillId="5" borderId="16" xfId="0" applyFont="1" applyFill="1" applyBorder="1"/>
    <xf numFmtId="0" fontId="19" fillId="5" borderId="17" xfId="0" applyFont="1" applyFill="1" applyBorder="1"/>
    <xf numFmtId="0" fontId="7" fillId="5" borderId="18" xfId="0" applyFont="1" applyFill="1" applyBorder="1"/>
    <xf numFmtId="0" fontId="19" fillId="5" borderId="19" xfId="0" applyFont="1" applyFill="1" applyBorder="1"/>
    <xf numFmtId="0" fontId="19" fillId="5" borderId="18" xfId="0" applyFont="1" applyFill="1" applyBorder="1"/>
    <xf numFmtId="0" fontId="19" fillId="5" borderId="20" xfId="0" applyFont="1" applyFill="1" applyBorder="1"/>
    <xf numFmtId="0" fontId="19" fillId="5" borderId="21" xfId="0" applyFont="1" applyFill="1" applyBorder="1"/>
    <xf numFmtId="0" fontId="19" fillId="6" borderId="16" xfId="0" applyFont="1" applyFill="1" applyBorder="1"/>
    <xf numFmtId="0" fontId="0" fillId="6" borderId="22" xfId="0" applyFill="1" applyBorder="1"/>
    <xf numFmtId="0" fontId="0" fillId="6" borderId="17" xfId="0" applyFill="1" applyBorder="1"/>
    <xf numFmtId="0" fontId="19" fillId="6" borderId="18" xfId="0" applyFont="1" applyFill="1" applyBorder="1"/>
    <xf numFmtId="0" fontId="0" fillId="6" borderId="0" xfId="0" applyFill="1" applyBorder="1"/>
    <xf numFmtId="0" fontId="0" fillId="6" borderId="19" xfId="0" applyFill="1" applyBorder="1"/>
    <xf numFmtId="0" fontId="7" fillId="6" borderId="18" xfId="0" applyFont="1" applyFill="1" applyBorder="1"/>
    <xf numFmtId="0" fontId="19" fillId="6" borderId="20" xfId="0" applyFont="1" applyFill="1" applyBorder="1"/>
    <xf numFmtId="0" fontId="0" fillId="6" borderId="23" xfId="0" applyFill="1" applyBorder="1"/>
    <xf numFmtId="0" fontId="0" fillId="6" borderId="21" xfId="0" applyFill="1" applyBorder="1"/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165" fontId="5" fillId="2" borderId="10" xfId="2" applyNumberFormat="1" applyFont="1" applyFill="1" applyBorder="1"/>
    <xf numFmtId="0" fontId="0" fillId="0" borderId="3" xfId="0" applyBorder="1"/>
    <xf numFmtId="0" fontId="5" fillId="0" borderId="0" xfId="0" applyFont="1" applyFill="1" applyBorder="1" applyAlignment="1">
      <alignment horizontal="left"/>
    </xf>
    <xf numFmtId="164" fontId="18" fillId="0" borderId="0" xfId="0" applyNumberFormat="1" applyFont="1" applyFill="1" applyBorder="1" applyAlignment="1"/>
    <xf numFmtId="0" fontId="5" fillId="0" borderId="1" xfId="0" applyFont="1" applyFill="1" applyBorder="1"/>
    <xf numFmtId="0" fontId="5" fillId="0" borderId="3" xfId="0" applyFont="1" applyBorder="1" applyAlignment="1">
      <alignment horizontal="right"/>
    </xf>
    <xf numFmtId="0" fontId="5" fillId="0" borderId="28" xfId="0" applyFont="1" applyBorder="1" applyAlignment="1">
      <alignment horizontal="right"/>
    </xf>
    <xf numFmtId="0" fontId="12" fillId="0" borderId="0" xfId="0" applyFont="1" applyBorder="1"/>
    <xf numFmtId="0" fontId="9" fillId="0" borderId="0" xfId="0" applyFont="1" applyFill="1" applyBorder="1" applyAlignment="1"/>
    <xf numFmtId="164" fontId="9" fillId="0" borderId="0" xfId="0" applyNumberFormat="1" applyFont="1" applyFill="1" applyBorder="1" applyAlignment="1"/>
    <xf numFmtId="0" fontId="6" fillId="0" borderId="29" xfId="0" applyFont="1" applyBorder="1"/>
    <xf numFmtId="165" fontId="5" fillId="2" borderId="31" xfId="2" applyNumberFormat="1" applyFont="1" applyFill="1" applyBorder="1"/>
    <xf numFmtId="0" fontId="0" fillId="0" borderId="0" xfId="0" applyFill="1" applyAlignment="1"/>
    <xf numFmtId="1" fontId="0" fillId="0" borderId="0" xfId="0" applyNumberFormat="1" applyFill="1" applyBorder="1"/>
    <xf numFmtId="0" fontId="5" fillId="0" borderId="0" xfId="0" applyFont="1" applyFill="1" applyAlignment="1"/>
    <xf numFmtId="0" fontId="5" fillId="0" borderId="0" xfId="0" applyFont="1" applyFill="1" applyBorder="1" applyAlignment="1"/>
    <xf numFmtId="17" fontId="8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164" fontId="0" fillId="0" borderId="0" xfId="0" applyNumberFormat="1" applyFill="1" applyBorder="1" applyAlignment="1">
      <alignment horizontal="center"/>
    </xf>
    <xf numFmtId="165" fontId="6" fillId="0" borderId="0" xfId="2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3" xfId="0" applyFont="1" applyBorder="1"/>
    <xf numFmtId="0" fontId="8" fillId="2" borderId="2" xfId="0" applyFont="1" applyFill="1" applyBorder="1" applyAlignment="1">
      <alignment horizontal="center"/>
    </xf>
    <xf numFmtId="0" fontId="4" fillId="0" borderId="35" xfId="0" applyFont="1" applyBorder="1" applyAlignment="1">
      <alignment horizontal="left" wrapText="1"/>
    </xf>
    <xf numFmtId="0" fontId="4" fillId="0" borderId="36" xfId="0" applyFont="1" applyBorder="1" applyAlignment="1">
      <alignment horizontal="left" wrapText="1"/>
    </xf>
    <xf numFmtId="0" fontId="4" fillId="0" borderId="37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14" fillId="0" borderId="0" xfId="0" applyNumberFormat="1" applyFont="1" applyAlignment="1">
      <alignment wrapText="1"/>
    </xf>
    <xf numFmtId="0" fontId="5" fillId="0" borderId="37" xfId="0" applyFont="1" applyBorder="1" applyAlignment="1">
      <alignment horizontal="left" wrapText="1"/>
    </xf>
    <xf numFmtId="43" fontId="0" fillId="0" borderId="0" xfId="0" applyNumberFormat="1" applyFill="1"/>
    <xf numFmtId="0" fontId="4" fillId="3" borderId="37" xfId="0" applyFont="1" applyFill="1" applyBorder="1" applyAlignment="1">
      <alignment horizontal="left" wrapText="1"/>
    </xf>
    <xf numFmtId="0" fontId="6" fillId="0" borderId="0" xfId="0" applyFont="1" applyFill="1" applyBorder="1"/>
    <xf numFmtId="0" fontId="8" fillId="2" borderId="4" xfId="0" applyFont="1" applyFill="1" applyBorder="1" applyAlignment="1">
      <alignment horizontal="center"/>
    </xf>
    <xf numFmtId="0" fontId="4" fillId="0" borderId="42" xfId="0" applyFont="1" applyBorder="1" applyAlignment="1">
      <alignment horizontal="left" wrapText="1"/>
    </xf>
    <xf numFmtId="0" fontId="4" fillId="0" borderId="32" xfId="0" applyFont="1" applyBorder="1" applyAlignment="1">
      <alignment horizontal="left" wrapText="1"/>
    </xf>
    <xf numFmtId="0" fontId="5" fillId="2" borderId="11" xfId="0" applyFont="1" applyFill="1" applyBorder="1" applyAlignment="1">
      <alignment horizontal="right"/>
    </xf>
    <xf numFmtId="0" fontId="5" fillId="2" borderId="9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166" fontId="5" fillId="0" borderId="1" xfId="1" applyNumberFormat="1" applyFont="1" applyBorder="1"/>
    <xf numFmtId="0" fontId="5" fillId="0" borderId="3" xfId="0" applyFont="1" applyFill="1" applyBorder="1" applyAlignment="1">
      <alignment horizontal="right"/>
    </xf>
    <xf numFmtId="0" fontId="4" fillId="0" borderId="0" xfId="0" applyFont="1" applyFill="1" applyAlignment="1">
      <alignment horizontal="left" wrapText="1"/>
    </xf>
    <xf numFmtId="0" fontId="5" fillId="0" borderId="25" xfId="0" applyFont="1" applyBorder="1"/>
    <xf numFmtId="0" fontId="22" fillId="0" borderId="0" xfId="0" applyFont="1"/>
    <xf numFmtId="14" fontId="0" fillId="0" borderId="0" xfId="0" applyNumberFormat="1"/>
    <xf numFmtId="0" fontId="0" fillId="11" borderId="0" xfId="0" applyFill="1"/>
    <xf numFmtId="0" fontId="5" fillId="11" borderId="0" xfId="0" applyFont="1" applyFill="1"/>
    <xf numFmtId="0" fontId="0" fillId="12" borderId="60" xfId="0" applyFill="1" applyBorder="1"/>
    <xf numFmtId="0" fontId="5" fillId="12" borderId="61" xfId="0" applyFont="1" applyFill="1" applyBorder="1"/>
    <xf numFmtId="0" fontId="0" fillId="12" borderId="61" xfId="0" applyFill="1" applyBorder="1"/>
    <xf numFmtId="0" fontId="0" fillId="2" borderId="0" xfId="0" applyFill="1"/>
    <xf numFmtId="0" fontId="0" fillId="2" borderId="38" xfId="0" applyFill="1" applyBorder="1"/>
    <xf numFmtId="0" fontId="0" fillId="2" borderId="21" xfId="0" applyFill="1" applyBorder="1"/>
    <xf numFmtId="0" fontId="0" fillId="2" borderId="32" xfId="0" applyFill="1" applyBorder="1"/>
    <xf numFmtId="0" fontId="0" fillId="6" borderId="0" xfId="0" applyFill="1"/>
    <xf numFmtId="0" fontId="0" fillId="7" borderId="0" xfId="0" applyFill="1"/>
    <xf numFmtId="169" fontId="5" fillId="0" borderId="8" xfId="0" applyNumberFormat="1" applyFont="1" applyBorder="1"/>
    <xf numFmtId="169" fontId="5" fillId="0" borderId="13" xfId="0" applyNumberFormat="1" applyFont="1" applyBorder="1"/>
    <xf numFmtId="0" fontId="8" fillId="12" borderId="71" xfId="0" applyFont="1" applyFill="1" applyBorder="1" applyAlignment="1">
      <alignment horizontal="left" vertical="center"/>
    </xf>
    <xf numFmtId="0" fontId="8" fillId="12" borderId="67" xfId="0" applyFont="1" applyFill="1" applyBorder="1" applyAlignment="1">
      <alignment horizontal="left" vertical="center"/>
    </xf>
    <xf numFmtId="164" fontId="8" fillId="12" borderId="67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7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quotePrefix="1" applyNumberFormat="1"/>
    <xf numFmtId="0" fontId="0" fillId="20" borderId="38" xfId="0" applyFill="1" applyBorder="1"/>
    <xf numFmtId="0" fontId="0" fillId="20" borderId="32" xfId="0" applyFill="1" applyBorder="1"/>
    <xf numFmtId="0" fontId="4" fillId="0" borderId="0" xfId="0" applyFont="1" applyFill="1"/>
    <xf numFmtId="169" fontId="5" fillId="0" borderId="4" xfId="0" applyNumberFormat="1" applyFont="1" applyBorder="1"/>
    <xf numFmtId="169" fontId="5" fillId="0" borderId="7" xfId="0" applyNumberFormat="1" applyFont="1" applyBorder="1"/>
    <xf numFmtId="169" fontId="5" fillId="0" borderId="2" xfId="0" applyNumberFormat="1" applyFont="1" applyBorder="1"/>
    <xf numFmtId="169" fontId="5" fillId="0" borderId="1" xfId="0" applyNumberFormat="1" applyFont="1" applyBorder="1"/>
    <xf numFmtId="169" fontId="5" fillId="2" borderId="13" xfId="0" applyNumberFormat="1" applyFont="1" applyFill="1" applyBorder="1"/>
    <xf numFmtId="169" fontId="5" fillId="2" borderId="2" xfId="0" applyNumberFormat="1" applyFont="1" applyFill="1" applyBorder="1"/>
    <xf numFmtId="169" fontId="5" fillId="2" borderId="1" xfId="0" applyNumberFormat="1" applyFont="1" applyFill="1" applyBorder="1"/>
    <xf numFmtId="169" fontId="5" fillId="2" borderId="31" xfId="2" applyNumberFormat="1" applyFont="1" applyFill="1" applyBorder="1"/>
    <xf numFmtId="169" fontId="5" fillId="2" borderId="11" xfId="2" applyNumberFormat="1" applyFont="1" applyFill="1" applyBorder="1"/>
    <xf numFmtId="169" fontId="5" fillId="2" borderId="9" xfId="2" applyNumberFormat="1" applyFont="1" applyFill="1" applyBorder="1"/>
    <xf numFmtId="169" fontId="5" fillId="12" borderId="62" xfId="0" applyNumberFormat="1" applyFont="1" applyFill="1" applyBorder="1"/>
    <xf numFmtId="169" fontId="5" fillId="12" borderId="60" xfId="0" applyNumberFormat="1" applyFont="1" applyFill="1" applyBorder="1"/>
    <xf numFmtId="169" fontId="5" fillId="12" borderId="61" xfId="0" applyNumberFormat="1" applyFont="1" applyFill="1" applyBorder="1"/>
    <xf numFmtId="169" fontId="5" fillId="12" borderId="63" xfId="0" applyNumberFormat="1" applyFont="1" applyFill="1" applyBorder="1"/>
    <xf numFmtId="169" fontId="5" fillId="2" borderId="63" xfId="0" applyNumberFormat="1" applyFont="1" applyFill="1" applyBorder="1"/>
    <xf numFmtId="0" fontId="5" fillId="21" borderId="0" xfId="0" applyFont="1" applyFill="1" applyAlignment="1">
      <alignment wrapText="1"/>
    </xf>
    <xf numFmtId="14" fontId="5" fillId="21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24" fillId="18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4" fillId="18" borderId="65" xfId="0" applyFont="1" applyFill="1" applyBorder="1" applyAlignment="1">
      <alignment vertical="center"/>
    </xf>
    <xf numFmtId="0" fontId="25" fillId="18" borderId="18" xfId="0" applyFont="1" applyFill="1" applyBorder="1" applyAlignment="1">
      <alignment horizontal="left" vertical="center"/>
    </xf>
    <xf numFmtId="0" fontId="25" fillId="18" borderId="18" xfId="0" applyFont="1" applyFill="1" applyBorder="1" applyAlignment="1">
      <alignment horizontal="right" vertical="center"/>
    </xf>
    <xf numFmtId="0" fontId="13" fillId="18" borderId="17" xfId="0" applyFont="1" applyFill="1" applyBorder="1" applyAlignment="1">
      <alignment vertical="center" wrapText="1"/>
    </xf>
    <xf numFmtId="0" fontId="0" fillId="7" borderId="66" xfId="0" applyFill="1" applyBorder="1" applyAlignment="1">
      <alignment vertical="center"/>
    </xf>
    <xf numFmtId="0" fontId="13" fillId="7" borderId="17" xfId="0" applyFont="1" applyFill="1" applyBorder="1" applyAlignment="1">
      <alignment vertical="center" wrapText="1"/>
    </xf>
    <xf numFmtId="0" fontId="8" fillId="2" borderId="66" xfId="0" applyFont="1" applyFill="1" applyBorder="1" applyAlignment="1">
      <alignment horizontal="left" vertical="center"/>
    </xf>
    <xf numFmtId="0" fontId="8" fillId="2" borderId="71" xfId="0" applyFont="1" applyFill="1" applyBorder="1" applyAlignment="1">
      <alignment horizontal="right" vertical="center"/>
    </xf>
    <xf numFmtId="164" fontId="8" fillId="2" borderId="67" xfId="0" applyNumberFormat="1" applyFont="1" applyFill="1" applyBorder="1" applyAlignment="1">
      <alignment horizontal="left" vertical="center"/>
    </xf>
    <xf numFmtId="164" fontId="8" fillId="2" borderId="67" xfId="0" applyNumberFormat="1" applyFont="1" applyFill="1" applyBorder="1" applyAlignment="1">
      <alignment vertical="center"/>
    </xf>
    <xf numFmtId="0" fontId="13" fillId="2" borderId="17" xfId="0" applyFont="1" applyFill="1" applyBorder="1" applyAlignment="1">
      <alignment vertical="center" wrapText="1"/>
    </xf>
    <xf numFmtId="0" fontId="0" fillId="2" borderId="23" xfId="0" applyFill="1" applyBorder="1" applyAlignment="1">
      <alignment vertical="center"/>
    </xf>
    <xf numFmtId="0" fontId="5" fillId="2" borderId="40" xfId="0" applyFont="1" applyFill="1" applyBorder="1" applyAlignment="1">
      <alignment vertical="center"/>
    </xf>
    <xf numFmtId="0" fontId="5" fillId="2" borderId="27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/>
    </xf>
    <xf numFmtId="164" fontId="0" fillId="0" borderId="2" xfId="0" applyNumberFormat="1" applyFill="1" applyBorder="1" applyAlignment="1">
      <alignment vertical="center"/>
    </xf>
    <xf numFmtId="164" fontId="0" fillId="0" borderId="1" xfId="0" applyNumberFormat="1" applyFill="1" applyBorder="1" applyAlignment="1">
      <alignment vertical="center"/>
    </xf>
    <xf numFmtId="164" fontId="5" fillId="2" borderId="25" xfId="0" applyNumberFormat="1" applyFont="1" applyFill="1" applyBorder="1" applyAlignment="1">
      <alignment vertical="center"/>
    </xf>
    <xf numFmtId="164" fontId="0" fillId="0" borderId="29" xfId="0" applyNumberFormat="1" applyFill="1" applyBorder="1" applyAlignment="1">
      <alignment vertical="center"/>
    </xf>
    <xf numFmtId="164" fontId="5" fillId="2" borderId="28" xfId="0" applyNumberFormat="1" applyFont="1" applyFill="1" applyBorder="1" applyAlignment="1">
      <alignment vertical="center"/>
    </xf>
    <xf numFmtId="0" fontId="0" fillId="2" borderId="44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28" xfId="0" applyFont="1" applyFill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66" fontId="5" fillId="2" borderId="1" xfId="1" applyNumberFormat="1" applyFont="1" applyFill="1" applyBorder="1" applyAlignment="1">
      <alignment horizontal="center" vertical="center"/>
    </xf>
    <xf numFmtId="166" fontId="5" fillId="2" borderId="13" xfId="1" applyNumberFormat="1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left" vertical="center" wrapText="1"/>
    </xf>
    <xf numFmtId="166" fontId="0" fillId="0" borderId="0" xfId="0" applyNumberFormat="1" applyFill="1" applyAlignment="1">
      <alignment vertical="center"/>
    </xf>
    <xf numFmtId="0" fontId="0" fillId="2" borderId="32" xfId="0" applyFill="1" applyBorder="1" applyAlignment="1">
      <alignment vertical="center"/>
    </xf>
    <xf numFmtId="0" fontId="5" fillId="2" borderId="26" xfId="0" applyFont="1" applyFill="1" applyBorder="1" applyAlignment="1">
      <alignment vertical="center"/>
    </xf>
    <xf numFmtId="166" fontId="5" fillId="2" borderId="11" xfId="1" applyNumberFormat="1" applyFont="1" applyFill="1" applyBorder="1" applyAlignment="1">
      <alignment horizontal="center" vertical="center"/>
    </xf>
    <xf numFmtId="43" fontId="23" fillId="0" borderId="0" xfId="0" applyNumberFormat="1" applyFont="1" applyFill="1" applyAlignment="1">
      <alignment vertical="center"/>
    </xf>
    <xf numFmtId="0" fontId="5" fillId="2" borderId="13" xfId="0" applyFont="1" applyFill="1" applyBorder="1" applyAlignment="1">
      <alignment horizontal="left" vertical="center" wrapText="1"/>
    </xf>
    <xf numFmtId="164" fontId="5" fillId="0" borderId="2" xfId="0" applyNumberFormat="1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166" fontId="5" fillId="2" borderId="9" xfId="1" applyNumberFormat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4" fillId="0" borderId="36" xfId="0" applyFont="1" applyBorder="1" applyAlignment="1">
      <alignment horizontal="left" vertical="center" wrapText="1"/>
    </xf>
    <xf numFmtId="0" fontId="5" fillId="6" borderId="64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19" borderId="2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center" vertical="center" wrapText="1"/>
    </xf>
    <xf numFmtId="0" fontId="8" fillId="19" borderId="1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43" fontId="5" fillId="2" borderId="13" xfId="1" applyNumberFormat="1" applyFont="1" applyFill="1" applyBorder="1" applyAlignment="1">
      <alignment horizontal="right" vertical="center" wrapText="1"/>
    </xf>
    <xf numFmtId="0" fontId="4" fillId="0" borderId="42" xfId="0" applyFont="1" applyFill="1" applyBorder="1" applyAlignment="1">
      <alignment vertical="center" wrapText="1"/>
    </xf>
    <xf numFmtId="0" fontId="0" fillId="0" borderId="33" xfId="0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2" fontId="5" fillId="2" borderId="1" xfId="0" applyNumberFormat="1" applyFont="1" applyFill="1" applyBorder="1" applyAlignment="1">
      <alignment horizontal="right" vertical="center"/>
    </xf>
    <xf numFmtId="2" fontId="6" fillId="2" borderId="33" xfId="0" applyNumberFormat="1" applyFont="1" applyFill="1" applyBorder="1" applyAlignment="1">
      <alignment horizontal="left" vertical="center" wrapText="1"/>
    </xf>
    <xf numFmtId="2" fontId="5" fillId="2" borderId="11" xfId="0" applyNumberFormat="1" applyFont="1" applyFill="1" applyBorder="1" applyAlignment="1">
      <alignment horizontal="right" vertical="center"/>
    </xf>
    <xf numFmtId="2" fontId="5" fillId="2" borderId="9" xfId="0" applyNumberFormat="1" applyFont="1" applyFill="1" applyBorder="1" applyAlignment="1">
      <alignment horizontal="right" vertical="center"/>
    </xf>
    <xf numFmtId="2" fontId="6" fillId="2" borderId="32" xfId="0" applyNumberFormat="1" applyFont="1" applyFill="1" applyBorder="1" applyAlignment="1">
      <alignment horizontal="left" vertical="center" wrapText="1"/>
    </xf>
    <xf numFmtId="0" fontId="0" fillId="0" borderId="32" xfId="0" applyFill="1" applyBorder="1" applyAlignment="1">
      <alignment vertical="center"/>
    </xf>
    <xf numFmtId="0" fontId="8" fillId="12" borderId="71" xfId="0" applyFont="1" applyFill="1" applyBorder="1" applyAlignment="1">
      <alignment horizontal="left" vertical="center" wrapText="1"/>
    </xf>
    <xf numFmtId="0" fontId="5" fillId="12" borderId="6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/>
    </xf>
    <xf numFmtId="0" fontId="20" fillId="12" borderId="67" xfId="0" applyFont="1" applyFill="1" applyBorder="1" applyAlignment="1">
      <alignment vertical="center" wrapText="1"/>
    </xf>
    <xf numFmtId="0" fontId="12" fillId="20" borderId="2" xfId="0" applyFont="1" applyFill="1" applyBorder="1" applyAlignment="1">
      <alignment vertical="center"/>
    </xf>
    <xf numFmtId="0" fontId="4" fillId="2" borderId="35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4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9" borderId="2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1" fillId="19" borderId="13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left" vertical="center" wrapText="1"/>
    </xf>
    <xf numFmtId="1" fontId="5" fillId="0" borderId="39" xfId="0" applyNumberFormat="1" applyFont="1" applyFill="1" applyBorder="1" applyAlignment="1">
      <alignment horizontal="right" vertical="center"/>
    </xf>
    <xf numFmtId="1" fontId="5" fillId="2" borderId="13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right" vertical="center"/>
    </xf>
    <xf numFmtId="1" fontId="5" fillId="0" borderId="1" xfId="0" applyNumberFormat="1" applyFont="1" applyFill="1" applyBorder="1" applyAlignment="1">
      <alignment horizontal="right" vertical="center"/>
    </xf>
    <xf numFmtId="1" fontId="5" fillId="2" borderId="44" xfId="0" applyNumberFormat="1" applyFont="1" applyFill="1" applyBorder="1" applyAlignment="1">
      <alignment horizontal="right" vertical="center"/>
    </xf>
    <xf numFmtId="1" fontId="5" fillId="2" borderId="11" xfId="0" applyNumberFormat="1" applyFont="1" applyFill="1" applyBorder="1" applyAlignment="1">
      <alignment horizontal="right" vertical="center"/>
    </xf>
    <xf numFmtId="1" fontId="5" fillId="2" borderId="30" xfId="0" applyNumberFormat="1" applyFont="1" applyFill="1" applyBorder="1" applyAlignment="1">
      <alignment horizontal="right" vertical="center"/>
    </xf>
    <xf numFmtId="1" fontId="5" fillId="2" borderId="32" xfId="0" applyNumberFormat="1" applyFont="1" applyFill="1" applyBorder="1" applyAlignment="1">
      <alignment horizontal="right" vertical="center"/>
    </xf>
    <xf numFmtId="0" fontId="5" fillId="2" borderId="32" xfId="0" applyFont="1" applyFill="1" applyBorder="1" applyAlignment="1">
      <alignment horizontal="left" vertical="center" wrapText="1"/>
    </xf>
    <xf numFmtId="9" fontId="5" fillId="2" borderId="11" xfId="2" applyFont="1" applyFill="1" applyBorder="1"/>
    <xf numFmtId="9" fontId="5" fillId="2" borderId="9" xfId="2" applyFont="1" applyFill="1" applyBorder="1"/>
    <xf numFmtId="0" fontId="5" fillId="0" borderId="45" xfId="0" applyFont="1" applyBorder="1"/>
    <xf numFmtId="0" fontId="5" fillId="0" borderId="46" xfId="0" applyFont="1" applyBorder="1"/>
    <xf numFmtId="166" fontId="5" fillId="0" borderId="25" xfId="0" applyNumberFormat="1" applyFont="1" applyBorder="1"/>
    <xf numFmtId="166" fontId="5" fillId="0" borderId="47" xfId="0" applyNumberFormat="1" applyFont="1" applyBorder="1"/>
    <xf numFmtId="166" fontId="5" fillId="0" borderId="48" xfId="0" applyNumberFormat="1" applyFont="1" applyBorder="1"/>
    <xf numFmtId="0" fontId="5" fillId="0" borderId="49" xfId="0" pivotButton="1" applyFont="1" applyBorder="1"/>
    <xf numFmtId="0" fontId="5" fillId="0" borderId="50" xfId="0" pivotButton="1" applyFont="1" applyBorder="1"/>
    <xf numFmtId="0" fontId="5" fillId="0" borderId="51" xfId="0" applyFont="1" applyBorder="1"/>
    <xf numFmtId="0" fontId="5" fillId="0" borderId="52" xfId="0" applyFont="1" applyBorder="1"/>
    <xf numFmtId="0" fontId="5" fillId="0" borderId="53" xfId="0" applyFont="1" applyBorder="1"/>
    <xf numFmtId="0" fontId="5" fillId="0" borderId="49" xfId="0" applyFont="1" applyBorder="1"/>
    <xf numFmtId="0" fontId="5" fillId="0" borderId="50" xfId="0" applyFont="1" applyBorder="1"/>
    <xf numFmtId="1" fontId="5" fillId="0" borderId="50" xfId="0" applyNumberFormat="1" applyFont="1" applyBorder="1"/>
    <xf numFmtId="166" fontId="5" fillId="2" borderId="15" xfId="0" applyNumberFormat="1" applyFont="1" applyFill="1" applyBorder="1"/>
    <xf numFmtId="166" fontId="5" fillId="2" borderId="54" xfId="0" applyNumberFormat="1" applyFont="1" applyFill="1" applyBorder="1"/>
    <xf numFmtId="166" fontId="5" fillId="2" borderId="55" xfId="0" applyNumberFormat="1" applyFont="1" applyFill="1" applyBorder="1"/>
    <xf numFmtId="166" fontId="5" fillId="2" borderId="56" xfId="0" applyNumberFormat="1" applyFont="1" applyFill="1" applyBorder="1"/>
    <xf numFmtId="166" fontId="5" fillId="2" borderId="52" xfId="0" applyNumberFormat="1" applyFont="1" applyFill="1" applyBorder="1"/>
    <xf numFmtId="166" fontId="5" fillId="2" borderId="53" xfId="0" applyNumberFormat="1" applyFont="1" applyFill="1" applyBorder="1"/>
    <xf numFmtId="0" fontId="5" fillId="0" borderId="56" xfId="0" applyFont="1" applyBorder="1"/>
    <xf numFmtId="0" fontId="5" fillId="0" borderId="57" xfId="0" applyFont="1" applyBorder="1"/>
    <xf numFmtId="0" fontId="5" fillId="0" borderId="82" xfId="0" applyFont="1" applyBorder="1"/>
    <xf numFmtId="0" fontId="5" fillId="0" borderId="78" xfId="0" applyFont="1" applyBorder="1"/>
    <xf numFmtId="1" fontId="5" fillId="0" borderId="78" xfId="0" applyNumberFormat="1" applyFont="1" applyBorder="1"/>
    <xf numFmtId="166" fontId="5" fillId="2" borderId="57" xfId="0" applyNumberFormat="1" applyFont="1" applyFill="1" applyBorder="1"/>
    <xf numFmtId="166" fontId="5" fillId="2" borderId="58" xfId="0" applyNumberFormat="1" applyFont="1" applyFill="1" applyBorder="1"/>
    <xf numFmtId="166" fontId="5" fillId="2" borderId="59" xfId="0" applyNumberFormat="1" applyFont="1" applyFill="1" applyBorder="1"/>
    <xf numFmtId="0" fontId="6" fillId="0" borderId="0" xfId="0" applyFont="1"/>
    <xf numFmtId="0" fontId="8" fillId="2" borderId="0" xfId="0" applyFont="1" applyFill="1" applyBorder="1" applyAlignment="1">
      <alignment horizontal="center"/>
    </xf>
    <xf numFmtId="170" fontId="26" fillId="0" borderId="1" xfId="4" quotePrefix="1" applyNumberFormat="1" applyFont="1" applyFill="1" applyBorder="1" applyAlignment="1">
      <alignment horizontal="left" vertical="center"/>
    </xf>
    <xf numFmtId="0" fontId="31" fillId="0" borderId="0" xfId="7" applyFont="1" applyFill="1" applyAlignment="1">
      <alignment horizontal="left"/>
    </xf>
    <xf numFmtId="0" fontId="31" fillId="2" borderId="1" xfId="7" applyFont="1" applyFill="1" applyBorder="1" applyAlignment="1">
      <alignment horizontal="center"/>
    </xf>
    <xf numFmtId="0" fontId="32" fillId="0" borderId="0" xfId="7" applyFont="1"/>
    <xf numFmtId="0" fontId="32" fillId="0" borderId="0" xfId="7" applyFont="1" applyAlignment="1">
      <alignment horizontal="left" indent="4"/>
    </xf>
    <xf numFmtId="0" fontId="14" fillId="0" borderId="0" xfId="7" applyFont="1" applyAlignment="1"/>
    <xf numFmtId="0" fontId="31" fillId="2" borderId="1" xfId="7" applyNumberFormat="1" applyFont="1" applyFill="1" applyBorder="1" applyAlignment="1">
      <alignment horizontal="left"/>
    </xf>
    <xf numFmtId="0" fontId="31" fillId="0" borderId="1" xfId="7" applyNumberFormat="1" applyFont="1" applyFill="1" applyBorder="1" applyAlignment="1">
      <alignment horizontal="center"/>
    </xf>
    <xf numFmtId="0" fontId="31" fillId="0" borderId="0" xfId="7" applyNumberFormat="1" applyFont="1" applyFill="1" applyBorder="1" applyAlignment="1">
      <alignment horizontal="center"/>
    </xf>
    <xf numFmtId="0" fontId="31" fillId="2" borderId="1" xfId="7" applyNumberFormat="1" applyFont="1" applyFill="1" applyBorder="1" applyAlignment="1">
      <alignment wrapText="1"/>
    </xf>
    <xf numFmtId="0" fontId="32" fillId="22" borderId="0" xfId="7" applyFont="1" applyFill="1"/>
    <xf numFmtId="0" fontId="4" fillId="0" borderId="33" xfId="0" applyFont="1" applyFill="1" applyBorder="1" applyAlignment="1">
      <alignment horizontal="left"/>
    </xf>
    <xf numFmtId="2" fontId="5" fillId="2" borderId="32" xfId="0" applyNumberFormat="1" applyFont="1" applyFill="1" applyBorder="1" applyAlignment="1">
      <alignment horizontal="right" vertical="center"/>
    </xf>
    <xf numFmtId="166" fontId="5" fillId="2" borderId="70" xfId="1" applyNumberFormat="1" applyFont="1" applyFill="1" applyBorder="1" applyAlignment="1">
      <alignment horizontal="center" vertical="center"/>
    </xf>
    <xf numFmtId="166" fontId="5" fillId="2" borderId="10" xfId="1" applyNumberFormat="1" applyFont="1" applyFill="1" applyBorder="1" applyAlignment="1">
      <alignment horizontal="center" vertical="center"/>
    </xf>
    <xf numFmtId="166" fontId="5" fillId="2" borderId="30" xfId="1" applyNumberFormat="1" applyFont="1" applyFill="1" applyBorder="1" applyAlignment="1">
      <alignment horizontal="center" vertical="center"/>
    </xf>
    <xf numFmtId="166" fontId="5" fillId="2" borderId="65" xfId="1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vertical="center"/>
    </xf>
    <xf numFmtId="0" fontId="32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70" fontId="0" fillId="0" borderId="0" xfId="0" applyNumberFormat="1" applyAlignment="1">
      <alignment horizontal="left"/>
    </xf>
    <xf numFmtId="165" fontId="0" fillId="0" borderId="0" xfId="0" applyNumberFormat="1" applyAlignme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71" fontId="0" fillId="0" borderId="0" xfId="0" applyNumberFormat="1" applyAlignment="1"/>
    <xf numFmtId="1" fontId="0" fillId="0" borderId="0" xfId="0" applyNumberFormat="1" applyAlignment="1"/>
    <xf numFmtId="14" fontId="0" fillId="0" borderId="0" xfId="0" applyNumberFormat="1" applyAlignment="1"/>
    <xf numFmtId="169" fontId="5" fillId="0" borderId="29" xfId="0" applyNumberFormat="1" applyFont="1" applyBorder="1"/>
    <xf numFmtId="169" fontId="5" fillId="0" borderId="3" xfId="0" applyNumberFormat="1" applyFont="1" applyBorder="1"/>
    <xf numFmtId="165" fontId="5" fillId="0" borderId="28" xfId="2" applyNumberFormat="1" applyFont="1" applyBorder="1"/>
    <xf numFmtId="164" fontId="33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5" fillId="23" borderId="2" xfId="0" applyFont="1" applyFill="1" applyBorder="1" applyAlignment="1">
      <alignment horizontal="right" vertical="center" wrapText="1"/>
    </xf>
    <xf numFmtId="0" fontId="5" fillId="23" borderId="1" xfId="0" applyFont="1" applyFill="1" applyBorder="1" applyAlignment="1">
      <alignment horizontal="right" vertical="center" wrapText="1"/>
    </xf>
    <xf numFmtId="0" fontId="4" fillId="0" borderId="0" xfId="0" applyFont="1"/>
    <xf numFmtId="0" fontId="4" fillId="0" borderId="2" xfId="0" applyFont="1" applyBorder="1"/>
    <xf numFmtId="165" fontId="14" fillId="0" borderId="0" xfId="2" applyNumberFormat="1" applyFont="1" applyAlignment="1">
      <alignment horizontal="left"/>
    </xf>
    <xf numFmtId="165" fontId="26" fillId="0" borderId="1" xfId="4" applyNumberFormat="1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left" vertical="center"/>
    </xf>
    <xf numFmtId="9" fontId="26" fillId="0" borderId="1" xfId="4" applyFont="1" applyFill="1" applyBorder="1" applyAlignment="1">
      <alignment horizontal="left" vertical="center"/>
    </xf>
    <xf numFmtId="14" fontId="26" fillId="0" borderId="1" xfId="4" applyNumberFormat="1" applyFont="1" applyFill="1" applyBorder="1" applyAlignment="1">
      <alignment horizontal="left" vertical="center"/>
    </xf>
    <xf numFmtId="171" fontId="26" fillId="0" borderId="1" xfId="0" applyNumberFormat="1" applyFont="1" applyFill="1" applyBorder="1" applyAlignment="1">
      <alignment vertical="center"/>
    </xf>
    <xf numFmtId="165" fontId="26" fillId="0" borderId="1" xfId="0" applyNumberFormat="1" applyFont="1" applyFill="1" applyBorder="1" applyAlignment="1">
      <alignment vertical="center"/>
    </xf>
    <xf numFmtId="14" fontId="26" fillId="0" borderId="1" xfId="0" applyNumberFormat="1" applyFont="1" applyFill="1" applyBorder="1" applyAlignment="1">
      <alignment vertical="center"/>
    </xf>
    <xf numFmtId="1" fontId="26" fillId="0" borderId="1" xfId="0" applyNumberFormat="1" applyFont="1" applyFill="1" applyBorder="1" applyAlignment="1">
      <alignment horizontal="left" vertical="center"/>
    </xf>
    <xf numFmtId="0" fontId="26" fillId="0" borderId="1" xfId="4" applyNumberFormat="1" applyFont="1" applyFill="1" applyBorder="1" applyAlignment="1">
      <alignment vertical="center"/>
    </xf>
    <xf numFmtId="43" fontId="5" fillId="2" borderId="104" xfId="1" applyNumberFormat="1" applyFont="1" applyFill="1" applyBorder="1" applyAlignment="1">
      <alignment horizontal="right" vertical="center" wrapText="1"/>
    </xf>
    <xf numFmtId="166" fontId="5" fillId="2" borderId="26" xfId="1" applyNumberFormat="1" applyFont="1" applyFill="1" applyBorder="1" applyAlignment="1">
      <alignment horizontal="center" vertical="center"/>
    </xf>
    <xf numFmtId="166" fontId="5" fillId="2" borderId="40" xfId="1" applyNumberFormat="1" applyFont="1" applyFill="1" applyBorder="1" applyAlignment="1">
      <alignment horizontal="center" vertical="center"/>
    </xf>
    <xf numFmtId="43" fontId="5" fillId="2" borderId="25" xfId="1" applyNumberFormat="1" applyFont="1" applyFill="1" applyBorder="1" applyAlignment="1">
      <alignment horizontal="right" vertical="center" wrapText="1"/>
    </xf>
    <xf numFmtId="168" fontId="4" fillId="0" borderId="1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2" borderId="105" xfId="0" applyFill="1" applyBorder="1" applyAlignment="1">
      <alignment vertical="center"/>
    </xf>
    <xf numFmtId="0" fontId="4" fillId="3" borderId="12" xfId="0" applyFont="1" applyFill="1" applyBorder="1" applyAlignment="1">
      <alignment horizontal="center"/>
    </xf>
    <xf numFmtId="0" fontId="8" fillId="2" borderId="104" xfId="0" applyFont="1" applyFill="1" applyBorder="1" applyAlignment="1">
      <alignment horizontal="center" vertical="center"/>
    </xf>
    <xf numFmtId="0" fontId="8" fillId="8" borderId="104" xfId="0" applyFont="1" applyFill="1" applyBorder="1" applyAlignment="1">
      <alignment horizontal="center" vertical="center" wrapText="1"/>
    </xf>
    <xf numFmtId="0" fontId="8" fillId="9" borderId="10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/>
    </xf>
    <xf numFmtId="0" fontId="12" fillId="2" borderId="104" xfId="0" applyFont="1" applyFill="1" applyBorder="1" applyAlignment="1">
      <alignment vertical="center"/>
    </xf>
    <xf numFmtId="0" fontId="12" fillId="20" borderId="1" xfId="0" applyFont="1" applyFill="1" applyBorder="1" applyAlignment="1">
      <alignment vertical="center"/>
    </xf>
    <xf numFmtId="0" fontId="12" fillId="20" borderId="104" xfId="0" applyFont="1" applyFill="1" applyBorder="1" applyAlignment="1">
      <alignment vertical="center"/>
    </xf>
    <xf numFmtId="169" fontId="5" fillId="0" borderId="104" xfId="0" applyNumberFormat="1" applyFont="1" applyFill="1" applyBorder="1"/>
    <xf numFmtId="165" fontId="5" fillId="0" borderId="104" xfId="2" applyNumberFormat="1" applyFont="1" applyFill="1" applyBorder="1"/>
    <xf numFmtId="169" fontId="5" fillId="0" borderId="104" xfId="0" applyNumberFormat="1" applyFont="1" applyBorder="1"/>
    <xf numFmtId="0" fontId="31" fillId="2" borderId="104" xfId="7" applyNumberFormat="1" applyFont="1" applyFill="1" applyBorder="1" applyAlignment="1">
      <alignment horizontal="center" wrapText="1"/>
    </xf>
    <xf numFmtId="171" fontId="31" fillId="2" borderId="104" xfId="7" applyNumberFormat="1" applyFont="1" applyFill="1" applyBorder="1" applyAlignment="1">
      <alignment horizontal="center" wrapText="1"/>
    </xf>
    <xf numFmtId="0" fontId="31" fillId="2" borderId="104" xfId="7" applyNumberFormat="1" applyFont="1" applyFill="1" applyBorder="1" applyAlignment="1">
      <alignment wrapText="1"/>
    </xf>
    <xf numFmtId="0" fontId="31" fillId="2" borderId="105" xfId="7" applyNumberFormat="1" applyFont="1" applyFill="1" applyBorder="1" applyAlignment="1">
      <alignment wrapText="1"/>
    </xf>
    <xf numFmtId="0" fontId="31" fillId="2" borderId="105" xfId="7" applyNumberFormat="1" applyFont="1" applyFill="1" applyBorder="1" applyAlignment="1">
      <alignment horizontal="center" wrapText="1"/>
    </xf>
    <xf numFmtId="0" fontId="5" fillId="0" borderId="104" xfId="0" applyFont="1" applyBorder="1"/>
    <xf numFmtId="0" fontId="32" fillId="0" borderId="0" xfId="0" applyFont="1" applyFill="1" applyAlignment="1">
      <alignment horizontal="left"/>
    </xf>
    <xf numFmtId="0" fontId="5" fillId="0" borderId="28" xfId="0" applyFont="1" applyFill="1" applyBorder="1" applyAlignment="1">
      <alignment horizontal="right"/>
    </xf>
    <xf numFmtId="1" fontId="5" fillId="0" borderId="6" xfId="0" applyNumberFormat="1" applyFont="1" applyFill="1" applyBorder="1" applyAlignment="1">
      <alignment horizontal="right" vertical="center"/>
    </xf>
    <xf numFmtId="0" fontId="5" fillId="2" borderId="75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43" fontId="5" fillId="2" borderId="13" xfId="23" applyNumberFormat="1" applyFont="1" applyFill="1" applyBorder="1" applyAlignment="1">
      <alignment horizontal="right" vertical="center" wrapText="1"/>
    </xf>
    <xf numFmtId="0" fontId="5" fillId="23" borderId="106" xfId="0" applyFont="1" applyFill="1" applyBorder="1" applyAlignment="1">
      <alignment horizontal="right" vertical="center" wrapText="1"/>
    </xf>
    <xf numFmtId="0" fontId="32" fillId="23" borderId="106" xfId="8" applyNumberFormat="1" applyFont="1" applyFill="1" applyBorder="1" applyAlignment="1">
      <alignment horizontal="left" vertical="top"/>
    </xf>
    <xf numFmtId="0" fontId="4" fillId="0" borderId="42" xfId="0" quotePrefix="1" applyFont="1" applyFill="1" applyBorder="1" applyAlignment="1">
      <alignment vertical="center" wrapText="1"/>
    </xf>
    <xf numFmtId="0" fontId="5" fillId="23" borderId="107" xfId="0" applyFont="1" applyFill="1" applyBorder="1" applyAlignment="1">
      <alignment horizontal="right" vertical="center" wrapText="1"/>
    </xf>
    <xf numFmtId="0" fontId="0" fillId="0" borderId="109" xfId="0" applyFill="1" applyBorder="1" applyAlignment="1">
      <alignment vertical="center"/>
    </xf>
    <xf numFmtId="0" fontId="4" fillId="0" borderId="109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26" fillId="0" borderId="107" xfId="0" applyFont="1" applyFill="1" applyBorder="1" applyAlignment="1">
      <alignment vertical="center"/>
    </xf>
    <xf numFmtId="0" fontId="26" fillId="0" borderId="110" xfId="0" applyFont="1" applyFill="1" applyBorder="1" applyAlignment="1">
      <alignment vertical="center"/>
    </xf>
    <xf numFmtId="9" fontId="0" fillId="0" borderId="0" xfId="2" applyFont="1" applyAlignment="1"/>
    <xf numFmtId="0" fontId="31" fillId="0" borderId="111" xfId="8" applyFont="1" applyFill="1" applyBorder="1" applyAlignment="1">
      <alignment horizontal="left" vertical="center"/>
    </xf>
    <xf numFmtId="14" fontId="65" fillId="0" borderId="111" xfId="485" applyNumberFormat="1" applyFont="1" applyFill="1" applyBorder="1" applyAlignment="1">
      <alignment horizontal="center" vertical="center"/>
    </xf>
    <xf numFmtId="171" fontId="32" fillId="0" borderId="111" xfId="8" applyNumberFormat="1" applyFont="1" applyFill="1" applyBorder="1" applyAlignment="1">
      <alignment horizontal="center"/>
    </xf>
    <xf numFmtId="14" fontId="65" fillId="0" borderId="111" xfId="485" applyNumberFormat="1" applyFont="1" applyFill="1" applyBorder="1" applyAlignment="1">
      <alignment vertical="center"/>
    </xf>
    <xf numFmtId="14" fontId="65" fillId="0" borderId="111" xfId="485" applyNumberFormat="1" applyFont="1" applyFill="1" applyBorder="1" applyAlignment="1">
      <alignment horizontal="left" vertical="center"/>
    </xf>
    <xf numFmtId="0" fontId="31" fillId="2" borderId="112" xfId="7" applyNumberFormat="1" applyFont="1" applyFill="1" applyBorder="1" applyAlignment="1">
      <alignment wrapText="1"/>
    </xf>
    <xf numFmtId="0" fontId="0" fillId="0" borderId="33" xfId="0" quotePrefix="1" applyNumberForma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0" fontId="5" fillId="23" borderId="111" xfId="0" applyFont="1" applyFill="1" applyBorder="1" applyAlignment="1">
      <alignment horizontal="right" vertical="center" wrapText="1"/>
    </xf>
    <xf numFmtId="0" fontId="8" fillId="2" borderId="74" xfId="0" applyFont="1" applyFill="1" applyBorder="1" applyAlignment="1">
      <alignment vertical="center"/>
    </xf>
    <xf numFmtId="0" fontId="8" fillId="2" borderId="72" xfId="0" applyFont="1" applyFill="1" applyBorder="1" applyAlignment="1">
      <alignment vertical="center"/>
    </xf>
    <xf numFmtId="0" fontId="8" fillId="2" borderId="73" xfId="0" applyFont="1" applyFill="1" applyBorder="1" applyAlignment="1">
      <alignment vertical="center"/>
    </xf>
    <xf numFmtId="14" fontId="4" fillId="0" borderId="111" xfId="0" applyNumberFormat="1" applyFont="1" applyFill="1" applyBorder="1" applyAlignment="1">
      <alignment vertical="center"/>
    </xf>
    <xf numFmtId="0" fontId="4" fillId="0" borderId="111" xfId="0" applyNumberFormat="1" applyFont="1" applyFill="1" applyBorder="1" applyAlignment="1">
      <alignment vertical="center"/>
    </xf>
    <xf numFmtId="164" fontId="5" fillId="0" borderId="111" xfId="0" applyNumberFormat="1" applyFont="1" applyFill="1" applyBorder="1" applyAlignment="1">
      <alignment horizontal="right" vertical="center"/>
    </xf>
    <xf numFmtId="164" fontId="0" fillId="0" borderId="111" xfId="0" applyNumberFormat="1" applyFill="1" applyBorder="1" applyAlignment="1">
      <alignment vertical="center"/>
    </xf>
    <xf numFmtId="0" fontId="32" fillId="23" borderId="111" xfId="8" quotePrefix="1" applyNumberFormat="1" applyFont="1" applyFill="1" applyBorder="1" applyAlignment="1">
      <alignment horizontal="center"/>
    </xf>
    <xf numFmtId="0" fontId="5" fillId="23" borderId="115" xfId="0" applyFont="1" applyFill="1" applyBorder="1" applyAlignment="1">
      <alignment horizontal="right" vertical="center" wrapText="1"/>
    </xf>
    <xf numFmtId="0" fontId="0" fillId="0" borderId="117" xfId="0" applyFill="1" applyBorder="1" applyAlignment="1">
      <alignment vertical="center"/>
    </xf>
    <xf numFmtId="0" fontId="68" fillId="0" borderId="0" xfId="0" applyFont="1" applyFill="1"/>
    <xf numFmtId="0" fontId="4" fillId="0" borderId="117" xfId="0" applyFont="1" applyFill="1" applyBorder="1" applyAlignment="1">
      <alignment horizontal="left" vertical="center" wrapText="1"/>
    </xf>
    <xf numFmtId="0" fontId="5" fillId="0" borderId="115" xfId="0" applyFont="1" applyFill="1" applyBorder="1" applyAlignment="1">
      <alignment horizontal="right" vertical="center" wrapText="1"/>
    </xf>
    <xf numFmtId="0" fontId="5" fillId="2" borderId="118" xfId="0" applyFont="1" applyFill="1" applyBorder="1" applyAlignment="1">
      <alignment horizontal="left" vertical="center" wrapText="1"/>
    </xf>
    <xf numFmtId="14" fontId="69" fillId="23" borderId="119" xfId="485" applyNumberFormat="1" applyFont="1" applyFill="1" applyBorder="1" applyAlignment="1">
      <alignment horizontal="left" vertical="center"/>
    </xf>
    <xf numFmtId="14" fontId="65" fillId="23" borderId="119" xfId="485" applyNumberFormat="1" applyFont="1" applyFill="1" applyBorder="1" applyAlignment="1">
      <alignment horizontal="center" vertical="center"/>
    </xf>
    <xf numFmtId="14" fontId="65" fillId="23" borderId="119" xfId="485" applyNumberFormat="1" applyFont="1" applyFill="1" applyBorder="1" applyAlignment="1">
      <alignment vertical="center"/>
    </xf>
    <xf numFmtId="172" fontId="65" fillId="23" borderId="119" xfId="485" applyNumberFormat="1" applyFont="1" applyFill="1" applyBorder="1" applyAlignment="1">
      <alignment horizontal="center" vertical="center"/>
    </xf>
    <xf numFmtId="0" fontId="32" fillId="23" borderId="120" xfId="8" applyNumberFormat="1" applyFont="1" applyFill="1" applyBorder="1" applyAlignment="1">
      <alignment horizontal="left"/>
    </xf>
    <xf numFmtId="14" fontId="65" fillId="23" borderId="119" xfId="485" applyNumberFormat="1" applyFont="1" applyFill="1" applyBorder="1" applyAlignment="1">
      <alignment horizontal="center"/>
    </xf>
    <xf numFmtId="14" fontId="65" fillId="23" borderId="119" xfId="485" applyNumberFormat="1" applyFont="1" applyFill="1" applyBorder="1" applyAlignment="1">
      <alignment horizontal="left" vertical="center"/>
    </xf>
    <xf numFmtId="172" fontId="65" fillId="23" borderId="119" xfId="485" applyNumberFormat="1" applyFont="1" applyFill="1" applyBorder="1" applyAlignment="1">
      <alignment horizontal="left" vertical="center"/>
    </xf>
    <xf numFmtId="0" fontId="31" fillId="23" borderId="120" xfId="8" applyNumberFormat="1" applyFont="1" applyFill="1" applyBorder="1" applyAlignment="1"/>
    <xf numFmtId="0" fontId="32" fillId="23" borderId="119" xfId="8" applyNumberFormat="1" applyFont="1" applyFill="1" applyBorder="1" applyAlignment="1">
      <alignment horizontal="center"/>
    </xf>
    <xf numFmtId="0" fontId="32" fillId="23" borderId="119" xfId="8" applyNumberFormat="1" applyFont="1" applyFill="1" applyBorder="1" applyAlignment="1">
      <alignment horizontal="left"/>
    </xf>
    <xf numFmtId="172" fontId="32" fillId="23" borderId="121" xfId="8" applyNumberFormat="1" applyFont="1" applyFill="1" applyBorder="1" applyAlignment="1">
      <alignment horizontal="center"/>
    </xf>
    <xf numFmtId="16" fontId="32" fillId="0" borderId="119" xfId="8" quotePrefix="1" applyNumberFormat="1" applyFont="1" applyFill="1" applyBorder="1" applyAlignment="1">
      <alignment horizontal="center"/>
    </xf>
    <xf numFmtId="172" fontId="32" fillId="23" borderId="119" xfId="8" applyNumberFormat="1" applyFont="1" applyFill="1" applyBorder="1" applyAlignment="1">
      <alignment horizontal="left"/>
    </xf>
    <xf numFmtId="0" fontId="32" fillId="23" borderId="122" xfId="8" quotePrefix="1" applyNumberFormat="1" applyFont="1" applyFill="1" applyBorder="1" applyAlignment="1">
      <alignment horizontal="center"/>
    </xf>
    <xf numFmtId="0" fontId="5" fillId="23" borderId="119" xfId="0" applyFont="1" applyFill="1" applyBorder="1" applyAlignment="1">
      <alignment horizontal="right" vertical="center" wrapText="1"/>
    </xf>
    <xf numFmtId="0" fontId="5" fillId="0" borderId="119" xfId="0" applyFont="1" applyFill="1" applyBorder="1" applyAlignment="1">
      <alignment horizontal="right" vertical="center" wrapText="1"/>
    </xf>
    <xf numFmtId="0" fontId="65" fillId="0" borderId="111" xfId="0" applyFont="1" applyFill="1" applyBorder="1" applyAlignment="1">
      <alignment horizontal="left" vertical="center"/>
    </xf>
    <xf numFmtId="172" fontId="32" fillId="23" borderId="111" xfId="8" applyNumberFormat="1" applyFont="1" applyFill="1" applyBorder="1" applyAlignment="1">
      <alignment horizontal="center"/>
    </xf>
    <xf numFmtId="14" fontId="65" fillId="0" borderId="111" xfId="485" applyNumberFormat="1" applyFont="1" applyFill="1" applyBorder="1" applyAlignment="1">
      <alignment horizontal="left"/>
    </xf>
    <xf numFmtId="0" fontId="32" fillId="0" borderId="111" xfId="8" applyNumberFormat="1" applyFont="1" applyFill="1" applyBorder="1" applyAlignment="1"/>
    <xf numFmtId="0" fontId="31" fillId="2" borderId="6" xfId="7" applyNumberFormat="1" applyFont="1" applyFill="1" applyBorder="1" applyAlignment="1">
      <alignment horizontal="left" wrapText="1"/>
    </xf>
    <xf numFmtId="0" fontId="31" fillId="2" borderId="6" xfId="7" applyNumberFormat="1" applyFont="1" applyFill="1" applyBorder="1" applyAlignment="1">
      <alignment horizontal="center" wrapText="1"/>
    </xf>
    <xf numFmtId="14" fontId="31" fillId="2" borderId="6" xfId="7" applyNumberFormat="1" applyFont="1" applyFill="1" applyBorder="1" applyAlignment="1">
      <alignment horizontal="center" wrapText="1"/>
    </xf>
    <xf numFmtId="0" fontId="31" fillId="2" borderId="104" xfId="7" applyNumberFormat="1" applyFont="1" applyFill="1" applyBorder="1" applyAlignment="1">
      <alignment horizontal="right" wrapText="1"/>
    </xf>
    <xf numFmtId="0" fontId="31" fillId="23" borderId="44" xfId="8" applyNumberFormat="1" applyFont="1" applyFill="1" applyBorder="1" applyAlignment="1">
      <alignment horizontal="left"/>
    </xf>
    <xf numFmtId="0" fontId="32" fillId="23" borderId="106" xfId="8" applyNumberFormat="1" applyFont="1" applyFill="1" applyBorder="1" applyAlignment="1">
      <alignment horizontal="center"/>
    </xf>
    <xf numFmtId="172" fontId="32" fillId="23" borderId="106" xfId="8" applyNumberFormat="1" applyFont="1" applyFill="1" applyBorder="1" applyAlignment="1">
      <alignment horizontal="center"/>
    </xf>
    <xf numFmtId="0" fontId="32" fillId="23" borderId="106" xfId="8" applyNumberFormat="1" applyFont="1" applyFill="1" applyBorder="1" applyAlignment="1">
      <alignment horizontal="left"/>
    </xf>
    <xf numFmtId="0" fontId="32" fillId="23" borderId="106" xfId="8" quotePrefix="1" applyNumberFormat="1" applyFont="1" applyFill="1" applyBorder="1" applyAlignment="1">
      <alignment horizontal="center"/>
    </xf>
    <xf numFmtId="0" fontId="32" fillId="23" borderId="106" xfId="8" applyNumberFormat="1" applyFont="1" applyFill="1" applyBorder="1" applyAlignment="1"/>
    <xf numFmtId="0" fontId="32" fillId="0" borderId="122" xfId="8" applyFont="1" applyFill="1" applyBorder="1" applyAlignment="1">
      <alignment vertical="center"/>
    </xf>
    <xf numFmtId="0" fontId="31" fillId="23" borderId="41" xfId="8" applyNumberFormat="1" applyFont="1" applyFill="1" applyBorder="1" applyAlignment="1">
      <alignment horizontal="left"/>
    </xf>
    <xf numFmtId="0" fontId="0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  <xf numFmtId="164" fontId="4" fillId="0" borderId="2" xfId="0" applyNumberFormat="1" applyFont="1" applyFill="1" applyBorder="1" applyAlignment="1">
      <alignment vertical="center"/>
    </xf>
    <xf numFmtId="164" fontId="5" fillId="20" borderId="25" xfId="0" applyNumberFormat="1" applyFont="1" applyFill="1" applyBorder="1" applyAlignment="1">
      <alignment vertical="center"/>
    </xf>
    <xf numFmtId="164" fontId="5" fillId="20" borderId="28" xfId="0" applyNumberFormat="1" applyFont="1" applyFill="1" applyBorder="1" applyAlignment="1">
      <alignment vertical="center"/>
    </xf>
    <xf numFmtId="0" fontId="0" fillId="0" borderId="119" xfId="0" applyBorder="1"/>
    <xf numFmtId="14" fontId="65" fillId="0" borderId="119" xfId="485" applyNumberFormat="1" applyFont="1" applyFill="1" applyBorder="1" applyAlignment="1">
      <alignment horizontal="center" vertical="center"/>
    </xf>
    <xf numFmtId="0" fontId="32" fillId="0" borderId="111" xfId="8" applyNumberFormat="1" applyFont="1" applyFill="1" applyBorder="1" applyAlignment="1">
      <alignment horizontal="center"/>
    </xf>
    <xf numFmtId="49" fontId="4" fillId="0" borderId="104" xfId="0" applyNumberFormat="1" applyFont="1" applyFill="1" applyBorder="1" applyAlignment="1">
      <alignment vertical="center"/>
    </xf>
    <xf numFmtId="0" fontId="5" fillId="0" borderId="105" xfId="0" quotePrefix="1" applyNumberFormat="1" applyFont="1" applyFill="1" applyBorder="1" applyAlignment="1">
      <alignment vertical="center"/>
    </xf>
    <xf numFmtId="0" fontId="5" fillId="0" borderId="33" xfId="0" quotePrefix="1" applyNumberFormat="1" applyFont="1" applyFill="1" applyBorder="1" applyAlignment="1">
      <alignment vertical="center"/>
    </xf>
    <xf numFmtId="0" fontId="0" fillId="0" borderId="105" xfId="0" quotePrefix="1" applyNumberFormat="1" applyFill="1" applyBorder="1" applyAlignment="1">
      <alignment vertical="center"/>
    </xf>
    <xf numFmtId="49" fontId="4" fillId="0" borderId="112" xfId="0" applyNumberFormat="1" applyFont="1" applyFill="1" applyBorder="1" applyAlignment="1">
      <alignment vertical="center"/>
    </xf>
    <xf numFmtId="0" fontId="0" fillId="0" borderId="114" xfId="0" quotePrefix="1" applyNumberFormat="1" applyFill="1" applyBorder="1" applyAlignment="1">
      <alignment vertical="center"/>
    </xf>
    <xf numFmtId="0" fontId="0" fillId="0" borderId="109" xfId="0" quotePrefix="1" applyNumberForma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05" xfId="0" applyFont="1" applyFill="1" applyBorder="1" applyAlignment="1">
      <alignment vertical="center"/>
    </xf>
    <xf numFmtId="0" fontId="4" fillId="0" borderId="119" xfId="0" applyFont="1" applyFill="1" applyBorder="1" applyAlignment="1">
      <alignment horizontal="left" vertical="center"/>
    </xf>
    <xf numFmtId="0" fontId="4" fillId="0" borderId="119" xfId="0" applyFont="1" applyFill="1" applyBorder="1" applyAlignment="1">
      <alignment vertical="center"/>
    </xf>
    <xf numFmtId="0" fontId="4" fillId="0" borderId="120" xfId="0" applyFont="1" applyFill="1" applyBorder="1" applyAlignment="1">
      <alignment vertical="center"/>
    </xf>
    <xf numFmtId="0" fontId="4" fillId="0" borderId="107" xfId="0" applyFont="1" applyFill="1" applyBorder="1" applyAlignment="1">
      <alignment horizontal="left" vertical="center"/>
    </xf>
    <xf numFmtId="0" fontId="4" fillId="0" borderId="107" xfId="0" applyFont="1" applyFill="1" applyBorder="1" applyAlignment="1">
      <alignment vertical="center"/>
    </xf>
    <xf numFmtId="0" fontId="4" fillId="0" borderId="111" xfId="0" applyFont="1" applyFill="1" applyBorder="1" applyAlignment="1">
      <alignment horizontal="left" vertical="center"/>
    </xf>
    <xf numFmtId="0" fontId="4" fillId="0" borderId="111" xfId="0" applyFont="1" applyFill="1" applyBorder="1" applyAlignment="1">
      <alignment vertical="center"/>
    </xf>
    <xf numFmtId="0" fontId="4" fillId="0" borderId="116" xfId="0" applyFont="1" applyFill="1" applyBorder="1" applyAlignment="1">
      <alignment vertical="center"/>
    </xf>
    <xf numFmtId="0" fontId="4" fillId="0" borderId="113" xfId="0" applyFont="1" applyFill="1" applyBorder="1" applyAlignment="1">
      <alignment vertical="center"/>
    </xf>
    <xf numFmtId="0" fontId="0" fillId="0" borderId="123" xfId="0" applyFill="1" applyBorder="1" applyAlignment="1">
      <alignment vertical="center"/>
    </xf>
    <xf numFmtId="0" fontId="4" fillId="0" borderId="104" xfId="0" applyFont="1" applyFill="1" applyBorder="1" applyAlignment="1">
      <alignment vertical="center"/>
    </xf>
    <xf numFmtId="0" fontId="4" fillId="0" borderId="108" xfId="0" applyFont="1" applyFill="1" applyBorder="1" applyAlignment="1">
      <alignment vertical="center"/>
    </xf>
    <xf numFmtId="0" fontId="4" fillId="0" borderId="106" xfId="0" applyFont="1" applyFill="1" applyBorder="1" applyAlignment="1">
      <alignment vertical="center"/>
    </xf>
    <xf numFmtId="0" fontId="4" fillId="0" borderId="115" xfId="0" applyFont="1" applyFill="1" applyBorder="1" applyAlignment="1">
      <alignment horizontal="left" vertical="center"/>
    </xf>
    <xf numFmtId="0" fontId="4" fillId="0" borderId="115" xfId="0" applyFont="1" applyFill="1" applyBorder="1" applyAlignment="1">
      <alignment vertical="center"/>
    </xf>
    <xf numFmtId="0" fontId="4" fillId="0" borderId="114" xfId="0" applyFont="1" applyFill="1" applyBorder="1" applyAlignment="1">
      <alignment vertical="center"/>
    </xf>
    <xf numFmtId="14" fontId="65" fillId="0" borderId="12" xfId="485" applyNumberFormat="1" applyFont="1" applyFill="1" applyBorder="1" applyAlignment="1">
      <alignment horizontal="center" vertical="center"/>
    </xf>
    <xf numFmtId="9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14" fontId="0" fillId="0" borderId="0" xfId="0" applyNumberFormat="1" applyAlignment="1">
      <alignment wrapText="1"/>
    </xf>
    <xf numFmtId="0" fontId="9" fillId="16" borderId="16" xfId="0" applyFont="1" applyFill="1" applyBorder="1" applyAlignment="1">
      <alignment horizontal="center"/>
    </xf>
    <xf numFmtId="0" fontId="9" fillId="16" borderId="22" xfId="0" applyFont="1" applyFill="1" applyBorder="1" applyAlignment="1">
      <alignment horizontal="center"/>
    </xf>
    <xf numFmtId="0" fontId="9" fillId="16" borderId="17" xfId="0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6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18" borderId="71" xfId="0" applyFont="1" applyFill="1" applyBorder="1" applyAlignment="1">
      <alignment horizontal="center"/>
    </xf>
    <xf numFmtId="0" fontId="17" fillId="18" borderId="66" xfId="0" applyFont="1" applyFill="1" applyBorder="1" applyAlignment="1">
      <alignment horizontal="center"/>
    </xf>
    <xf numFmtId="0" fontId="17" fillId="18" borderId="67" xfId="0" applyFont="1" applyFill="1" applyBorder="1" applyAlignment="1">
      <alignment horizontal="center"/>
    </xf>
    <xf numFmtId="17" fontId="8" fillId="8" borderId="71" xfId="0" applyNumberFormat="1" applyFont="1" applyFill="1" applyBorder="1" applyAlignment="1">
      <alignment horizontal="center"/>
    </xf>
    <xf numFmtId="17" fontId="8" fillId="8" borderId="66" xfId="0" applyNumberFormat="1" applyFont="1" applyFill="1" applyBorder="1" applyAlignment="1">
      <alignment horizontal="center"/>
    </xf>
    <xf numFmtId="17" fontId="8" fillId="8" borderId="67" xfId="0" applyNumberFormat="1" applyFont="1" applyFill="1" applyBorder="1" applyAlignment="1">
      <alignment horizontal="center"/>
    </xf>
    <xf numFmtId="17" fontId="8" fillId="9" borderId="71" xfId="0" applyNumberFormat="1" applyFont="1" applyFill="1" applyBorder="1" applyAlignment="1">
      <alignment horizontal="center"/>
    </xf>
    <xf numFmtId="17" fontId="8" fillId="9" borderId="66" xfId="0" applyNumberFormat="1" applyFont="1" applyFill="1" applyBorder="1" applyAlignment="1">
      <alignment horizontal="center"/>
    </xf>
    <xf numFmtId="17" fontId="8" fillId="9" borderId="67" xfId="0" applyNumberFormat="1" applyFont="1" applyFill="1" applyBorder="1" applyAlignment="1">
      <alignment horizontal="center"/>
    </xf>
    <xf numFmtId="17" fontId="8" fillId="19" borderId="71" xfId="0" applyNumberFormat="1" applyFont="1" applyFill="1" applyBorder="1" applyAlignment="1">
      <alignment horizontal="center"/>
    </xf>
    <xf numFmtId="17" fontId="8" fillId="19" borderId="66" xfId="0" applyNumberFormat="1" applyFont="1" applyFill="1" applyBorder="1" applyAlignment="1">
      <alignment horizontal="center"/>
    </xf>
    <xf numFmtId="17" fontId="8" fillId="19" borderId="67" xfId="0" applyNumberFormat="1" applyFont="1" applyFill="1" applyBorder="1" applyAlignment="1">
      <alignment horizontal="center"/>
    </xf>
    <xf numFmtId="0" fontId="5" fillId="2" borderId="80" xfId="0" applyFont="1" applyFill="1" applyBorder="1" applyAlignment="1">
      <alignment horizontal="left"/>
    </xf>
    <xf numFmtId="0" fontId="5" fillId="2" borderId="41" xfId="0" applyFont="1" applyFill="1" applyBorder="1" applyAlignment="1">
      <alignment horizontal="left"/>
    </xf>
    <xf numFmtId="0" fontId="5" fillId="2" borderId="70" xfId="0" applyFont="1" applyFill="1" applyBorder="1" applyAlignment="1">
      <alignment horizontal="left"/>
    </xf>
    <xf numFmtId="0" fontId="5" fillId="2" borderId="30" xfId="0" applyFont="1" applyFill="1" applyBorder="1" applyAlignment="1">
      <alignment horizontal="left"/>
    </xf>
    <xf numFmtId="0" fontId="5" fillId="2" borderId="71" xfId="0" applyFont="1" applyFill="1" applyBorder="1" applyAlignment="1">
      <alignment horizontal="left"/>
    </xf>
    <xf numFmtId="0" fontId="5" fillId="2" borderId="79" xfId="0" applyFont="1" applyFill="1" applyBorder="1" applyAlignment="1">
      <alignment horizontal="left"/>
    </xf>
    <xf numFmtId="0" fontId="5" fillId="2" borderId="75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5" fillId="3" borderId="71" xfId="0" applyFont="1" applyFill="1" applyBorder="1" applyAlignment="1">
      <alignment horizontal="center"/>
    </xf>
    <xf numFmtId="0" fontId="5" fillId="3" borderId="66" xfId="0" applyFont="1" applyFill="1" applyBorder="1" applyAlignment="1">
      <alignment horizontal="center"/>
    </xf>
    <xf numFmtId="0" fontId="5" fillId="3" borderId="79" xfId="0" applyFont="1" applyFill="1" applyBorder="1" applyAlignment="1">
      <alignment horizontal="center"/>
    </xf>
    <xf numFmtId="0" fontId="5" fillId="2" borderId="75" xfId="0" applyFont="1" applyFill="1" applyBorder="1" applyAlignment="1">
      <alignment horizontal="left" vertical="center" wrapText="1"/>
    </xf>
    <xf numFmtId="0" fontId="5" fillId="2" borderId="33" xfId="0" applyFont="1" applyFill="1" applyBorder="1" applyAlignment="1">
      <alignment horizontal="left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6" borderId="22" xfId="0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 vertical="center" wrapText="1"/>
    </xf>
    <xf numFmtId="164" fontId="5" fillId="3" borderId="71" xfId="0" applyNumberFormat="1" applyFont="1" applyFill="1" applyBorder="1" applyAlignment="1">
      <alignment horizontal="center" vertical="center"/>
    </xf>
    <xf numFmtId="0" fontId="5" fillId="3" borderId="66" xfId="0" applyFont="1" applyFill="1" applyBorder="1" applyAlignment="1">
      <alignment horizontal="center" vertical="center"/>
    </xf>
    <xf numFmtId="0" fontId="5" fillId="3" borderId="79" xfId="0" applyFont="1" applyFill="1" applyBorder="1" applyAlignment="1">
      <alignment horizontal="center" vertical="center"/>
    </xf>
    <xf numFmtId="0" fontId="16" fillId="6" borderId="71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5" fillId="2" borderId="70" xfId="0" applyFont="1" applyFill="1" applyBorder="1" applyAlignment="1">
      <alignment horizontal="left" vertical="center"/>
    </xf>
    <xf numFmtId="0" fontId="5" fillId="2" borderId="65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16" fillId="12" borderId="71" xfId="0" applyFont="1" applyFill="1" applyBorder="1" applyAlignment="1">
      <alignment horizontal="center" vertical="center" wrapText="1"/>
    </xf>
    <xf numFmtId="0" fontId="16" fillId="12" borderId="66" xfId="0" applyFont="1" applyFill="1" applyBorder="1" applyAlignment="1">
      <alignment horizontal="center" vertical="center" wrapText="1"/>
    </xf>
    <xf numFmtId="0" fontId="16" fillId="12" borderId="67" xfId="0" applyFont="1" applyFill="1" applyBorder="1" applyAlignment="1">
      <alignment horizontal="center" vertical="center" wrapText="1"/>
    </xf>
    <xf numFmtId="0" fontId="13" fillId="18" borderId="17" xfId="0" applyFont="1" applyFill="1" applyBorder="1" applyAlignment="1">
      <alignment horizontal="center" vertical="center" wrapText="1"/>
    </xf>
    <xf numFmtId="0" fontId="13" fillId="18" borderId="19" xfId="0" applyFont="1" applyFill="1" applyBorder="1" applyAlignment="1">
      <alignment horizontal="center" vertical="center" wrapText="1"/>
    </xf>
    <xf numFmtId="0" fontId="15" fillId="18" borderId="69" xfId="0" applyFont="1" applyFill="1" applyBorder="1" applyAlignment="1">
      <alignment horizontal="center" vertical="center"/>
    </xf>
    <xf numFmtId="0" fontId="9" fillId="7" borderId="66" xfId="0" applyFont="1" applyFill="1" applyBorder="1" applyAlignment="1">
      <alignment horizontal="center" vertical="center" wrapText="1"/>
    </xf>
    <xf numFmtId="0" fontId="9" fillId="7" borderId="67" xfId="0" applyFont="1" applyFill="1" applyBorder="1" applyAlignment="1">
      <alignment horizontal="center" vertical="center" wrapText="1"/>
    </xf>
    <xf numFmtId="164" fontId="25" fillId="18" borderId="66" xfId="0" applyNumberFormat="1" applyFont="1" applyFill="1" applyBorder="1" applyAlignment="1">
      <alignment horizontal="left" vertical="center"/>
    </xf>
    <xf numFmtId="164" fontId="25" fillId="18" borderId="67" xfId="0" applyNumberFormat="1" applyFont="1" applyFill="1" applyBorder="1" applyAlignment="1">
      <alignment horizontal="left" vertical="center"/>
    </xf>
    <xf numFmtId="0" fontId="67" fillId="18" borderId="65" xfId="0" quotePrefix="1" applyFont="1" applyFill="1" applyBorder="1" applyAlignment="1">
      <alignment horizontal="center" vertical="center"/>
    </xf>
    <xf numFmtId="0" fontId="66" fillId="18" borderId="65" xfId="0" applyFont="1" applyFill="1" applyBorder="1" applyAlignment="1">
      <alignment horizontal="center" vertical="center"/>
    </xf>
    <xf numFmtId="0" fontId="5" fillId="20" borderId="70" xfId="0" applyFont="1" applyFill="1" applyBorder="1" applyAlignment="1">
      <alignment horizontal="left" vertical="center"/>
    </xf>
    <xf numFmtId="0" fontId="5" fillId="20" borderId="65" xfId="0" applyFont="1" applyFill="1" applyBorder="1" applyAlignment="1">
      <alignment horizontal="left" vertical="center"/>
    </xf>
    <xf numFmtId="0" fontId="5" fillId="20" borderId="32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81" xfId="0" applyFont="1" applyFill="1" applyBorder="1" applyAlignment="1">
      <alignment horizontal="center"/>
    </xf>
    <xf numFmtId="0" fontId="11" fillId="2" borderId="80" xfId="0" applyFont="1" applyFill="1" applyBorder="1" applyAlignment="1">
      <alignment horizontal="left" vertical="center"/>
    </xf>
    <xf numFmtId="0" fontId="11" fillId="2" borderId="105" xfId="0" applyFont="1" applyFill="1" applyBorder="1" applyAlignment="1">
      <alignment horizontal="left" vertical="center"/>
    </xf>
    <xf numFmtId="0" fontId="11" fillId="2" borderId="33" xfId="0" applyFont="1" applyFill="1" applyBorder="1" applyAlignment="1">
      <alignment horizontal="left" vertical="center"/>
    </xf>
    <xf numFmtId="0" fontId="5" fillId="2" borderId="65" xfId="0" applyFont="1" applyFill="1" applyBorder="1" applyAlignment="1">
      <alignment horizontal="left"/>
    </xf>
    <xf numFmtId="0" fontId="5" fillId="2" borderId="32" xfId="0" applyFont="1" applyFill="1" applyBorder="1" applyAlignment="1">
      <alignment horizontal="left"/>
    </xf>
    <xf numFmtId="0" fontId="16" fillId="7" borderId="71" xfId="0" applyFont="1" applyFill="1" applyBorder="1" applyAlignment="1">
      <alignment horizontal="center" vertical="center" wrapText="1"/>
    </xf>
    <xf numFmtId="0" fontId="16" fillId="7" borderId="66" xfId="0" applyFont="1" applyFill="1" applyBorder="1" applyAlignment="1">
      <alignment horizontal="center" vertical="center" wrapText="1"/>
    </xf>
    <xf numFmtId="0" fontId="16" fillId="7" borderId="67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wrapText="1"/>
    </xf>
    <xf numFmtId="0" fontId="16" fillId="6" borderId="22" xfId="0" applyFont="1" applyFill="1" applyBorder="1" applyAlignment="1">
      <alignment horizontal="center" wrapText="1"/>
    </xf>
    <xf numFmtId="0" fontId="16" fillId="6" borderId="17" xfId="0" applyFont="1" applyFill="1" applyBorder="1" applyAlignment="1">
      <alignment horizontal="center" wrapText="1"/>
    </xf>
    <xf numFmtId="0" fontId="16" fillId="6" borderId="18" xfId="0" applyFont="1" applyFill="1" applyBorder="1" applyAlignment="1">
      <alignment horizontal="center" wrapText="1"/>
    </xf>
    <xf numFmtId="0" fontId="16" fillId="6" borderId="0" xfId="0" applyFont="1" applyFill="1" applyBorder="1" applyAlignment="1">
      <alignment horizontal="center" wrapText="1"/>
    </xf>
    <xf numFmtId="0" fontId="16" fillId="6" borderId="19" xfId="0" applyFont="1" applyFill="1" applyBorder="1" applyAlignment="1">
      <alignment horizontal="center" wrapText="1"/>
    </xf>
    <xf numFmtId="0" fontId="16" fillId="6" borderId="76" xfId="0" applyFont="1" applyFill="1" applyBorder="1" applyAlignment="1">
      <alignment horizontal="center" wrapText="1"/>
    </xf>
    <xf numFmtId="0" fontId="16" fillId="6" borderId="77" xfId="0" applyFont="1" applyFill="1" applyBorder="1" applyAlignment="1">
      <alignment horizontal="center" wrapText="1"/>
    </xf>
    <xf numFmtId="0" fontId="16" fillId="6" borderId="42" xfId="0" applyFont="1" applyFill="1" applyBorder="1" applyAlignment="1">
      <alignment horizontal="center" wrapText="1"/>
    </xf>
    <xf numFmtId="0" fontId="16" fillId="6" borderId="71" xfId="0" applyFont="1" applyFill="1" applyBorder="1" applyAlignment="1">
      <alignment horizontal="center" wrapText="1"/>
    </xf>
    <xf numFmtId="0" fontId="16" fillId="6" borderId="66" xfId="0" applyFont="1" applyFill="1" applyBorder="1" applyAlignment="1">
      <alignment horizontal="center" wrapText="1"/>
    </xf>
    <xf numFmtId="0" fontId="16" fillId="6" borderId="67" xfId="0" applyFont="1" applyFill="1" applyBorder="1" applyAlignment="1">
      <alignment horizontal="center" wrapText="1"/>
    </xf>
    <xf numFmtId="0" fontId="21" fillId="17" borderId="1" xfId="0" applyFont="1" applyFill="1" applyBorder="1" applyAlignment="1">
      <alignment horizontal="center"/>
    </xf>
    <xf numFmtId="0" fontId="5" fillId="2" borderId="68" xfId="0" applyFont="1" applyFill="1" applyBorder="1" applyAlignment="1">
      <alignment horizontal="left"/>
    </xf>
    <xf numFmtId="0" fontId="5" fillId="2" borderId="69" xfId="0" applyFont="1" applyFill="1" applyBorder="1" applyAlignment="1">
      <alignment horizontal="left"/>
    </xf>
    <xf numFmtId="0" fontId="17" fillId="10" borderId="71" xfId="0" applyFont="1" applyFill="1" applyBorder="1" applyAlignment="1">
      <alignment horizontal="center"/>
    </xf>
    <xf numFmtId="0" fontId="17" fillId="10" borderId="66" xfId="0" applyFont="1" applyFill="1" applyBorder="1" applyAlignment="1">
      <alignment horizontal="center"/>
    </xf>
    <xf numFmtId="0" fontId="17" fillId="10" borderId="67" xfId="0" applyFont="1" applyFill="1" applyBorder="1" applyAlignment="1">
      <alignment horizontal="center"/>
    </xf>
    <xf numFmtId="17" fontId="8" fillId="13" borderId="72" xfId="0" applyNumberFormat="1" applyFont="1" applyFill="1" applyBorder="1" applyAlignment="1">
      <alignment horizontal="center"/>
    </xf>
    <xf numFmtId="0" fontId="8" fillId="13" borderId="73" xfId="0" applyFont="1" applyFill="1" applyBorder="1" applyAlignment="1">
      <alignment horizontal="center"/>
    </xf>
    <xf numFmtId="0" fontId="8" fillId="13" borderId="74" xfId="0" applyFont="1" applyFill="1" applyBorder="1" applyAlignment="1">
      <alignment horizontal="center"/>
    </xf>
    <xf numFmtId="17" fontId="8" fillId="14" borderId="72" xfId="0" applyNumberFormat="1" applyFont="1" applyFill="1" applyBorder="1" applyAlignment="1">
      <alignment horizontal="center"/>
    </xf>
    <xf numFmtId="0" fontId="8" fillId="14" borderId="73" xfId="0" applyFont="1" applyFill="1" applyBorder="1" applyAlignment="1">
      <alignment horizontal="center"/>
    </xf>
    <xf numFmtId="0" fontId="8" fillId="14" borderId="74" xfId="0" applyFont="1" applyFill="1" applyBorder="1" applyAlignment="1">
      <alignment horizontal="center"/>
    </xf>
    <xf numFmtId="17" fontId="8" fillId="15" borderId="72" xfId="0" applyNumberFormat="1" applyFont="1" applyFill="1" applyBorder="1" applyAlignment="1">
      <alignment horizontal="center"/>
    </xf>
    <xf numFmtId="0" fontId="8" fillId="15" borderId="73" xfId="0" applyFont="1" applyFill="1" applyBorder="1" applyAlignment="1">
      <alignment horizontal="center"/>
    </xf>
    <xf numFmtId="0" fontId="8" fillId="15" borderId="74" xfId="0" applyFont="1" applyFill="1" applyBorder="1" applyAlignment="1">
      <alignment horizontal="center"/>
    </xf>
  </cellXfs>
  <cellStyles count="486">
    <cellStyle name="20% - Accent1 10" xfId="72"/>
    <cellStyle name="20% - Accent1 11" xfId="73"/>
    <cellStyle name="20% - Accent1 12" xfId="24"/>
    <cellStyle name="20% - Accent1 2" xfId="74"/>
    <cellStyle name="20% - Accent1 3" xfId="75"/>
    <cellStyle name="20% - Accent1 4" xfId="76"/>
    <cellStyle name="20% - Accent1 5" xfId="77"/>
    <cellStyle name="20% - Accent1 6" xfId="78"/>
    <cellStyle name="20% - Accent1 7" xfId="79"/>
    <cellStyle name="20% - Accent1 8" xfId="80"/>
    <cellStyle name="20% - Accent1 9" xfId="81"/>
    <cellStyle name="20% - Accent2 10" xfId="82"/>
    <cellStyle name="20% - Accent2 11" xfId="83"/>
    <cellStyle name="20% - Accent2 12" xfId="25"/>
    <cellStyle name="20% - Accent2 2" xfId="84"/>
    <cellStyle name="20% - Accent2 3" xfId="85"/>
    <cellStyle name="20% - Accent2 4" xfId="86"/>
    <cellStyle name="20% - Accent2 5" xfId="87"/>
    <cellStyle name="20% - Accent2 6" xfId="88"/>
    <cellStyle name="20% - Accent2 7" xfId="89"/>
    <cellStyle name="20% - Accent2 8" xfId="90"/>
    <cellStyle name="20% - Accent2 9" xfId="91"/>
    <cellStyle name="20% - Accent3 10" xfId="92"/>
    <cellStyle name="20% - Accent3 11" xfId="93"/>
    <cellStyle name="20% - Accent3 12" xfId="26"/>
    <cellStyle name="20% - Accent3 2" xfId="94"/>
    <cellStyle name="20% - Accent3 3" xfId="95"/>
    <cellStyle name="20% - Accent3 4" xfId="96"/>
    <cellStyle name="20% - Accent3 5" xfId="97"/>
    <cellStyle name="20% - Accent3 6" xfId="98"/>
    <cellStyle name="20% - Accent3 7" xfId="99"/>
    <cellStyle name="20% - Accent3 8" xfId="100"/>
    <cellStyle name="20% - Accent3 9" xfId="101"/>
    <cellStyle name="20% - Accent4 10" xfId="102"/>
    <cellStyle name="20% - Accent4 11" xfId="103"/>
    <cellStyle name="20% - Accent4 12" xfId="27"/>
    <cellStyle name="20% - Accent4 2" xfId="104"/>
    <cellStyle name="20% - Accent4 3" xfId="105"/>
    <cellStyle name="20% - Accent4 4" xfId="106"/>
    <cellStyle name="20% - Accent4 5" xfId="107"/>
    <cellStyle name="20% - Accent4 6" xfId="108"/>
    <cellStyle name="20% - Accent4 7" xfId="109"/>
    <cellStyle name="20% - Accent4 8" xfId="110"/>
    <cellStyle name="20% - Accent4 9" xfId="111"/>
    <cellStyle name="20% - Accent5 10" xfId="112"/>
    <cellStyle name="20% - Accent5 11" xfId="113"/>
    <cellStyle name="20% - Accent5 12" xfId="28"/>
    <cellStyle name="20% - Accent5 2" xfId="114"/>
    <cellStyle name="20% - Accent5 3" xfId="115"/>
    <cellStyle name="20% - Accent5 4" xfId="116"/>
    <cellStyle name="20% - Accent5 5" xfId="117"/>
    <cellStyle name="20% - Accent5 6" xfId="118"/>
    <cellStyle name="20% - Accent5 7" xfId="119"/>
    <cellStyle name="20% - Accent5 8" xfId="120"/>
    <cellStyle name="20% - Accent5 9" xfId="121"/>
    <cellStyle name="20% - Accent6 10" xfId="122"/>
    <cellStyle name="20% - Accent6 11" xfId="123"/>
    <cellStyle name="20% - Accent6 12" xfId="29"/>
    <cellStyle name="20% - Accent6 2" xfId="124"/>
    <cellStyle name="20% - Accent6 3" xfId="125"/>
    <cellStyle name="20% - Accent6 4" xfId="126"/>
    <cellStyle name="20% - Accent6 5" xfId="127"/>
    <cellStyle name="20% - Accent6 6" xfId="128"/>
    <cellStyle name="20% - Accent6 7" xfId="129"/>
    <cellStyle name="20% - Accent6 8" xfId="130"/>
    <cellStyle name="20% - Accent6 9" xfId="131"/>
    <cellStyle name="40% - Accent1 10" xfId="132"/>
    <cellStyle name="40% - Accent1 11" xfId="133"/>
    <cellStyle name="40% - Accent1 12" xfId="30"/>
    <cellStyle name="40% - Accent1 2" xfId="134"/>
    <cellStyle name="40% - Accent1 3" xfId="135"/>
    <cellStyle name="40% - Accent1 4" xfId="136"/>
    <cellStyle name="40% - Accent1 5" xfId="137"/>
    <cellStyle name="40% - Accent1 6" xfId="138"/>
    <cellStyle name="40% - Accent1 7" xfId="139"/>
    <cellStyle name="40% - Accent1 8" xfId="140"/>
    <cellStyle name="40% - Accent1 9" xfId="141"/>
    <cellStyle name="40% - Accent2 10" xfId="142"/>
    <cellStyle name="40% - Accent2 11" xfId="143"/>
    <cellStyle name="40% - Accent2 12" xfId="31"/>
    <cellStyle name="40% - Accent2 2" xfId="144"/>
    <cellStyle name="40% - Accent2 3" xfId="145"/>
    <cellStyle name="40% - Accent2 4" xfId="146"/>
    <cellStyle name="40% - Accent2 5" xfId="147"/>
    <cellStyle name="40% - Accent2 6" xfId="148"/>
    <cellStyle name="40% - Accent2 7" xfId="149"/>
    <cellStyle name="40% - Accent2 8" xfId="150"/>
    <cellStyle name="40% - Accent2 9" xfId="151"/>
    <cellStyle name="40% - Accent3 10" xfId="152"/>
    <cellStyle name="40% - Accent3 11" xfId="153"/>
    <cellStyle name="40% - Accent3 12" xfId="32"/>
    <cellStyle name="40% - Accent3 2" xfId="154"/>
    <cellStyle name="40% - Accent3 3" xfId="155"/>
    <cellStyle name="40% - Accent3 4" xfId="156"/>
    <cellStyle name="40% - Accent3 5" xfId="157"/>
    <cellStyle name="40% - Accent3 6" xfId="158"/>
    <cellStyle name="40% - Accent3 7" xfId="159"/>
    <cellStyle name="40% - Accent3 8" xfId="160"/>
    <cellStyle name="40% - Accent3 9" xfId="161"/>
    <cellStyle name="40% - Accent4 10" xfId="162"/>
    <cellStyle name="40% - Accent4 11" xfId="163"/>
    <cellStyle name="40% - Accent4 12" xfId="33"/>
    <cellStyle name="40% - Accent4 2" xfId="164"/>
    <cellStyle name="40% - Accent4 3" xfId="165"/>
    <cellStyle name="40% - Accent4 4" xfId="166"/>
    <cellStyle name="40% - Accent4 5" xfId="167"/>
    <cellStyle name="40% - Accent4 6" xfId="168"/>
    <cellStyle name="40% - Accent4 7" xfId="169"/>
    <cellStyle name="40% - Accent4 8" xfId="170"/>
    <cellStyle name="40% - Accent4 9" xfId="171"/>
    <cellStyle name="40% - Accent5 10" xfId="172"/>
    <cellStyle name="40% - Accent5 11" xfId="173"/>
    <cellStyle name="40% - Accent5 12" xfId="34"/>
    <cellStyle name="40% - Accent5 2" xfId="174"/>
    <cellStyle name="40% - Accent5 3" xfId="175"/>
    <cellStyle name="40% - Accent5 4" xfId="176"/>
    <cellStyle name="40% - Accent5 5" xfId="177"/>
    <cellStyle name="40% - Accent5 6" xfId="178"/>
    <cellStyle name="40% - Accent5 7" xfId="179"/>
    <cellStyle name="40% - Accent5 8" xfId="180"/>
    <cellStyle name="40% - Accent5 9" xfId="181"/>
    <cellStyle name="40% - Accent6 10" xfId="182"/>
    <cellStyle name="40% - Accent6 11" xfId="183"/>
    <cellStyle name="40% - Accent6 12" xfId="35"/>
    <cellStyle name="40% - Accent6 2" xfId="184"/>
    <cellStyle name="40% - Accent6 3" xfId="185"/>
    <cellStyle name="40% - Accent6 4" xfId="186"/>
    <cellStyle name="40% - Accent6 5" xfId="187"/>
    <cellStyle name="40% - Accent6 6" xfId="188"/>
    <cellStyle name="40% - Accent6 7" xfId="189"/>
    <cellStyle name="40% - Accent6 8" xfId="190"/>
    <cellStyle name="40% - Accent6 9" xfId="191"/>
    <cellStyle name="60% - Accent1 10" xfId="36"/>
    <cellStyle name="60% - Accent1 2" xfId="192"/>
    <cellStyle name="60% - Accent1 3" xfId="193"/>
    <cellStyle name="60% - Accent1 4" xfId="194"/>
    <cellStyle name="60% - Accent1 5" xfId="195"/>
    <cellStyle name="60% - Accent1 6" xfId="196"/>
    <cellStyle name="60% - Accent1 7" xfId="197"/>
    <cellStyle name="60% - Accent1 8" xfId="198"/>
    <cellStyle name="60% - Accent1 9" xfId="199"/>
    <cellStyle name="60% - Accent2 10" xfId="37"/>
    <cellStyle name="60% - Accent2 2" xfId="200"/>
    <cellStyle name="60% - Accent2 3" xfId="201"/>
    <cellStyle name="60% - Accent2 4" xfId="202"/>
    <cellStyle name="60% - Accent2 5" xfId="203"/>
    <cellStyle name="60% - Accent2 6" xfId="204"/>
    <cellStyle name="60% - Accent2 7" xfId="205"/>
    <cellStyle name="60% - Accent2 8" xfId="206"/>
    <cellStyle name="60% - Accent2 9" xfId="207"/>
    <cellStyle name="60% - Accent3 10" xfId="38"/>
    <cellStyle name="60% - Accent3 2" xfId="208"/>
    <cellStyle name="60% - Accent3 3" xfId="209"/>
    <cellStyle name="60% - Accent3 4" xfId="210"/>
    <cellStyle name="60% - Accent3 5" xfId="211"/>
    <cellStyle name="60% - Accent3 6" xfId="212"/>
    <cellStyle name="60% - Accent3 7" xfId="213"/>
    <cellStyle name="60% - Accent3 8" xfId="214"/>
    <cellStyle name="60% - Accent3 9" xfId="215"/>
    <cellStyle name="60% - Accent4 10" xfId="39"/>
    <cellStyle name="60% - Accent4 2" xfId="216"/>
    <cellStyle name="60% - Accent4 3" xfId="217"/>
    <cellStyle name="60% - Accent4 4" xfId="218"/>
    <cellStyle name="60% - Accent4 5" xfId="219"/>
    <cellStyle name="60% - Accent4 6" xfId="220"/>
    <cellStyle name="60% - Accent4 7" xfId="221"/>
    <cellStyle name="60% - Accent4 8" xfId="222"/>
    <cellStyle name="60% - Accent4 9" xfId="223"/>
    <cellStyle name="60% - Accent5 10" xfId="40"/>
    <cellStyle name="60% - Accent5 2" xfId="224"/>
    <cellStyle name="60% - Accent5 3" xfId="225"/>
    <cellStyle name="60% - Accent5 4" xfId="226"/>
    <cellStyle name="60% - Accent5 5" xfId="227"/>
    <cellStyle name="60% - Accent5 6" xfId="228"/>
    <cellStyle name="60% - Accent5 7" xfId="229"/>
    <cellStyle name="60% - Accent5 8" xfId="230"/>
    <cellStyle name="60% - Accent5 9" xfId="231"/>
    <cellStyle name="60% - Accent6 10" xfId="41"/>
    <cellStyle name="60% - Accent6 2" xfId="232"/>
    <cellStyle name="60% - Accent6 3" xfId="233"/>
    <cellStyle name="60% - Accent6 4" xfId="234"/>
    <cellStyle name="60% - Accent6 5" xfId="235"/>
    <cellStyle name="60% - Accent6 6" xfId="236"/>
    <cellStyle name="60% - Accent6 7" xfId="237"/>
    <cellStyle name="60% - Accent6 8" xfId="238"/>
    <cellStyle name="60% - Accent6 9" xfId="239"/>
    <cellStyle name="Accent1 10" xfId="42"/>
    <cellStyle name="Accent1 2" xfId="240"/>
    <cellStyle name="Accent1 3" xfId="241"/>
    <cellStyle name="Accent1 4" xfId="242"/>
    <cellStyle name="Accent1 5" xfId="243"/>
    <cellStyle name="Accent1 6" xfId="244"/>
    <cellStyle name="Accent1 7" xfId="245"/>
    <cellStyle name="Accent1 8" xfId="246"/>
    <cellStyle name="Accent1 9" xfId="247"/>
    <cellStyle name="Accent2 10" xfId="43"/>
    <cellStyle name="Accent2 2" xfId="248"/>
    <cellStyle name="Accent2 3" xfId="249"/>
    <cellStyle name="Accent2 4" xfId="250"/>
    <cellStyle name="Accent2 5" xfId="251"/>
    <cellStyle name="Accent2 6" xfId="252"/>
    <cellStyle name="Accent2 7" xfId="253"/>
    <cellStyle name="Accent2 8" xfId="254"/>
    <cellStyle name="Accent2 9" xfId="255"/>
    <cellStyle name="Accent3 10" xfId="44"/>
    <cellStyle name="Accent3 2" xfId="256"/>
    <cellStyle name="Accent3 3" xfId="257"/>
    <cellStyle name="Accent3 4" xfId="258"/>
    <cellStyle name="Accent3 5" xfId="259"/>
    <cellStyle name="Accent3 6" xfId="260"/>
    <cellStyle name="Accent3 7" xfId="261"/>
    <cellStyle name="Accent3 8" xfId="262"/>
    <cellStyle name="Accent3 9" xfId="263"/>
    <cellStyle name="Accent4 10" xfId="45"/>
    <cellStyle name="Accent4 2" xfId="264"/>
    <cellStyle name="Accent4 3" xfId="265"/>
    <cellStyle name="Accent4 4" xfId="266"/>
    <cellStyle name="Accent4 5" xfId="267"/>
    <cellStyle name="Accent4 6" xfId="268"/>
    <cellStyle name="Accent4 7" xfId="269"/>
    <cellStyle name="Accent4 8" xfId="270"/>
    <cellStyle name="Accent4 9" xfId="271"/>
    <cellStyle name="Accent5 10" xfId="46"/>
    <cellStyle name="Accent5 2" xfId="272"/>
    <cellStyle name="Accent5 3" xfId="273"/>
    <cellStyle name="Accent5 4" xfId="274"/>
    <cellStyle name="Accent5 5" xfId="275"/>
    <cellStyle name="Accent5 6" xfId="276"/>
    <cellStyle name="Accent5 7" xfId="277"/>
    <cellStyle name="Accent5 8" xfId="278"/>
    <cellStyle name="Accent5 9" xfId="279"/>
    <cellStyle name="Accent6 10" xfId="47"/>
    <cellStyle name="Accent6 2" xfId="280"/>
    <cellStyle name="Accent6 3" xfId="281"/>
    <cellStyle name="Accent6 4" xfId="282"/>
    <cellStyle name="Accent6 5" xfId="283"/>
    <cellStyle name="Accent6 6" xfId="284"/>
    <cellStyle name="Accent6 7" xfId="285"/>
    <cellStyle name="Accent6 8" xfId="286"/>
    <cellStyle name="Accent6 9" xfId="287"/>
    <cellStyle name="Bad 10" xfId="48"/>
    <cellStyle name="Bad 2" xfId="288"/>
    <cellStyle name="Bad 3" xfId="289"/>
    <cellStyle name="Bad 4" xfId="290"/>
    <cellStyle name="Bad 5" xfId="291"/>
    <cellStyle name="Bad 6" xfId="292"/>
    <cellStyle name="Bad 7" xfId="293"/>
    <cellStyle name="Bad 8" xfId="294"/>
    <cellStyle name="Bad 9" xfId="295"/>
    <cellStyle name="Calculation 10" xfId="49"/>
    <cellStyle name="Calculation 11" xfId="440"/>
    <cellStyle name="Calculation 2" xfId="296"/>
    <cellStyle name="Calculation 2 2" xfId="445"/>
    <cellStyle name="Calculation 3" xfId="297"/>
    <cellStyle name="Calculation 3 2" xfId="446"/>
    <cellStyle name="Calculation 4" xfId="298"/>
    <cellStyle name="Calculation 4 2" xfId="447"/>
    <cellStyle name="Calculation 5" xfId="299"/>
    <cellStyle name="Calculation 5 2" xfId="448"/>
    <cellStyle name="Calculation 6" xfId="300"/>
    <cellStyle name="Calculation 6 2" xfId="449"/>
    <cellStyle name="Calculation 7" xfId="301"/>
    <cellStyle name="Calculation 7 2" xfId="450"/>
    <cellStyle name="Calculation 8" xfId="302"/>
    <cellStyle name="Calculation 8 2" xfId="451"/>
    <cellStyle name="Calculation 9" xfId="303"/>
    <cellStyle name="Calculation 9 2" xfId="452"/>
    <cellStyle name="Check Cell 10" xfId="50"/>
    <cellStyle name="Check Cell 2" xfId="304"/>
    <cellStyle name="Check Cell 3" xfId="305"/>
    <cellStyle name="Check Cell 4" xfId="306"/>
    <cellStyle name="Check Cell 5" xfId="307"/>
    <cellStyle name="Check Cell 6" xfId="308"/>
    <cellStyle name="Check Cell 7" xfId="309"/>
    <cellStyle name="Check Cell 8" xfId="310"/>
    <cellStyle name="Check Cell 9" xfId="311"/>
    <cellStyle name="Comma" xfId="1" builtinId="3"/>
    <cellStyle name="Comma 2" xfId="5"/>
    <cellStyle name="Comma 2 2" xfId="312"/>
    <cellStyle name="Comma 3" xfId="20"/>
    <cellStyle name="Comma 3 2" xfId="23"/>
    <cellStyle name="Comma 4" xfId="6"/>
    <cellStyle name="Explanatory Text 10" xfId="51"/>
    <cellStyle name="Explanatory Text 2" xfId="313"/>
    <cellStyle name="Explanatory Text 3" xfId="314"/>
    <cellStyle name="Explanatory Text 4" xfId="315"/>
    <cellStyle name="Explanatory Text 5" xfId="316"/>
    <cellStyle name="Explanatory Text 6" xfId="317"/>
    <cellStyle name="Explanatory Text 7" xfId="318"/>
    <cellStyle name="Explanatory Text 8" xfId="319"/>
    <cellStyle name="Explanatory Text 9" xfId="320"/>
    <cellStyle name="Good 10" xfId="52"/>
    <cellStyle name="Good 2" xfId="321"/>
    <cellStyle name="Good 3" xfId="322"/>
    <cellStyle name="Good 4" xfId="323"/>
    <cellStyle name="Good 5" xfId="324"/>
    <cellStyle name="Good 6" xfId="325"/>
    <cellStyle name="Good 7" xfId="326"/>
    <cellStyle name="Good 8" xfId="327"/>
    <cellStyle name="Good 9" xfId="328"/>
    <cellStyle name="Heading 1 10" xfId="53"/>
    <cellStyle name="Heading 1 2" xfId="329"/>
    <cellStyle name="Heading 1 3" xfId="330"/>
    <cellStyle name="Heading 1 4" xfId="331"/>
    <cellStyle name="Heading 1 5" xfId="332"/>
    <cellStyle name="Heading 1 6" xfId="333"/>
    <cellStyle name="Heading 1 7" xfId="334"/>
    <cellStyle name="Heading 1 8" xfId="335"/>
    <cellStyle name="Heading 1 9" xfId="336"/>
    <cellStyle name="Heading 2 10" xfId="54"/>
    <cellStyle name="Heading 2 2" xfId="337"/>
    <cellStyle name="Heading 2 3" xfId="338"/>
    <cellStyle name="Heading 2 4" xfId="339"/>
    <cellStyle name="Heading 2 5" xfId="340"/>
    <cellStyle name="Heading 2 6" xfId="341"/>
    <cellStyle name="Heading 2 7" xfId="342"/>
    <cellStyle name="Heading 2 8" xfId="343"/>
    <cellStyle name="Heading 2 9" xfId="344"/>
    <cellStyle name="Heading 3 10" xfId="55"/>
    <cellStyle name="Heading 3 2" xfId="345"/>
    <cellStyle name="Heading 3 3" xfId="346"/>
    <cellStyle name="Heading 3 4" xfId="347"/>
    <cellStyle name="Heading 3 5" xfId="348"/>
    <cellStyle name="Heading 3 6" xfId="349"/>
    <cellStyle name="Heading 3 7" xfId="350"/>
    <cellStyle name="Heading 3 8" xfId="351"/>
    <cellStyle name="Heading 3 9" xfId="352"/>
    <cellStyle name="Heading 4 10" xfId="56"/>
    <cellStyle name="Heading 4 2" xfId="353"/>
    <cellStyle name="Heading 4 3" xfId="354"/>
    <cellStyle name="Heading 4 4" xfId="355"/>
    <cellStyle name="Heading 4 5" xfId="356"/>
    <cellStyle name="Heading 4 6" xfId="357"/>
    <cellStyle name="Heading 4 7" xfId="358"/>
    <cellStyle name="Heading 4 8" xfId="359"/>
    <cellStyle name="Heading 4 9" xfId="360"/>
    <cellStyle name="Hyperlink 2" xfId="361"/>
    <cellStyle name="Input 10" xfId="57"/>
    <cellStyle name="Input 11" xfId="441"/>
    <cellStyle name="Input 2" xfId="362"/>
    <cellStyle name="Input 2 2" xfId="453"/>
    <cellStyle name="Input 3" xfId="363"/>
    <cellStyle name="Input 3 2" xfId="454"/>
    <cellStyle name="Input 4" xfId="364"/>
    <cellStyle name="Input 4 2" xfId="455"/>
    <cellStyle name="Input 5" xfId="365"/>
    <cellStyle name="Input 5 2" xfId="456"/>
    <cellStyle name="Input 6" xfId="366"/>
    <cellStyle name="Input 6 2" xfId="457"/>
    <cellStyle name="Input 7" xfId="367"/>
    <cellStyle name="Input 7 2" xfId="458"/>
    <cellStyle name="Input 8" xfId="368"/>
    <cellStyle name="Input 8 2" xfId="459"/>
    <cellStyle name="Input 9" xfId="369"/>
    <cellStyle name="Input 9 2" xfId="460"/>
    <cellStyle name="Linked Cell 10" xfId="58"/>
    <cellStyle name="Linked Cell 2" xfId="370"/>
    <cellStyle name="Linked Cell 3" xfId="371"/>
    <cellStyle name="Linked Cell 4" xfId="372"/>
    <cellStyle name="Linked Cell 5" xfId="373"/>
    <cellStyle name="Linked Cell 6" xfId="374"/>
    <cellStyle name="Linked Cell 7" xfId="375"/>
    <cellStyle name="Linked Cell 8" xfId="376"/>
    <cellStyle name="Linked Cell 9" xfId="377"/>
    <cellStyle name="Neutral 10" xfId="59"/>
    <cellStyle name="Neutral 2" xfId="378"/>
    <cellStyle name="Neutral 3" xfId="379"/>
    <cellStyle name="Neutral 4" xfId="380"/>
    <cellStyle name="Neutral 5" xfId="381"/>
    <cellStyle name="Neutral 6" xfId="382"/>
    <cellStyle name="Neutral 7" xfId="383"/>
    <cellStyle name="Neutral 8" xfId="384"/>
    <cellStyle name="Neutral 9" xfId="385"/>
    <cellStyle name="Normal" xfId="0" builtinId="0"/>
    <cellStyle name="Normal 10" xfId="439"/>
    <cellStyle name="Normal 2" xfId="3"/>
    <cellStyle name="Normal 2 2" xfId="7"/>
    <cellStyle name="Normal 2 2 2" xfId="8"/>
    <cellStyle name="Normal 2 3" xfId="9"/>
    <cellStyle name="Normal 2 4" xfId="386"/>
    <cellStyle name="Normal 2 4 2" xfId="387"/>
    <cellStyle name="Normal 2 4 3" xfId="388"/>
    <cellStyle name="Normal 2 5" xfId="389"/>
    <cellStyle name="Normal 2 6" xfId="390"/>
    <cellStyle name="Normal 3" xfId="10"/>
    <cellStyle name="Normal 4" xfId="11"/>
    <cellStyle name="Normal 4 2" xfId="22"/>
    <cellStyle name="Normal 4 2 2" xfId="391"/>
    <cellStyle name="Normal 4 3" xfId="392"/>
    <cellStyle name="Normal 4 4" xfId="60"/>
    <cellStyle name="Normal 5" xfId="12"/>
    <cellStyle name="Normal 5 2" xfId="67"/>
    <cellStyle name="Normal 5 2 2" xfId="68"/>
    <cellStyle name="Normal 5 2 2 2" xfId="69"/>
    <cellStyle name="Normal 5 2 2 2 2" xfId="71"/>
    <cellStyle name="Normal 5 3" xfId="66"/>
    <cellStyle name="Normal 6" xfId="13"/>
    <cellStyle name="Normal 7" xfId="19"/>
    <cellStyle name="Normal 7 2" xfId="70"/>
    <cellStyle name="Normal 8" xfId="14"/>
    <cellStyle name="Normal 9" xfId="21"/>
    <cellStyle name="Normal 9 2" xfId="393"/>
    <cellStyle name="Note 10" xfId="394"/>
    <cellStyle name="Note 10 2" xfId="461"/>
    <cellStyle name="Note 11" xfId="395"/>
    <cellStyle name="Note 11 2" xfId="462"/>
    <cellStyle name="Note 12" xfId="396"/>
    <cellStyle name="Note 13" xfId="397"/>
    <cellStyle name="Note 14" xfId="61"/>
    <cellStyle name="Note 15" xfId="442"/>
    <cellStyle name="Note 2" xfId="398"/>
    <cellStyle name="Note 3" xfId="399"/>
    <cellStyle name="Note 4" xfId="400"/>
    <cellStyle name="Note 4 2" xfId="463"/>
    <cellStyle name="Note 5" xfId="401"/>
    <cellStyle name="Note 5 2" xfId="464"/>
    <cellStyle name="Note 6" xfId="402"/>
    <cellStyle name="Note 6 2" xfId="465"/>
    <cellStyle name="Note 7" xfId="403"/>
    <cellStyle name="Note 7 2" xfId="466"/>
    <cellStyle name="Note 8" xfId="404"/>
    <cellStyle name="Note 8 2" xfId="467"/>
    <cellStyle name="Note 9" xfId="405"/>
    <cellStyle name="Note 9 2" xfId="468"/>
    <cellStyle name="Output 10" xfId="62"/>
    <cellStyle name="Output 11" xfId="443"/>
    <cellStyle name="Output 2" xfId="406"/>
    <cellStyle name="Output 2 2" xfId="469"/>
    <cellStyle name="Output 3" xfId="407"/>
    <cellStyle name="Output 3 2" xfId="470"/>
    <cellStyle name="Output 4" xfId="408"/>
    <cellStyle name="Output 4 2" xfId="471"/>
    <cellStyle name="Output 5" xfId="409"/>
    <cellStyle name="Output 5 2" xfId="472"/>
    <cellStyle name="Output 6" xfId="410"/>
    <cellStyle name="Output 6 2" xfId="473"/>
    <cellStyle name="Output 7" xfId="411"/>
    <cellStyle name="Output 7 2" xfId="474"/>
    <cellStyle name="Output 8" xfId="412"/>
    <cellStyle name="Output 8 2" xfId="475"/>
    <cellStyle name="Output 9" xfId="413"/>
    <cellStyle name="Output 9 2" xfId="476"/>
    <cellStyle name="Percent" xfId="2" builtinId="5"/>
    <cellStyle name="Percent 2" xfId="15"/>
    <cellStyle name="Percent 3" xfId="16"/>
    <cellStyle name="Percent 3 2" xfId="414"/>
    <cellStyle name="Percent 4" xfId="4"/>
    <cellStyle name="Percent 5" xfId="17"/>
    <cellStyle name="Percent 6" xfId="485"/>
    <cellStyle name="Style 1" xfId="18"/>
    <cellStyle name="Title 10" xfId="63"/>
    <cellStyle name="Title 2" xfId="415"/>
    <cellStyle name="Title 3" xfId="416"/>
    <cellStyle name="Title 4" xfId="417"/>
    <cellStyle name="Title 5" xfId="418"/>
    <cellStyle name="Title 6" xfId="419"/>
    <cellStyle name="Title 7" xfId="420"/>
    <cellStyle name="Title 8" xfId="421"/>
    <cellStyle name="Title 9" xfId="422"/>
    <cellStyle name="Total 10" xfId="64"/>
    <cellStyle name="Total 11" xfId="444"/>
    <cellStyle name="Total 2" xfId="423"/>
    <cellStyle name="Total 2 2" xfId="477"/>
    <cellStyle name="Total 3" xfId="424"/>
    <cellStyle name="Total 3 2" xfId="478"/>
    <cellStyle name="Total 4" xfId="425"/>
    <cellStyle name="Total 4 2" xfId="479"/>
    <cellStyle name="Total 5" xfId="426"/>
    <cellStyle name="Total 5 2" xfId="480"/>
    <cellStyle name="Total 6" xfId="427"/>
    <cellStyle name="Total 6 2" xfId="481"/>
    <cellStyle name="Total 7" xfId="428"/>
    <cellStyle name="Total 7 2" xfId="482"/>
    <cellStyle name="Total 8" xfId="429"/>
    <cellStyle name="Total 8 2" xfId="483"/>
    <cellStyle name="Total 9" xfId="430"/>
    <cellStyle name="Total 9 2" xfId="484"/>
    <cellStyle name="Warning Text 10" xfId="65"/>
    <cellStyle name="Warning Text 2" xfId="431"/>
    <cellStyle name="Warning Text 3" xfId="432"/>
    <cellStyle name="Warning Text 4" xfId="433"/>
    <cellStyle name="Warning Text 5" xfId="434"/>
    <cellStyle name="Warning Text 6" xfId="435"/>
    <cellStyle name="Warning Text 7" xfId="436"/>
    <cellStyle name="Warning Text 8" xfId="437"/>
    <cellStyle name="Warning Text 9" xfId="438"/>
  </cellStyles>
  <dxfs count="176">
    <dxf>
      <font>
        <b/>
      </font>
    </dxf>
    <dxf>
      <numFmt numFmtId="166" formatCode="_(* #,##0.0_);_(* \(#,##0.0\);_(* &quot;-&quot;??_);_(@_)"/>
    </dxf>
    <dxf>
      <numFmt numFmtId="166" formatCode="_(* #,##0.0_);_(* \(#,##0.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 patternType="solid"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FF33CC"/>
      <color rgb="FFCC99FF"/>
      <color rgb="FFFF66CC"/>
      <color rgb="FFFFFF99"/>
      <color rgb="FFFF9900"/>
      <color rgb="FF339966"/>
      <color rgb="FFFF33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nt22.sharepoint.hp.com/Users/steigman/AppData/Local/Microsoft/Windows/Temporary%20Internet%20Files/Content.Outlook/8CXQU4TD/FY14%20Growth%20Plan%20v%20%20HR%20Movement_2014-03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nt22.sharepoint.hp.com/Documents%20and%20Settings/monahake/Desktop/Management%20Reports/Utilization/Utilization%20Q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Summary"/>
      <sheetName val="GP v. HR Movement"/>
      <sheetName val="FY12 Util by Quarter"/>
      <sheetName val="Growth Plan"/>
      <sheetName val="Hires Summary"/>
      <sheetName val="Attrits Summary"/>
      <sheetName val="New Hire Actuals"/>
      <sheetName val="Attrits Actuals"/>
      <sheetName val="Internal Transfers"/>
      <sheetName val="LOAs FY2014"/>
      <sheetName val="ABS OPS Transfers"/>
      <sheetName val="Group Transfers FY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57">
          <cell r="AJ457" t="str">
            <v>Better Opportunity (Career Growth)</v>
          </cell>
        </row>
        <row r="458">
          <cell r="AJ458" t="str">
            <v>Better Opportunity (Salary + Career Growth)</v>
          </cell>
        </row>
        <row r="459">
          <cell r="AJ459" t="str">
            <v>Client Hired Directly</v>
          </cell>
        </row>
        <row r="460">
          <cell r="AJ460" t="str">
            <v>Fatality/Health</v>
          </cell>
        </row>
        <row r="461">
          <cell r="AJ461" t="str">
            <v>Needed local position (no travel)</v>
          </cell>
        </row>
        <row r="462">
          <cell r="AJ462" t="str">
            <v>Dissatisfaction with current role</v>
          </cell>
        </row>
        <row r="463">
          <cell r="AJ463" t="str">
            <v>Dissatisfaction with HP culture/company</v>
          </cell>
        </row>
        <row r="464">
          <cell r="AJ464" t="str">
            <v>Immigration</v>
          </cell>
        </row>
        <row r="465">
          <cell r="AJ465" t="str">
            <v>Issues with Current Team/Manager</v>
          </cell>
        </row>
        <row r="466">
          <cell r="AJ466" t="str">
            <v>Performance Issues</v>
          </cell>
        </row>
        <row r="467">
          <cell r="AJ467" t="str">
            <v>Seeking Career Change/Further Education</v>
          </cell>
        </row>
        <row r="468">
          <cell r="AJ468" t="str">
            <v>Transfer</v>
          </cell>
        </row>
        <row r="469">
          <cell r="AJ469" t="str">
            <v>Under-utilized</v>
          </cell>
        </row>
        <row r="470">
          <cell r="AJ470" t="str">
            <v>Unknown</v>
          </cell>
        </row>
        <row r="471">
          <cell r="AJ471" t="str">
            <v>Work/Life Balance</v>
          </cell>
        </row>
        <row r="472">
          <cell r="AJ472" t="str">
            <v>WFR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QTD Utilization Detail"/>
      <sheetName val="MTD Utilization Detail"/>
      <sheetName val="Exception Report"/>
      <sheetName val="MTD By Employee"/>
      <sheetName val="MTD By Employee Manager"/>
      <sheetName val="MTD By LOB"/>
      <sheetName val="MTD By Country"/>
      <sheetName val="MTD Trending"/>
      <sheetName val="MTD Core Contribution"/>
      <sheetName val="core fte rang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0</v>
          </cell>
          <cell r="B2" t="str">
            <v>0%</v>
          </cell>
        </row>
        <row r="3">
          <cell r="A3">
            <v>0.01</v>
          </cell>
          <cell r="B3" t="str">
            <v>1%-24%</v>
          </cell>
        </row>
        <row r="4">
          <cell r="A4">
            <v>0.25</v>
          </cell>
          <cell r="B4" t="str">
            <v>25%-49%</v>
          </cell>
        </row>
        <row r="5">
          <cell r="A5">
            <v>0.5</v>
          </cell>
          <cell r="B5" t="str">
            <v>50%-74%</v>
          </cell>
        </row>
        <row r="6">
          <cell r="A6">
            <v>0.75</v>
          </cell>
          <cell r="B6" t="str">
            <v>75%-87%</v>
          </cell>
        </row>
        <row r="7">
          <cell r="A7">
            <v>0.88</v>
          </cell>
          <cell r="B7" t="str">
            <v>88%-98%</v>
          </cell>
        </row>
        <row r="8">
          <cell r="A8">
            <v>0.99</v>
          </cell>
          <cell r="B8" t="str">
            <v>&gt;=99%</v>
          </cell>
        </row>
      </sheetData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://ent22.sharepoint.hp.com/Users/provenzk/AppData/Local/Microsoft/Windows/Temporary%20Internet%20Files/Content.IE5/B9DG81O8/Bench_Outlook_2013-01-09_v1.0_LT_SM_ND_MF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elle Jancaric" refreshedDate="40966.482704166665" createdVersion="3" refreshedVersion="4" minRefreshableVersion="3" recordCount="99">
  <cacheSource type="worksheet">
    <worksheetSource ref="A1:T100" sheet="All Data - 3 months" r:id="rId2"/>
  </cacheSource>
  <cacheFields count="20">
    <cacheField name="Rolloff Month" numFmtId="0">
      <sharedItems containsSemiMixedTypes="0" containsString="0" containsNumber="1" containsInteger="1" minValue="2" maxValue="5" count="4">
        <n v="3"/>
        <n v="4"/>
        <n v="2"/>
        <n v="5"/>
      </sharedItems>
    </cacheField>
    <cacheField name="Client Name" numFmtId="0">
      <sharedItems count="17">
        <s v="AUTONOMY CORPORATION"/>
        <s v="BLUE CROSS &amp; BLUE SHIELD ASSOCIATION"/>
        <s v="CIGNA CORPORATION"/>
        <s v="CITIGROUP INC"/>
        <s v="CVS CAREMARK CORPORATION"/>
        <s v="FEDERAL NATIONAL MORTGAGE ASSOCIATION"/>
        <s v="FEDERAL RESERVE SYSTEM THE (US)"/>
        <s v="HP EB - ES - Americas"/>
        <s v="HP EB - ES - Applications Services, BPO &amp; Healthcare"/>
        <s v="KEYCORP"/>
        <s v="OTHER INDUSTRIES / TARGETED INDUSTRIES-BUSINESS SERVICES"/>
        <s v="Southwest Airlines Co."/>
        <s v="SYMANTEC CORPORATION"/>
        <s v="TIME WARNER CABLE INC"/>
        <s v="WAL-MART STORES INC"/>
        <s v="WALT DISNEY COMPANY THE"/>
        <s v="Wisconsin Physician Service"/>
      </sharedItems>
    </cacheField>
    <cacheField name="Project Name" numFmtId="0">
      <sharedItems count="37">
        <s v="AMS-US-Internal-Autonomy-Training (P_216204)"/>
        <s v="AMS-US-HLS-Blue Cross (FEP)-ICM Dashboard Development (180015)"/>
        <s v="AMS-US-HLS-Blue Cross (FEP)-Overseas Claim Submission UAT (180012)"/>
        <s v="AMS-US-HLS-Blue Cross (FEP)-HEDIS Release 3.1 (180019)"/>
        <s v="AMS-US-HLS-Blue Cross (FEP)-2012 Benefit Changes (179906)"/>
        <s v="AMS-US-HLS-Blue Cross (FEP)-DI-QA (179926)"/>
        <s v="AMS-US-HLS-Blue Cross (FEP)-DM National Scorecard P2 (180018)"/>
        <s v="AMS-US-HLS-Blue Cross (FEP)-CDI BA-MCSource Replacement (179903)"/>
        <s v="AMS-US-HLS-Blue Cross (FEP)-Development Center Account Liaison (179930)"/>
        <s v="AMS-US-HLS-Blue Cross (FEP)-DI (179925)"/>
        <s v="AMS-US-HLS-Cigna-BI Reporting Support (P_216623)"/>
        <s v="AMS-US-FSI-Citi-Deposits-Wave 1 Wave 2 (180006)"/>
        <s v="AMS-US-HLS-CVS Caremark-EDW 2 Phase 2 (179994)"/>
        <s v="AMS-US-HLS-CVS Caremark-Core Team-Clinical (179999)"/>
        <s v="AMS-US-HLS-CVS Caremark-Core Team (179998)"/>
        <s v="AMS-US-HLS-CVS Caremark-2010 DW Staff Augmentation (179997)"/>
        <s v="AMS-US-FSI-Fannie Mae-APT Ab Initio Testing Staff Aug (179991)"/>
        <s v="AMS-US-FSI-Fannie Mae-Staff Aug For Multi-Family (179996)"/>
        <s v="AMS-US-FSI-FRBNY-Data Warehouse Strategy Services Phase II (P_216685)"/>
        <s v="AMS-US-Internal-Sales Solution Support (P_217015)"/>
        <s v="AMS-US-MDI-Business Development - Walmart (P_217016)"/>
        <s v="AMS-US-Internal-Engagement Management (179918)"/>
        <s v="AMS-US-Internal-LOA (179914)"/>
        <s v="AMS-US-Internal-EEM Implementation (179915)"/>
        <s v="AMS-US-FSI-KeyBank-Data Masking/Obfuscation POC (179983)"/>
        <s v="AMS-US-HLS-Premier-CATW -ODS Implementation (179976)"/>
        <s v="AMS-US-MDI-SWA-Ab Initio Data Conversion Phase 2 (179973)"/>
        <s v="AMS-US-MDI-Symantec-Teradata Forklift (179970)"/>
        <s v="AMS-US-CME-TWC-Carolinas One Site / Mass Billing Changes (179967)"/>
        <s v="AMS-US-CME-TWC-Financial Metrics (179972)"/>
        <s v="AMS-US-CME-TWC-BI Inventory (179968)"/>
        <s v="AMS-US-CME-TWC-SDA (179964)"/>
        <s v="AMS-US-MDI-Wal-Mart-Information Strategy (179958)"/>
        <s v="AMS-US-MDI-Wal-Mart-Enterprise Data Model (179963)"/>
        <s v="AMS-US-CME-Disney Interactive Media Group-Vertica Implementation (179955)"/>
        <s v="AMS-US-CME-Disney-FY 2012 Enhancements (179960)"/>
        <s v="AMS-US-HLS-WPS-EDW Implementation (179956)"/>
      </sharedItems>
    </cacheField>
    <cacheField name="Project Service" numFmtId="0">
      <sharedItems containsBlank="1"/>
    </cacheField>
    <cacheField name="State / Status" numFmtId="0">
      <sharedItems/>
    </cacheField>
    <cacheField name="Team Name" numFmtId="0">
      <sharedItems/>
    </cacheField>
    <cacheField name="Opportunity Name" numFmtId="0">
      <sharedItems containsNonDate="0" containsString="0" containsBlank="1"/>
    </cacheField>
    <cacheField name="Win %" numFmtId="0">
      <sharedItems containsNonDate="0" containsString="0" containsBlank="1"/>
    </cacheField>
    <cacheField name="Position Name" numFmtId="0">
      <sharedItems/>
    </cacheField>
    <cacheField name="Billing Level" numFmtId="0">
      <sharedItems containsBlank="1"/>
    </cacheField>
    <cacheField name="Pos Start Date" numFmtId="14">
      <sharedItems containsSemiMixedTypes="0" containsNonDate="0" containsDate="1" containsString="0" minDate="2009-12-01T00:00:00" maxDate="2012-02-28T00:00:00"/>
    </cacheField>
    <cacheField name="Pos End Date" numFmtId="14">
      <sharedItems containsSemiMixedTypes="0" containsNonDate="0" containsDate="1" containsString="0" minDate="2012-02-29T00:00:00" maxDate="2015-02-11T00:00:00"/>
    </cacheField>
    <cacheField name="Position Status" numFmtId="0">
      <sharedItems/>
    </cacheField>
    <cacheField name="Schedule Type" numFmtId="0">
      <sharedItems/>
    </cacheField>
    <cacheField name="Resource Name" numFmtId="0">
      <sharedItems count="97">
        <s v="Sundaram, Muthu"/>
        <s v="Edara, Sreedhar"/>
        <s v="Kumar, Gautam"/>
        <s v="Alexander, Ashley"/>
        <s v="Thomas, Vivek"/>
        <s v="Rajagopalan, Mohan"/>
        <s v="Dilli, Pradeep"/>
        <s v="Broederdorf, Bryan"/>
        <s v="Osarenkhoe, Oduwa"/>
        <s v="McGhee, Kyra"/>
        <s v="Jeelani, Asim"/>
        <s v="Martinez, Jesse"/>
        <s v="Patel, Roopal"/>
        <s v="Tamraz, Jay"/>
        <s v="Kozerski, Michael"/>
        <s v="Farooqi, Faran"/>
        <s v="Gupta, Pradeep Kumar"/>
        <s v="Wells, Annette"/>
        <s v="Birje, Sangram"/>
        <s v="Keller, Kenneth"/>
        <s v="Dicoby, Adam"/>
        <s v="Patel, Saurin"/>
        <s v="Kotwal, Navneet"/>
        <s v="Atre, Tushar"/>
        <s v="Lewis, Paul"/>
        <s v="Raaj, Krishna"/>
        <s v="Gupta, Shraddha"/>
        <s v="Ragge, Michael"/>
        <s v="Fried, Ken"/>
        <s v="Shore, Carter"/>
        <s v="Desmarais, Yvette"/>
        <s v="Chaudhury, Bibhu"/>
        <s v="Kennedy, Robert"/>
        <s v="Lee, Eric"/>
        <s v="Venkatachalam, Ramachandran"/>
        <s v="Watt, Andrew"/>
        <s v="Weng, Patrick"/>
        <s v="Gura, Nathan"/>
        <s v="Bhusari, Vijay"/>
        <s v="Potnis, Amey"/>
        <s v="Johnson, Ike"/>
        <s v="Starr, Brandi"/>
        <s v="Balasubramanian, Mahesh"/>
        <s v="Dante, V"/>
        <s v="Heeke, Brett"/>
        <s v="Bhatt, Soham"/>
        <s v="Agarwal, Sudhir"/>
        <s v="Hawkins, Geneva"/>
        <s v="Padmanabhan, Anand"/>
        <s v="Unnikrishnan, Nishant"/>
        <s v="Murthy, Ramachandra"/>
        <s v="Mirza, Jack"/>
        <s v="Natarajan, Vidya"/>
        <s v="Barillas, Michael"/>
        <s v="Soderlund, Kevin"/>
        <s v="Gafney, Chris"/>
        <s v="Mitchell, Terry"/>
        <s v="Gauntt, Patricia"/>
        <s v="Balaraman, Ashok"/>
        <s v="Agrawal, Vaibhav"/>
        <s v="Anchuri, Ashok"/>
        <s v="Waid, Mike"/>
        <s v="Cannon, Kelly"/>
        <s v="Hlaing, Hnin"/>
        <s v="Mathews, Shibu"/>
        <s v="Mohammed, Shujat"/>
        <s v="Karunakaran, Sukumaran"/>
        <s v="Malla, Kasi"/>
        <s v="Leung, Michael"/>
        <s v="Rajakumaran, Vimal"/>
        <s v="Klybor, Michael"/>
        <s v="Dubey, Abhishek"/>
        <s v="Hafeli, Jack"/>
        <s v="Lucas, D'aon"/>
        <s v="Pressman, Douglas"/>
        <s v="Brent, Kenneth"/>
        <s v="Anandan, Prakash"/>
        <s v="Phelps, Rob"/>
        <s v="Pryal, Al"/>
        <s v="Silva, Ed"/>
        <s v="Jonak, Jan"/>
        <s v="Lamar, Jawanza"/>
        <s v="Meenakshi Sundaram, Anand"/>
        <s v="Deshpande, Tejas"/>
        <s v="Kushwaha, Pravesh"/>
        <s v="Bafaloukos, Anthony"/>
        <s v="Begin, Andre"/>
        <s v="Cheong, Felicia"/>
        <s v="Watkins, Don"/>
        <s v="Coleman, Heather"/>
        <s v="Manavalan, Dito"/>
        <s v="Selvaraj, Jeba"/>
        <s v="Gill, Inderjit"/>
        <s v="George, Sunil"/>
        <s v="Kannan, Bharani"/>
        <s v="Schulz, Eric"/>
        <s v="Sengodan, Arulmozhi"/>
      </sharedItems>
    </cacheField>
    <cacheField name="Resource Home City" numFmtId="0">
      <sharedItems containsBlank="1"/>
    </cacheField>
    <cacheField name="State/Province" numFmtId="0">
      <sharedItems containsBlank="1"/>
    </cacheField>
    <cacheField name="Commitment  Start Date" numFmtId="14">
      <sharedItems containsSemiMixedTypes="0" containsNonDate="0" containsDate="1" containsString="0" minDate="2009-12-01T00:00:00" maxDate="2012-02-28T00:00:00"/>
    </cacheField>
    <cacheField name="Commitment End Date" numFmtId="14">
      <sharedItems containsSemiMixedTypes="0" containsNonDate="0" containsDate="1" containsString="0" minDate="2012-02-29T00:00:00" maxDate="2015-02-11T00:00:00"/>
    </cacheField>
    <cacheField name="Commitment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s v="(Apps) IT Transformation Consulting"/>
    <s v="Delivery / Active"/>
    <s v="EIS Employees"/>
    <m/>
    <m/>
    <s v="Trainee"/>
    <s v="Apps - IT Transformation &amp; Business Consulting"/>
    <d v="2012-02-14T00:00:00"/>
    <d v="2012-03-02T00:00:00"/>
    <s v="Filled"/>
    <s v="Standard"/>
    <x v="0"/>
    <s v="PLANO"/>
    <s v="TX"/>
    <d v="2012-02-27T00:00:00"/>
    <d v="2012-04-27T00:00:00"/>
    <s v="Assigned"/>
  </r>
  <r>
    <x v="0"/>
    <x v="1"/>
    <x v="1"/>
    <s v="(Apps) Applications Development"/>
    <s v="Delivery / Active"/>
    <s v="EIS Employees"/>
    <m/>
    <m/>
    <s v="BI Specialist - Cognos"/>
    <s v="Apps - IT Transformation &amp; Business Consulting"/>
    <d v="2012-01-02T00:00:00"/>
    <d v="2012-03-30T00:00:00"/>
    <s v="Filled"/>
    <s v="Standard"/>
    <x v="1"/>
    <s v="EDISON"/>
    <s v="NJ"/>
    <d v="2012-02-23T00:00:00"/>
    <d v="2012-05-04T00:00:00"/>
    <s v="Assigned"/>
  </r>
  <r>
    <x v="0"/>
    <x v="1"/>
    <x v="2"/>
    <s v="(Apps) Applications Development"/>
    <s v="Delivery / Active"/>
    <s v="EIS Employees"/>
    <m/>
    <m/>
    <s v="ETL Developer - Ab Initio"/>
    <s v="Apps - IT Transformation &amp; Business Consulting"/>
    <d v="2011-12-12T00:00:00"/>
    <d v="2012-03-30T00:00:00"/>
    <s v="Filled"/>
    <s v="Standard"/>
    <x v="2"/>
    <s v="ALPHARETTA"/>
    <s v="GA"/>
    <d v="2012-02-14T00:00:00"/>
    <d v="2012-03-02T00:00:00"/>
    <s v="Assigned"/>
  </r>
  <r>
    <x v="0"/>
    <x v="1"/>
    <x v="1"/>
    <s v="(Apps) Applications Development"/>
    <s v="Delivery / Active"/>
    <s v="EIS Employees"/>
    <m/>
    <m/>
    <s v="BI Developer - Cognos"/>
    <s v="Apps - IT Transformation &amp; Business Consulting"/>
    <d v="2011-10-26T00:00:00"/>
    <d v="2012-03-30T00:00:00"/>
    <s v="Filled"/>
    <s v="Standard"/>
    <x v="3"/>
    <s v="DOWNERS GROVE"/>
    <s v="IL"/>
    <d v="2012-02-13T00:00:00"/>
    <d v="2012-04-13T00:00:00"/>
    <s v="Assigned"/>
  </r>
  <r>
    <x v="0"/>
    <x v="1"/>
    <x v="3"/>
    <s v="(Apps) Applications Development"/>
    <s v="Delivery / Active"/>
    <s v="EIS Employees"/>
    <m/>
    <m/>
    <s v="BI Developer - Cognos"/>
    <s v="Apps - IT Transformation &amp; Business Consulting"/>
    <d v="2011-10-12T00:00:00"/>
    <d v="2012-03-30T00:00:00"/>
    <s v="Filled"/>
    <s v="Standard"/>
    <x v="4"/>
    <s v="DOWNERS GROVE"/>
    <s v="IL"/>
    <d v="2012-02-13T00:00:00"/>
    <d v="2012-04-27T00:00:00"/>
    <s v="Assigned"/>
  </r>
  <r>
    <x v="0"/>
    <x v="1"/>
    <x v="4"/>
    <s v="(Apps) Applications Development"/>
    <s v="Delivery / Active"/>
    <s v="EIS Employees"/>
    <m/>
    <m/>
    <s v="ETL Specialist"/>
    <s v="Apps - IT Transformation &amp; Business Consulting"/>
    <d v="2011-10-01T00:00:00"/>
    <d v="2012-03-31T00:00:00"/>
    <s v="Filled"/>
    <s v="Standard"/>
    <x v="5"/>
    <s v="DOWNERS GROVE"/>
    <s v="IL"/>
    <d v="2012-02-13T00:00:00"/>
    <d v="2012-04-27T00:00:00"/>
    <s v="Assigned"/>
  </r>
  <r>
    <x v="0"/>
    <x v="1"/>
    <x v="5"/>
    <s v="(Apps) Applications Development"/>
    <s v="Delivery / Active"/>
    <s v="EIS Employees"/>
    <m/>
    <m/>
    <s v="Team Leader"/>
    <s v="Apps - IT Transformation &amp; Business Consulting"/>
    <d v="2011-10-01T00:00:00"/>
    <d v="2012-03-31T00:00:00"/>
    <s v="Filled"/>
    <s v="Standard"/>
    <x v="6"/>
    <s v="TROY"/>
    <s v="MI"/>
    <d v="2012-02-11T00:00:00"/>
    <d v="2012-04-27T00:00:00"/>
    <s v="Assigned"/>
  </r>
  <r>
    <x v="0"/>
    <x v="1"/>
    <x v="4"/>
    <s v="(Apps) Applications Development"/>
    <s v="Delivery / Active"/>
    <s v="EIS Employees"/>
    <m/>
    <m/>
    <s v="ETL Developer"/>
    <s v="Apps - IT Transformation &amp; Business Consulting"/>
    <d v="2011-09-16T00:00:00"/>
    <d v="2012-03-30T00:00:00"/>
    <s v="Filled"/>
    <s v="Standard"/>
    <x v="7"/>
    <s v="DOWNERS GROVE"/>
    <s v="IL"/>
    <d v="2012-02-10T00:00:00"/>
    <d v="2012-04-30T00:00:00"/>
    <s v="Assigned"/>
  </r>
  <r>
    <x v="0"/>
    <x v="1"/>
    <x v="6"/>
    <s v="(Apps) Applications Development"/>
    <s v="Delivery / Active"/>
    <s v="EIS Employees"/>
    <m/>
    <m/>
    <s v="Business Analyst"/>
    <s v="Apps - IT Transformation &amp; Business Consulting"/>
    <d v="2011-09-01T00:00:00"/>
    <d v="2012-03-31T00:00:00"/>
    <s v="Filled"/>
    <s v="Standard"/>
    <x v="8"/>
    <s v="BETHESDA"/>
    <s v="MD"/>
    <d v="2012-02-06T00:00:00"/>
    <d v="2012-04-27T00:00:00"/>
    <s v="Assigned"/>
  </r>
  <r>
    <x v="0"/>
    <x v="1"/>
    <x v="7"/>
    <s v="(Apps) Applications Development"/>
    <s v="Delivery / Active"/>
    <s v="EIS Employees"/>
    <m/>
    <m/>
    <s v="Business Analyst"/>
    <s v="Apps - IT Transformation &amp; Business Consulting"/>
    <d v="2011-08-02T00:00:00"/>
    <d v="2012-03-30T00:00:00"/>
    <s v="Filled"/>
    <s v="Standard"/>
    <x v="9"/>
    <m/>
    <m/>
    <d v="2012-02-02T00:00:00"/>
    <d v="2012-02-29T00:00:00"/>
    <s v="Assigned"/>
  </r>
  <r>
    <x v="0"/>
    <x v="1"/>
    <x v="8"/>
    <s v="(Apps) Applications Development"/>
    <s v="Delivery / Active"/>
    <s v="EIS Employees"/>
    <m/>
    <m/>
    <s v="Project Manager"/>
    <s v="Apps - IT Transformation &amp; Business Consulting"/>
    <d v="2011-04-11T00:00:00"/>
    <d v="2012-03-30T00:00:00"/>
    <s v="Filled"/>
    <s v="Flex (50 %)"/>
    <x v="10"/>
    <s v="DOWNERS GROVE"/>
    <s v="IL"/>
    <d v="2012-02-01T00:00:00"/>
    <d v="2012-02-29T00:00:00"/>
    <s v="Assigned"/>
  </r>
  <r>
    <x v="0"/>
    <x v="1"/>
    <x v="3"/>
    <s v="(Apps) Applications Development"/>
    <s v="Delivery / Active"/>
    <s v="EIS Employees"/>
    <m/>
    <m/>
    <s v="Project Manager"/>
    <s v="Apps - IT Transformation &amp; Business Consulting"/>
    <d v="2011-04-11T00:00:00"/>
    <d v="2012-03-30T00:00:00"/>
    <s v="Filled"/>
    <s v="Flex (50 %)"/>
    <x v="10"/>
    <s v="DOWNERS GROVE"/>
    <s v="IL"/>
    <d v="2012-02-01T00:00:00"/>
    <d v="2012-04-27T00:00:00"/>
    <s v="Assigned"/>
  </r>
  <r>
    <x v="0"/>
    <x v="1"/>
    <x v="9"/>
    <s v="(Apps) Applications Development"/>
    <s v="Delivery / Active"/>
    <s v="EIS Employees"/>
    <m/>
    <m/>
    <s v="ETL Developer - Ab Initio"/>
    <s v="Apps - IT Transformation &amp; Business Consulting"/>
    <d v="2010-11-17T00:00:00"/>
    <d v="2012-03-30T00:00:00"/>
    <s v="Filled"/>
    <s v="Standard"/>
    <x v="11"/>
    <s v="CHICAGO"/>
    <s v="IL"/>
    <d v="2012-02-01T00:00:00"/>
    <d v="2015-02-10T00:00:00"/>
    <s v="Assigned"/>
  </r>
  <r>
    <x v="0"/>
    <x v="1"/>
    <x v="9"/>
    <s v="(Apps) Applications Development"/>
    <s v="Delivery / Active"/>
    <s v="EIS Employees"/>
    <m/>
    <m/>
    <s v="Data Modeler"/>
    <s v="Apps - IT Transformation &amp; Business Consulting"/>
    <d v="2010-01-03T00:00:00"/>
    <d v="2012-03-30T00:00:00"/>
    <s v="Filled"/>
    <s v="Standard"/>
    <x v="12"/>
    <s v="SCHILLER PARK"/>
    <s v="IL"/>
    <d v="2012-01-30T00:00:00"/>
    <d v="2012-04-27T00:00:00"/>
    <s v="Assigned"/>
  </r>
  <r>
    <x v="0"/>
    <x v="1"/>
    <x v="9"/>
    <s v="(Apps) Applications Development"/>
    <s v="Delivery / Active"/>
    <s v="EIS Employees"/>
    <m/>
    <m/>
    <s v="Team Leader"/>
    <s v="Apps - IT Transformation &amp; Business Consulting"/>
    <d v="2010-01-01T00:00:00"/>
    <d v="2012-03-31T00:00:00"/>
    <s v="Filled"/>
    <s v="Standard"/>
    <x v="13"/>
    <s v="DOWNERS GROVE"/>
    <s v="IL"/>
    <d v="2012-01-30T00:00:00"/>
    <d v="2012-04-27T00:00:00"/>
    <s v="Assigned"/>
  </r>
  <r>
    <x v="0"/>
    <x v="1"/>
    <x v="9"/>
    <s v="(Apps) Applications Development"/>
    <s v="Delivery / Active"/>
    <s v="EIS Employees"/>
    <m/>
    <m/>
    <s v="Engagement Manager"/>
    <s v="Apps - IT Transformation &amp; Business Consulting"/>
    <d v="2010-01-01T00:00:00"/>
    <d v="2012-03-30T00:00:00"/>
    <s v="Filled"/>
    <s v="Standard"/>
    <x v="14"/>
    <s v="DOWNERS GROVE"/>
    <s v="IL"/>
    <d v="2012-01-28T00:00:00"/>
    <d v="2012-04-27T00:00:00"/>
    <s v="Assigned"/>
  </r>
  <r>
    <x v="1"/>
    <x v="2"/>
    <x v="10"/>
    <m/>
    <s v="Delivery / Active"/>
    <s v="EIS Employees"/>
    <m/>
    <m/>
    <s v="Business Analyst"/>
    <s v="Apps - IT Transformation &amp; Business Consulting"/>
    <d v="2012-02-27T00:00:00"/>
    <d v="2012-04-27T00:00:00"/>
    <s v="Filled"/>
    <s v="Standard"/>
    <x v="15"/>
    <s v="DETROIT"/>
    <s v="MI"/>
    <d v="2012-01-28T00:00:00"/>
    <d v="2012-04-27T00:00:00"/>
    <s v="Assigned"/>
  </r>
  <r>
    <x v="1"/>
    <x v="2"/>
    <x v="10"/>
    <m/>
    <s v="Delivery / Active"/>
    <s v="EIS Employees"/>
    <m/>
    <m/>
    <s v="ETL Architect - Informatica"/>
    <m/>
    <d v="2012-02-13T00:00:00"/>
    <d v="2012-04-27T00:00:00"/>
    <s v="Filled"/>
    <s v="Standard"/>
    <x v="16"/>
    <s v="ATLANTA"/>
    <s v="GA"/>
    <d v="2012-01-23T00:00:00"/>
    <d v="2012-03-30T00:00:00"/>
    <s v="Assigned"/>
  </r>
  <r>
    <x v="1"/>
    <x v="2"/>
    <x v="10"/>
    <m/>
    <s v="Delivery / Active"/>
    <s v="EIS Employees"/>
    <m/>
    <m/>
    <s v="Business Analyst"/>
    <m/>
    <d v="2012-02-13T00:00:00"/>
    <d v="2012-04-27T00:00:00"/>
    <s v="Filled"/>
    <s v="Standard"/>
    <x v="17"/>
    <s v="PLANO"/>
    <s v="TX"/>
    <d v="2012-01-23T00:00:00"/>
    <d v="2012-04-27T00:00:00"/>
    <s v="Assigned"/>
  </r>
  <r>
    <x v="1"/>
    <x v="2"/>
    <x v="10"/>
    <m/>
    <s v="Delivery / Active"/>
    <s v="EIS Employees"/>
    <m/>
    <m/>
    <s v="ETL Architect - Informatica"/>
    <m/>
    <d v="2012-02-11T00:00:00"/>
    <d v="2012-04-27T00:00:00"/>
    <s v="Filled"/>
    <s v="Standard"/>
    <x v="18"/>
    <s v="EDISON"/>
    <s v="NJ"/>
    <d v="2012-01-20T00:00:00"/>
    <d v="2012-04-27T00:00:00"/>
    <s v="Assigned"/>
  </r>
  <r>
    <x v="1"/>
    <x v="2"/>
    <x v="10"/>
    <m/>
    <s v="Delivery / Active"/>
    <s v="EIS Employees"/>
    <m/>
    <m/>
    <s v="Solution Architect"/>
    <m/>
    <d v="2012-02-06T00:00:00"/>
    <d v="2012-04-27T00:00:00"/>
    <s v="Filled"/>
    <s v="Standard"/>
    <x v="19"/>
    <s v="FAYETTEVILLE"/>
    <s v="GA"/>
    <d v="2012-01-19T00:00:00"/>
    <d v="2012-04-27T00:00:00"/>
    <s v="Assigned"/>
  </r>
  <r>
    <x v="1"/>
    <x v="2"/>
    <x v="10"/>
    <m/>
    <s v="Delivery / Active"/>
    <s v="EIS Employees"/>
    <m/>
    <m/>
    <s v="ETL Developer - Informatica"/>
    <m/>
    <d v="2012-02-01T00:00:00"/>
    <d v="2012-04-27T00:00:00"/>
    <s v="Filled"/>
    <s v="Standard"/>
    <x v="20"/>
    <s v="POTSDAM"/>
    <s v="NY"/>
    <d v="2012-01-19T00:00:00"/>
    <d v="2012-04-27T00:00:00"/>
    <s v="Assigned"/>
  </r>
  <r>
    <x v="1"/>
    <x v="2"/>
    <x v="10"/>
    <m/>
    <s v="Delivery / Active"/>
    <s v="EIS Employees"/>
    <m/>
    <m/>
    <s v="BI Specialist - Business Objects"/>
    <s v="Apps - IT Transformation &amp; Business Consulting"/>
    <d v="2012-01-30T00:00:00"/>
    <d v="2012-04-27T00:00:00"/>
    <s v="Filled"/>
    <s v="Standard"/>
    <x v="21"/>
    <s v="LOWELL"/>
    <s v="MA"/>
    <d v="2012-01-17T00:00:00"/>
    <d v="2012-03-30T00:00:00"/>
    <s v="Assigned"/>
  </r>
  <r>
    <x v="1"/>
    <x v="2"/>
    <x v="10"/>
    <m/>
    <s v="Delivery / Active"/>
    <s v="EIS Employees"/>
    <m/>
    <m/>
    <s v="Business Analyst"/>
    <m/>
    <d v="2012-01-30T00:00:00"/>
    <d v="2012-04-27T00:00:00"/>
    <s v="Filled"/>
    <s v="Standard"/>
    <x v="22"/>
    <s v="PRINCETON"/>
    <s v="NJ"/>
    <d v="2012-01-16T00:00:00"/>
    <d v="2012-03-16T00:00:00"/>
    <s v="Assigned"/>
  </r>
  <r>
    <x v="1"/>
    <x v="2"/>
    <x v="10"/>
    <m/>
    <s v="Delivery / Active"/>
    <s v="EIS Employees"/>
    <m/>
    <m/>
    <s v="Project Manager"/>
    <m/>
    <d v="2012-01-28T00:00:00"/>
    <d v="2012-04-27T00:00:00"/>
    <s v="Filled"/>
    <s v="Standard"/>
    <x v="23"/>
    <s v="DULUTH"/>
    <s v="GA"/>
    <d v="2012-01-16T00:00:00"/>
    <d v="2012-04-27T00:00:00"/>
    <s v="Assigned"/>
  </r>
  <r>
    <x v="1"/>
    <x v="2"/>
    <x v="10"/>
    <m/>
    <s v="Delivery / Active"/>
    <s v="EIS Employees"/>
    <m/>
    <m/>
    <s v="Production Support Project Manager"/>
    <m/>
    <d v="2012-01-28T00:00:00"/>
    <d v="2012-04-27T00:00:00"/>
    <s v="Filled"/>
    <s v="Standard"/>
    <x v="24"/>
    <s v="MARINA DEL REY"/>
    <s v="CA"/>
    <d v="2012-01-16T00:00:00"/>
    <d v="2012-04-27T00:00:00"/>
    <s v="Assigned"/>
  </r>
  <r>
    <x v="0"/>
    <x v="2"/>
    <x v="10"/>
    <m/>
    <s v="Delivery / Active"/>
    <s v="EIS Employees"/>
    <m/>
    <m/>
    <s v="ETL Developer - Informatica"/>
    <m/>
    <d v="2012-01-23T00:00:00"/>
    <d v="2012-03-30T00:00:00"/>
    <s v="Filled"/>
    <s v="Standard"/>
    <x v="25"/>
    <s v="SCOTTSDALE"/>
    <s v="AZ"/>
    <d v="2012-01-16T00:00:00"/>
    <d v="2012-04-27T00:00:00"/>
    <s v="Assigned"/>
  </r>
  <r>
    <x v="1"/>
    <x v="2"/>
    <x v="10"/>
    <m/>
    <s v="Delivery / Active"/>
    <s v="EIS Employees"/>
    <m/>
    <m/>
    <s v="Business Analyst"/>
    <m/>
    <d v="2012-01-23T00:00:00"/>
    <d v="2012-04-27T00:00:00"/>
    <s v="Filled"/>
    <s v="Standard"/>
    <x v="26"/>
    <s v="CUPERTINO"/>
    <s v="CA"/>
    <d v="2012-01-16T00:00:00"/>
    <d v="2012-04-27T00:00:00"/>
    <s v="Assigned"/>
  </r>
  <r>
    <x v="1"/>
    <x v="2"/>
    <x v="10"/>
    <m/>
    <s v="Delivery / Active"/>
    <s v="EIS Employees"/>
    <m/>
    <m/>
    <s v="Project Manager"/>
    <m/>
    <d v="2012-01-20T00:00:00"/>
    <d v="2012-04-27T00:00:00"/>
    <s v="Filled"/>
    <s v="Standard"/>
    <x v="27"/>
    <s v="PLANO"/>
    <s v="TX"/>
    <d v="2012-01-09T00:00:00"/>
    <d v="2012-03-15T00:00:00"/>
    <s v="Assigned"/>
  </r>
  <r>
    <x v="1"/>
    <x v="2"/>
    <x v="10"/>
    <m/>
    <s v="Delivery / Active"/>
    <s v="EIS Employees"/>
    <m/>
    <m/>
    <s v="Solution Architect"/>
    <m/>
    <d v="2012-01-19T00:00:00"/>
    <d v="2012-04-27T00:00:00"/>
    <s v="Filled"/>
    <s v="Standard"/>
    <x v="28"/>
    <s v="PHOENIX"/>
    <s v="AZ"/>
    <d v="2012-01-09T00:00:00"/>
    <d v="2013-02-15T00:00:00"/>
    <s v="Assigned"/>
  </r>
  <r>
    <x v="1"/>
    <x v="2"/>
    <x v="10"/>
    <m/>
    <s v="Delivery / Active"/>
    <s v="EIS Employees"/>
    <m/>
    <m/>
    <s v="ETL Architect - Type?"/>
    <m/>
    <d v="2012-01-19T00:00:00"/>
    <d v="2012-04-27T00:00:00"/>
    <s v="Filled"/>
    <s v="Standard"/>
    <x v="29"/>
    <s v="TAMPA"/>
    <s v="FL"/>
    <d v="2012-01-04T00:00:00"/>
    <d v="2012-04-30T00:00:00"/>
    <s v="Assigned"/>
  </r>
  <r>
    <x v="0"/>
    <x v="2"/>
    <x v="10"/>
    <m/>
    <s v="Delivery / Active"/>
    <s v="EIS Employees"/>
    <m/>
    <m/>
    <s v="Project Manager"/>
    <m/>
    <d v="2012-01-17T00:00:00"/>
    <d v="2012-03-30T00:00:00"/>
    <s v="Filled"/>
    <s v="Standard"/>
    <x v="30"/>
    <s v="DEERING"/>
    <s v="NH"/>
    <d v="2012-01-03T00:00:00"/>
    <d v="2012-03-30T00:00:00"/>
    <s v="Assigned"/>
  </r>
  <r>
    <x v="0"/>
    <x v="2"/>
    <x v="10"/>
    <m/>
    <s v="Delivery / Active"/>
    <s v="EIS Employees"/>
    <m/>
    <m/>
    <s v="Data Architect"/>
    <m/>
    <d v="2012-01-16T00:00:00"/>
    <d v="2012-03-16T00:00:00"/>
    <s v="Filled"/>
    <s v="Standard"/>
    <x v="31"/>
    <s v="FREMONT"/>
    <s v="CA"/>
    <d v="2012-01-03T00:00:00"/>
    <d v="2012-05-29T00:00:00"/>
    <s v="Assigned"/>
  </r>
  <r>
    <x v="1"/>
    <x v="2"/>
    <x v="10"/>
    <m/>
    <s v="Delivery / Active"/>
    <s v="EIS Employees"/>
    <m/>
    <m/>
    <s v="Engagement Manager"/>
    <m/>
    <d v="2012-01-16T00:00:00"/>
    <d v="2012-04-27T00:00:00"/>
    <s v="Filled"/>
    <s v="Flex (50 %)"/>
    <x v="32"/>
    <s v="KANSAS CITY"/>
    <s v="MO"/>
    <d v="2012-01-03T00:00:00"/>
    <d v="2013-03-15T00:00:00"/>
    <s v="Assigned"/>
  </r>
  <r>
    <x v="1"/>
    <x v="2"/>
    <x v="10"/>
    <m/>
    <s v="Delivery / Active"/>
    <s v="EIS Employees"/>
    <m/>
    <m/>
    <s v="Lead Business Analyst"/>
    <m/>
    <d v="2012-01-16T00:00:00"/>
    <d v="2012-04-27T00:00:00"/>
    <s v="Filled"/>
    <s v="Standard"/>
    <x v="33"/>
    <s v="ALEXANDER"/>
    <s v="AR"/>
    <d v="2012-01-02T00:00:00"/>
    <d v="2012-03-30T00:00:00"/>
    <s v="Assigned"/>
  </r>
  <r>
    <x v="1"/>
    <x v="2"/>
    <x v="10"/>
    <m/>
    <s v="Delivery / Active"/>
    <s v="EIS Employees"/>
    <m/>
    <m/>
    <s v="ETL Developer - Type?"/>
    <m/>
    <d v="2012-01-16T00:00:00"/>
    <d v="2012-04-27T00:00:00"/>
    <s v="Filled"/>
    <s v="Standard"/>
    <x v="34"/>
    <s v="HERNDON"/>
    <s v="VA"/>
    <d v="2011-12-12T00:00:00"/>
    <d v="2012-03-30T00:00:00"/>
    <s v="Assigned"/>
  </r>
  <r>
    <x v="1"/>
    <x v="2"/>
    <x v="10"/>
    <m/>
    <s v="Delivery / Active"/>
    <s v="EIS Employees"/>
    <m/>
    <m/>
    <s v="Business Analyst"/>
    <m/>
    <d v="2012-01-16T00:00:00"/>
    <d v="2012-04-27T00:00:00"/>
    <s v="Filled"/>
    <s v="Standard"/>
    <x v="35"/>
    <s v="MURRIETA"/>
    <s v="CA"/>
    <d v="2011-12-05T00:00:00"/>
    <d v="2013-03-15T00:00:00"/>
    <s v="Assigned"/>
  </r>
  <r>
    <x v="1"/>
    <x v="3"/>
    <x v="11"/>
    <s v="(Apps) Applications Development"/>
    <s v="Delivery / Active"/>
    <s v="EIS Employees"/>
    <m/>
    <m/>
    <s v="Team Leader"/>
    <m/>
    <d v="2011-09-14T00:00:00"/>
    <d v="2012-04-27T00:00:00"/>
    <s v="Filled"/>
    <s v="Standard"/>
    <x v="36"/>
    <s v="NORTH POTOMAC"/>
    <s v="MD"/>
    <d v="2011-12-05T00:00:00"/>
    <d v="2013-03-15T00:00:00"/>
    <s v="Assigned"/>
  </r>
  <r>
    <x v="1"/>
    <x v="3"/>
    <x v="11"/>
    <s v="(Apps) Applications Development"/>
    <s v="Delivery / Active"/>
    <s v="EIS Employees"/>
    <m/>
    <m/>
    <s v="ETL Developer - Ab Initio"/>
    <m/>
    <d v="2011-09-06T00:00:00"/>
    <d v="2012-04-30T00:00:00"/>
    <s v="Filled"/>
    <s v="Standard"/>
    <x v="37"/>
    <s v="DOWNERS GROVE"/>
    <s v="IL"/>
    <d v="2011-11-28T00:00:00"/>
    <d v="2012-02-29T00:00:00"/>
    <s v="Assigned"/>
  </r>
  <r>
    <x v="1"/>
    <x v="3"/>
    <x v="11"/>
    <s v="(Apps) Applications Development"/>
    <s v="Delivery / Active"/>
    <s v="EIS Employees"/>
    <m/>
    <m/>
    <s v="Team Leader"/>
    <s v="Apps - IT Transformation &amp; Business Consulting"/>
    <d v="2011-04-11T00:00:00"/>
    <d v="2012-04-27T00:00:00"/>
    <s v="Filled"/>
    <s v="Standard"/>
    <x v="38"/>
    <s v="COLUMBIA"/>
    <s v="MD"/>
    <d v="2011-11-28T00:00:00"/>
    <d v="2012-04-30T00:00:00"/>
    <s v="Assigned"/>
  </r>
  <r>
    <x v="1"/>
    <x v="4"/>
    <x v="12"/>
    <s v="(Apps) Applications Development"/>
    <s v="Delivery / Active"/>
    <s v="EIS Employees"/>
    <m/>
    <m/>
    <s v="Business Analyst"/>
    <m/>
    <d v="2011-11-28T00:00:00"/>
    <d v="2012-04-30T00:00:00"/>
    <s v="Filled"/>
    <s v="Standard"/>
    <x v="39"/>
    <s v="HOLTSVILLE"/>
    <s v="NY"/>
    <d v="2011-11-16T00:00:00"/>
    <d v="2012-03-30T00:00:00"/>
    <s v="Assigned"/>
  </r>
  <r>
    <x v="0"/>
    <x v="4"/>
    <x v="12"/>
    <s v="(Apps) Applications Development"/>
    <s v="Delivery / Active"/>
    <s v="EIS Employees"/>
    <m/>
    <m/>
    <s v="Business Analyst"/>
    <m/>
    <d v="2011-11-16T00:00:00"/>
    <d v="2012-03-30T00:00:00"/>
    <s v="Filled"/>
    <s v="Standard"/>
    <x v="40"/>
    <s v="ELK GROVE"/>
    <s v="CA"/>
    <d v="2011-11-07T00:00:00"/>
    <d v="2012-03-30T00:00:00"/>
    <s v="Assigned"/>
  </r>
  <r>
    <x v="0"/>
    <x v="4"/>
    <x v="13"/>
    <s v="(Apps) Applications Development"/>
    <s v="Delivery / Active"/>
    <s v="EIS Employees"/>
    <m/>
    <m/>
    <s v="Project Manager"/>
    <s v="Apps - IT Transformation &amp; Business Consulting"/>
    <d v="2011-11-07T00:00:00"/>
    <d v="2012-03-30T00:00:00"/>
    <s v="Filled"/>
    <s v="Standard"/>
    <x v="41"/>
    <s v="ALPHARETTA"/>
    <s v="GA"/>
    <d v="2011-10-26T00:00:00"/>
    <d v="2012-03-30T00:00:00"/>
    <s v="Assigned"/>
  </r>
  <r>
    <x v="1"/>
    <x v="4"/>
    <x v="14"/>
    <s v="(Apps) Applications Development"/>
    <s v="Delivery / Active"/>
    <s v="EIS Employees"/>
    <m/>
    <m/>
    <s v="Solution Architect"/>
    <s v="Apps - IT Transformation &amp; Business Consulting"/>
    <d v="2011-09-26T00:00:00"/>
    <d v="2012-04-30T00:00:00"/>
    <s v="Filled"/>
    <s v="Standard"/>
    <x v="42"/>
    <s v="HOUSTON"/>
    <s v="TX"/>
    <d v="2011-10-24T00:00:00"/>
    <d v="2012-04-30T00:00:00"/>
    <s v="Assigned"/>
  </r>
  <r>
    <x v="2"/>
    <x v="4"/>
    <x v="14"/>
    <s v="(Apps) Applications Development"/>
    <s v="Delivery / Active"/>
    <s v="EIS Employees"/>
    <m/>
    <m/>
    <s v="Business Analyst"/>
    <s v="Apps - IT Transformation &amp; Business Consulting"/>
    <d v="2011-08-15T00:00:00"/>
    <d v="2012-02-29T00:00:00"/>
    <s v="Filled"/>
    <s v="Standard"/>
    <x v="43"/>
    <s v="BETHESDA"/>
    <s v="MD"/>
    <d v="2011-10-24T00:00:00"/>
    <d v="2013-03-15T00:00:00"/>
    <s v="Assigned"/>
  </r>
  <r>
    <x v="0"/>
    <x v="4"/>
    <x v="13"/>
    <s v="(Apps) Applications Development"/>
    <s v="Delivery / Active"/>
    <s v="EIS Employees"/>
    <m/>
    <m/>
    <s v="Business Analyst"/>
    <s v="Apps - IT Transformation &amp; Business Consulting"/>
    <d v="2011-07-05T00:00:00"/>
    <d v="2012-03-30T00:00:00"/>
    <s v="Filled"/>
    <s v="Standard"/>
    <x v="44"/>
    <s v="RANCHO CORDOVA"/>
    <s v="CA"/>
    <d v="2011-10-12T00:00:00"/>
    <d v="2012-03-30T00:00:00"/>
    <s v="Assigned"/>
  </r>
  <r>
    <x v="0"/>
    <x v="4"/>
    <x v="13"/>
    <s v="(Apps) Applications Development"/>
    <s v="Delivery / Active"/>
    <s v="EIS Employees"/>
    <m/>
    <m/>
    <s v="ETL Specialist"/>
    <s v="Apps - IT Transformation &amp; Business Consulting"/>
    <d v="2011-06-20T00:00:00"/>
    <d v="2012-03-30T00:00:00"/>
    <s v="Filled"/>
    <s v="Standard"/>
    <x v="45"/>
    <s v="MEDFORD"/>
    <s v="MA"/>
    <d v="2011-10-03T00:00:00"/>
    <d v="2012-03-30T00:00:00"/>
    <s v="Assigned"/>
  </r>
  <r>
    <x v="1"/>
    <x v="4"/>
    <x v="13"/>
    <s v="(Apps) Applications Development"/>
    <s v="Delivery / Active"/>
    <s v="EIS Employees"/>
    <m/>
    <m/>
    <s v="Team Leader"/>
    <s v="Apps - IT Transformation &amp; Business Consulting"/>
    <d v="2011-06-06T00:00:00"/>
    <d v="2012-04-30T00:00:00"/>
    <s v="Filled"/>
    <s v="Standard"/>
    <x v="46"/>
    <s v="ALPHARETTA"/>
    <s v="GA"/>
    <d v="2011-10-03T00:00:00"/>
    <d v="2012-04-13T00:00:00"/>
    <s v="Assigned"/>
  </r>
  <r>
    <x v="0"/>
    <x v="4"/>
    <x v="15"/>
    <s v="(Apps) Applications Development"/>
    <s v="Delivery / Active"/>
    <s v="EIS Employees"/>
    <m/>
    <m/>
    <s v="Project Manager"/>
    <s v="Apps - IT Transformation &amp; Business Consulting"/>
    <d v="2011-06-01T00:00:00"/>
    <d v="2012-03-30T00:00:00"/>
    <s v="Filled"/>
    <s v="Standard"/>
    <x v="47"/>
    <s v="PLANO"/>
    <s v="TX"/>
    <d v="2011-10-03T00:00:00"/>
    <d v="2012-05-31T00:00:00"/>
    <s v="Assigned"/>
  </r>
  <r>
    <x v="0"/>
    <x v="4"/>
    <x v="15"/>
    <s v="(Apps) Applications Development"/>
    <s v="Delivery / Active"/>
    <s v="EIS Employees"/>
    <m/>
    <m/>
    <s v="Project Manager"/>
    <s v="Apps - IT Transformation &amp; Business Consulting"/>
    <d v="2011-05-31T00:00:00"/>
    <d v="2012-03-30T00:00:00"/>
    <s v="Filled"/>
    <s v="Standard"/>
    <x v="48"/>
    <s v="ALPHARETTA"/>
    <s v="GA"/>
    <d v="2011-10-01T00:00:00"/>
    <d v="2012-03-30T00:00:00"/>
    <s v="Assigned"/>
  </r>
  <r>
    <x v="0"/>
    <x v="4"/>
    <x v="15"/>
    <s v="(Apps) Applications Development"/>
    <s v="Delivery / Active"/>
    <s v="EIS Employees"/>
    <m/>
    <m/>
    <s v="Project Manager"/>
    <s v="Apps - IT Transformation &amp; Business Consulting"/>
    <d v="2011-05-31T00:00:00"/>
    <d v="2012-03-30T00:00:00"/>
    <s v="Filled"/>
    <s v="Standard"/>
    <x v="49"/>
    <s v="HUNTSVILLE"/>
    <s v="TX"/>
    <d v="2011-10-01T00:00:00"/>
    <d v="2012-03-30T00:00:00"/>
    <s v="Assigned"/>
  </r>
  <r>
    <x v="0"/>
    <x v="4"/>
    <x v="13"/>
    <s v="(Apps) Applications Development"/>
    <s v="Delivery / Active"/>
    <s v="EIS Employees"/>
    <m/>
    <m/>
    <s v="Project Manager"/>
    <s v="Apps - IT Transformation &amp; Business Consulting"/>
    <d v="2011-05-13T00:00:00"/>
    <d v="2012-03-29T00:00:00"/>
    <s v="Filled"/>
    <s v="Standard"/>
    <x v="50"/>
    <s v="PLANO"/>
    <s v="TX"/>
    <d v="2011-09-26T00:00:00"/>
    <d v="2012-04-13T00:00:00"/>
    <s v="Assigned"/>
  </r>
  <r>
    <x v="0"/>
    <x v="4"/>
    <x v="15"/>
    <s v="(Apps) Applications Development"/>
    <s v="Delivery / Active"/>
    <s v="EIS Employees"/>
    <m/>
    <m/>
    <s v="Project Manager"/>
    <s v="Apps - IT Transformation &amp; Business Consulting"/>
    <d v="2011-03-21T00:00:00"/>
    <d v="2012-03-31T00:00:00"/>
    <s v="Filled"/>
    <s v="Standard"/>
    <x v="51"/>
    <s v="COPPELL"/>
    <s v="TX"/>
    <d v="2011-09-26T00:00:00"/>
    <d v="2012-04-30T00:00:00"/>
    <s v="Assigned"/>
  </r>
  <r>
    <x v="0"/>
    <x v="4"/>
    <x v="15"/>
    <s v="(Apps) Applications Development"/>
    <s v="Delivery / Active"/>
    <s v="EIS Employees"/>
    <m/>
    <m/>
    <s v="Project Manager"/>
    <s v="Apps - IT Transformation &amp; Business Consulting"/>
    <d v="2011-03-07T00:00:00"/>
    <d v="2012-03-30T00:00:00"/>
    <s v="Filled"/>
    <s v="Standard"/>
    <x v="52"/>
    <s v="FRISCO"/>
    <s v="TX"/>
    <d v="2011-09-16T00:00:00"/>
    <d v="2012-03-30T00:00:00"/>
    <s v="Assigned"/>
  </r>
  <r>
    <x v="1"/>
    <x v="4"/>
    <x v="12"/>
    <s v="(Apps) Applications Development"/>
    <s v="Delivery / Active"/>
    <s v="EIS Employees"/>
    <m/>
    <m/>
    <s v="Business Analyst"/>
    <m/>
    <d v="2011-02-07T00:00:00"/>
    <d v="2012-04-30T00:00:00"/>
    <s v="Filled"/>
    <s v="Standard"/>
    <x v="53"/>
    <s v="ST. PETERSBURG"/>
    <s v="FL"/>
    <d v="2011-09-14T00:00:00"/>
    <d v="2012-04-27T00:00:00"/>
    <s v="Assigned"/>
  </r>
  <r>
    <x v="0"/>
    <x v="4"/>
    <x v="15"/>
    <s v="(Apps) Applications Development"/>
    <s v="Delivery / Active"/>
    <s v="EIS Employees"/>
    <m/>
    <m/>
    <s v="Project Manager"/>
    <s v="Apps - IT Transformation &amp; Business Consulting"/>
    <d v="2011-01-17T00:00:00"/>
    <d v="2012-03-30T00:00:00"/>
    <s v="Filled"/>
    <s v="Standard"/>
    <x v="54"/>
    <s v="RALEIGH"/>
    <s v="NC"/>
    <d v="2011-09-06T00:00:00"/>
    <d v="2012-04-30T00:00:00"/>
    <s v="Assigned"/>
  </r>
  <r>
    <x v="0"/>
    <x v="4"/>
    <x v="15"/>
    <s v="(Apps) Applications Development"/>
    <s v="Delivery / Active"/>
    <s v="EIS Employees"/>
    <m/>
    <m/>
    <s v="ETL Developer"/>
    <s v="Apps - IT Transformation &amp; Business Consulting"/>
    <d v="2011-01-04T00:00:00"/>
    <d v="2012-03-31T00:00:00"/>
    <s v="Filled"/>
    <s v="Standard"/>
    <x v="55"/>
    <s v="DOWNERS GROVE"/>
    <s v="IL"/>
    <d v="2011-09-01T00:00:00"/>
    <d v="2012-03-30T00:00:00"/>
    <s v="Assigned"/>
  </r>
  <r>
    <x v="0"/>
    <x v="4"/>
    <x v="13"/>
    <s v="(Apps) Applications Development"/>
    <s v="Delivery / Active"/>
    <s v="EIS Employees"/>
    <m/>
    <m/>
    <s v="Business Analyst"/>
    <s v="Apps - IT Transformation &amp; Business Consulting"/>
    <d v="2010-11-15T00:00:00"/>
    <d v="2012-03-30T00:00:00"/>
    <s v="Filled"/>
    <s v="Standard"/>
    <x v="56"/>
    <s v="PLANO"/>
    <s v="TX"/>
    <d v="2011-08-23T00:00:00"/>
    <d v="2012-03-30T00:00:00"/>
    <s v="Assigned"/>
  </r>
  <r>
    <x v="0"/>
    <x v="4"/>
    <x v="13"/>
    <s v="(Apps) Applications Development"/>
    <s v="Delivery / Active"/>
    <s v="EIS Employees"/>
    <m/>
    <m/>
    <s v="Business Analyst"/>
    <s v="Apps - IT Transformation &amp; Business Consulting"/>
    <d v="2010-08-25T00:00:00"/>
    <d v="2012-03-31T00:00:00"/>
    <s v="Filled"/>
    <s v="Standard"/>
    <x v="57"/>
    <s v="CONWAY"/>
    <s v="AR"/>
    <d v="2011-08-15T00:00:00"/>
    <d v="2012-02-29T00:00:00"/>
    <s v="Assigned"/>
  </r>
  <r>
    <x v="0"/>
    <x v="4"/>
    <x v="13"/>
    <s v="(Apps) Applications Development"/>
    <s v="Delivery / Active"/>
    <s v="EIS Employees"/>
    <m/>
    <m/>
    <s v="Technical Architect"/>
    <s v="Apps - IT Transformation &amp; Business Consulting"/>
    <d v="2010-08-09T00:00:00"/>
    <d v="2012-03-30T00:00:00"/>
    <s v="Filled"/>
    <s v="Standard"/>
    <x v="58"/>
    <s v="PORTLAND"/>
    <s v="OR"/>
    <d v="2011-08-02T00:00:00"/>
    <d v="2012-03-30T00:00:00"/>
    <s v="Assigned"/>
  </r>
  <r>
    <x v="0"/>
    <x v="4"/>
    <x v="13"/>
    <s v="(Apps) Applications Development"/>
    <s v="Delivery / Active"/>
    <s v="EIS Employees"/>
    <m/>
    <m/>
    <s v="ETL Specialist"/>
    <s v="Apps - IT Transformation &amp; Business Consulting"/>
    <d v="2010-08-09T00:00:00"/>
    <d v="2012-03-31T00:00:00"/>
    <s v="Filled"/>
    <s v="Standard"/>
    <x v="59"/>
    <s v="DOWNERS GROVE"/>
    <s v="IL"/>
    <d v="2011-08-01T00:00:00"/>
    <d v="2012-03-20T00:00:00"/>
    <s v="Assigned"/>
  </r>
  <r>
    <x v="0"/>
    <x v="4"/>
    <x v="13"/>
    <s v="(Apps) Applications Development"/>
    <s v="Delivery / Active"/>
    <s v="EIS Employees"/>
    <m/>
    <m/>
    <s v="ETL Specialist"/>
    <s v="Apps - IT Transformation &amp; Business Consulting"/>
    <d v="2010-07-12T00:00:00"/>
    <d v="2012-03-31T00:00:00"/>
    <s v="Filled"/>
    <s v="Standard"/>
    <x v="60"/>
    <s v="IRVING"/>
    <s v="TX"/>
    <d v="2011-07-05T00:00:00"/>
    <d v="2012-03-30T00:00:00"/>
    <s v="Assigned"/>
  </r>
  <r>
    <x v="0"/>
    <x v="4"/>
    <x v="13"/>
    <s v="(Apps) Applications Development"/>
    <s v="Delivery / Active"/>
    <s v="EIS Employees"/>
    <m/>
    <m/>
    <s v="Team Leader"/>
    <s v="Apps - IT Transformation &amp; Business Consulting"/>
    <d v="2010-06-21T00:00:00"/>
    <d v="2012-03-30T00:00:00"/>
    <s v="Filled"/>
    <s v="Standard"/>
    <x v="61"/>
    <s v="MURPHY"/>
    <s v="TX"/>
    <d v="2011-07-01T00:00:00"/>
    <d v="2012-03-30T00:00:00"/>
    <s v="Assigned"/>
  </r>
  <r>
    <x v="0"/>
    <x v="4"/>
    <x v="13"/>
    <s v="(Apps) Applications Development"/>
    <s v="Delivery / Active"/>
    <s v="EIS Employees"/>
    <m/>
    <m/>
    <s v="Business Analyst"/>
    <s v="Apps - IT Transformation &amp; Business Consulting"/>
    <d v="2010-05-25T00:00:00"/>
    <d v="2012-03-30T00:00:00"/>
    <s v="Filled"/>
    <s v="Standard"/>
    <x v="62"/>
    <s v="GAINESVILLE"/>
    <s v="FL"/>
    <d v="2011-06-20T00:00:00"/>
    <d v="2012-03-30T00:00:00"/>
    <s v="Assigned"/>
  </r>
  <r>
    <x v="0"/>
    <x v="4"/>
    <x v="13"/>
    <s v="(Apps) Applications Development"/>
    <s v="Delivery / Active"/>
    <s v="EIS Employees"/>
    <m/>
    <m/>
    <s v="ETL Specialist"/>
    <s v="Apps - IT Transformation &amp; Business Consulting"/>
    <d v="2010-04-26T00:00:00"/>
    <d v="2012-03-31T00:00:00"/>
    <s v="Filled"/>
    <s v="Standard"/>
    <x v="63"/>
    <s v="CHICAGO"/>
    <s v="IL"/>
    <d v="2011-06-06T00:00:00"/>
    <d v="2012-04-30T00:00:00"/>
    <s v="Assigned"/>
  </r>
  <r>
    <x v="0"/>
    <x v="4"/>
    <x v="13"/>
    <s v="(Apps) Applications Development"/>
    <s v="Delivery / Active"/>
    <s v="EIS Employees"/>
    <m/>
    <m/>
    <s v="Project Manager"/>
    <s v="Apps - IT Transformation &amp; Business Consulting"/>
    <d v="2010-04-26T00:00:00"/>
    <d v="2012-03-31T00:00:00"/>
    <s v="Filled"/>
    <s v="Standard"/>
    <x v="64"/>
    <s v="OVERLAND PARK"/>
    <s v="KS"/>
    <d v="2011-06-01T00:00:00"/>
    <d v="2012-03-30T00:00:00"/>
    <s v="Assigned"/>
  </r>
  <r>
    <x v="1"/>
    <x v="4"/>
    <x v="14"/>
    <s v="(Apps) Applications Development"/>
    <s v="Delivery / Active"/>
    <s v="EIS Employees"/>
    <m/>
    <m/>
    <s v="ETL Developer"/>
    <s v="Apps - IT Transformation &amp; Business Consulting"/>
    <d v="2010-03-08T00:00:00"/>
    <d v="2012-04-27T00:00:00"/>
    <s v="Filled"/>
    <s v="Standard"/>
    <x v="65"/>
    <s v="DOWNERS GROVE"/>
    <s v="IL"/>
    <d v="2011-05-31T00:00:00"/>
    <d v="2012-03-30T00:00:00"/>
    <s v="Assigned"/>
  </r>
  <r>
    <x v="0"/>
    <x v="4"/>
    <x v="13"/>
    <s v="(Apps) Applications Development"/>
    <s v="Delivery / Active"/>
    <s v="EIS Employees"/>
    <m/>
    <m/>
    <s v="ETL Specialist"/>
    <s v="Apps - IT Transformation &amp; Business Consulting"/>
    <d v="2009-12-01T00:00:00"/>
    <d v="2012-03-31T00:00:00"/>
    <s v="Filled"/>
    <s v="Standard"/>
    <x v="66"/>
    <s v="RICHMOND"/>
    <s v="VA"/>
    <d v="2011-05-31T00:00:00"/>
    <d v="2012-03-30T00:00:00"/>
    <s v="Assigned"/>
  </r>
  <r>
    <x v="1"/>
    <x v="4"/>
    <x v="12"/>
    <s v="(Apps) Applications Development"/>
    <s v="Delivery / Active"/>
    <s v="EIS Employees"/>
    <m/>
    <m/>
    <s v="ETL Developer"/>
    <m/>
    <d v="2009-12-01T00:00:00"/>
    <d v="2012-04-27T00:00:00"/>
    <s v="Filled"/>
    <s v="Standard"/>
    <x v="67"/>
    <s v="HOUSTON"/>
    <s v="TX"/>
    <d v="2011-05-23T00:00:00"/>
    <d v="2012-02-29T00:00:00"/>
    <s v="Assigned"/>
  </r>
  <r>
    <x v="1"/>
    <x v="5"/>
    <x v="16"/>
    <s v="(Apps) Applications Development"/>
    <s v="Delivery / Active"/>
    <s v="EIS Employees"/>
    <m/>
    <m/>
    <s v="ETL Developer"/>
    <s v="Apps - IT Transformation &amp; Business Consulting"/>
    <d v="2012-01-04T00:00:00"/>
    <d v="2012-04-30T00:00:00"/>
    <s v="Filled"/>
    <s v="Standard"/>
    <x v="68"/>
    <s v="ARLINGTON"/>
    <s v="VA"/>
    <d v="2011-05-13T00:00:00"/>
    <d v="2012-03-29T00:00:00"/>
    <s v="Assigned"/>
  </r>
  <r>
    <x v="0"/>
    <x v="5"/>
    <x v="17"/>
    <s v="(Apps) Applications Development"/>
    <s v="Delivery / Active"/>
    <s v="EIS Employees"/>
    <m/>
    <m/>
    <s v="ETL Specialist"/>
    <s v="Apps - IT Transformation &amp; Business Consulting"/>
    <d v="2011-08-23T00:00:00"/>
    <d v="2012-03-30T00:00:00"/>
    <s v="Filled"/>
    <s v="Standard"/>
    <x v="69"/>
    <s v="PLANO"/>
    <s v="TX"/>
    <d v="2011-04-11T00:00:00"/>
    <d v="2012-03-30T00:00:00"/>
    <s v="Assigned"/>
  </r>
  <r>
    <x v="1"/>
    <x v="6"/>
    <x v="18"/>
    <s v="(Apps) Applications Development"/>
    <s v="Delivery / Active"/>
    <s v="EIS Employees"/>
    <m/>
    <m/>
    <s v="Solution Architect"/>
    <s v="Apps - IT Transformation &amp; Business Consulting"/>
    <d v="2012-02-13T00:00:00"/>
    <d v="2012-04-13T00:00:00"/>
    <s v="Filled"/>
    <s v="Standard"/>
    <x v="70"/>
    <s v="COLUMBIA"/>
    <s v="MD"/>
    <d v="2011-04-11T00:00:00"/>
    <d v="2012-03-30T00:00:00"/>
    <s v="Assigned"/>
  </r>
  <r>
    <x v="1"/>
    <x v="7"/>
    <x v="19"/>
    <m/>
    <s v="Delivery / Active"/>
    <s v="EIS Employees"/>
    <m/>
    <m/>
    <s v="Data Architect"/>
    <s v="Apps - IT Transformation &amp; Business Consulting"/>
    <d v="2012-02-10T00:00:00"/>
    <d v="2012-04-30T00:00:00"/>
    <s v="Filled"/>
    <s v="Standard"/>
    <x v="71"/>
    <s v="LOS ANGELES"/>
    <s v="CA"/>
    <d v="2011-04-11T00:00:00"/>
    <d v="2012-04-27T00:00:00"/>
    <s v="Assigned"/>
  </r>
  <r>
    <x v="2"/>
    <x v="7"/>
    <x v="20"/>
    <m/>
    <s v="Delivery / Active"/>
    <s v="EIS Employees"/>
    <m/>
    <m/>
    <s v="Project Manager/Data Architect"/>
    <s v="Apps - IT Transformation &amp; Business Consulting"/>
    <d v="2012-02-02T00:00:00"/>
    <d v="2012-02-29T00:00:00"/>
    <s v="Filled"/>
    <s v="Standard"/>
    <x v="72"/>
    <s v="CHICAGO"/>
    <s v="IL"/>
    <d v="2011-04-01T00:00:00"/>
    <d v="2012-03-30T00:00:00"/>
    <s v="Assigned"/>
  </r>
  <r>
    <x v="2"/>
    <x v="8"/>
    <x v="21"/>
    <s v="(Apps) Applications Development"/>
    <s v="Delivery / Active"/>
    <s v="EIS Employees"/>
    <m/>
    <m/>
    <s v="Engagement Manager"/>
    <s v="Apps - IT Transformation &amp; Business Consulting"/>
    <d v="2012-02-01T00:00:00"/>
    <d v="2015-02-10T00:00:00"/>
    <s v="Filled"/>
    <s v="Flex (0 %)"/>
    <x v="73"/>
    <s v="OROVILLE"/>
    <s v="CA"/>
    <d v="2011-03-21T00:00:00"/>
    <d v="2012-03-31T00:00:00"/>
    <s v="Assigned"/>
  </r>
  <r>
    <x v="2"/>
    <x v="8"/>
    <x v="22"/>
    <s v="(Apps) Applications Development"/>
    <s v="Delivery / Active"/>
    <s v="EIS Employees"/>
    <m/>
    <m/>
    <s v="Solution Architect"/>
    <s v="Apps - IT Transformation &amp; Business Consulting"/>
    <d v="2011-05-23T00:00:00"/>
    <d v="2012-02-29T00:00:00"/>
    <s v="Filled"/>
    <s v="Standard"/>
    <x v="74"/>
    <s v="SARASOTA"/>
    <s v="FL"/>
    <d v="2011-03-07T00:00:00"/>
    <d v="2012-03-30T00:00:00"/>
    <s v="Assigned"/>
  </r>
  <r>
    <x v="0"/>
    <x v="8"/>
    <x v="23"/>
    <s v="(Apps) Applications Development"/>
    <s v="Delivery / Active"/>
    <s v="EIS Employees"/>
    <m/>
    <m/>
    <s v="Project Manager"/>
    <s v="Apps - IT Transformation &amp; Business Consulting"/>
    <d v="2010-08-16T00:00:00"/>
    <d v="2012-03-30T00:00:00"/>
    <s v="Filled"/>
    <s v="Standard"/>
    <x v="75"/>
    <s v="WESTMONT"/>
    <s v="IL"/>
    <d v="2011-02-14T00:00:00"/>
    <d v="2012-03-30T00:00:00"/>
    <s v="Assigned"/>
  </r>
  <r>
    <x v="1"/>
    <x v="9"/>
    <x v="24"/>
    <s v="(Apps) Applications Development"/>
    <s v="Delivery / Active"/>
    <s v="EIS Employees"/>
    <m/>
    <m/>
    <s v="Team Leader"/>
    <s v="Apps - IT Transformation &amp; Business Consulting"/>
    <d v="2011-10-03T00:00:00"/>
    <d v="2012-04-13T00:00:00"/>
    <s v="Filled"/>
    <s v="Standard"/>
    <x v="76"/>
    <s v="ALPHARETTA"/>
    <s v="GA"/>
    <d v="2011-02-07T00:00:00"/>
    <d v="2012-04-30T00:00:00"/>
    <s v="Assigned"/>
  </r>
  <r>
    <x v="1"/>
    <x v="9"/>
    <x v="24"/>
    <s v="(Apps) Applications Development"/>
    <s v="Delivery / Active"/>
    <s v="EIS Employees"/>
    <m/>
    <m/>
    <s v="Engagement Manager"/>
    <s v="Apps - IT Transformation &amp; Business Consulting"/>
    <d v="2011-09-26T00:00:00"/>
    <d v="2012-04-13T00:00:00"/>
    <s v="Filled"/>
    <s v="Standard"/>
    <x v="77"/>
    <s v="WINSTON SALEM"/>
    <s v="NC"/>
    <d v="2011-01-17T00:00:00"/>
    <d v="2012-03-30T00:00:00"/>
    <s v="Assigned"/>
  </r>
  <r>
    <x v="0"/>
    <x v="10"/>
    <x v="25"/>
    <s v="(Apps) Applications Development"/>
    <s v="Delivery / Active"/>
    <s v="EIS Employees"/>
    <m/>
    <m/>
    <s v="ETL Specialist"/>
    <s v="Apps - IT Transformation &amp; Business Consulting"/>
    <d v="2011-04-01T00:00:00"/>
    <d v="2012-03-30T00:00:00"/>
    <s v="Filled"/>
    <s v="Standard"/>
    <x v="78"/>
    <s v="CHARLOTTE"/>
    <s v="NC"/>
    <d v="2011-01-04T00:00:00"/>
    <d v="2012-03-31T00:00:00"/>
    <s v="Assigned"/>
  </r>
  <r>
    <x v="2"/>
    <x v="11"/>
    <x v="26"/>
    <s v="(Apps) Applications Development"/>
    <s v="Delivery / Active"/>
    <s v="EIS Employees"/>
    <m/>
    <m/>
    <s v="EM/Sales Support"/>
    <s v="Apps - IT Transformation &amp; Business Consulting"/>
    <d v="2012-02-01T00:00:00"/>
    <d v="2012-02-29T00:00:00"/>
    <s v="Filled"/>
    <s v="Flex (20 %)"/>
    <x v="79"/>
    <s v="MCKINNEY"/>
    <s v="TX"/>
    <d v="2010-11-17T00:00:00"/>
    <d v="2012-03-30T00:00:00"/>
    <s v="Assigned"/>
  </r>
  <r>
    <x v="0"/>
    <x v="12"/>
    <x v="27"/>
    <s v="(Apps) Applications Development"/>
    <s v="Delivery / Active"/>
    <s v="EIS Employees"/>
    <m/>
    <m/>
    <s v="Engagement Manager"/>
    <s v="Apps - IT Transformation &amp; Business Consulting"/>
    <d v="2011-10-03T00:00:00"/>
    <d v="2012-03-30T00:00:00"/>
    <s v="Filled"/>
    <s v="Standard"/>
    <x v="80"/>
    <s v="TORONTO"/>
    <s v="ON"/>
    <d v="2010-11-15T00:00:00"/>
    <d v="2012-03-30T00:00:00"/>
    <s v="Assigned"/>
  </r>
  <r>
    <x v="0"/>
    <x v="13"/>
    <x v="28"/>
    <s v="(Apps) Applications Development"/>
    <s v="Delivery / Active"/>
    <s v="EIS Employees"/>
    <m/>
    <m/>
    <s v="Project Manager"/>
    <s v="Apps - IT Transformation &amp; Business Consulting"/>
    <d v="2012-01-03T00:00:00"/>
    <d v="2012-03-30T00:00:00"/>
    <s v="Filled"/>
    <s v="Flex (30 %)"/>
    <x v="81"/>
    <s v="CUMMING"/>
    <s v="GA"/>
    <d v="2010-08-25T00:00:00"/>
    <d v="2012-03-31T00:00:00"/>
    <s v="Assigned"/>
  </r>
  <r>
    <x v="0"/>
    <x v="13"/>
    <x v="29"/>
    <s v="(Apps) Applications Development"/>
    <s v="Delivery / Active"/>
    <s v="EIS Employees"/>
    <m/>
    <m/>
    <s v="ETL Developer"/>
    <s v="Apps - IT Transformation &amp; Business Consulting"/>
    <d v="2011-08-01T00:00:00"/>
    <d v="2012-03-20T00:00:00"/>
    <s v="Filled"/>
    <s v="Standard"/>
    <x v="82"/>
    <s v="PLANO"/>
    <s v="TX"/>
    <d v="2010-08-16T00:00:00"/>
    <d v="2012-03-30T00:00:00"/>
    <s v="Assigned"/>
  </r>
  <r>
    <x v="0"/>
    <x v="13"/>
    <x v="30"/>
    <s v="(Apps) Applications Development"/>
    <s v="Delivery / Active"/>
    <s v="EIS Employees"/>
    <m/>
    <m/>
    <s v="Data Architect"/>
    <s v="Apps - IT Transformation &amp; Business Consulting"/>
    <d v="2011-07-01T00:00:00"/>
    <d v="2012-03-30T00:00:00"/>
    <s v="Filled"/>
    <s v="Standard"/>
    <x v="83"/>
    <s v="GAHANNA"/>
    <s v="OH"/>
    <d v="2010-08-09T00:00:00"/>
    <d v="2012-03-30T00:00:00"/>
    <s v="Assigned"/>
  </r>
  <r>
    <x v="0"/>
    <x v="13"/>
    <x v="31"/>
    <s v="(Apps) Applications Development"/>
    <s v="Delivery / Active"/>
    <s v="EIS Employees"/>
    <m/>
    <m/>
    <s v="Data Architect"/>
    <s v="Apps - IT Transformation &amp; Business Consulting"/>
    <d v="2011-02-14T00:00:00"/>
    <d v="2012-03-30T00:00:00"/>
    <s v="Filled"/>
    <s v="Standard"/>
    <x v="84"/>
    <s v="JERSEY CITY"/>
    <s v="NJ"/>
    <d v="2010-08-09T00:00:00"/>
    <d v="2012-03-31T00:00:00"/>
    <s v="Assigned"/>
  </r>
  <r>
    <x v="0"/>
    <x v="13"/>
    <x v="28"/>
    <s v="(Apps) Applications Development"/>
    <s v="Delivery / Active"/>
    <s v="EIS Employees"/>
    <m/>
    <m/>
    <s v="ETL Developer"/>
    <s v="Apps - IT Transformation &amp; Business Consulting"/>
    <d v="2010-03-01T00:00:00"/>
    <d v="2012-03-30T00:00:00"/>
    <s v="Filled"/>
    <s v="Standard"/>
    <x v="85"/>
    <s v="READING"/>
    <s v="OH"/>
    <d v="2010-07-12T00:00:00"/>
    <d v="2012-03-31T00:00:00"/>
    <s v="Assigned"/>
  </r>
  <r>
    <x v="3"/>
    <x v="14"/>
    <x v="32"/>
    <s v="(Apps) Applications Development"/>
    <s v="Delivery / Active"/>
    <s v="EIS Employees"/>
    <m/>
    <m/>
    <s v="Data Modeler"/>
    <s v="Apps - IT Transformation &amp; Business Consulting"/>
    <d v="2012-02-23T00:00:00"/>
    <d v="2012-05-04T00:00:00"/>
    <s v="Filled"/>
    <s v="Standard"/>
    <x v="86"/>
    <s v="DOWNERS GROVE"/>
    <s v="IL"/>
    <d v="2010-06-21T00:00:00"/>
    <d v="2012-03-30T00:00:00"/>
    <s v="Assigned"/>
  </r>
  <r>
    <x v="2"/>
    <x v="14"/>
    <x v="33"/>
    <s v="(Apps) Applications Development"/>
    <s v="Delivery / Active"/>
    <s v="EIS Employees"/>
    <m/>
    <m/>
    <s v="Data Architect"/>
    <s v="Apps - IT Transformation &amp; Business Consulting"/>
    <d v="2011-11-28T00:00:00"/>
    <d v="2012-02-29T00:00:00"/>
    <s v="Filled"/>
    <s v="Standard"/>
    <x v="87"/>
    <s v="PLANO"/>
    <s v="TX"/>
    <d v="2010-06-07T00:00:00"/>
    <d v="2012-03-09T00:00:00"/>
    <s v="Assigned"/>
  </r>
  <r>
    <x v="0"/>
    <x v="14"/>
    <x v="33"/>
    <s v="(Apps) Applications Development"/>
    <s v="Delivery / Active"/>
    <s v="EIS Employees"/>
    <m/>
    <m/>
    <s v="Data Architect"/>
    <s v="Apps - IT Transformation &amp; Business Consulting"/>
    <d v="2010-06-07T00:00:00"/>
    <d v="2012-03-09T00:00:00"/>
    <s v="Filled"/>
    <s v="Standard"/>
    <x v="88"/>
    <s v="BENTONVILLE"/>
    <s v="AR"/>
    <d v="2010-05-25T00:00:00"/>
    <d v="2012-03-30T00:00:00"/>
    <s v="Assigned"/>
  </r>
  <r>
    <x v="0"/>
    <x v="15"/>
    <x v="34"/>
    <s v="(Apps) Applications Development"/>
    <s v="Delivery / Active"/>
    <s v="EIS Employees"/>
    <m/>
    <m/>
    <s v="Engagement Manager"/>
    <s v="Apps - IT Transformation &amp; Business Consulting"/>
    <d v="2012-01-09T00:00:00"/>
    <d v="2012-03-15T00:00:00"/>
    <s v="Filled"/>
    <s v="Flex (20 %)"/>
    <x v="81"/>
    <s v="CUMMING"/>
    <s v="GA"/>
    <d v="2010-04-26T00:00:00"/>
    <d v="2012-03-31T00:00:00"/>
    <s v="Assigned"/>
  </r>
  <r>
    <x v="3"/>
    <x v="15"/>
    <x v="35"/>
    <s v="(Apps) Applications Development"/>
    <s v="Delivery / Active"/>
    <s v="EIS Employees"/>
    <m/>
    <m/>
    <s v="Project Manager"/>
    <s v="Apps - IT Transformation &amp; Business Consulting"/>
    <d v="2012-01-03T00:00:00"/>
    <d v="2012-05-29T00:00:00"/>
    <s v="Filled"/>
    <s v="Flex (50 %)"/>
    <x v="89"/>
    <s v="RIVERSIDE"/>
    <s v="CA"/>
    <d v="2010-04-26T00:00:00"/>
    <d v="2012-03-31T00:00:00"/>
    <s v="Assigned"/>
  </r>
  <r>
    <x v="3"/>
    <x v="15"/>
    <x v="35"/>
    <s v="(Apps) Applications Development"/>
    <s v="Delivery / Active"/>
    <s v="EIS Employees"/>
    <m/>
    <m/>
    <s v="Team Leader"/>
    <s v="Apps - IT Transformation &amp; Business Consulting"/>
    <d v="2011-10-03T00:00:00"/>
    <d v="2012-05-31T00:00:00"/>
    <s v="Filled"/>
    <s v="Standard"/>
    <x v="90"/>
    <s v="LOS ANGELES"/>
    <s v="CA"/>
    <d v="2010-03-08T00:00:00"/>
    <d v="2012-04-27T00:00:00"/>
    <s v="Assigned"/>
  </r>
  <r>
    <x v="2"/>
    <x v="16"/>
    <x v="36"/>
    <s v="(Apps) Applications Development"/>
    <s v="Delivery / Active"/>
    <s v="EIS Employees"/>
    <m/>
    <m/>
    <s v="Business Analayst"/>
    <s v="Apps - IT Transformation &amp; Business Consulting"/>
    <d v="2012-01-09T00:00:00"/>
    <d v="2013-02-15T00:00:00"/>
    <s v="Filled"/>
    <s v="Standard"/>
    <x v="91"/>
    <s v="PLANO"/>
    <s v="TX"/>
    <d v="2010-03-01T00:00:00"/>
    <d v="2012-03-30T00:00:00"/>
    <s v="Assigned"/>
  </r>
  <r>
    <x v="0"/>
    <x v="16"/>
    <x v="36"/>
    <s v="(Apps) Applications Development"/>
    <s v="Delivery / Active"/>
    <s v="EIS Employees"/>
    <m/>
    <m/>
    <s v="ETL Architect"/>
    <s v="Apps - IT Transformation &amp; Business Consulting"/>
    <d v="2012-01-03T00:00:00"/>
    <d v="2013-03-15T00:00:00"/>
    <s v="Filled"/>
    <s v="Standard"/>
    <x v="92"/>
    <s v="SCOTTSDALE"/>
    <s v="AZ"/>
    <d v="2010-01-03T00:00:00"/>
    <d v="2012-03-30T00:00:00"/>
    <s v="Assigned"/>
  </r>
  <r>
    <x v="0"/>
    <x v="16"/>
    <x v="36"/>
    <s v="(Apps) Applications Development"/>
    <s v="Delivery / Active"/>
    <s v="EIS Employees"/>
    <m/>
    <m/>
    <s v="Engagement Manager"/>
    <s v="Apps - IT Transformation &amp; Business Consulting"/>
    <d v="2011-12-05T00:00:00"/>
    <d v="2013-03-15T00:00:00"/>
    <s v="Filled"/>
    <s v="Standard"/>
    <x v="93"/>
    <s v="DOWNERS GROVE"/>
    <s v="IL"/>
    <d v="2010-01-02T00:00:00"/>
    <d v="2012-03-30T00:00:00"/>
    <s v="Assigned"/>
  </r>
  <r>
    <x v="0"/>
    <x v="16"/>
    <x v="36"/>
    <s v="(Apps) Applications Development"/>
    <s v="Delivery / Active"/>
    <s v="EIS Employees"/>
    <m/>
    <m/>
    <s v="Project Manager/Test Lead"/>
    <s v="Apps - IT Transformation &amp; Business Consulting"/>
    <d v="2011-12-05T00:00:00"/>
    <d v="2013-03-15T00:00:00"/>
    <s v="Filled"/>
    <s v="Standard"/>
    <x v="94"/>
    <s v="PONTIAC"/>
    <s v="MI"/>
    <d v="2010-01-01T00:00:00"/>
    <d v="2012-03-30T00:00:00"/>
    <s v="Assigned"/>
  </r>
  <r>
    <x v="1"/>
    <x v="16"/>
    <x v="36"/>
    <s v="(Apps) Applications Development"/>
    <s v="Delivery / Active"/>
    <s v="EIS Employees"/>
    <m/>
    <m/>
    <s v="Engagement Manager"/>
    <s v="Apps - IT Transformation &amp; Business Consulting"/>
    <d v="2011-10-24T00:00:00"/>
    <d v="2012-04-30T00:00:00"/>
    <s v="Filled"/>
    <s v="Standard"/>
    <x v="95"/>
    <s v="DARIEN"/>
    <s v="IL"/>
    <d v="2009-12-01T00:00:00"/>
    <d v="2012-03-31T00:00:00"/>
    <s v="Assigned"/>
  </r>
  <r>
    <x v="0"/>
    <x v="16"/>
    <x v="36"/>
    <s v="(Apps) Applications Development"/>
    <s v="Delivery / Active"/>
    <s v="EIS Employees"/>
    <m/>
    <m/>
    <s v="Business Analayst"/>
    <s v="Apps - IT Transformation &amp; Business Consulting"/>
    <d v="2011-10-24T00:00:00"/>
    <d v="2013-03-15T00:00:00"/>
    <s v="Filled"/>
    <s v="Standard"/>
    <x v="96"/>
    <s v="COMMERCE TOWNSHIP"/>
    <s v="MI"/>
    <d v="2009-12-01T00:00:00"/>
    <d v="2012-04-27T00:00:00"/>
    <s v="Assign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96" dataOnRows="1" applyNumberFormats="0" applyBorderFormats="0" applyFontFormats="0" applyPatternFormats="0" applyAlignmentFormats="0" applyWidthHeightFormats="1" dataCaption="Data" missingCaption="0" updatedVersion="3" showMemberPropertyTips="0" useAutoFormatting="1" rowGrandTotals="0" colGrandTotals="0" itemPrintTitles="1" createdVersion="1" indent="0" compact="0" compactData="0" gridDropZones="1">
  <location ref="A3:J103" firstHeaderRow="2" firstDataRow="2" firstDataCol="4"/>
  <pivotFields count="20">
    <pivotField axis="axisRow" compact="0" numFmtId="1" outline="0" subtotalTop="0" showAll="0" includeNewItemsInFilter="1">
      <items count="5">
        <item x="2"/>
        <item x="0"/>
        <item x="1"/>
        <item x="3"/>
        <item t="default"/>
      </items>
    </pivotField>
    <pivotField axis="axisRow" compact="0" outline="0" subtotalTop="0" showAll="0" includeNewItemsInFilter="1" sortType="ascending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ubtotalTop="0" showAll="0" includeNewItemsInFilter="1" defaultSubtotal="0">
      <items count="37">
        <item x="34"/>
        <item x="30"/>
        <item x="28"/>
        <item x="29"/>
        <item x="31"/>
        <item x="11"/>
        <item x="16"/>
        <item x="17"/>
        <item x="24"/>
        <item x="4"/>
        <item x="7"/>
        <item x="8"/>
        <item x="9"/>
        <item x="5"/>
        <item x="6"/>
        <item x="3"/>
        <item x="1"/>
        <item x="2"/>
        <item x="10"/>
        <item x="15"/>
        <item x="14"/>
        <item x="13"/>
        <item x="12"/>
        <item x="25"/>
        <item x="0"/>
        <item x="23"/>
        <item x="22"/>
        <item x="19"/>
        <item x="20"/>
        <item x="26"/>
        <item x="27"/>
        <item x="33"/>
        <item x="18"/>
        <item x="21"/>
        <item x="32"/>
        <item x="35"/>
        <item x="3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4" outline="0" subtotalTop="0" showAll="0" includeNewItemsInFilter="1" defaultSubtotal="0"/>
    <pivotField compact="0" numFmtId="14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97">
        <item x="46"/>
        <item x="59"/>
        <item x="3"/>
        <item x="76"/>
        <item x="60"/>
        <item x="23"/>
        <item x="85"/>
        <item x="58"/>
        <item x="42"/>
        <item x="53"/>
        <item x="45"/>
        <item x="38"/>
        <item x="18"/>
        <item x="75"/>
        <item x="7"/>
        <item x="62"/>
        <item x="31"/>
        <item x="87"/>
        <item x="43"/>
        <item x="83"/>
        <item x="30"/>
        <item x="20"/>
        <item x="6"/>
        <item x="71"/>
        <item x="1"/>
        <item x="15"/>
        <item x="28"/>
        <item x="55"/>
        <item x="57"/>
        <item x="16"/>
        <item x="26"/>
        <item x="37"/>
        <item x="72"/>
        <item x="47"/>
        <item x="44"/>
        <item x="63"/>
        <item x="10"/>
        <item x="40"/>
        <item x="80"/>
        <item x="66"/>
        <item x="19"/>
        <item x="32"/>
        <item x="14"/>
        <item x="2"/>
        <item x="84"/>
        <item x="81"/>
        <item x="33"/>
        <item x="68"/>
        <item x="24"/>
        <item x="73"/>
        <item x="67"/>
        <item x="11"/>
        <item x="64"/>
        <item x="9"/>
        <item x="82"/>
        <item x="51"/>
        <item x="56"/>
        <item x="65"/>
        <item x="52"/>
        <item x="8"/>
        <item x="48"/>
        <item x="12"/>
        <item x="21"/>
        <item x="77"/>
        <item x="39"/>
        <item x="74"/>
        <item x="78"/>
        <item x="27"/>
        <item x="5"/>
        <item x="69"/>
        <item x="29"/>
        <item x="54"/>
        <item x="41"/>
        <item x="0"/>
        <item x="13"/>
        <item x="4"/>
        <item x="49"/>
        <item x="34"/>
        <item x="61"/>
        <item x="88"/>
        <item x="35"/>
        <item x="36"/>
        <item x="17"/>
        <item x="22"/>
        <item x="25"/>
        <item x="50"/>
        <item x="70"/>
        <item x="79"/>
        <item x="86"/>
        <item x="89"/>
        <item x="90"/>
        <item x="91"/>
        <item x="92"/>
        <item x="93"/>
        <item x="94"/>
        <item x="95"/>
        <item x="9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numFmtId="14" outline="0" subtotalTop="0" showAll="0" includeNewItemsInFilter="1" defaultSubtotal="0"/>
    <pivotField compact="0" numFmtId="14" outline="0" subtotalTop="0" showAll="0" includeNewItemsInFilter="1" defaultSubtotal="0"/>
    <pivotField compact="0" outline="0" subtotalTop="0" showAll="0" includeNewItemsInFilter="1" defaultSubtotal="0"/>
  </pivotFields>
  <rowFields count="4">
    <field x="1"/>
    <field x="2"/>
    <field x="14"/>
    <field x="0"/>
  </rowFields>
  <rowItems count="99">
    <i>
      <x/>
      <x v="24"/>
      <x v="73"/>
      <x v="1"/>
    </i>
    <i>
      <x v="1"/>
      <x v="9"/>
      <x v="14"/>
      <x v="1"/>
    </i>
    <i r="2">
      <x v="68"/>
      <x v="1"/>
    </i>
    <i r="1">
      <x v="10"/>
      <x v="53"/>
      <x v="1"/>
    </i>
    <i r="1">
      <x v="11"/>
      <x v="36"/>
      <x v="1"/>
    </i>
    <i r="1">
      <x v="12"/>
      <x v="42"/>
      <x v="1"/>
    </i>
    <i r="2">
      <x v="51"/>
      <x v="1"/>
    </i>
    <i r="2">
      <x v="61"/>
      <x v="1"/>
    </i>
    <i r="2">
      <x v="74"/>
      <x v="1"/>
    </i>
    <i r="1">
      <x v="13"/>
      <x v="22"/>
      <x v="1"/>
    </i>
    <i r="1">
      <x v="14"/>
      <x v="59"/>
      <x v="1"/>
    </i>
    <i r="1">
      <x v="15"/>
      <x v="36"/>
      <x v="1"/>
    </i>
    <i r="2">
      <x v="75"/>
      <x v="1"/>
    </i>
    <i r="1">
      <x v="16"/>
      <x v="2"/>
      <x v="1"/>
    </i>
    <i r="2">
      <x v="24"/>
      <x v="1"/>
    </i>
    <i r="1">
      <x v="17"/>
      <x v="43"/>
      <x v="1"/>
    </i>
    <i>
      <x v="2"/>
      <x v="18"/>
      <x v="5"/>
      <x v="2"/>
    </i>
    <i r="2">
      <x v="12"/>
      <x v="2"/>
    </i>
    <i r="2">
      <x v="16"/>
      <x v="1"/>
    </i>
    <i r="2">
      <x v="20"/>
      <x v="1"/>
    </i>
    <i r="2">
      <x v="21"/>
      <x v="2"/>
    </i>
    <i r="2">
      <x v="25"/>
      <x v="2"/>
    </i>
    <i r="2">
      <x v="26"/>
      <x v="2"/>
    </i>
    <i r="2">
      <x v="29"/>
      <x v="2"/>
    </i>
    <i r="2">
      <x v="30"/>
      <x v="2"/>
    </i>
    <i r="2">
      <x v="40"/>
      <x v="2"/>
    </i>
    <i r="2">
      <x v="41"/>
      <x v="2"/>
    </i>
    <i r="2">
      <x v="46"/>
      <x v="2"/>
    </i>
    <i r="2">
      <x v="48"/>
      <x v="2"/>
    </i>
    <i r="2">
      <x v="62"/>
      <x v="2"/>
    </i>
    <i r="2">
      <x v="67"/>
      <x v="2"/>
    </i>
    <i r="2">
      <x v="70"/>
      <x v="2"/>
    </i>
    <i r="2">
      <x v="77"/>
      <x v="2"/>
    </i>
    <i r="2">
      <x v="80"/>
      <x v="2"/>
    </i>
    <i r="2">
      <x v="82"/>
      <x v="2"/>
    </i>
    <i r="2">
      <x v="83"/>
      <x v="2"/>
    </i>
    <i r="2">
      <x v="84"/>
      <x v="1"/>
    </i>
    <i>
      <x v="3"/>
      <x v="5"/>
      <x v="11"/>
      <x v="2"/>
    </i>
    <i r="2">
      <x v="31"/>
      <x v="2"/>
    </i>
    <i r="2">
      <x v="81"/>
      <x v="2"/>
    </i>
    <i>
      <x v="4"/>
      <x v="19"/>
      <x v="27"/>
      <x v="1"/>
    </i>
    <i r="2">
      <x v="33"/>
      <x v="1"/>
    </i>
    <i r="2">
      <x v="55"/>
      <x v="1"/>
    </i>
    <i r="2">
      <x v="58"/>
      <x v="1"/>
    </i>
    <i r="2">
      <x v="60"/>
      <x v="1"/>
    </i>
    <i r="2">
      <x v="71"/>
      <x v="1"/>
    </i>
    <i r="2">
      <x v="76"/>
      <x v="1"/>
    </i>
    <i r="1">
      <x v="20"/>
      <x v="8"/>
      <x v="2"/>
    </i>
    <i r="2">
      <x v="18"/>
      <x/>
    </i>
    <i r="2">
      <x v="57"/>
      <x v="2"/>
    </i>
    <i r="1">
      <x v="21"/>
      <x/>
      <x v="2"/>
    </i>
    <i r="2">
      <x v="1"/>
      <x v="1"/>
    </i>
    <i r="2">
      <x v="4"/>
      <x v="1"/>
    </i>
    <i r="2">
      <x v="7"/>
      <x v="1"/>
    </i>
    <i r="2">
      <x v="10"/>
      <x v="1"/>
    </i>
    <i r="2">
      <x v="15"/>
      <x v="1"/>
    </i>
    <i r="2">
      <x v="28"/>
      <x v="1"/>
    </i>
    <i r="2">
      <x v="34"/>
      <x v="1"/>
    </i>
    <i r="2">
      <x v="35"/>
      <x v="1"/>
    </i>
    <i r="2">
      <x v="39"/>
      <x v="1"/>
    </i>
    <i r="2">
      <x v="52"/>
      <x v="1"/>
    </i>
    <i r="2">
      <x v="56"/>
      <x v="1"/>
    </i>
    <i r="2">
      <x v="72"/>
      <x v="1"/>
    </i>
    <i r="2">
      <x v="78"/>
      <x v="1"/>
    </i>
    <i r="2">
      <x v="85"/>
      <x v="1"/>
    </i>
    <i r="1">
      <x v="22"/>
      <x v="9"/>
      <x v="2"/>
    </i>
    <i r="2">
      <x v="37"/>
      <x v="1"/>
    </i>
    <i r="2">
      <x v="50"/>
      <x v="2"/>
    </i>
    <i r="2">
      <x v="64"/>
      <x v="2"/>
    </i>
    <i>
      <x v="5"/>
      <x v="6"/>
      <x v="47"/>
      <x v="2"/>
    </i>
    <i r="1">
      <x v="7"/>
      <x v="69"/>
      <x v="1"/>
    </i>
    <i>
      <x v="6"/>
      <x v="32"/>
      <x v="86"/>
      <x v="2"/>
    </i>
    <i>
      <x v="7"/>
      <x v="27"/>
      <x v="23"/>
      <x v="2"/>
    </i>
    <i r="1">
      <x v="28"/>
      <x v="32"/>
      <x/>
    </i>
    <i>
      <x v="8"/>
      <x v="25"/>
      <x v="13"/>
      <x v="1"/>
    </i>
    <i r="1">
      <x v="26"/>
      <x v="65"/>
      <x/>
    </i>
    <i r="1">
      <x v="33"/>
      <x v="49"/>
      <x/>
    </i>
    <i>
      <x v="9"/>
      <x v="8"/>
      <x v="3"/>
      <x v="2"/>
    </i>
    <i r="2">
      <x v="63"/>
      <x v="2"/>
    </i>
    <i>
      <x v="10"/>
      <x v="23"/>
      <x v="66"/>
      <x v="1"/>
    </i>
    <i>
      <x v="11"/>
      <x v="29"/>
      <x v="87"/>
      <x/>
    </i>
    <i>
      <x v="12"/>
      <x v="30"/>
      <x v="38"/>
      <x v="1"/>
    </i>
    <i>
      <x v="13"/>
      <x v="1"/>
      <x v="19"/>
      <x v="1"/>
    </i>
    <i r="1">
      <x v="2"/>
      <x v="6"/>
      <x v="1"/>
    </i>
    <i r="2">
      <x v="45"/>
      <x v="1"/>
    </i>
    <i r="1">
      <x v="3"/>
      <x v="54"/>
      <x v="1"/>
    </i>
    <i r="1">
      <x v="4"/>
      <x v="44"/>
      <x v="1"/>
    </i>
    <i>
      <x v="14"/>
      <x v="31"/>
      <x v="17"/>
      <x/>
    </i>
    <i r="2">
      <x v="79"/>
      <x v="1"/>
    </i>
    <i r="1">
      <x v="34"/>
      <x v="88"/>
      <x v="3"/>
    </i>
    <i>
      <x v="15"/>
      <x/>
      <x v="45"/>
      <x v="1"/>
    </i>
    <i r="1">
      <x v="35"/>
      <x v="89"/>
      <x v="3"/>
    </i>
    <i r="2">
      <x v="90"/>
      <x v="3"/>
    </i>
    <i>
      <x v="16"/>
      <x v="36"/>
      <x v="91"/>
      <x/>
    </i>
    <i r="2">
      <x v="92"/>
      <x v="1"/>
    </i>
    <i r="2">
      <x v="93"/>
      <x v="1"/>
    </i>
    <i r="2">
      <x v="94"/>
      <x v="1"/>
    </i>
    <i r="2">
      <x v="95"/>
      <x v="2"/>
    </i>
    <i r="2">
      <x v="96"/>
      <x v="1"/>
    </i>
  </rowItems>
  <colItems count="1">
    <i/>
  </colItems>
  <formats count="13">
    <format dxfId="11">
      <pivotArea dataOnly="0" grandRow="1" outline="0" fieldPosition="0"/>
    </format>
    <format dxfId="10">
      <pivotArea outline="0" fieldPosition="0"/>
    </format>
    <format dxfId="9">
      <pivotArea type="all" dataOnly="0" outline="0" fieldPosition="0"/>
    </format>
    <format dxfId="8">
      <pivotArea type="origin" dataOnly="0" labelOnly="1" outline="0" fieldPosition="0"/>
    </format>
    <format dxfId="7">
      <pivotArea dataOnly="0" labelOnly="1" grandRow="1" outline="0" offset="IV256" fieldPosition="0"/>
    </format>
    <format dxfId="6">
      <pivotArea type="topRight" dataOnly="0" labelOnly="1" outline="0" fieldPosition="0"/>
    </format>
    <format dxfId="5">
      <pivotArea type="topRight" dataOnly="0" labelOnly="1" outline="0" fieldPosition="0"/>
    </format>
    <format dxfId="4">
      <pivotArea type="topRight" dataOnly="0" labelOnly="1" outline="0" fieldPosition="0"/>
    </format>
    <format dxfId="3">
      <pivotArea outline="0" fieldPosition="0"/>
    </format>
    <format>
      <pivotArea outline="0" fieldPosition="0"/>
    </format>
    <format dxfId="2">
      <pivotArea outline="0" fieldPosition="0"/>
    </format>
    <format dxfId="1">
      <pivotArea type="topRight" dataOnly="0" labelOnly="1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46"/>
  <sheetViews>
    <sheetView showRowColHeaders="0" workbookViewId="0">
      <pane ySplit="2" topLeftCell="A3" activePane="bottomLeft" state="frozen"/>
      <selection pane="bottomLeft" activeCell="E4" sqref="E4"/>
    </sheetView>
  </sheetViews>
  <sheetFormatPr defaultRowHeight="12.75"/>
  <cols>
    <col min="1" max="1" width="36.42578125" style="1" customWidth="1"/>
    <col min="2" max="2" width="10.7109375" bestFit="1" customWidth="1"/>
  </cols>
  <sheetData>
    <row r="1" spans="1:13" ht="18">
      <c r="A1" s="466" t="s">
        <v>0</v>
      </c>
      <c r="B1" s="467"/>
      <c r="C1" s="467"/>
      <c r="D1" s="468"/>
      <c r="E1" s="66"/>
      <c r="F1" s="66"/>
      <c r="G1" s="66"/>
      <c r="H1" s="66"/>
      <c r="I1" s="66"/>
      <c r="J1" s="66"/>
      <c r="K1" s="66"/>
      <c r="L1" s="66"/>
      <c r="M1" s="66"/>
    </row>
    <row r="2" spans="1:13" ht="13.5" thickBot="1">
      <c r="A2" s="469"/>
      <c r="B2" s="470"/>
      <c r="C2" s="470"/>
      <c r="D2" s="471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7.5" customHeight="1">
      <c r="A3" s="29"/>
      <c r="B3" s="30"/>
      <c r="C3" s="28"/>
      <c r="D3" s="28"/>
      <c r="E3" s="66"/>
      <c r="F3" s="66"/>
      <c r="G3" s="66"/>
      <c r="H3" s="66"/>
      <c r="I3" s="66"/>
      <c r="J3" s="66"/>
      <c r="K3" s="66"/>
      <c r="L3" s="66"/>
      <c r="M3" s="66"/>
    </row>
    <row r="4" spans="1:13" s="6" customFormat="1">
      <c r="A4" s="8"/>
      <c r="B4" s="7" t="s">
        <v>1</v>
      </c>
      <c r="C4" s="7" t="s">
        <v>2</v>
      </c>
      <c r="D4" s="7" t="s">
        <v>3</v>
      </c>
      <c r="E4" s="66"/>
      <c r="F4" s="66"/>
      <c r="G4" s="66"/>
      <c r="H4" s="66"/>
      <c r="I4" s="66"/>
      <c r="J4" s="66"/>
      <c r="K4" s="66"/>
      <c r="L4" s="66"/>
      <c r="M4" s="66"/>
    </row>
    <row r="5" spans="1:13" s="6" customFormat="1">
      <c r="A5" s="5" t="s">
        <v>4</v>
      </c>
      <c r="B5" s="11">
        <f>'3-month view'!D236</f>
        <v>650</v>
      </c>
      <c r="C5" s="11" t="e">
        <f>B5+B8</f>
        <v>#REF!</v>
      </c>
      <c r="D5" s="11" t="e">
        <f>C5+C8</f>
        <v>#REF!</v>
      </c>
      <c r="E5" s="66"/>
      <c r="F5" s="66"/>
      <c r="G5" s="66"/>
      <c r="H5" s="66"/>
      <c r="I5" s="66"/>
      <c r="J5" s="66"/>
      <c r="K5" s="66"/>
      <c r="L5" s="66"/>
      <c r="M5" s="66"/>
    </row>
    <row r="6" spans="1:13" s="6" customFormat="1" ht="12.75" customHeight="1">
      <c r="A6" s="75" t="s">
        <v>5</v>
      </c>
      <c r="B6" s="332" t="e">
        <f>'3-month view'!#REF!</f>
        <v>#REF!</v>
      </c>
      <c r="C6" s="332" t="e">
        <f>'3-month view'!#REF!</f>
        <v>#REF!</v>
      </c>
      <c r="D6" s="332" t="e">
        <f>'3-month view'!#REF!</f>
        <v>#REF!</v>
      </c>
      <c r="E6" s="66"/>
      <c r="F6" s="66"/>
      <c r="G6" s="66"/>
      <c r="H6" s="66"/>
      <c r="I6" s="66"/>
      <c r="J6" s="66"/>
      <c r="K6" s="66"/>
      <c r="L6" s="66"/>
      <c r="M6" s="66"/>
    </row>
    <row r="7" spans="1:13" s="6" customFormat="1" ht="12.75" customHeight="1">
      <c r="A7" s="75" t="s">
        <v>6</v>
      </c>
      <c r="B7" s="332">
        <f>-'3-month view'!E216</f>
        <v>-6</v>
      </c>
      <c r="C7" s="332">
        <f>-'3-month view'!H216</f>
        <v>-12</v>
      </c>
      <c r="D7" s="332">
        <f>-'3-month view'!K216</f>
        <v>-12</v>
      </c>
      <c r="E7" s="66"/>
      <c r="F7" s="66"/>
      <c r="G7" s="66"/>
      <c r="H7" s="66"/>
      <c r="I7" s="66"/>
      <c r="J7" s="66"/>
      <c r="K7" s="66"/>
      <c r="L7" s="66"/>
      <c r="M7" s="66"/>
    </row>
    <row r="8" spans="1:13" s="6" customFormat="1" ht="12.75" customHeight="1">
      <c r="A8" s="75" t="s">
        <v>7</v>
      </c>
      <c r="B8" s="332" t="e">
        <f>B6+B7</f>
        <v>#REF!</v>
      </c>
      <c r="C8" s="332" t="e">
        <f>C6+C7</f>
        <v>#REF!</v>
      </c>
      <c r="D8" s="332" t="e">
        <f>D6+D7</f>
        <v>#REF!</v>
      </c>
      <c r="E8" s="66"/>
      <c r="F8" s="66"/>
      <c r="G8" s="66"/>
      <c r="H8" s="66"/>
      <c r="I8" s="66"/>
      <c r="J8" s="66"/>
      <c r="K8" s="66"/>
      <c r="L8" s="66"/>
      <c r="M8" s="66"/>
    </row>
    <row r="9" spans="1:13" s="6" customFormat="1" ht="12.75" customHeight="1">
      <c r="A9" s="71"/>
      <c r="B9" s="333"/>
      <c r="C9" s="333"/>
      <c r="D9" s="333"/>
      <c r="E9" s="66"/>
      <c r="F9" s="66"/>
      <c r="G9" s="66"/>
      <c r="H9" s="66"/>
      <c r="I9" s="66"/>
      <c r="J9" s="66"/>
      <c r="K9" s="66"/>
      <c r="L9" s="66"/>
      <c r="M9" s="66"/>
    </row>
    <row r="10" spans="1:13" s="6" customFormat="1">
      <c r="A10" s="56"/>
      <c r="B10" s="334"/>
      <c r="C10" s="334"/>
      <c r="D10" s="334"/>
      <c r="E10" s="66"/>
      <c r="F10" s="66"/>
      <c r="G10" s="66"/>
      <c r="H10" s="66"/>
      <c r="I10" s="66"/>
      <c r="J10" s="66"/>
      <c r="K10" s="66"/>
      <c r="L10" s="66"/>
      <c r="M10" s="66"/>
    </row>
    <row r="11" spans="1:13" s="6" customFormat="1">
      <c r="A11" s="56"/>
      <c r="B11" s="334"/>
      <c r="C11" s="334"/>
      <c r="D11" s="334"/>
      <c r="E11" s="66"/>
      <c r="F11" s="66"/>
      <c r="G11" s="66"/>
      <c r="H11" s="66"/>
      <c r="I11" s="66"/>
      <c r="J11" s="66"/>
      <c r="K11" s="66"/>
      <c r="L11" s="66"/>
      <c r="M11" s="66"/>
    </row>
    <row r="12" spans="1:13" s="6" customFormat="1">
      <c r="A12" s="56"/>
      <c r="B12" s="334"/>
      <c r="C12" s="334"/>
      <c r="D12" s="334"/>
      <c r="E12" s="66"/>
      <c r="F12" s="66"/>
      <c r="G12" s="66"/>
      <c r="H12" s="66"/>
      <c r="I12" s="66"/>
      <c r="J12" s="66"/>
      <c r="K12" s="66"/>
      <c r="L12" s="66"/>
      <c r="M12" s="66"/>
    </row>
    <row r="13" spans="1:13" s="6" customFormat="1">
      <c r="A13" s="56"/>
      <c r="B13" s="334"/>
      <c r="C13" s="334"/>
      <c r="D13" s="334"/>
      <c r="E13" s="66"/>
      <c r="F13" s="66"/>
      <c r="G13" s="66"/>
      <c r="H13" s="66"/>
      <c r="I13" s="66"/>
      <c r="J13" s="66"/>
      <c r="K13" s="66"/>
      <c r="L13" s="66"/>
      <c r="M13" s="66"/>
    </row>
    <row r="14" spans="1:13" s="6" customFormat="1">
      <c r="A14" s="56"/>
      <c r="B14" s="334"/>
      <c r="C14" s="334"/>
      <c r="D14" s="334"/>
      <c r="E14" s="66"/>
      <c r="F14" s="66"/>
      <c r="G14" s="66"/>
      <c r="H14" s="66"/>
      <c r="I14" s="66"/>
      <c r="J14" s="66"/>
      <c r="K14" s="66"/>
      <c r="L14" s="66"/>
      <c r="M14" s="66"/>
    </row>
    <row r="15" spans="1:13" s="6" customFormat="1">
      <c r="A15" s="71"/>
      <c r="B15" s="333"/>
      <c r="C15" s="333"/>
      <c r="D15" s="333"/>
      <c r="E15" s="66"/>
      <c r="F15" s="66"/>
      <c r="G15" s="66"/>
      <c r="H15" s="66"/>
      <c r="I15" s="66"/>
      <c r="J15" s="66"/>
      <c r="K15" s="66"/>
      <c r="L15" s="66"/>
      <c r="M15" s="66"/>
    </row>
    <row r="16" spans="1:13" s="6" customFormat="1" ht="12.75" customHeight="1">
      <c r="A16" s="56"/>
      <c r="B16" s="334"/>
      <c r="C16" s="334"/>
      <c r="D16" s="334"/>
      <c r="E16" s="66"/>
      <c r="F16" s="66"/>
      <c r="G16" s="66"/>
      <c r="H16" s="66"/>
      <c r="I16" s="66"/>
      <c r="J16" s="66"/>
      <c r="K16" s="66"/>
      <c r="L16" s="66"/>
      <c r="M16" s="66"/>
    </row>
    <row r="17" spans="1:13" s="6" customFormat="1">
      <c r="A17" s="56"/>
      <c r="B17" s="334"/>
      <c r="C17" s="334"/>
      <c r="D17" s="334"/>
      <c r="E17" s="66"/>
      <c r="F17" s="66"/>
      <c r="G17" s="66"/>
      <c r="H17" s="66"/>
      <c r="I17" s="66"/>
      <c r="J17" s="66"/>
      <c r="K17" s="66"/>
      <c r="L17" s="66"/>
      <c r="M17" s="66"/>
    </row>
    <row r="18" spans="1:13" s="6" customFormat="1">
      <c r="A18" s="56"/>
      <c r="B18" s="334"/>
      <c r="C18" s="334"/>
      <c r="D18" s="334"/>
      <c r="E18" s="66"/>
      <c r="F18" s="66"/>
      <c r="G18" s="66"/>
      <c r="H18" s="66"/>
      <c r="I18" s="66"/>
      <c r="J18" s="66"/>
      <c r="K18" s="66"/>
      <c r="L18" s="66"/>
      <c r="M18" s="66"/>
    </row>
    <row r="19" spans="1:13" s="6" customFormat="1">
      <c r="A19" s="56"/>
      <c r="B19" s="334"/>
      <c r="C19" s="334"/>
      <c r="D19" s="334"/>
      <c r="E19" s="66"/>
      <c r="F19" s="66"/>
      <c r="G19" s="66"/>
      <c r="H19" s="66"/>
      <c r="I19" s="66"/>
      <c r="J19" s="66"/>
      <c r="K19" s="66"/>
      <c r="L19" s="66"/>
      <c r="M19" s="66"/>
    </row>
    <row r="20" spans="1:13" s="6" customFormat="1">
      <c r="A20" s="56"/>
      <c r="B20" s="334"/>
      <c r="C20" s="334"/>
      <c r="D20" s="334"/>
      <c r="E20" s="66"/>
      <c r="F20" s="66"/>
      <c r="G20" s="66"/>
      <c r="H20" s="66"/>
      <c r="I20" s="66"/>
      <c r="J20" s="66"/>
      <c r="K20" s="66"/>
      <c r="L20" s="66"/>
      <c r="M20" s="66"/>
    </row>
    <row r="21" spans="1:13" s="6" customFormat="1">
      <c r="A21" s="56"/>
      <c r="B21" s="335"/>
      <c r="C21" s="67"/>
      <c r="D21" s="67"/>
      <c r="E21" s="66"/>
      <c r="F21" s="66"/>
      <c r="G21" s="66"/>
      <c r="H21" s="66"/>
      <c r="I21" s="66"/>
      <c r="J21" s="66"/>
      <c r="K21" s="66"/>
      <c r="L21" s="66"/>
      <c r="M21" s="66"/>
    </row>
    <row r="22" spans="1:13" s="6" customFormat="1" ht="15.75">
      <c r="A22" s="472"/>
      <c r="B22" s="472"/>
      <c r="C22" s="472"/>
      <c r="D22" s="472"/>
      <c r="E22" s="66"/>
      <c r="F22" s="66"/>
      <c r="G22" s="66"/>
      <c r="H22" s="66"/>
      <c r="I22" s="66"/>
      <c r="J22" s="66"/>
      <c r="K22" s="66"/>
      <c r="L22" s="66"/>
      <c r="M22" s="66"/>
    </row>
    <row r="23" spans="1:13" s="6" customFormat="1">
      <c r="A23" s="72"/>
      <c r="B23" s="70"/>
      <c r="C23" s="70"/>
      <c r="D23" s="70"/>
      <c r="E23" s="66"/>
      <c r="F23" s="66"/>
      <c r="G23" s="66"/>
      <c r="H23" s="66"/>
      <c r="I23" s="66"/>
      <c r="J23" s="66"/>
      <c r="K23" s="66"/>
      <c r="L23" s="66"/>
      <c r="M23" s="66"/>
    </row>
    <row r="24" spans="1:13" s="6" customFormat="1">
      <c r="A24" s="72"/>
      <c r="B24" s="73"/>
      <c r="C24" s="73"/>
      <c r="D24" s="73"/>
      <c r="E24" s="66"/>
      <c r="F24" s="66"/>
      <c r="G24" s="66"/>
      <c r="H24" s="66"/>
      <c r="I24" s="66"/>
      <c r="J24" s="66"/>
      <c r="K24" s="66"/>
      <c r="L24" s="66"/>
      <c r="M24" s="66"/>
    </row>
    <row r="25" spans="1:13">
      <c r="A25" s="72"/>
      <c r="B25" s="73"/>
      <c r="C25" s="73"/>
      <c r="D25" s="73"/>
      <c r="E25" s="66"/>
      <c r="F25" s="66"/>
      <c r="G25" s="66"/>
      <c r="H25" s="66"/>
      <c r="I25" s="66"/>
      <c r="J25" s="66"/>
      <c r="K25" s="66"/>
      <c r="L25" s="66"/>
      <c r="M25" s="66"/>
    </row>
    <row r="26" spans="1:13">
      <c r="A26" s="72"/>
      <c r="B26" s="73"/>
      <c r="C26" s="73"/>
      <c r="D26" s="73"/>
      <c r="E26" s="66"/>
      <c r="F26" s="66"/>
      <c r="G26" s="66"/>
      <c r="H26" s="66"/>
      <c r="I26" s="66"/>
      <c r="J26" s="66"/>
      <c r="K26" s="66"/>
      <c r="L26" s="66"/>
      <c r="M26" s="66"/>
    </row>
    <row r="27" spans="1:13">
      <c r="A27" s="72"/>
      <c r="B27" s="73"/>
      <c r="C27" s="73"/>
      <c r="D27" s="73"/>
      <c r="E27" s="66"/>
      <c r="F27" s="66"/>
      <c r="G27" s="66"/>
      <c r="H27" s="66"/>
      <c r="I27" s="66"/>
      <c r="J27" s="66"/>
      <c r="K27" s="66"/>
      <c r="L27" s="66"/>
      <c r="M27" s="66"/>
    </row>
    <row r="28" spans="1:13">
      <c r="A28" s="56"/>
      <c r="B28" s="73"/>
      <c r="C28" s="73"/>
      <c r="D28" s="73"/>
      <c r="E28" s="66"/>
      <c r="F28" s="66"/>
      <c r="G28" s="66"/>
      <c r="H28" s="66"/>
      <c r="I28" s="66"/>
      <c r="J28" s="66"/>
      <c r="K28" s="66"/>
      <c r="L28" s="66"/>
      <c r="M28" s="66"/>
    </row>
    <row r="29" spans="1:13">
      <c r="A29" s="56"/>
      <c r="B29" s="73"/>
      <c r="C29" s="73"/>
      <c r="D29" s="73"/>
      <c r="E29" s="66"/>
      <c r="F29" s="66"/>
      <c r="G29" s="66"/>
      <c r="H29" s="66"/>
      <c r="I29" s="66"/>
      <c r="J29" s="66"/>
      <c r="K29" s="66"/>
      <c r="L29" s="66"/>
      <c r="M29" s="66"/>
    </row>
    <row r="30" spans="1:13">
      <c r="A30" s="72"/>
      <c r="B30" s="73"/>
      <c r="C30" s="73"/>
      <c r="D30" s="73"/>
      <c r="E30" s="66"/>
      <c r="F30" s="66"/>
      <c r="G30" s="66"/>
      <c r="H30" s="66"/>
      <c r="I30" s="66"/>
      <c r="J30" s="66"/>
      <c r="K30" s="66"/>
      <c r="L30" s="66"/>
      <c r="M30" s="66"/>
    </row>
    <row r="31" spans="1:13">
      <c r="A31" s="72"/>
      <c r="B31" s="73"/>
      <c r="C31" s="73"/>
      <c r="D31" s="73"/>
      <c r="E31" s="66"/>
      <c r="F31" s="66"/>
      <c r="G31" s="66"/>
      <c r="H31" s="66"/>
      <c r="I31" s="66"/>
      <c r="J31" s="66"/>
      <c r="K31" s="66"/>
      <c r="L31" s="66"/>
      <c r="M31" s="66"/>
    </row>
    <row r="32" spans="1:13">
      <c r="A32" s="72"/>
      <c r="B32" s="73"/>
      <c r="C32" s="73"/>
      <c r="D32" s="73"/>
      <c r="E32" s="66"/>
      <c r="F32" s="66"/>
      <c r="G32" s="66"/>
      <c r="H32" s="66"/>
      <c r="I32" s="66"/>
      <c r="J32" s="66"/>
      <c r="K32" s="66"/>
      <c r="L32" s="66"/>
      <c r="M32" s="66"/>
    </row>
    <row r="33" spans="1:13">
      <c r="A33" s="72"/>
      <c r="B33" s="74"/>
      <c r="C33" s="74"/>
      <c r="D33" s="74"/>
      <c r="E33" s="66"/>
      <c r="F33" s="66"/>
      <c r="G33" s="66"/>
      <c r="H33" s="66"/>
      <c r="I33" s="66"/>
      <c r="J33" s="66"/>
      <c r="K33" s="66"/>
      <c r="L33" s="66"/>
      <c r="M33" s="66"/>
    </row>
    <row r="34" spans="1:13">
      <c r="A34" s="69"/>
      <c r="B34" s="69"/>
      <c r="C34" s="69"/>
      <c r="D34" s="69"/>
      <c r="E34" s="66"/>
      <c r="F34" s="66"/>
      <c r="G34" s="66"/>
      <c r="H34" s="66"/>
      <c r="I34" s="66"/>
      <c r="J34" s="66"/>
      <c r="K34" s="66"/>
      <c r="L34" s="66"/>
      <c r="M34" s="66"/>
    </row>
    <row r="35" spans="1:13">
      <c r="A35" s="68"/>
      <c r="B35" s="68"/>
      <c r="C35" s="68"/>
      <c r="D35" s="68"/>
      <c r="E35" s="66"/>
      <c r="F35" s="66"/>
      <c r="G35" s="66"/>
      <c r="H35" s="66"/>
      <c r="I35" s="66"/>
      <c r="J35" s="66"/>
      <c r="K35" s="66"/>
      <c r="L35" s="66"/>
      <c r="M35" s="66"/>
    </row>
    <row r="36" spans="1:13">
      <c r="A36" s="68"/>
      <c r="B36" s="68"/>
      <c r="C36" s="68"/>
      <c r="D36" s="68"/>
      <c r="E36" s="66"/>
      <c r="F36" s="66"/>
      <c r="G36" s="66"/>
      <c r="H36" s="66"/>
      <c r="I36" s="66"/>
      <c r="J36" s="66"/>
      <c r="K36" s="66"/>
      <c r="L36" s="66"/>
      <c r="M36" s="66"/>
    </row>
    <row r="37" spans="1:13">
      <c r="A37" s="68"/>
      <c r="B37" s="68"/>
      <c r="C37" s="68"/>
      <c r="D37" s="68"/>
      <c r="E37" s="66"/>
      <c r="F37" s="66"/>
      <c r="G37" s="66"/>
      <c r="H37" s="66"/>
      <c r="I37" s="66"/>
      <c r="J37" s="66"/>
      <c r="K37" s="66"/>
      <c r="L37" s="66"/>
      <c r="M37" s="66"/>
    </row>
    <row r="38" spans="1:13" ht="15.75" customHeight="1">
      <c r="A38" s="68"/>
      <c r="B38" s="68"/>
      <c r="C38" s="68"/>
      <c r="D38" s="68"/>
      <c r="E38" s="66"/>
      <c r="F38" s="66"/>
      <c r="G38" s="66"/>
      <c r="H38" s="66"/>
      <c r="I38" s="66"/>
      <c r="J38" s="66"/>
      <c r="K38" s="66"/>
      <c r="L38" s="66"/>
      <c r="M38" s="66"/>
    </row>
    <row r="39" spans="1:13">
      <c r="A39" s="68"/>
      <c r="B39" s="68"/>
      <c r="C39" s="68"/>
      <c r="D39" s="68"/>
      <c r="E39" s="66"/>
      <c r="F39" s="66"/>
      <c r="G39" s="66"/>
      <c r="H39" s="66"/>
      <c r="I39" s="66"/>
      <c r="J39" s="66"/>
      <c r="K39" s="66"/>
      <c r="L39" s="66"/>
      <c r="M39" s="66"/>
    </row>
    <row r="40" spans="1:13">
      <c r="A40" s="68"/>
      <c r="B40" s="68"/>
      <c r="C40" s="68"/>
      <c r="D40" s="68"/>
      <c r="E40" s="66"/>
      <c r="F40" s="66"/>
      <c r="G40" s="66"/>
      <c r="H40" s="66"/>
      <c r="I40" s="66"/>
      <c r="J40" s="66"/>
      <c r="K40" s="66"/>
      <c r="L40" s="66"/>
      <c r="M40" s="66"/>
    </row>
    <row r="41" spans="1:13">
      <c r="A41" s="68"/>
      <c r="B41" s="68"/>
      <c r="C41" s="68"/>
      <c r="D41" s="68"/>
      <c r="E41" s="66"/>
      <c r="F41" s="66"/>
      <c r="G41" s="66"/>
      <c r="H41" s="66"/>
      <c r="I41" s="66"/>
      <c r="J41" s="66"/>
      <c r="K41" s="66"/>
      <c r="L41" s="66"/>
      <c r="M41" s="66"/>
    </row>
    <row r="42" spans="1:13">
      <c r="A42" s="68"/>
      <c r="B42" s="68"/>
      <c r="C42" s="68"/>
      <c r="D42" s="68"/>
      <c r="E42" s="66"/>
      <c r="F42" s="66"/>
      <c r="G42" s="66"/>
      <c r="H42" s="66"/>
      <c r="I42" s="66"/>
      <c r="J42" s="66"/>
      <c r="K42" s="66"/>
      <c r="L42" s="66"/>
      <c r="M42" s="66"/>
    </row>
    <row r="43" spans="1:13">
      <c r="A43" s="68"/>
      <c r="B43" s="68"/>
      <c r="C43" s="68"/>
      <c r="D43" s="68"/>
      <c r="F43" s="66"/>
      <c r="G43" s="66"/>
      <c r="H43" s="66"/>
      <c r="I43" s="66"/>
      <c r="J43" s="66"/>
      <c r="K43" s="66"/>
      <c r="L43" s="66"/>
      <c r="M43" s="66"/>
    </row>
    <row r="44" spans="1:13">
      <c r="F44" s="66"/>
      <c r="G44" s="66"/>
      <c r="H44" s="66"/>
      <c r="I44" s="66"/>
      <c r="J44" s="66"/>
      <c r="K44" s="66"/>
      <c r="L44" s="66"/>
      <c r="M44" s="66"/>
    </row>
    <row r="45" spans="1:13">
      <c r="F45" s="66"/>
      <c r="G45" s="66"/>
      <c r="H45" s="66"/>
      <c r="I45" s="66"/>
      <c r="J45" s="66"/>
      <c r="K45" s="66"/>
      <c r="L45" s="66"/>
      <c r="M45" s="66"/>
    </row>
    <row r="46" spans="1:13">
      <c r="F46" s="66"/>
      <c r="G46" s="66"/>
      <c r="H46" s="66"/>
      <c r="I46" s="66"/>
      <c r="J46" s="66"/>
      <c r="K46" s="66"/>
      <c r="L46" s="66"/>
      <c r="M46" s="66"/>
    </row>
  </sheetData>
  <mergeCells count="3">
    <mergeCell ref="A1:D1"/>
    <mergeCell ref="A2:D2"/>
    <mergeCell ref="A22:D22"/>
  </mergeCells>
  <phoneticPr fontId="0" type="noConversion"/>
  <pageMargins left="0.33" right="0.27" top="0.56000000000000005" bottom="0.65" header="0.25" footer="0.26"/>
  <pageSetup orientation="landscape" r:id="rId1"/>
  <headerFooter alignWithMargins="0">
    <oddFooter>&amp;L&amp;BKnightsbridge Solutions LLC Confidential&amp;B&amp;C&amp;D&amp;RPage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5"/>
  <sheetViews>
    <sheetView workbookViewId="0">
      <selection activeCell="A6" sqref="A6"/>
    </sheetView>
  </sheetViews>
  <sheetFormatPr defaultRowHeight="12.75"/>
  <sheetData>
    <row r="1" spans="1:1">
      <c r="A1" s="1" t="s">
        <v>742</v>
      </c>
    </row>
    <row r="3" spans="1:1">
      <c r="A3" t="s">
        <v>743</v>
      </c>
    </row>
    <row r="4" spans="1:1">
      <c r="A4" t="s">
        <v>744</v>
      </c>
    </row>
    <row r="5" spans="1:1">
      <c r="A5" t="s">
        <v>745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42"/>
  <sheetViews>
    <sheetView zoomScale="75" workbookViewId="0">
      <selection activeCell="A33" sqref="A33"/>
    </sheetView>
  </sheetViews>
  <sheetFormatPr defaultRowHeight="12.75"/>
  <cols>
    <col min="2" max="2" width="13.5703125" customWidth="1"/>
    <col min="3" max="3" width="37.5703125" bestFit="1" customWidth="1"/>
    <col min="11" max="11" width="9.85546875" customWidth="1"/>
  </cols>
  <sheetData>
    <row r="1" spans="1:14" ht="13.5" thickBot="1"/>
    <row r="2" spans="1:14" ht="18.75" thickBot="1">
      <c r="B2" s="551" t="s">
        <v>746</v>
      </c>
      <c r="C2" s="552"/>
      <c r="D2" s="552"/>
      <c r="E2" s="552"/>
      <c r="F2" s="552"/>
      <c r="G2" s="552"/>
      <c r="H2" s="552"/>
      <c r="I2" s="552"/>
      <c r="J2" s="552"/>
      <c r="K2" s="552"/>
      <c r="L2" s="553"/>
    </row>
    <row r="3" spans="1:14">
      <c r="B3" s="15" t="s">
        <v>747</v>
      </c>
      <c r="C3" s="31"/>
      <c r="D3" s="554">
        <v>38718</v>
      </c>
      <c r="E3" s="555"/>
      <c r="F3" s="556"/>
      <c r="G3" s="557">
        <v>38749</v>
      </c>
      <c r="H3" s="558"/>
      <c r="I3" s="559"/>
      <c r="J3" s="560">
        <v>38777</v>
      </c>
      <c r="K3" s="561"/>
      <c r="L3" s="562"/>
    </row>
    <row r="4" spans="1:14">
      <c r="B4" s="16" t="s">
        <v>99</v>
      </c>
      <c r="C4" s="353" t="s">
        <v>748</v>
      </c>
      <c r="D4" s="34" t="s">
        <v>749</v>
      </c>
      <c r="E4" s="24"/>
      <c r="F4" s="27" t="e">
        <f>'3-month view'!#REF!</f>
        <v>#REF!</v>
      </c>
      <c r="G4" s="10"/>
      <c r="H4" s="14"/>
      <c r="I4" s="27" t="e">
        <f>'3-month view'!#REF!</f>
        <v>#REF!</v>
      </c>
      <c r="J4" s="10"/>
      <c r="K4" s="14"/>
      <c r="L4" s="27" t="e">
        <f>'3-month view'!#REF!</f>
        <v>#REF!</v>
      </c>
    </row>
    <row r="5" spans="1:14">
      <c r="B5" s="12" t="s">
        <v>99</v>
      </c>
      <c r="C5" s="353" t="s">
        <v>103</v>
      </c>
      <c r="D5" s="12"/>
      <c r="E5" s="2"/>
      <c r="F5" s="27" t="e">
        <f>'3-month view'!#REF!</f>
        <v>#REF!</v>
      </c>
      <c r="G5" s="10"/>
      <c r="H5" s="14"/>
      <c r="I5" s="27" t="e">
        <f>'3-month view'!#REF!</f>
        <v>#REF!</v>
      </c>
      <c r="J5" s="10"/>
      <c r="K5" s="14"/>
      <c r="L5" s="27" t="e">
        <f>'3-month view'!#REF!</f>
        <v>#REF!</v>
      </c>
    </row>
    <row r="6" spans="1:14">
      <c r="B6" s="12" t="s">
        <v>99</v>
      </c>
      <c r="C6" s="353" t="s">
        <v>750</v>
      </c>
      <c r="D6" s="12"/>
      <c r="E6" s="2"/>
      <c r="F6" s="27" t="e">
        <f>'3-month view'!#REF!</f>
        <v>#REF!</v>
      </c>
      <c r="G6" s="10"/>
      <c r="H6" s="14"/>
      <c r="I6" s="27" t="e">
        <f>'3-month view'!#REF!</f>
        <v>#REF!</v>
      </c>
      <c r="J6" s="10"/>
      <c r="K6" s="14"/>
      <c r="L6" s="27" t="e">
        <f>'3-month view'!#REF!</f>
        <v>#REF!</v>
      </c>
    </row>
    <row r="7" spans="1:14">
      <c r="B7" s="12" t="s">
        <v>104</v>
      </c>
      <c r="C7" s="353" t="s">
        <v>751</v>
      </c>
      <c r="D7" s="12"/>
      <c r="E7" s="2"/>
      <c r="F7" s="27" t="e">
        <f>'3-month view'!#REF!</f>
        <v>#REF!</v>
      </c>
      <c r="G7" s="10"/>
      <c r="H7" s="14"/>
      <c r="I7" s="27" t="e">
        <f>'3-month view'!#REF!</f>
        <v>#REF!</v>
      </c>
      <c r="J7" s="10"/>
      <c r="K7" s="14"/>
      <c r="L7" s="27" t="e">
        <f>'3-month view'!#REF!</f>
        <v>#REF!</v>
      </c>
    </row>
    <row r="8" spans="1:14">
      <c r="B8" s="12" t="s">
        <v>99</v>
      </c>
      <c r="C8" s="353" t="s">
        <v>752</v>
      </c>
      <c r="D8" s="12"/>
      <c r="E8" s="2"/>
      <c r="F8" s="27" t="e">
        <f>'3-month view'!#REF!</f>
        <v>#REF!</v>
      </c>
      <c r="G8" s="10"/>
      <c r="H8" s="14"/>
      <c r="I8" s="27" t="e">
        <f>'3-month view'!#REF!</f>
        <v>#REF!</v>
      </c>
      <c r="J8" s="10"/>
      <c r="K8" s="14"/>
      <c r="L8" s="27" t="e">
        <f>'3-month view'!#REF!</f>
        <v>#REF!</v>
      </c>
    </row>
    <row r="9" spans="1:14" ht="13.5" thickBot="1">
      <c r="B9" s="17" t="s">
        <v>104</v>
      </c>
      <c r="C9" s="32" t="s">
        <v>753</v>
      </c>
      <c r="D9" s="17"/>
      <c r="E9" s="18"/>
      <c r="F9" s="27" t="e">
        <f>'3-month view'!#REF!</f>
        <v>#REF!</v>
      </c>
      <c r="G9" s="33"/>
      <c r="H9" s="23"/>
      <c r="I9" s="27" t="e">
        <f>'3-month view'!#REF!</f>
        <v>#REF!</v>
      </c>
      <c r="J9" s="33"/>
      <c r="K9" s="23"/>
      <c r="L9" s="27" t="e">
        <f>'3-month view'!#REF!</f>
        <v>#REF!</v>
      </c>
    </row>
    <row r="10" spans="1:14">
      <c r="B10" s="549" t="s">
        <v>754</v>
      </c>
      <c r="C10" s="550"/>
      <c r="D10" s="25"/>
      <c r="E10" s="19"/>
      <c r="F10" s="20" t="e">
        <f>F4+F5+F6-F7+F8-F9</f>
        <v>#REF!</v>
      </c>
      <c r="G10" s="25"/>
      <c r="H10" s="19"/>
      <c r="I10" s="20" t="e">
        <f>I4+I5+I6-I7+I8-I9</f>
        <v>#REF!</v>
      </c>
      <c r="J10" s="25"/>
      <c r="K10" s="19"/>
      <c r="L10" s="20" t="e">
        <f>L4+L5+L6-L7+L8-L9</f>
        <v>#REF!</v>
      </c>
    </row>
    <row r="11" spans="1:14" ht="13.5" thickBot="1">
      <c r="B11" s="487" t="s">
        <v>755</v>
      </c>
      <c r="C11" s="531"/>
      <c r="D11" s="26"/>
      <c r="E11" s="21"/>
      <c r="F11" s="22" t="e">
        <f>'3-month view'!#REF!</f>
        <v>#REF!</v>
      </c>
      <c r="G11" s="26"/>
      <c r="H11" s="21"/>
      <c r="I11" s="22" t="e">
        <f>'3-month view'!#REF!</f>
        <v>#REF!</v>
      </c>
      <c r="J11" s="26"/>
      <c r="K11" s="21"/>
      <c r="L11" s="22" t="e">
        <f>'3-month view'!#REF!</f>
        <v>#REF!</v>
      </c>
    </row>
    <row r="14" spans="1:14" ht="13.5" thickBot="1"/>
    <row r="15" spans="1:14" ht="15.75">
      <c r="A15" s="35" t="s">
        <v>756</v>
      </c>
      <c r="B15" s="36"/>
      <c r="C15" s="42" t="s">
        <v>757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4"/>
    </row>
    <row r="16" spans="1:14" ht="15.75">
      <c r="A16" s="37"/>
      <c r="B16" s="38"/>
      <c r="C16" s="45" t="s">
        <v>758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/>
    </row>
    <row r="17" spans="1:14" ht="15.75">
      <c r="A17" s="37"/>
      <c r="B17" s="38"/>
      <c r="C17" s="45" t="s">
        <v>759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/>
    </row>
    <row r="18" spans="1:14" ht="15.75">
      <c r="A18" s="37"/>
      <c r="B18" s="38"/>
      <c r="C18" s="45" t="s">
        <v>760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</row>
    <row r="19" spans="1:14" ht="15.75">
      <c r="A19" s="37"/>
      <c r="B19" s="38"/>
      <c r="C19" s="45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/>
    </row>
    <row r="20" spans="1:14" ht="15.75">
      <c r="A20" s="37" t="s">
        <v>761</v>
      </c>
      <c r="B20" s="38"/>
      <c r="C20" s="45" t="s">
        <v>762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/>
    </row>
    <row r="21" spans="1:14" ht="15.75">
      <c r="A21" s="37"/>
      <c r="B21" s="38"/>
      <c r="C21" s="45" t="s">
        <v>763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</row>
    <row r="22" spans="1:14" ht="15.75">
      <c r="A22" s="37"/>
      <c r="B22" s="38"/>
      <c r="C22" s="45" t="s">
        <v>764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/>
    </row>
    <row r="23" spans="1:14" ht="15.75">
      <c r="A23" s="37"/>
      <c r="B23" s="38"/>
      <c r="C23" s="45" t="s">
        <v>765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/>
    </row>
    <row r="24" spans="1:14" ht="15.75">
      <c r="A24" s="37"/>
      <c r="B24" s="38"/>
      <c r="C24" s="48" t="s">
        <v>766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/>
    </row>
    <row r="25" spans="1:14" ht="15.75">
      <c r="A25" s="37"/>
      <c r="B25" s="38"/>
      <c r="C25" s="45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/>
    </row>
    <row r="26" spans="1:14" ht="15.75">
      <c r="A26" s="37" t="s">
        <v>767</v>
      </c>
      <c r="B26" s="38"/>
      <c r="C26" s="45" t="s">
        <v>768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</row>
    <row r="27" spans="1:14" ht="15.75">
      <c r="A27" s="37"/>
      <c r="B27" s="38"/>
      <c r="C27" s="45" t="s">
        <v>769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/>
    </row>
    <row r="28" spans="1:14" ht="15.75">
      <c r="A28" s="37"/>
      <c r="B28" s="38"/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/>
    </row>
    <row r="29" spans="1:14" ht="15.75">
      <c r="A29" s="37" t="s">
        <v>770</v>
      </c>
      <c r="B29" s="38"/>
      <c r="C29" s="45" t="s">
        <v>771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/>
    </row>
    <row r="30" spans="1:14" ht="15.75">
      <c r="A30" s="37"/>
      <c r="B30" s="38"/>
      <c r="C30" s="45" t="s">
        <v>772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/>
    </row>
    <row r="31" spans="1:14" ht="15.75">
      <c r="A31" s="37"/>
      <c r="B31" s="38"/>
      <c r="C31" s="48" t="s">
        <v>773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/>
    </row>
    <row r="32" spans="1:14" ht="15.75">
      <c r="A32" s="37"/>
      <c r="B32" s="38"/>
      <c r="C32" s="48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/>
    </row>
    <row r="33" spans="1:14" ht="15.75">
      <c r="A33" s="37" t="s">
        <v>774</v>
      </c>
      <c r="B33" s="38"/>
      <c r="C33" s="45" t="s">
        <v>775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7"/>
    </row>
    <row r="34" spans="1:14" ht="15.75">
      <c r="A34" s="39"/>
      <c r="B34" s="38"/>
      <c r="C34" s="45" t="s">
        <v>776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7"/>
    </row>
    <row r="35" spans="1:14" ht="15.75">
      <c r="A35" s="39"/>
      <c r="B35" s="38"/>
      <c r="C35" s="45" t="s">
        <v>777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7"/>
    </row>
    <row r="36" spans="1:14" ht="15.75">
      <c r="A36" s="39"/>
      <c r="B36" s="38"/>
      <c r="C36" s="48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7"/>
    </row>
    <row r="37" spans="1:14" ht="15.75">
      <c r="A37" s="37" t="s">
        <v>778</v>
      </c>
      <c r="B37" s="38"/>
      <c r="C37" s="45" t="s">
        <v>779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7"/>
    </row>
    <row r="38" spans="1:14" ht="15.75">
      <c r="A38" s="39"/>
      <c r="B38" s="38"/>
      <c r="C38" s="45" t="s">
        <v>780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7"/>
    </row>
    <row r="39" spans="1:14" ht="15.75">
      <c r="A39" s="39"/>
      <c r="B39" s="38"/>
      <c r="C39" s="48" t="s">
        <v>781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7"/>
    </row>
    <row r="40" spans="1:14" ht="15.75">
      <c r="A40" s="39"/>
      <c r="B40" s="38"/>
      <c r="C40" s="48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7"/>
    </row>
    <row r="41" spans="1:14" ht="15.75">
      <c r="A41" s="37" t="s">
        <v>782</v>
      </c>
      <c r="B41" s="38"/>
      <c r="C41" s="45" t="s">
        <v>783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7"/>
    </row>
    <row r="42" spans="1:14" ht="15.75" thickBot="1">
      <c r="A42" s="40"/>
      <c r="B42" s="41"/>
      <c r="C42" s="49" t="s">
        <v>784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1"/>
    </row>
  </sheetData>
  <mergeCells count="6">
    <mergeCell ref="B10:C10"/>
    <mergeCell ref="B11:C11"/>
    <mergeCell ref="B2:L2"/>
    <mergeCell ref="D3:F3"/>
    <mergeCell ref="G3:I3"/>
    <mergeCell ref="J3:L3"/>
  </mergeCells>
  <phoneticPr fontId="0" type="noConversion"/>
  <pageMargins left="0.75" right="0.75" top="1" bottom="1" header="0.5" footer="0.5"/>
  <pageSetup scale="7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48"/>
    <pageSetUpPr fitToPage="1"/>
  </sheetPr>
  <dimension ref="A1:S716"/>
  <sheetViews>
    <sheetView zoomScale="90" zoomScaleNormal="90" workbookViewId="0">
      <selection activeCell="D97" sqref="D97"/>
    </sheetView>
  </sheetViews>
  <sheetFormatPr defaultColWidth="9.140625" defaultRowHeight="12.75"/>
  <cols>
    <col min="1" max="1" width="2.5703125" style="4" customWidth="1"/>
    <col min="2" max="2" width="11.85546875" customWidth="1"/>
    <col min="3" max="3" width="30.7109375" customWidth="1"/>
    <col min="4" max="4" width="35" customWidth="1"/>
    <col min="5" max="5" width="9.85546875" customWidth="1"/>
    <col min="6" max="6" width="10.7109375" customWidth="1"/>
    <col min="7" max="7" width="10.28515625" customWidth="1"/>
    <col min="8" max="8" width="9.85546875" customWidth="1"/>
    <col min="9" max="9" width="10.85546875" customWidth="1"/>
    <col min="10" max="10" width="10.7109375" customWidth="1"/>
    <col min="11" max="11" width="9.5703125" customWidth="1"/>
    <col min="12" max="12" width="10.7109375" customWidth="1"/>
    <col min="13" max="13" width="10.5703125" customWidth="1"/>
    <col min="14" max="14" width="42.7109375" style="81" customWidth="1"/>
    <col min="15" max="15" width="20.28515625" style="4" hidden="1" customWidth="1"/>
    <col min="16" max="16" width="6.28515625" style="4" customWidth="1"/>
    <col min="17" max="16384" width="9.140625" style="4"/>
  </cols>
  <sheetData>
    <row r="1" spans="1:17" ht="21.75" customHeight="1">
      <c r="A1" s="142"/>
      <c r="B1" s="515" t="s">
        <v>8</v>
      </c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3"/>
      <c r="O1" s="143"/>
    </row>
    <row r="2" spans="1:17" ht="15" customHeight="1" thickBot="1">
      <c r="A2" s="144"/>
      <c r="B2" s="520" t="s">
        <v>1533</v>
      </c>
      <c r="C2" s="521"/>
      <c r="D2" s="521"/>
      <c r="E2" s="521"/>
      <c r="F2" s="521"/>
      <c r="G2" s="521"/>
      <c r="H2" s="521"/>
      <c r="I2" s="521"/>
      <c r="J2" s="521"/>
      <c r="K2" s="521"/>
      <c r="L2" s="521"/>
      <c r="M2" s="521"/>
      <c r="N2" s="514"/>
      <c r="O2" s="143"/>
    </row>
    <row r="3" spans="1:17" ht="15" customHeight="1" thickBot="1">
      <c r="A3" s="145" t="s">
        <v>9</v>
      </c>
      <c r="B3" s="146"/>
      <c r="C3" s="518">
        <v>27.4</v>
      </c>
      <c r="D3" s="519"/>
      <c r="E3" s="476" t="s">
        <v>800</v>
      </c>
      <c r="F3" s="477"/>
      <c r="G3" s="478"/>
      <c r="H3" s="479" t="s">
        <v>916</v>
      </c>
      <c r="I3" s="480"/>
      <c r="J3" s="481"/>
      <c r="K3" s="482" t="s">
        <v>1008</v>
      </c>
      <c r="L3" s="483"/>
      <c r="M3" s="484"/>
      <c r="N3" s="147"/>
      <c r="O3" s="143"/>
    </row>
    <row r="4" spans="1:17" ht="39.75" customHeight="1" thickBot="1">
      <c r="A4" s="148"/>
      <c r="B4" s="516" t="s">
        <v>11</v>
      </c>
      <c r="C4" s="516"/>
      <c r="D4" s="516"/>
      <c r="E4" s="516"/>
      <c r="F4" s="516"/>
      <c r="G4" s="516"/>
      <c r="H4" s="516"/>
      <c r="I4" s="516"/>
      <c r="J4" s="516"/>
      <c r="K4" s="516"/>
      <c r="L4" s="516"/>
      <c r="M4" s="517"/>
      <c r="N4" s="149"/>
      <c r="O4" s="143"/>
    </row>
    <row r="5" spans="1:17" ht="15" customHeight="1" thickBot="1">
      <c r="A5" s="150" t="s">
        <v>12</v>
      </c>
      <c r="B5" s="151"/>
      <c r="C5" s="152">
        <v>612.4</v>
      </c>
      <c r="D5" s="153"/>
      <c r="E5" s="476" t="s">
        <v>800</v>
      </c>
      <c r="F5" s="477"/>
      <c r="G5" s="478"/>
      <c r="H5" s="479" t="s">
        <v>916</v>
      </c>
      <c r="I5" s="480"/>
      <c r="J5" s="481"/>
      <c r="K5" s="482" t="s">
        <v>1008</v>
      </c>
      <c r="L5" s="483"/>
      <c r="M5" s="484"/>
      <c r="N5" s="154"/>
      <c r="O5" s="143"/>
    </row>
    <row r="6" spans="1:17" ht="32.25" customHeight="1" thickBot="1">
      <c r="A6" s="155"/>
      <c r="B6" s="156" t="s">
        <v>13</v>
      </c>
      <c r="C6" s="156" t="s">
        <v>14</v>
      </c>
      <c r="D6" s="157" t="s">
        <v>15</v>
      </c>
      <c r="E6" s="158" t="s">
        <v>16</v>
      </c>
      <c r="F6" s="159" t="s">
        <v>17</v>
      </c>
      <c r="G6" s="160" t="s">
        <v>18</v>
      </c>
      <c r="H6" s="158" t="s">
        <v>16</v>
      </c>
      <c r="I6" s="159" t="s">
        <v>17</v>
      </c>
      <c r="J6" s="160" t="s">
        <v>18</v>
      </c>
      <c r="K6" s="158" t="s">
        <v>16</v>
      </c>
      <c r="L6" s="159" t="s">
        <v>17</v>
      </c>
      <c r="M6" s="161" t="s">
        <v>18</v>
      </c>
      <c r="N6" s="162" t="s">
        <v>19</v>
      </c>
      <c r="O6" s="143"/>
      <c r="Q6" s="123" t="s">
        <v>20</v>
      </c>
    </row>
    <row r="7" spans="1:17">
      <c r="A7" s="163"/>
      <c r="B7" s="435" t="s">
        <v>896</v>
      </c>
      <c r="C7" s="436"/>
      <c r="D7" s="437"/>
      <c r="E7" s="167">
        <v>0</v>
      </c>
      <c r="F7" s="165">
        <v>0</v>
      </c>
      <c r="G7" s="166">
        <f t="shared" ref="G7" si="0">E7-F7</f>
        <v>0</v>
      </c>
      <c r="H7" s="167">
        <v>0</v>
      </c>
      <c r="I7" s="165">
        <v>0</v>
      </c>
      <c r="J7" s="166">
        <f t="shared" ref="J7" si="1">H7-I7</f>
        <v>0</v>
      </c>
      <c r="K7" s="167">
        <v>1</v>
      </c>
      <c r="L7" s="165">
        <v>0</v>
      </c>
      <c r="M7" s="168">
        <f t="shared" ref="M7" si="2">K7-L7</f>
        <v>1</v>
      </c>
      <c r="N7" s="365" t="s">
        <v>1635</v>
      </c>
      <c r="O7" s="143"/>
    </row>
    <row r="8" spans="1:17">
      <c r="A8" s="163"/>
      <c r="B8" s="435" t="s">
        <v>1395</v>
      </c>
      <c r="C8" s="436"/>
      <c r="D8" s="437"/>
      <c r="E8" s="167">
        <v>0</v>
      </c>
      <c r="F8" s="165">
        <v>0</v>
      </c>
      <c r="G8" s="166">
        <f t="shared" ref="G8:G75" si="3">E8-F8</f>
        <v>0</v>
      </c>
      <c r="H8" s="167">
        <v>1</v>
      </c>
      <c r="I8" s="165">
        <v>0.5</v>
      </c>
      <c r="J8" s="166">
        <f t="shared" ref="J8:J75" si="4">H8-I8</f>
        <v>0.5</v>
      </c>
      <c r="K8" s="167">
        <v>0</v>
      </c>
      <c r="L8" s="165">
        <v>0</v>
      </c>
      <c r="M8" s="168">
        <f t="shared" ref="M8:M75" si="5">K8-L8</f>
        <v>0</v>
      </c>
      <c r="N8" s="365" t="s">
        <v>1636</v>
      </c>
      <c r="O8" s="143"/>
    </row>
    <row r="9" spans="1:17">
      <c r="A9" s="163"/>
      <c r="B9" s="435" t="s">
        <v>1381</v>
      </c>
      <c r="C9" s="436"/>
      <c r="D9" s="437"/>
      <c r="E9" s="167">
        <v>0</v>
      </c>
      <c r="F9" s="165">
        <v>0</v>
      </c>
      <c r="G9" s="166">
        <f t="shared" si="3"/>
        <v>0</v>
      </c>
      <c r="H9" s="167">
        <v>1</v>
      </c>
      <c r="I9" s="165">
        <v>0.8</v>
      </c>
      <c r="J9" s="430">
        <f t="shared" si="4"/>
        <v>0.19999999999999996</v>
      </c>
      <c r="K9" s="167">
        <v>0</v>
      </c>
      <c r="L9" s="165">
        <v>0</v>
      </c>
      <c r="M9" s="168">
        <f t="shared" si="5"/>
        <v>0</v>
      </c>
      <c r="N9" s="365"/>
      <c r="O9" s="143"/>
    </row>
    <row r="10" spans="1:17" ht="25.5">
      <c r="A10" s="163"/>
      <c r="B10" s="435" t="s">
        <v>1396</v>
      </c>
      <c r="C10" s="436"/>
      <c r="D10" s="437"/>
      <c r="E10" s="167">
        <v>1</v>
      </c>
      <c r="F10" s="165">
        <v>0</v>
      </c>
      <c r="G10" s="430">
        <f t="shared" ref="G10" si="6">E10-F10</f>
        <v>1</v>
      </c>
      <c r="H10" s="167">
        <v>0</v>
      </c>
      <c r="I10" s="165">
        <v>0</v>
      </c>
      <c r="J10" s="430">
        <f t="shared" ref="J10" si="7">H10-I10</f>
        <v>0</v>
      </c>
      <c r="K10" s="167">
        <v>0</v>
      </c>
      <c r="L10" s="165">
        <v>0</v>
      </c>
      <c r="M10" s="431">
        <f t="shared" ref="M10" si="8">K10-L10</f>
        <v>0</v>
      </c>
      <c r="N10" s="391" t="s">
        <v>1685</v>
      </c>
      <c r="O10" s="143"/>
    </row>
    <row r="11" spans="1:17">
      <c r="A11" s="163"/>
      <c r="B11" s="435" t="s">
        <v>918</v>
      </c>
      <c r="C11" s="436"/>
      <c r="D11" s="437"/>
      <c r="E11" s="167">
        <v>0</v>
      </c>
      <c r="F11" s="165">
        <v>0</v>
      </c>
      <c r="G11" s="430">
        <f t="shared" si="3"/>
        <v>0</v>
      </c>
      <c r="H11" s="167">
        <v>1</v>
      </c>
      <c r="I11" s="165">
        <v>1</v>
      </c>
      <c r="J11" s="430">
        <f t="shared" si="4"/>
        <v>0</v>
      </c>
      <c r="K11" s="167">
        <v>0</v>
      </c>
      <c r="L11" s="165">
        <v>0</v>
      </c>
      <c r="M11" s="431">
        <f t="shared" si="5"/>
        <v>0</v>
      </c>
      <c r="N11" s="391"/>
      <c r="O11" s="143"/>
    </row>
    <row r="12" spans="1:17">
      <c r="A12" s="163"/>
      <c r="B12" s="435" t="s">
        <v>1467</v>
      </c>
      <c r="C12" s="436"/>
      <c r="D12" s="437"/>
      <c r="E12" s="167">
        <v>0</v>
      </c>
      <c r="F12" s="165">
        <v>0</v>
      </c>
      <c r="G12" s="430">
        <f t="shared" ref="G12" si="9">E12-F12</f>
        <v>0</v>
      </c>
      <c r="H12" s="167">
        <v>0</v>
      </c>
      <c r="I12" s="165">
        <v>0</v>
      </c>
      <c r="J12" s="430">
        <f t="shared" ref="J12" si="10">H12-I12</f>
        <v>0</v>
      </c>
      <c r="K12" s="167">
        <v>1</v>
      </c>
      <c r="L12" s="165">
        <v>1</v>
      </c>
      <c r="M12" s="431">
        <f t="shared" ref="M12" si="11">K12-L12</f>
        <v>0</v>
      </c>
      <c r="N12" s="391"/>
      <c r="O12" s="143"/>
    </row>
    <row r="13" spans="1:17">
      <c r="A13" s="163"/>
      <c r="B13" s="435" t="s">
        <v>1535</v>
      </c>
      <c r="C13" s="436"/>
      <c r="D13" s="437"/>
      <c r="E13" s="167">
        <v>0</v>
      </c>
      <c r="F13" s="165">
        <v>0</v>
      </c>
      <c r="G13" s="430">
        <f t="shared" si="3"/>
        <v>0</v>
      </c>
      <c r="H13" s="167">
        <v>1</v>
      </c>
      <c r="I13" s="165">
        <v>1</v>
      </c>
      <c r="J13" s="430">
        <f t="shared" si="4"/>
        <v>0</v>
      </c>
      <c r="K13" s="167">
        <v>0</v>
      </c>
      <c r="L13" s="165">
        <v>0</v>
      </c>
      <c r="M13" s="431">
        <f t="shared" si="5"/>
        <v>0</v>
      </c>
      <c r="N13" s="391"/>
      <c r="O13" s="143"/>
    </row>
    <row r="14" spans="1:17">
      <c r="A14" s="163"/>
      <c r="B14" s="435" t="s">
        <v>1536</v>
      </c>
      <c r="C14" s="436"/>
      <c r="D14" s="437"/>
      <c r="E14" s="167">
        <v>0</v>
      </c>
      <c r="F14" s="165">
        <v>0</v>
      </c>
      <c r="G14" s="430">
        <f t="shared" si="3"/>
        <v>0</v>
      </c>
      <c r="H14" s="167">
        <v>0</v>
      </c>
      <c r="I14" s="165">
        <v>0</v>
      </c>
      <c r="J14" s="430">
        <f t="shared" si="4"/>
        <v>0</v>
      </c>
      <c r="K14" s="167">
        <v>1</v>
      </c>
      <c r="L14" s="165">
        <v>1</v>
      </c>
      <c r="M14" s="168">
        <f t="shared" si="5"/>
        <v>0</v>
      </c>
      <c r="N14" s="391"/>
      <c r="O14" s="143"/>
    </row>
    <row r="15" spans="1:17">
      <c r="A15" s="163"/>
      <c r="B15" s="435" t="s">
        <v>1115</v>
      </c>
      <c r="C15" s="436"/>
      <c r="D15" s="437"/>
      <c r="E15" s="167">
        <v>0</v>
      </c>
      <c r="F15" s="165">
        <v>0</v>
      </c>
      <c r="G15" s="166">
        <f t="shared" ref="G15" si="12">E15-F15</f>
        <v>0</v>
      </c>
      <c r="H15" s="167">
        <v>0</v>
      </c>
      <c r="I15" s="165">
        <v>0</v>
      </c>
      <c r="J15" s="430">
        <f t="shared" ref="J15" si="13">H15-I15</f>
        <v>0</v>
      </c>
      <c r="K15" s="167">
        <v>1</v>
      </c>
      <c r="L15" s="165">
        <v>0</v>
      </c>
      <c r="M15" s="168">
        <f t="shared" ref="M15" si="14">K15-L15</f>
        <v>1</v>
      </c>
      <c r="N15" s="391" t="s">
        <v>1708</v>
      </c>
      <c r="O15" s="143"/>
    </row>
    <row r="16" spans="1:17">
      <c r="A16" s="163"/>
      <c r="B16" s="435" t="s">
        <v>1537</v>
      </c>
      <c r="C16" s="436"/>
      <c r="D16" s="437"/>
      <c r="E16" s="167">
        <v>0</v>
      </c>
      <c r="F16" s="165">
        <v>0</v>
      </c>
      <c r="G16" s="166">
        <f t="shared" si="3"/>
        <v>0</v>
      </c>
      <c r="H16" s="167">
        <v>0</v>
      </c>
      <c r="I16" s="165">
        <v>0</v>
      </c>
      <c r="J16" s="430">
        <f t="shared" si="4"/>
        <v>0</v>
      </c>
      <c r="K16" s="167">
        <v>1</v>
      </c>
      <c r="L16" s="165">
        <v>0.5</v>
      </c>
      <c r="M16" s="168">
        <f t="shared" si="5"/>
        <v>0.5</v>
      </c>
      <c r="N16" s="391"/>
      <c r="O16" s="143"/>
    </row>
    <row r="17" spans="1:15">
      <c r="A17" s="163"/>
      <c r="B17" s="435" t="s">
        <v>919</v>
      </c>
      <c r="C17" s="436"/>
      <c r="D17" s="437"/>
      <c r="E17" s="167">
        <v>0</v>
      </c>
      <c r="F17" s="165">
        <v>0</v>
      </c>
      <c r="G17" s="166">
        <f t="shared" ref="G17" si="15">E17-F17</f>
        <v>0</v>
      </c>
      <c r="H17" s="167">
        <v>1</v>
      </c>
      <c r="I17" s="165">
        <v>0.5</v>
      </c>
      <c r="J17" s="430">
        <f t="shared" ref="J17" si="16">H17-I17</f>
        <v>0.5</v>
      </c>
      <c r="K17" s="167">
        <v>0</v>
      </c>
      <c r="L17" s="165">
        <v>0</v>
      </c>
      <c r="M17" s="168">
        <f t="shared" ref="M17" si="17">K17-L17</f>
        <v>0</v>
      </c>
      <c r="N17" s="391" t="s">
        <v>1691</v>
      </c>
      <c r="O17" s="143"/>
    </row>
    <row r="18" spans="1:15">
      <c r="A18" s="163"/>
      <c r="B18" s="435" t="s">
        <v>1084</v>
      </c>
      <c r="C18" s="436"/>
      <c r="D18" s="437"/>
      <c r="E18" s="167">
        <v>0</v>
      </c>
      <c r="F18" s="165">
        <v>0</v>
      </c>
      <c r="G18" s="166">
        <f t="shared" si="3"/>
        <v>0</v>
      </c>
      <c r="H18" s="167">
        <v>0</v>
      </c>
      <c r="I18" s="165">
        <v>0</v>
      </c>
      <c r="J18" s="430">
        <f t="shared" si="4"/>
        <v>0</v>
      </c>
      <c r="K18" s="167">
        <v>1</v>
      </c>
      <c r="L18" s="165">
        <v>0.5</v>
      </c>
      <c r="M18" s="168">
        <f t="shared" si="5"/>
        <v>0.5</v>
      </c>
      <c r="N18" s="391"/>
      <c r="O18" s="143"/>
    </row>
    <row r="19" spans="1:15" ht="25.5">
      <c r="A19" s="163"/>
      <c r="B19" s="435" t="s">
        <v>1120</v>
      </c>
      <c r="C19" s="436"/>
      <c r="D19" s="437"/>
      <c r="E19" s="167">
        <v>2</v>
      </c>
      <c r="F19" s="165">
        <v>0</v>
      </c>
      <c r="G19" s="166">
        <f t="shared" si="3"/>
        <v>2</v>
      </c>
      <c r="H19" s="167">
        <v>0</v>
      </c>
      <c r="I19" s="165">
        <v>0</v>
      </c>
      <c r="J19" s="166">
        <f t="shared" si="4"/>
        <v>0</v>
      </c>
      <c r="K19" s="167">
        <v>3</v>
      </c>
      <c r="L19" s="165">
        <v>1.5</v>
      </c>
      <c r="M19" s="168">
        <f t="shared" si="5"/>
        <v>1.5</v>
      </c>
      <c r="N19" s="391" t="s">
        <v>1637</v>
      </c>
      <c r="O19" s="143"/>
    </row>
    <row r="20" spans="1:15" ht="25.5">
      <c r="A20" s="163"/>
      <c r="B20" s="435" t="s">
        <v>1223</v>
      </c>
      <c r="C20" s="436"/>
      <c r="D20" s="437"/>
      <c r="E20" s="167">
        <v>1</v>
      </c>
      <c r="F20" s="165">
        <v>1</v>
      </c>
      <c r="G20" s="166">
        <f t="shared" si="3"/>
        <v>0</v>
      </c>
      <c r="H20" s="167">
        <v>0</v>
      </c>
      <c r="I20" s="165">
        <v>0</v>
      </c>
      <c r="J20" s="166">
        <f t="shared" si="4"/>
        <v>0</v>
      </c>
      <c r="K20" s="167">
        <v>0</v>
      </c>
      <c r="L20" s="165">
        <v>0</v>
      </c>
      <c r="M20" s="168">
        <f t="shared" si="5"/>
        <v>0</v>
      </c>
      <c r="N20" s="391" t="s">
        <v>1662</v>
      </c>
      <c r="O20" s="143"/>
    </row>
    <row r="21" spans="1:15" ht="25.5">
      <c r="A21" s="163"/>
      <c r="B21" s="435" t="s">
        <v>1002</v>
      </c>
      <c r="C21" s="436"/>
      <c r="D21" s="437"/>
      <c r="E21" s="167">
        <v>0</v>
      </c>
      <c r="F21" s="165">
        <v>0</v>
      </c>
      <c r="G21" s="166">
        <f t="shared" si="3"/>
        <v>0</v>
      </c>
      <c r="H21" s="167">
        <v>2</v>
      </c>
      <c r="I21" s="165">
        <v>0</v>
      </c>
      <c r="J21" s="166">
        <f t="shared" si="4"/>
        <v>2</v>
      </c>
      <c r="K21" s="167">
        <v>0</v>
      </c>
      <c r="L21" s="165">
        <v>0</v>
      </c>
      <c r="M21" s="168">
        <f t="shared" si="5"/>
        <v>0</v>
      </c>
      <c r="N21" s="391" t="s">
        <v>1692</v>
      </c>
      <c r="O21" s="143"/>
    </row>
    <row r="22" spans="1:15">
      <c r="A22" s="163"/>
      <c r="B22" s="435" t="s">
        <v>1706</v>
      </c>
      <c r="C22" s="436"/>
      <c r="D22" s="437"/>
      <c r="E22" s="167">
        <v>0</v>
      </c>
      <c r="F22" s="165">
        <v>0</v>
      </c>
      <c r="G22" s="166">
        <f>E22-F22</f>
        <v>0</v>
      </c>
      <c r="H22" s="167">
        <v>0</v>
      </c>
      <c r="I22" s="165">
        <v>0</v>
      </c>
      <c r="J22" s="166">
        <f>H22-I22</f>
        <v>0</v>
      </c>
      <c r="K22" s="167">
        <v>9</v>
      </c>
      <c r="L22" s="165">
        <v>7</v>
      </c>
      <c r="M22" s="168">
        <f>K22-L22</f>
        <v>2</v>
      </c>
      <c r="N22" s="365"/>
      <c r="O22" s="143"/>
    </row>
    <row r="23" spans="1:15">
      <c r="A23" s="163"/>
      <c r="B23" s="435" t="s">
        <v>1199</v>
      </c>
      <c r="C23" s="436"/>
      <c r="D23" s="437"/>
      <c r="E23" s="167">
        <v>0</v>
      </c>
      <c r="F23" s="165">
        <v>0</v>
      </c>
      <c r="G23" s="166">
        <f t="shared" si="3"/>
        <v>0</v>
      </c>
      <c r="H23" s="167">
        <v>0</v>
      </c>
      <c r="I23" s="165">
        <v>0</v>
      </c>
      <c r="J23" s="166">
        <f t="shared" si="4"/>
        <v>0</v>
      </c>
      <c r="K23" s="167">
        <v>1</v>
      </c>
      <c r="L23" s="165">
        <v>0.5</v>
      </c>
      <c r="M23" s="168">
        <f t="shared" si="5"/>
        <v>0.5</v>
      </c>
      <c r="N23" s="391"/>
      <c r="O23" s="143"/>
    </row>
    <row r="24" spans="1:15">
      <c r="A24" s="163"/>
      <c r="B24" s="435" t="s">
        <v>21</v>
      </c>
      <c r="C24" s="436"/>
      <c r="D24" s="437"/>
      <c r="E24" s="167">
        <v>0</v>
      </c>
      <c r="F24" s="165">
        <v>0</v>
      </c>
      <c r="G24" s="166">
        <f t="shared" si="3"/>
        <v>0</v>
      </c>
      <c r="H24" s="167">
        <v>1</v>
      </c>
      <c r="I24" s="165">
        <v>0.75</v>
      </c>
      <c r="J24" s="166">
        <f t="shared" si="4"/>
        <v>0.25</v>
      </c>
      <c r="K24" s="167">
        <v>0</v>
      </c>
      <c r="L24" s="165">
        <v>0</v>
      </c>
      <c r="M24" s="168">
        <f t="shared" si="5"/>
        <v>0</v>
      </c>
      <c r="N24" s="391"/>
      <c r="O24" s="143"/>
    </row>
    <row r="25" spans="1:15">
      <c r="A25" s="163"/>
      <c r="B25" s="435" t="s">
        <v>1404</v>
      </c>
      <c r="C25" s="436"/>
      <c r="D25" s="437"/>
      <c r="E25" s="167">
        <v>0.5</v>
      </c>
      <c r="F25" s="165">
        <v>0</v>
      </c>
      <c r="G25" s="166">
        <f t="shared" ref="G25" si="18">E25-F25</f>
        <v>0.5</v>
      </c>
      <c r="H25" s="167">
        <v>0</v>
      </c>
      <c r="I25" s="165">
        <v>0</v>
      </c>
      <c r="J25" s="166">
        <f t="shared" ref="J25" si="19">H25-I25</f>
        <v>0</v>
      </c>
      <c r="K25" s="167">
        <v>0</v>
      </c>
      <c r="L25" s="165">
        <v>0</v>
      </c>
      <c r="M25" s="168">
        <f t="shared" ref="M25" si="20">K25-L25</f>
        <v>0</v>
      </c>
      <c r="N25" s="391" t="s">
        <v>1638</v>
      </c>
      <c r="O25" s="143"/>
    </row>
    <row r="26" spans="1:15">
      <c r="A26" s="163"/>
      <c r="B26" s="435" t="s">
        <v>1099</v>
      </c>
      <c r="C26" s="436"/>
      <c r="D26" s="437"/>
      <c r="E26" s="167">
        <v>0</v>
      </c>
      <c r="F26" s="165">
        <v>0</v>
      </c>
      <c r="G26" s="166">
        <f t="shared" si="3"/>
        <v>0</v>
      </c>
      <c r="H26" s="167">
        <v>0</v>
      </c>
      <c r="I26" s="165">
        <v>0</v>
      </c>
      <c r="J26" s="166">
        <f t="shared" si="4"/>
        <v>0</v>
      </c>
      <c r="K26" s="167">
        <v>1</v>
      </c>
      <c r="L26" s="165">
        <v>0.75</v>
      </c>
      <c r="M26" s="168">
        <f t="shared" si="5"/>
        <v>0.25</v>
      </c>
      <c r="N26" s="391"/>
      <c r="O26" s="143"/>
    </row>
    <row r="27" spans="1:15">
      <c r="A27" s="163"/>
      <c r="B27" s="435" t="s">
        <v>1107</v>
      </c>
      <c r="C27" s="436"/>
      <c r="D27" s="437"/>
      <c r="E27" s="167">
        <v>0</v>
      </c>
      <c r="F27" s="165">
        <v>0</v>
      </c>
      <c r="G27" s="166">
        <f t="shared" si="3"/>
        <v>0</v>
      </c>
      <c r="H27" s="167">
        <v>0</v>
      </c>
      <c r="I27" s="165">
        <v>0</v>
      </c>
      <c r="J27" s="166">
        <f t="shared" si="4"/>
        <v>0</v>
      </c>
      <c r="K27" s="167">
        <v>1</v>
      </c>
      <c r="L27" s="165">
        <v>0.75</v>
      </c>
      <c r="M27" s="168">
        <f t="shared" si="5"/>
        <v>0.25</v>
      </c>
      <c r="N27" s="391"/>
      <c r="O27" s="143"/>
    </row>
    <row r="28" spans="1:15">
      <c r="A28" s="163"/>
      <c r="B28" s="435" t="s">
        <v>1103</v>
      </c>
      <c r="C28" s="436"/>
      <c r="D28" s="437"/>
      <c r="E28" s="167">
        <v>0</v>
      </c>
      <c r="F28" s="165">
        <v>0</v>
      </c>
      <c r="G28" s="166">
        <f t="shared" si="3"/>
        <v>0</v>
      </c>
      <c r="H28" s="167">
        <v>0</v>
      </c>
      <c r="I28" s="165">
        <v>0</v>
      </c>
      <c r="J28" s="166">
        <f t="shared" si="4"/>
        <v>0</v>
      </c>
      <c r="K28" s="167">
        <v>1</v>
      </c>
      <c r="L28" s="165">
        <v>0.75</v>
      </c>
      <c r="M28" s="168">
        <f t="shared" si="5"/>
        <v>0.25</v>
      </c>
      <c r="N28" s="391"/>
      <c r="O28" s="143"/>
    </row>
    <row r="29" spans="1:15">
      <c r="A29" s="163"/>
      <c r="B29" s="435" t="s">
        <v>1183</v>
      </c>
      <c r="C29" s="436"/>
      <c r="D29" s="437"/>
      <c r="E29" s="167">
        <v>0</v>
      </c>
      <c r="F29" s="165">
        <v>0</v>
      </c>
      <c r="G29" s="166">
        <f t="shared" ref="G29" si="21">E29-F29</f>
        <v>0</v>
      </c>
      <c r="H29" s="167">
        <v>0</v>
      </c>
      <c r="I29" s="165">
        <v>0</v>
      </c>
      <c r="J29" s="166">
        <f t="shared" ref="J29" si="22">H29-I29</f>
        <v>0</v>
      </c>
      <c r="K29" s="167">
        <v>1</v>
      </c>
      <c r="L29" s="165">
        <v>0.75</v>
      </c>
      <c r="M29" s="168">
        <f t="shared" ref="M29" si="23">K29-L29</f>
        <v>0.25</v>
      </c>
      <c r="N29" s="391"/>
      <c r="O29" s="143"/>
    </row>
    <row r="30" spans="1:15">
      <c r="A30" s="163"/>
      <c r="B30" s="435" t="s">
        <v>801</v>
      </c>
      <c r="C30" s="436"/>
      <c r="D30" s="437"/>
      <c r="E30" s="167">
        <v>1</v>
      </c>
      <c r="F30" s="165">
        <v>0</v>
      </c>
      <c r="G30" s="166">
        <f t="shared" si="3"/>
        <v>1</v>
      </c>
      <c r="H30" s="167">
        <v>0</v>
      </c>
      <c r="I30" s="165">
        <v>0</v>
      </c>
      <c r="J30" s="166">
        <f t="shared" si="4"/>
        <v>0</v>
      </c>
      <c r="K30" s="167">
        <v>0</v>
      </c>
      <c r="L30" s="165">
        <v>0</v>
      </c>
      <c r="M30" s="168">
        <f t="shared" si="5"/>
        <v>0</v>
      </c>
      <c r="N30" s="391" t="s">
        <v>1639</v>
      </c>
      <c r="O30" s="143"/>
    </row>
    <row r="31" spans="1:15">
      <c r="A31" s="163"/>
      <c r="B31" s="435" t="s">
        <v>904</v>
      </c>
      <c r="C31" s="436"/>
      <c r="D31" s="437"/>
      <c r="E31" s="167">
        <v>0</v>
      </c>
      <c r="F31" s="165">
        <v>0</v>
      </c>
      <c r="G31" s="166">
        <f t="shared" si="3"/>
        <v>0</v>
      </c>
      <c r="H31" s="167">
        <v>0</v>
      </c>
      <c r="I31" s="165">
        <v>0</v>
      </c>
      <c r="J31" s="166">
        <f t="shared" si="4"/>
        <v>0</v>
      </c>
      <c r="K31" s="167">
        <v>4</v>
      </c>
      <c r="L31" s="165">
        <v>3</v>
      </c>
      <c r="M31" s="168">
        <f t="shared" si="5"/>
        <v>1</v>
      </c>
      <c r="N31" s="391" t="s">
        <v>1640</v>
      </c>
      <c r="O31" s="143"/>
    </row>
    <row r="32" spans="1:15">
      <c r="A32" s="163"/>
      <c r="B32" s="435" t="s">
        <v>1093</v>
      </c>
      <c r="C32" s="436"/>
      <c r="D32" s="437"/>
      <c r="E32" s="167">
        <v>0</v>
      </c>
      <c r="F32" s="165">
        <v>0</v>
      </c>
      <c r="G32" s="166">
        <f t="shared" si="3"/>
        <v>0</v>
      </c>
      <c r="H32" s="167">
        <v>0</v>
      </c>
      <c r="I32" s="165">
        <v>0</v>
      </c>
      <c r="J32" s="166">
        <f t="shared" si="4"/>
        <v>0</v>
      </c>
      <c r="K32" s="167">
        <v>1</v>
      </c>
      <c r="L32" s="165">
        <v>0.75</v>
      </c>
      <c r="M32" s="168">
        <f t="shared" si="5"/>
        <v>0.25</v>
      </c>
      <c r="N32" s="391"/>
      <c r="O32" s="143"/>
    </row>
    <row r="33" spans="1:15" ht="25.5">
      <c r="A33" s="163"/>
      <c r="B33" s="435" t="s">
        <v>22</v>
      </c>
      <c r="C33" s="436"/>
      <c r="D33" s="437"/>
      <c r="E33" s="167">
        <v>2</v>
      </c>
      <c r="F33" s="165">
        <v>0</v>
      </c>
      <c r="G33" s="166">
        <f t="shared" si="3"/>
        <v>2</v>
      </c>
      <c r="H33" s="167">
        <v>10</v>
      </c>
      <c r="I33" s="165">
        <v>7</v>
      </c>
      <c r="J33" s="166">
        <f t="shared" si="4"/>
        <v>3</v>
      </c>
      <c r="K33" s="167">
        <v>3</v>
      </c>
      <c r="L33" s="165">
        <v>1.5</v>
      </c>
      <c r="M33" s="168">
        <f t="shared" si="5"/>
        <v>1.5</v>
      </c>
      <c r="N33" s="391" t="s">
        <v>1709</v>
      </c>
      <c r="O33" s="143"/>
    </row>
    <row r="34" spans="1:15">
      <c r="A34" s="163"/>
      <c r="B34" s="435" t="s">
        <v>1013</v>
      </c>
      <c r="C34" s="436"/>
      <c r="D34" s="437"/>
      <c r="E34" s="167">
        <v>0</v>
      </c>
      <c r="F34" s="165">
        <v>0</v>
      </c>
      <c r="G34" s="166">
        <f t="shared" ref="G34" si="24">E34-F34</f>
        <v>0</v>
      </c>
      <c r="H34" s="167">
        <v>0.5</v>
      </c>
      <c r="I34" s="165">
        <v>0.25</v>
      </c>
      <c r="J34" s="166">
        <f t="shared" ref="J34" si="25">H34-I34</f>
        <v>0.25</v>
      </c>
      <c r="K34" s="167">
        <v>0</v>
      </c>
      <c r="L34" s="165">
        <v>0</v>
      </c>
      <c r="M34" s="168">
        <f t="shared" ref="M34" si="26">K34-L34</f>
        <v>0</v>
      </c>
      <c r="N34" s="391" t="s">
        <v>1693</v>
      </c>
      <c r="O34" s="143"/>
    </row>
    <row r="35" spans="1:15" ht="38.25">
      <c r="A35" s="163"/>
      <c r="B35" s="435" t="s">
        <v>23</v>
      </c>
      <c r="C35" s="436"/>
      <c r="D35" s="437"/>
      <c r="E35" s="167">
        <v>1</v>
      </c>
      <c r="F35" s="165">
        <v>0</v>
      </c>
      <c r="G35" s="166">
        <f t="shared" si="3"/>
        <v>1</v>
      </c>
      <c r="H35" s="167">
        <v>3</v>
      </c>
      <c r="I35" s="165">
        <v>0.75</v>
      </c>
      <c r="J35" s="166">
        <f t="shared" si="4"/>
        <v>2.25</v>
      </c>
      <c r="K35" s="167">
        <v>1</v>
      </c>
      <c r="L35" s="165">
        <v>0.5</v>
      </c>
      <c r="M35" s="168">
        <f t="shared" si="5"/>
        <v>0.5</v>
      </c>
      <c r="N35" s="391" t="s">
        <v>1710</v>
      </c>
      <c r="O35" s="143"/>
    </row>
    <row r="36" spans="1:15">
      <c r="A36" s="163"/>
      <c r="B36" s="435" t="s">
        <v>920</v>
      </c>
      <c r="C36" s="436"/>
      <c r="D36" s="437"/>
      <c r="E36" s="167">
        <v>0</v>
      </c>
      <c r="F36" s="165">
        <v>0</v>
      </c>
      <c r="G36" s="166">
        <f t="shared" si="3"/>
        <v>0</v>
      </c>
      <c r="H36" s="167">
        <v>1</v>
      </c>
      <c r="I36" s="165">
        <v>0</v>
      </c>
      <c r="J36" s="166">
        <f t="shared" si="4"/>
        <v>1</v>
      </c>
      <c r="K36" s="167">
        <v>0</v>
      </c>
      <c r="L36" s="165">
        <v>0</v>
      </c>
      <c r="M36" s="168">
        <f t="shared" si="5"/>
        <v>0</v>
      </c>
      <c r="N36" s="391" t="s">
        <v>1641</v>
      </c>
      <c r="O36" s="143"/>
    </row>
    <row r="37" spans="1:15" ht="25.5">
      <c r="A37" s="163"/>
      <c r="B37" s="435" t="s">
        <v>1286</v>
      </c>
      <c r="C37" s="436"/>
      <c r="D37" s="437"/>
      <c r="E37" s="167">
        <v>0</v>
      </c>
      <c r="F37" s="165">
        <v>0</v>
      </c>
      <c r="G37" s="166">
        <f t="shared" ref="G37" si="27">E37-F37</f>
        <v>0</v>
      </c>
      <c r="H37" s="167">
        <v>0</v>
      </c>
      <c r="I37" s="165">
        <v>0</v>
      </c>
      <c r="J37" s="166">
        <f t="shared" ref="J37" si="28">H37-I37</f>
        <v>0</v>
      </c>
      <c r="K37" s="167">
        <v>1</v>
      </c>
      <c r="L37" s="165">
        <v>0</v>
      </c>
      <c r="M37" s="168">
        <f t="shared" ref="M37" si="29">K37-L37</f>
        <v>1</v>
      </c>
      <c r="N37" s="391" t="s">
        <v>1686</v>
      </c>
      <c r="O37" s="143"/>
    </row>
    <row r="38" spans="1:15">
      <c r="A38" s="163"/>
      <c r="B38" s="435" t="s">
        <v>1050</v>
      </c>
      <c r="C38" s="436"/>
      <c r="D38" s="437"/>
      <c r="E38" s="167">
        <v>0</v>
      </c>
      <c r="F38" s="165">
        <v>0</v>
      </c>
      <c r="G38" s="166">
        <f t="shared" si="3"/>
        <v>0</v>
      </c>
      <c r="H38" s="167">
        <v>0</v>
      </c>
      <c r="I38" s="165">
        <v>0</v>
      </c>
      <c r="J38" s="166">
        <f t="shared" si="4"/>
        <v>0</v>
      </c>
      <c r="K38" s="167">
        <v>1</v>
      </c>
      <c r="L38" s="165">
        <v>0.5</v>
      </c>
      <c r="M38" s="168">
        <f t="shared" si="5"/>
        <v>0.5</v>
      </c>
      <c r="N38" s="391"/>
      <c r="O38" s="143"/>
    </row>
    <row r="39" spans="1:15">
      <c r="A39" s="163"/>
      <c r="B39" s="435" t="s">
        <v>975</v>
      </c>
      <c r="C39" s="436"/>
      <c r="D39" s="437"/>
      <c r="E39" s="167">
        <v>0</v>
      </c>
      <c r="F39" s="165">
        <v>0</v>
      </c>
      <c r="G39" s="166">
        <f t="shared" ref="G39" si="30">E39-F39</f>
        <v>0</v>
      </c>
      <c r="H39" s="167">
        <v>1</v>
      </c>
      <c r="I39" s="165">
        <v>0.75</v>
      </c>
      <c r="J39" s="166">
        <f t="shared" ref="J39" si="31">H39-I39</f>
        <v>0.25</v>
      </c>
      <c r="K39" s="167">
        <v>0</v>
      </c>
      <c r="L39" s="165">
        <v>0</v>
      </c>
      <c r="M39" s="168">
        <f t="shared" ref="M39" si="32">K39-L39</f>
        <v>0</v>
      </c>
      <c r="N39" s="391" t="s">
        <v>1663</v>
      </c>
      <c r="O39" s="143"/>
    </row>
    <row r="40" spans="1:15" ht="25.5">
      <c r="A40" s="163"/>
      <c r="B40" s="435" t="s">
        <v>24</v>
      </c>
      <c r="C40" s="436"/>
      <c r="D40" s="437"/>
      <c r="E40" s="167">
        <v>1</v>
      </c>
      <c r="F40" s="165">
        <v>0</v>
      </c>
      <c r="G40" s="166">
        <f t="shared" si="3"/>
        <v>1</v>
      </c>
      <c r="H40" s="167">
        <v>1.2</v>
      </c>
      <c r="I40" s="165">
        <v>1</v>
      </c>
      <c r="J40" s="166">
        <f t="shared" si="4"/>
        <v>0.19999999999999996</v>
      </c>
      <c r="K40" s="167">
        <v>0</v>
      </c>
      <c r="L40" s="165">
        <v>0</v>
      </c>
      <c r="M40" s="168">
        <f t="shared" si="5"/>
        <v>0</v>
      </c>
      <c r="N40" s="391" t="s">
        <v>1642</v>
      </c>
      <c r="O40" s="143"/>
    </row>
    <row r="41" spans="1:15" ht="229.5">
      <c r="A41" s="163"/>
      <c r="B41" s="435" t="s">
        <v>1010</v>
      </c>
      <c r="C41" s="436"/>
      <c r="D41" s="437"/>
      <c r="E41" s="167">
        <v>0</v>
      </c>
      <c r="F41" s="165">
        <v>0</v>
      </c>
      <c r="G41" s="166">
        <f t="shared" ref="G41" si="33">E41-F41</f>
        <v>0</v>
      </c>
      <c r="H41" s="167">
        <v>0</v>
      </c>
      <c r="I41" s="165">
        <v>0</v>
      </c>
      <c r="J41" s="166">
        <f t="shared" ref="J41" si="34">H41-I41</f>
        <v>0</v>
      </c>
      <c r="K41" s="167">
        <v>19</v>
      </c>
      <c r="L41" s="165">
        <v>19</v>
      </c>
      <c r="M41" s="168">
        <f t="shared" ref="M41" si="35">K41-L41</f>
        <v>0</v>
      </c>
      <c r="N41" s="391" t="s">
        <v>1711</v>
      </c>
      <c r="O41" s="143"/>
    </row>
    <row r="42" spans="1:15">
      <c r="A42" s="163"/>
      <c r="B42" s="435" t="s">
        <v>1254</v>
      </c>
      <c r="C42" s="436"/>
      <c r="D42" s="437"/>
      <c r="E42" s="167">
        <v>0</v>
      </c>
      <c r="F42" s="165">
        <v>0</v>
      </c>
      <c r="G42" s="430">
        <f t="shared" si="3"/>
        <v>0</v>
      </c>
      <c r="H42" s="167">
        <v>0</v>
      </c>
      <c r="I42" s="165">
        <v>0</v>
      </c>
      <c r="J42" s="430">
        <f t="shared" si="4"/>
        <v>0</v>
      </c>
      <c r="K42" s="167">
        <v>1</v>
      </c>
      <c r="L42" s="165">
        <v>1</v>
      </c>
      <c r="M42" s="431">
        <f t="shared" si="5"/>
        <v>0</v>
      </c>
      <c r="N42" s="391"/>
      <c r="O42" s="143"/>
    </row>
    <row r="43" spans="1:15">
      <c r="A43" s="163"/>
      <c r="B43" s="435" t="s">
        <v>1110</v>
      </c>
      <c r="C43" s="436"/>
      <c r="D43" s="437"/>
      <c r="E43" s="167">
        <v>0</v>
      </c>
      <c r="F43" s="165">
        <v>0</v>
      </c>
      <c r="G43" s="166">
        <f t="shared" ref="G43" si="36">E43-F43</f>
        <v>0</v>
      </c>
      <c r="H43" s="167">
        <v>0</v>
      </c>
      <c r="I43" s="165">
        <v>0</v>
      </c>
      <c r="J43" s="166">
        <f t="shared" ref="J43" si="37">H43-I43</f>
        <v>0</v>
      </c>
      <c r="K43" s="167">
        <v>4</v>
      </c>
      <c r="L43" s="165">
        <v>4</v>
      </c>
      <c r="M43" s="168">
        <f t="shared" ref="M43" si="38">K43-L43</f>
        <v>0</v>
      </c>
      <c r="N43" s="391"/>
      <c r="O43" s="143"/>
    </row>
    <row r="44" spans="1:15" ht="51">
      <c r="A44" s="163"/>
      <c r="B44" s="435" t="s">
        <v>25</v>
      </c>
      <c r="C44" s="436"/>
      <c r="D44" s="437"/>
      <c r="E44" s="167">
        <v>1</v>
      </c>
      <c r="F44" s="165">
        <v>0</v>
      </c>
      <c r="G44" s="166">
        <f t="shared" si="3"/>
        <v>1</v>
      </c>
      <c r="H44" s="167">
        <v>0</v>
      </c>
      <c r="I44" s="165">
        <v>0</v>
      </c>
      <c r="J44" s="166">
        <f t="shared" si="4"/>
        <v>0</v>
      </c>
      <c r="K44" s="167">
        <v>3</v>
      </c>
      <c r="L44" s="165">
        <v>2</v>
      </c>
      <c r="M44" s="168">
        <f t="shared" si="5"/>
        <v>1</v>
      </c>
      <c r="N44" s="391" t="s">
        <v>1712</v>
      </c>
      <c r="O44" s="143"/>
    </row>
    <row r="45" spans="1:15" ht="25.5">
      <c r="A45" s="163"/>
      <c r="B45" s="435" t="s">
        <v>802</v>
      </c>
      <c r="C45" s="438"/>
      <c r="D45" s="377"/>
      <c r="E45" s="167">
        <v>0</v>
      </c>
      <c r="F45" s="165">
        <v>0</v>
      </c>
      <c r="G45" s="166">
        <f t="shared" ref="G45" si="39">E45-F45</f>
        <v>0</v>
      </c>
      <c r="H45" s="429">
        <v>2.4</v>
      </c>
      <c r="I45" s="165">
        <v>0</v>
      </c>
      <c r="J45" s="166">
        <f t="shared" ref="J45" si="40">H45-I45</f>
        <v>2.4</v>
      </c>
      <c r="K45" s="167">
        <v>0</v>
      </c>
      <c r="L45" s="165">
        <v>0</v>
      </c>
      <c r="M45" s="168">
        <f t="shared" ref="M45" si="41">K45-L45</f>
        <v>0</v>
      </c>
      <c r="N45" s="391" t="s">
        <v>1664</v>
      </c>
      <c r="O45" s="143"/>
    </row>
    <row r="46" spans="1:15" ht="38.25">
      <c r="A46" s="163"/>
      <c r="B46" s="435" t="s">
        <v>26</v>
      </c>
      <c r="C46" s="438"/>
      <c r="D46" s="377"/>
      <c r="E46" s="167">
        <v>1</v>
      </c>
      <c r="F46" s="165">
        <v>0</v>
      </c>
      <c r="G46" s="166">
        <f t="shared" si="3"/>
        <v>1</v>
      </c>
      <c r="H46" s="164">
        <v>2</v>
      </c>
      <c r="I46" s="165">
        <v>0</v>
      </c>
      <c r="J46" s="166">
        <f t="shared" si="4"/>
        <v>2</v>
      </c>
      <c r="K46" s="167">
        <v>8</v>
      </c>
      <c r="L46" s="165">
        <v>6</v>
      </c>
      <c r="M46" s="168">
        <f t="shared" si="5"/>
        <v>2</v>
      </c>
      <c r="N46" s="391" t="s">
        <v>1694</v>
      </c>
      <c r="O46" s="143"/>
    </row>
    <row r="47" spans="1:15">
      <c r="A47" s="163"/>
      <c r="B47" s="435" t="s">
        <v>1475</v>
      </c>
      <c r="C47" s="438"/>
      <c r="D47" s="377"/>
      <c r="E47" s="167">
        <v>1</v>
      </c>
      <c r="F47" s="165">
        <v>1</v>
      </c>
      <c r="G47" s="166">
        <f t="shared" ref="G47" si="42">E47-F47</f>
        <v>0</v>
      </c>
      <c r="H47" s="164">
        <v>0</v>
      </c>
      <c r="I47" s="165">
        <v>0</v>
      </c>
      <c r="J47" s="166">
        <f t="shared" ref="J47" si="43">H47-I47</f>
        <v>0</v>
      </c>
      <c r="K47" s="167">
        <v>0</v>
      </c>
      <c r="L47" s="165">
        <v>0</v>
      </c>
      <c r="M47" s="168">
        <f t="shared" ref="M47" si="44">K47-L47</f>
        <v>0</v>
      </c>
      <c r="N47" s="391"/>
      <c r="O47" s="143"/>
    </row>
    <row r="48" spans="1:15">
      <c r="A48" s="163"/>
      <c r="B48" s="435" t="s">
        <v>1212</v>
      </c>
      <c r="C48" s="438"/>
      <c r="D48" s="377"/>
      <c r="E48" s="167">
        <v>0</v>
      </c>
      <c r="F48" s="165">
        <v>0</v>
      </c>
      <c r="G48" s="166">
        <f t="shared" si="3"/>
        <v>0</v>
      </c>
      <c r="H48" s="164">
        <v>0</v>
      </c>
      <c r="I48" s="165">
        <v>0</v>
      </c>
      <c r="J48" s="166">
        <f t="shared" si="4"/>
        <v>0</v>
      </c>
      <c r="K48" s="167">
        <v>1</v>
      </c>
      <c r="L48" s="165">
        <v>0.75</v>
      </c>
      <c r="M48" s="168">
        <f t="shared" si="5"/>
        <v>0.25</v>
      </c>
      <c r="N48" s="178"/>
      <c r="O48" s="143"/>
    </row>
    <row r="49" spans="1:16">
      <c r="A49" s="163"/>
      <c r="B49" s="435" t="s">
        <v>1458</v>
      </c>
      <c r="C49" s="438"/>
      <c r="D49" s="377"/>
      <c r="E49" s="167">
        <v>1</v>
      </c>
      <c r="F49" s="165">
        <v>0</v>
      </c>
      <c r="G49" s="166">
        <f t="shared" si="3"/>
        <v>1</v>
      </c>
      <c r="H49" s="164">
        <v>1</v>
      </c>
      <c r="I49" s="165">
        <v>0.75</v>
      </c>
      <c r="J49" s="166">
        <f t="shared" si="4"/>
        <v>0.25</v>
      </c>
      <c r="K49" s="167">
        <v>0</v>
      </c>
      <c r="L49" s="165">
        <v>0</v>
      </c>
      <c r="M49" s="168">
        <f t="shared" si="5"/>
        <v>0</v>
      </c>
      <c r="N49" s="391" t="s">
        <v>1713</v>
      </c>
      <c r="O49" s="143"/>
    </row>
    <row r="50" spans="1:16">
      <c r="A50" s="163"/>
      <c r="B50" s="435" t="s">
        <v>1096</v>
      </c>
      <c r="C50" s="438"/>
      <c r="D50" s="377"/>
      <c r="E50" s="167">
        <v>0</v>
      </c>
      <c r="F50" s="165">
        <v>0</v>
      </c>
      <c r="G50" s="166">
        <f t="shared" si="3"/>
        <v>0</v>
      </c>
      <c r="H50" s="164">
        <v>0</v>
      </c>
      <c r="I50" s="165">
        <v>0</v>
      </c>
      <c r="J50" s="166">
        <f t="shared" si="4"/>
        <v>0</v>
      </c>
      <c r="K50" s="167">
        <v>1</v>
      </c>
      <c r="L50" s="165">
        <v>1</v>
      </c>
      <c r="M50" s="168">
        <f t="shared" si="5"/>
        <v>0</v>
      </c>
      <c r="N50" s="178"/>
      <c r="O50" s="143"/>
    </row>
    <row r="51" spans="1:16">
      <c r="A51" s="163"/>
      <c r="B51" s="435" t="s">
        <v>1063</v>
      </c>
      <c r="C51" s="438"/>
      <c r="D51" s="377"/>
      <c r="E51" s="167">
        <v>0</v>
      </c>
      <c r="F51" s="165">
        <v>0</v>
      </c>
      <c r="G51" s="166">
        <f t="shared" si="3"/>
        <v>0</v>
      </c>
      <c r="H51" s="164">
        <v>0</v>
      </c>
      <c r="I51" s="165">
        <v>0</v>
      </c>
      <c r="J51" s="166">
        <f t="shared" si="4"/>
        <v>0</v>
      </c>
      <c r="K51" s="167">
        <v>1</v>
      </c>
      <c r="L51" s="165">
        <v>0.5</v>
      </c>
      <c r="M51" s="168">
        <f t="shared" si="5"/>
        <v>0.5</v>
      </c>
      <c r="N51" s="178"/>
      <c r="O51" s="143"/>
    </row>
    <row r="52" spans="1:16">
      <c r="A52" s="163"/>
      <c r="B52" s="435" t="s">
        <v>1311</v>
      </c>
      <c r="C52" s="438"/>
      <c r="D52" s="377"/>
      <c r="E52" s="167">
        <v>0</v>
      </c>
      <c r="F52" s="165">
        <v>0</v>
      </c>
      <c r="G52" s="166">
        <f t="shared" si="3"/>
        <v>0</v>
      </c>
      <c r="H52" s="164">
        <v>0</v>
      </c>
      <c r="I52" s="165">
        <v>0</v>
      </c>
      <c r="J52" s="166">
        <f t="shared" si="4"/>
        <v>0</v>
      </c>
      <c r="K52" s="167">
        <v>1</v>
      </c>
      <c r="L52" s="165">
        <v>1</v>
      </c>
      <c r="M52" s="168">
        <f t="shared" si="5"/>
        <v>0</v>
      </c>
      <c r="N52" s="178"/>
      <c r="O52" s="143"/>
    </row>
    <row r="53" spans="1:16">
      <c r="A53" s="163"/>
      <c r="B53" s="435" t="s">
        <v>985</v>
      </c>
      <c r="C53" s="438"/>
      <c r="D53" s="377"/>
      <c r="E53" s="167">
        <v>0</v>
      </c>
      <c r="F53" s="165">
        <v>0</v>
      </c>
      <c r="G53" s="166">
        <f t="shared" si="3"/>
        <v>0</v>
      </c>
      <c r="H53" s="164">
        <v>0</v>
      </c>
      <c r="I53" s="165">
        <v>0</v>
      </c>
      <c r="J53" s="166">
        <f t="shared" si="4"/>
        <v>0</v>
      </c>
      <c r="K53" s="167">
        <v>3</v>
      </c>
      <c r="L53" s="165">
        <v>1.5</v>
      </c>
      <c r="M53" s="168">
        <f t="shared" si="5"/>
        <v>1.5</v>
      </c>
      <c r="N53" s="178"/>
      <c r="O53" s="143"/>
    </row>
    <row r="54" spans="1:16" ht="25.5">
      <c r="A54" s="163"/>
      <c r="B54" s="435" t="s">
        <v>27</v>
      </c>
      <c r="C54" s="438"/>
      <c r="D54" s="377"/>
      <c r="E54" s="167">
        <v>0</v>
      </c>
      <c r="F54" s="165">
        <v>0</v>
      </c>
      <c r="G54" s="166">
        <f t="shared" ref="G54" si="45">E54-F54</f>
        <v>0</v>
      </c>
      <c r="H54" s="164">
        <v>1</v>
      </c>
      <c r="I54" s="165">
        <v>0.75</v>
      </c>
      <c r="J54" s="166">
        <f t="shared" ref="J54" si="46">H54-I54</f>
        <v>0.25</v>
      </c>
      <c r="K54" s="167">
        <v>0</v>
      </c>
      <c r="L54" s="165">
        <v>0</v>
      </c>
      <c r="M54" s="168">
        <f t="shared" ref="M54" si="47">K54-L54</f>
        <v>0</v>
      </c>
      <c r="N54" s="391" t="s">
        <v>1695</v>
      </c>
      <c r="O54" s="143"/>
      <c r="P54" s="428"/>
    </row>
    <row r="55" spans="1:16" ht="25.5">
      <c r="A55" s="163"/>
      <c r="B55" s="435" t="s">
        <v>1065</v>
      </c>
      <c r="C55" s="438"/>
      <c r="D55" s="377"/>
      <c r="E55" s="167">
        <v>1</v>
      </c>
      <c r="F55" s="165">
        <v>1</v>
      </c>
      <c r="G55" s="166">
        <f t="shared" si="3"/>
        <v>0</v>
      </c>
      <c r="H55" s="164">
        <v>0</v>
      </c>
      <c r="I55" s="165">
        <v>0</v>
      </c>
      <c r="J55" s="166">
        <f t="shared" si="4"/>
        <v>0</v>
      </c>
      <c r="K55" s="167">
        <v>2</v>
      </c>
      <c r="L55" s="165">
        <v>1</v>
      </c>
      <c r="M55" s="168">
        <f t="shared" si="5"/>
        <v>1</v>
      </c>
      <c r="N55" s="178" t="s">
        <v>1696</v>
      </c>
      <c r="O55" s="143"/>
      <c r="P55" s="428"/>
    </row>
    <row r="56" spans="1:16">
      <c r="A56" s="163"/>
      <c r="B56" s="435" t="s">
        <v>1056</v>
      </c>
      <c r="C56" s="438"/>
      <c r="D56" s="377"/>
      <c r="E56" s="167">
        <v>0</v>
      </c>
      <c r="F56" s="165">
        <v>0</v>
      </c>
      <c r="G56" s="166">
        <f t="shared" si="3"/>
        <v>0</v>
      </c>
      <c r="H56" s="164">
        <v>0</v>
      </c>
      <c r="I56" s="165">
        <v>0</v>
      </c>
      <c r="J56" s="166">
        <f t="shared" si="4"/>
        <v>0</v>
      </c>
      <c r="K56" s="167">
        <v>3</v>
      </c>
      <c r="L56" s="165">
        <v>3</v>
      </c>
      <c r="M56" s="168">
        <f t="shared" si="5"/>
        <v>0</v>
      </c>
      <c r="N56" s="178"/>
      <c r="O56" s="143"/>
      <c r="P56" s="428"/>
    </row>
    <row r="57" spans="1:16">
      <c r="A57" s="163"/>
      <c r="B57" s="435" t="s">
        <v>1018</v>
      </c>
      <c r="C57" s="438"/>
      <c r="D57" s="377"/>
      <c r="E57" s="167">
        <v>0</v>
      </c>
      <c r="F57" s="165">
        <v>0</v>
      </c>
      <c r="G57" s="166">
        <f t="shared" si="3"/>
        <v>0</v>
      </c>
      <c r="H57" s="164">
        <v>0</v>
      </c>
      <c r="I57" s="165">
        <v>0</v>
      </c>
      <c r="J57" s="166">
        <f t="shared" si="4"/>
        <v>0</v>
      </c>
      <c r="K57" s="167">
        <v>28.95</v>
      </c>
      <c r="L57" s="165">
        <v>28.95</v>
      </c>
      <c r="M57" s="168">
        <f t="shared" si="5"/>
        <v>0</v>
      </c>
      <c r="N57" s="178" t="s">
        <v>1540</v>
      </c>
      <c r="O57" s="143"/>
      <c r="P57" s="428"/>
    </row>
    <row r="58" spans="1:16">
      <c r="A58" s="163"/>
      <c r="B58" s="435" t="s">
        <v>863</v>
      </c>
      <c r="C58" s="438"/>
      <c r="D58" s="377"/>
      <c r="E58" s="167">
        <v>0</v>
      </c>
      <c r="F58" s="165">
        <v>0</v>
      </c>
      <c r="G58" s="166">
        <f t="shared" ref="G58" si="48">E58-F58</f>
        <v>0</v>
      </c>
      <c r="H58" s="164">
        <v>1</v>
      </c>
      <c r="I58" s="165">
        <v>1</v>
      </c>
      <c r="J58" s="166">
        <f t="shared" ref="J58" si="49">H58-I58</f>
        <v>0</v>
      </c>
      <c r="K58" s="167">
        <v>0</v>
      </c>
      <c r="L58" s="378">
        <v>0</v>
      </c>
      <c r="M58" s="168">
        <f t="shared" ref="M58" si="50">K58-L58</f>
        <v>0</v>
      </c>
      <c r="N58" s="365"/>
      <c r="O58" s="143"/>
      <c r="P58" s="428"/>
    </row>
    <row r="59" spans="1:16">
      <c r="A59" s="163"/>
      <c r="B59" s="435" t="s">
        <v>1186</v>
      </c>
      <c r="C59" s="438"/>
      <c r="D59" s="377"/>
      <c r="E59" s="167">
        <v>0</v>
      </c>
      <c r="F59" s="165">
        <v>0</v>
      </c>
      <c r="G59" s="166">
        <f t="shared" si="3"/>
        <v>0</v>
      </c>
      <c r="H59" s="164">
        <v>0</v>
      </c>
      <c r="I59" s="165">
        <v>0</v>
      </c>
      <c r="J59" s="166">
        <f t="shared" si="4"/>
        <v>0</v>
      </c>
      <c r="K59" s="167">
        <v>1</v>
      </c>
      <c r="L59" s="378">
        <v>0.5</v>
      </c>
      <c r="M59" s="168">
        <f t="shared" si="5"/>
        <v>0.5</v>
      </c>
      <c r="N59" s="365"/>
      <c r="O59" s="143"/>
      <c r="P59" s="428"/>
    </row>
    <row r="60" spans="1:16">
      <c r="A60" s="163"/>
      <c r="B60" s="435" t="s">
        <v>1333</v>
      </c>
      <c r="C60" s="438"/>
      <c r="D60" s="377"/>
      <c r="E60" s="167">
        <v>0</v>
      </c>
      <c r="F60" s="165">
        <v>0</v>
      </c>
      <c r="G60" s="166">
        <f t="shared" si="3"/>
        <v>0</v>
      </c>
      <c r="H60" s="164">
        <v>0</v>
      </c>
      <c r="I60" s="165">
        <v>0</v>
      </c>
      <c r="J60" s="166">
        <f t="shared" si="4"/>
        <v>0</v>
      </c>
      <c r="K60" s="167">
        <v>1</v>
      </c>
      <c r="L60" s="165">
        <v>1</v>
      </c>
      <c r="M60" s="168">
        <f t="shared" si="5"/>
        <v>0</v>
      </c>
      <c r="N60" s="178"/>
      <c r="O60" s="143"/>
      <c r="P60" s="428"/>
    </row>
    <row r="61" spans="1:16">
      <c r="A61" s="163"/>
      <c r="B61" s="435" t="s">
        <v>28</v>
      </c>
      <c r="C61" s="438"/>
      <c r="D61" s="377"/>
      <c r="E61" s="167">
        <v>0</v>
      </c>
      <c r="F61" s="165">
        <v>0</v>
      </c>
      <c r="G61" s="166">
        <f t="shared" si="3"/>
        <v>0</v>
      </c>
      <c r="H61" s="164">
        <v>1</v>
      </c>
      <c r="I61" s="165">
        <v>0</v>
      </c>
      <c r="J61" s="166">
        <f t="shared" si="4"/>
        <v>1</v>
      </c>
      <c r="K61" s="167">
        <v>0</v>
      </c>
      <c r="L61" s="165">
        <v>0</v>
      </c>
      <c r="M61" s="168">
        <f t="shared" si="5"/>
        <v>0</v>
      </c>
      <c r="N61" s="178" t="s">
        <v>1697</v>
      </c>
      <c r="O61" s="143"/>
      <c r="P61" s="428"/>
    </row>
    <row r="62" spans="1:16">
      <c r="A62" s="163"/>
      <c r="B62" s="435" t="s">
        <v>29</v>
      </c>
      <c r="C62" s="438"/>
      <c r="D62" s="377"/>
      <c r="E62" s="167">
        <v>0</v>
      </c>
      <c r="F62" s="165">
        <v>0</v>
      </c>
      <c r="G62" s="166">
        <f t="shared" si="3"/>
        <v>0</v>
      </c>
      <c r="H62" s="164">
        <v>1</v>
      </c>
      <c r="I62" s="165">
        <v>0</v>
      </c>
      <c r="J62" s="166">
        <f t="shared" si="4"/>
        <v>1</v>
      </c>
      <c r="K62" s="167">
        <v>0</v>
      </c>
      <c r="L62" s="165">
        <v>0</v>
      </c>
      <c r="M62" s="168">
        <f t="shared" si="5"/>
        <v>0</v>
      </c>
      <c r="N62" s="178" t="s">
        <v>1698</v>
      </c>
      <c r="O62" s="143"/>
      <c r="P62" s="428"/>
    </row>
    <row r="63" spans="1:16" ht="25.5">
      <c r="A63" s="163"/>
      <c r="B63" s="435" t="s">
        <v>1383</v>
      </c>
      <c r="C63" s="438"/>
      <c r="D63" s="377"/>
      <c r="E63" s="167">
        <v>0</v>
      </c>
      <c r="F63" s="165">
        <v>0</v>
      </c>
      <c r="G63" s="166">
        <f t="shared" si="3"/>
        <v>0</v>
      </c>
      <c r="H63" s="164">
        <v>0</v>
      </c>
      <c r="I63" s="165">
        <v>0</v>
      </c>
      <c r="J63" s="166">
        <f t="shared" si="4"/>
        <v>0</v>
      </c>
      <c r="K63" s="167">
        <v>2</v>
      </c>
      <c r="L63" s="165">
        <v>0.3</v>
      </c>
      <c r="M63" s="168">
        <f t="shared" si="5"/>
        <v>1.7</v>
      </c>
      <c r="N63" s="391" t="s">
        <v>1714</v>
      </c>
      <c r="O63" s="143"/>
      <c r="P63" s="428"/>
    </row>
    <row r="64" spans="1:16" ht="25.5">
      <c r="A64" s="163"/>
      <c r="B64" s="435" t="s">
        <v>803</v>
      </c>
      <c r="C64" s="438"/>
      <c r="D64" s="377"/>
      <c r="E64" s="167">
        <v>1</v>
      </c>
      <c r="F64" s="165">
        <v>0.3</v>
      </c>
      <c r="G64" s="166">
        <f t="shared" si="3"/>
        <v>0.7</v>
      </c>
      <c r="H64" s="164">
        <v>0</v>
      </c>
      <c r="I64" s="165">
        <v>0</v>
      </c>
      <c r="J64" s="166">
        <f t="shared" si="4"/>
        <v>0</v>
      </c>
      <c r="K64" s="167">
        <v>0</v>
      </c>
      <c r="L64" s="165">
        <v>0</v>
      </c>
      <c r="M64" s="168">
        <f t="shared" si="5"/>
        <v>0</v>
      </c>
      <c r="N64" s="391" t="s">
        <v>1688</v>
      </c>
      <c r="O64" s="143"/>
      <c r="P64" s="428"/>
    </row>
    <row r="65" spans="1:16" ht="25.5">
      <c r="A65" s="163"/>
      <c r="B65" s="435" t="s">
        <v>1145</v>
      </c>
      <c r="C65" s="438"/>
      <c r="D65" s="377"/>
      <c r="E65" s="167">
        <v>0</v>
      </c>
      <c r="F65" s="165">
        <v>0</v>
      </c>
      <c r="G65" s="166">
        <f t="shared" si="3"/>
        <v>0</v>
      </c>
      <c r="H65" s="164">
        <v>0</v>
      </c>
      <c r="I65" s="165">
        <v>0</v>
      </c>
      <c r="J65" s="166">
        <f t="shared" si="4"/>
        <v>0</v>
      </c>
      <c r="K65" s="167">
        <v>1.25</v>
      </c>
      <c r="L65" s="165">
        <v>0</v>
      </c>
      <c r="M65" s="168">
        <f t="shared" si="5"/>
        <v>1.25</v>
      </c>
      <c r="N65" s="365" t="s">
        <v>1689</v>
      </c>
      <c r="O65" s="143"/>
      <c r="P65" s="428"/>
    </row>
    <row r="66" spans="1:16">
      <c r="A66" s="163"/>
      <c r="B66" s="435" t="s">
        <v>1040</v>
      </c>
      <c r="C66" s="438"/>
      <c r="D66" s="377"/>
      <c r="E66" s="167">
        <v>0</v>
      </c>
      <c r="F66" s="165">
        <v>0</v>
      </c>
      <c r="G66" s="166">
        <f t="shared" si="3"/>
        <v>0</v>
      </c>
      <c r="H66" s="164">
        <v>0</v>
      </c>
      <c r="I66" s="165">
        <v>0</v>
      </c>
      <c r="J66" s="166">
        <f t="shared" si="4"/>
        <v>0</v>
      </c>
      <c r="K66" s="167">
        <v>1</v>
      </c>
      <c r="L66" s="165">
        <v>0.5</v>
      </c>
      <c r="M66" s="168">
        <f t="shared" si="5"/>
        <v>0.5</v>
      </c>
      <c r="N66" s="391" t="s">
        <v>1687</v>
      </c>
      <c r="O66" s="143"/>
      <c r="P66" s="428"/>
    </row>
    <row r="67" spans="1:16">
      <c r="A67" s="163"/>
      <c r="B67" s="435" t="s">
        <v>1386</v>
      </c>
      <c r="C67" s="438"/>
      <c r="D67" s="377"/>
      <c r="E67" s="167">
        <v>1</v>
      </c>
      <c r="F67" s="165">
        <v>0</v>
      </c>
      <c r="G67" s="166">
        <f t="shared" si="3"/>
        <v>1</v>
      </c>
      <c r="H67" s="164">
        <v>0</v>
      </c>
      <c r="I67" s="165">
        <v>0</v>
      </c>
      <c r="J67" s="166">
        <f t="shared" si="4"/>
        <v>0</v>
      </c>
      <c r="K67" s="167">
        <v>0</v>
      </c>
      <c r="L67" s="165">
        <v>0</v>
      </c>
      <c r="M67" s="168">
        <f t="shared" si="5"/>
        <v>0</v>
      </c>
      <c r="N67" s="391" t="s">
        <v>1690</v>
      </c>
      <c r="O67" s="143"/>
      <c r="P67" s="428"/>
    </row>
    <row r="68" spans="1:16">
      <c r="A68" s="163"/>
      <c r="B68" s="435" t="s">
        <v>1461</v>
      </c>
      <c r="C68" s="438"/>
      <c r="D68" s="377"/>
      <c r="E68" s="167">
        <v>0</v>
      </c>
      <c r="F68" s="165">
        <v>0</v>
      </c>
      <c r="G68" s="166">
        <f t="shared" si="3"/>
        <v>0</v>
      </c>
      <c r="H68" s="164">
        <v>0</v>
      </c>
      <c r="I68" s="165">
        <v>0</v>
      </c>
      <c r="J68" s="166">
        <f t="shared" si="4"/>
        <v>0</v>
      </c>
      <c r="K68" s="167">
        <v>2</v>
      </c>
      <c r="L68" s="165">
        <v>2</v>
      </c>
      <c r="M68" s="168">
        <f t="shared" si="5"/>
        <v>0</v>
      </c>
      <c r="N68" s="365"/>
      <c r="O68" s="143"/>
      <c r="P68" s="428"/>
    </row>
    <row r="69" spans="1:16" ht="25.5">
      <c r="A69" s="163"/>
      <c r="B69" s="435" t="s">
        <v>30</v>
      </c>
      <c r="C69" s="438"/>
      <c r="D69" s="377"/>
      <c r="E69" s="167">
        <v>0.25</v>
      </c>
      <c r="F69" s="165">
        <v>0</v>
      </c>
      <c r="G69" s="166">
        <f t="shared" si="3"/>
        <v>0.25</v>
      </c>
      <c r="H69" s="164">
        <v>0</v>
      </c>
      <c r="I69" s="165">
        <v>0</v>
      </c>
      <c r="J69" s="166">
        <f t="shared" si="4"/>
        <v>0</v>
      </c>
      <c r="K69" s="167">
        <v>0</v>
      </c>
      <c r="L69" s="165">
        <v>0</v>
      </c>
      <c r="M69" s="168">
        <f t="shared" si="5"/>
        <v>0</v>
      </c>
      <c r="N69" s="391" t="s">
        <v>1699</v>
      </c>
      <c r="O69" s="143"/>
      <c r="P69" s="428"/>
    </row>
    <row r="70" spans="1:16">
      <c r="A70" s="163"/>
      <c r="B70" s="435" t="s">
        <v>921</v>
      </c>
      <c r="C70" s="438"/>
      <c r="D70" s="377"/>
      <c r="E70" s="167">
        <v>0</v>
      </c>
      <c r="F70" s="165">
        <v>0</v>
      </c>
      <c r="G70" s="166">
        <f t="shared" si="3"/>
        <v>0</v>
      </c>
      <c r="H70" s="164">
        <v>2</v>
      </c>
      <c r="I70" s="165">
        <v>2</v>
      </c>
      <c r="J70" s="166">
        <f t="shared" si="4"/>
        <v>0</v>
      </c>
      <c r="K70" s="167">
        <v>0</v>
      </c>
      <c r="L70" s="165">
        <v>0</v>
      </c>
      <c r="M70" s="168">
        <f t="shared" si="5"/>
        <v>0</v>
      </c>
      <c r="N70" s="391"/>
      <c r="O70" s="143"/>
      <c r="P70" s="427"/>
    </row>
    <row r="71" spans="1:16">
      <c r="A71" s="163"/>
      <c r="B71" s="439" t="s">
        <v>1538</v>
      </c>
      <c r="C71" s="440"/>
      <c r="D71" s="441"/>
      <c r="E71" s="167">
        <v>0</v>
      </c>
      <c r="F71" s="386">
        <v>0</v>
      </c>
      <c r="G71" s="166">
        <f t="shared" si="3"/>
        <v>0</v>
      </c>
      <c r="H71" s="164">
        <v>1</v>
      </c>
      <c r="I71" s="165">
        <v>0.5</v>
      </c>
      <c r="J71" s="166">
        <f t="shared" si="4"/>
        <v>0.5</v>
      </c>
      <c r="K71" s="167">
        <v>0</v>
      </c>
      <c r="L71" s="386">
        <v>0</v>
      </c>
      <c r="M71" s="168">
        <f t="shared" si="5"/>
        <v>0</v>
      </c>
      <c r="N71" s="391" t="s">
        <v>1700</v>
      </c>
      <c r="O71" s="143"/>
      <c r="P71" s="427"/>
    </row>
    <row r="72" spans="1:16">
      <c r="A72" s="163"/>
      <c r="B72" s="439" t="s">
        <v>1235</v>
      </c>
      <c r="C72" s="440"/>
      <c r="D72" s="441"/>
      <c r="E72" s="167">
        <v>0</v>
      </c>
      <c r="F72" s="386">
        <v>0</v>
      </c>
      <c r="G72" s="166">
        <f t="shared" ref="G72" si="51">E72-F72</f>
        <v>0</v>
      </c>
      <c r="H72" s="164">
        <v>0</v>
      </c>
      <c r="I72" s="165">
        <v>0</v>
      </c>
      <c r="J72" s="166">
        <f t="shared" ref="J72" si="52">H72-I72</f>
        <v>0</v>
      </c>
      <c r="K72" s="167">
        <v>1</v>
      </c>
      <c r="L72" s="386">
        <v>1</v>
      </c>
      <c r="M72" s="168">
        <f t="shared" ref="M72" si="53">K72-L72</f>
        <v>0</v>
      </c>
      <c r="N72" s="391"/>
      <c r="O72" s="143"/>
      <c r="P72" s="427"/>
    </row>
    <row r="73" spans="1:16">
      <c r="A73" s="163"/>
      <c r="B73" s="439" t="s">
        <v>31</v>
      </c>
      <c r="C73" s="440"/>
      <c r="D73" s="441"/>
      <c r="E73" s="167">
        <v>0</v>
      </c>
      <c r="F73" s="386">
        <v>0</v>
      </c>
      <c r="G73" s="166">
        <f t="shared" si="3"/>
        <v>0</v>
      </c>
      <c r="H73" s="164">
        <v>0</v>
      </c>
      <c r="I73" s="165">
        <v>0</v>
      </c>
      <c r="J73" s="166">
        <f t="shared" si="4"/>
        <v>0</v>
      </c>
      <c r="K73" s="167">
        <v>1</v>
      </c>
      <c r="L73" s="386">
        <v>0</v>
      </c>
      <c r="M73" s="168">
        <f t="shared" si="5"/>
        <v>1</v>
      </c>
      <c r="N73" s="365" t="s">
        <v>1643</v>
      </c>
      <c r="O73" s="143"/>
      <c r="P73" s="427"/>
    </row>
    <row r="74" spans="1:16" ht="25.5">
      <c r="A74" s="163"/>
      <c r="B74" s="435" t="s">
        <v>32</v>
      </c>
      <c r="C74" s="438"/>
      <c r="D74" s="377"/>
      <c r="E74" s="167">
        <v>0</v>
      </c>
      <c r="F74" s="165">
        <v>0</v>
      </c>
      <c r="G74" s="166">
        <f t="shared" ref="G74" si="54">E74-F74</f>
        <v>0</v>
      </c>
      <c r="H74" s="164">
        <v>3</v>
      </c>
      <c r="I74" s="165">
        <v>2</v>
      </c>
      <c r="J74" s="166">
        <f t="shared" ref="J74" si="55">H74-I74</f>
        <v>1</v>
      </c>
      <c r="K74" s="167">
        <v>2</v>
      </c>
      <c r="L74" s="165">
        <v>0.5</v>
      </c>
      <c r="M74" s="168">
        <f t="shared" ref="M74" si="56">K74-L74</f>
        <v>1.5</v>
      </c>
      <c r="N74" s="178" t="s">
        <v>1715</v>
      </c>
      <c r="O74" s="143"/>
      <c r="P74" s="427"/>
    </row>
    <row r="75" spans="1:16">
      <c r="A75" s="163"/>
      <c r="B75" s="435" t="s">
        <v>1539</v>
      </c>
      <c r="C75" s="438"/>
      <c r="D75" s="377"/>
      <c r="E75" s="167">
        <v>0</v>
      </c>
      <c r="F75" s="165">
        <v>0</v>
      </c>
      <c r="G75" s="166">
        <f t="shared" si="3"/>
        <v>0</v>
      </c>
      <c r="H75" s="164">
        <v>1</v>
      </c>
      <c r="I75" s="165">
        <v>0</v>
      </c>
      <c r="J75" s="166">
        <f t="shared" si="4"/>
        <v>1</v>
      </c>
      <c r="K75" s="167">
        <v>0</v>
      </c>
      <c r="L75" s="165">
        <v>0</v>
      </c>
      <c r="M75" s="168">
        <f t="shared" si="5"/>
        <v>0</v>
      </c>
      <c r="N75" s="365" t="s">
        <v>1644</v>
      </c>
      <c r="O75" s="143"/>
    </row>
    <row r="76" spans="1:16">
      <c r="A76" s="169"/>
      <c r="B76" s="336"/>
      <c r="C76" s="336"/>
      <c r="D76" s="170"/>
      <c r="E76" s="171"/>
      <c r="F76" s="172"/>
      <c r="G76" s="173"/>
      <c r="H76" s="171"/>
      <c r="I76" s="172"/>
      <c r="J76" s="174"/>
      <c r="K76" s="175"/>
      <c r="L76" s="176"/>
      <c r="M76" s="177"/>
      <c r="N76" s="178"/>
      <c r="O76" s="179"/>
      <c r="P76" s="84"/>
    </row>
    <row r="77" spans="1:16" ht="13.5" thickBot="1">
      <c r="A77" s="180"/>
      <c r="B77" s="181" t="s">
        <v>33</v>
      </c>
      <c r="C77" s="157"/>
      <c r="D77" s="296"/>
      <c r="E77" s="182">
        <f t="shared" ref="E77:M77" si="57">SUM(E7:E76)</f>
        <v>16.75</v>
      </c>
      <c r="F77" s="295">
        <f t="shared" si="57"/>
        <v>3.3</v>
      </c>
      <c r="G77" s="293">
        <f t="shared" si="57"/>
        <v>13.45</v>
      </c>
      <c r="H77" s="182">
        <f t="shared" si="57"/>
        <v>41.099999999999994</v>
      </c>
      <c r="I77" s="294">
        <f t="shared" si="57"/>
        <v>21.3</v>
      </c>
      <c r="J77" s="294">
        <f t="shared" si="57"/>
        <v>19.799999999999997</v>
      </c>
      <c r="K77" s="292">
        <f t="shared" si="57"/>
        <v>122.2</v>
      </c>
      <c r="L77" s="187">
        <f t="shared" si="57"/>
        <v>96.75</v>
      </c>
      <c r="M77" s="293">
        <f t="shared" si="57"/>
        <v>25.45</v>
      </c>
      <c r="N77" s="178"/>
      <c r="O77" s="183">
        <f>L77*1</f>
        <v>96.75</v>
      </c>
      <c r="P77" s="84"/>
    </row>
    <row r="78" spans="1:16" ht="2.25" customHeight="1" thickBot="1">
      <c r="A78" s="28"/>
      <c r="B78" s="493"/>
      <c r="C78" s="494"/>
      <c r="D78" s="494"/>
      <c r="E78" s="494"/>
      <c r="F78" s="494"/>
      <c r="G78" s="494"/>
      <c r="H78" s="494"/>
      <c r="I78" s="494"/>
      <c r="J78" s="494"/>
      <c r="K78" s="495"/>
      <c r="L78" s="337"/>
      <c r="M78" s="52"/>
      <c r="N78" s="78"/>
    </row>
    <row r="79" spans="1:16" ht="39" customHeight="1" thickBot="1">
      <c r="A79" s="108"/>
      <c r="B79" s="504" t="s">
        <v>34</v>
      </c>
      <c r="C79" s="505"/>
      <c r="D79" s="505"/>
      <c r="E79" s="505"/>
      <c r="F79" s="505"/>
      <c r="G79" s="505"/>
      <c r="H79" s="505"/>
      <c r="I79" s="505"/>
      <c r="J79" s="505"/>
      <c r="K79" s="505"/>
      <c r="L79" s="505"/>
      <c r="M79" s="506"/>
      <c r="N79" s="191"/>
      <c r="O79" s="143"/>
    </row>
    <row r="80" spans="1:16" ht="15" customHeight="1" thickBot="1">
      <c r="A80" s="106"/>
      <c r="B80" s="380" t="s">
        <v>35</v>
      </c>
      <c r="C80" s="381" t="s">
        <v>36</v>
      </c>
      <c r="D80" s="382" t="s">
        <v>15</v>
      </c>
      <c r="E80" s="476" t="s">
        <v>800</v>
      </c>
      <c r="F80" s="477"/>
      <c r="G80" s="478"/>
      <c r="H80" s="479" t="s">
        <v>916</v>
      </c>
      <c r="I80" s="480"/>
      <c r="J80" s="481"/>
      <c r="K80" s="482" t="s">
        <v>1008</v>
      </c>
      <c r="L80" s="483"/>
      <c r="M80" s="484"/>
      <c r="N80" s="184" t="s">
        <v>37</v>
      </c>
      <c r="O80" s="143"/>
    </row>
    <row r="81" spans="1:19">
      <c r="A81" s="104"/>
      <c r="B81" s="383"/>
      <c r="C81" s="384"/>
      <c r="D81" s="377"/>
      <c r="E81" s="167"/>
      <c r="F81" s="385"/>
      <c r="G81" s="166">
        <v>0</v>
      </c>
      <c r="H81" s="164"/>
      <c r="I81" s="385"/>
      <c r="J81" s="166">
        <v>0</v>
      </c>
      <c r="K81" s="164"/>
      <c r="L81" s="385"/>
      <c r="M81" s="166">
        <f t="shared" ref="M81" si="58">K81-L81</f>
        <v>0</v>
      </c>
      <c r="N81" s="429"/>
      <c r="O81" s="143"/>
    </row>
    <row r="82" spans="1:19">
      <c r="A82" s="104"/>
      <c r="B82" s="383"/>
      <c r="C82" s="384"/>
      <c r="D82" s="377"/>
      <c r="E82" s="167"/>
      <c r="F82" s="385"/>
      <c r="G82" s="166">
        <v>0</v>
      </c>
      <c r="H82" s="164"/>
      <c r="I82" s="385"/>
      <c r="J82" s="166">
        <v>0</v>
      </c>
      <c r="K82" s="164"/>
      <c r="L82" s="385"/>
      <c r="M82" s="166">
        <f t="shared" ref="M82" si="59">K82-L82</f>
        <v>0</v>
      </c>
      <c r="N82" s="429"/>
      <c r="O82" s="143"/>
    </row>
    <row r="83" spans="1:19" ht="13.5" thickBot="1">
      <c r="A83" s="107"/>
      <c r="B83" s="181"/>
      <c r="C83" s="156"/>
      <c r="D83" s="186"/>
      <c r="E83" s="329">
        <f t="shared" ref="E83:M83" si="60">SUM(E81:E81)</f>
        <v>0</v>
      </c>
      <c r="F83" s="330">
        <f t="shared" si="60"/>
        <v>0</v>
      </c>
      <c r="G83" s="331">
        <f t="shared" si="60"/>
        <v>0</v>
      </c>
      <c r="H83" s="329">
        <f t="shared" si="60"/>
        <v>0</v>
      </c>
      <c r="I83" s="330">
        <f t="shared" si="60"/>
        <v>0</v>
      </c>
      <c r="J83" s="331">
        <f t="shared" si="60"/>
        <v>0</v>
      </c>
      <c r="K83" s="329">
        <f t="shared" si="60"/>
        <v>0</v>
      </c>
      <c r="L83" s="330">
        <f t="shared" si="60"/>
        <v>0</v>
      </c>
      <c r="M83" s="331">
        <f t="shared" si="60"/>
        <v>0</v>
      </c>
      <c r="N83" s="185"/>
      <c r="O83" s="143"/>
    </row>
    <row r="84" spans="1:19" ht="2.25" customHeight="1" thickBot="1">
      <c r="A84" s="28"/>
      <c r="B84" s="501" t="e">
        <f>SUM(#REF!)</f>
        <v>#REF!</v>
      </c>
      <c r="C84" s="502"/>
      <c r="D84" s="502"/>
      <c r="E84" s="502"/>
      <c r="F84" s="502"/>
      <c r="G84" s="502"/>
      <c r="H84" s="502"/>
      <c r="I84" s="502"/>
      <c r="J84" s="502"/>
      <c r="K84" s="503"/>
      <c r="L84" s="188">
        <v>0</v>
      </c>
      <c r="M84" s="189"/>
      <c r="N84" s="190"/>
      <c r="O84" s="143"/>
    </row>
    <row r="85" spans="1:19" ht="42" customHeight="1" thickBot="1">
      <c r="A85" s="108"/>
      <c r="B85" s="498" t="s">
        <v>38</v>
      </c>
      <c r="C85" s="499"/>
      <c r="D85" s="499"/>
      <c r="E85" s="499"/>
      <c r="F85" s="499"/>
      <c r="G85" s="499"/>
      <c r="H85" s="499"/>
      <c r="I85" s="499"/>
      <c r="J85" s="499"/>
      <c r="K85" s="499"/>
      <c r="L85" s="499"/>
      <c r="M85" s="500"/>
      <c r="N85" s="191" t="s">
        <v>39</v>
      </c>
      <c r="O85" s="143"/>
    </row>
    <row r="86" spans="1:19" ht="15" customHeight="1" thickBot="1">
      <c r="A86" s="9"/>
      <c r="B86" s="175" t="s">
        <v>40</v>
      </c>
      <c r="C86" s="192" t="s">
        <v>14</v>
      </c>
      <c r="D86" s="193" t="s">
        <v>41</v>
      </c>
      <c r="E86" s="476" t="s">
        <v>800</v>
      </c>
      <c r="F86" s="477"/>
      <c r="G86" s="478"/>
      <c r="H86" s="479" t="s">
        <v>916</v>
      </c>
      <c r="I86" s="480"/>
      <c r="J86" s="481"/>
      <c r="K86" s="482" t="s">
        <v>1008</v>
      </c>
      <c r="L86" s="483"/>
      <c r="M86" s="484"/>
      <c r="N86" s="496" t="s">
        <v>42</v>
      </c>
      <c r="O86" s="491" t="s">
        <v>43</v>
      </c>
    </row>
    <row r="87" spans="1:19" ht="15" customHeight="1">
      <c r="A87" s="77"/>
      <c r="B87" s="194"/>
      <c r="C87" s="195"/>
      <c r="D87" s="338"/>
      <c r="E87" s="196" t="s">
        <v>44</v>
      </c>
      <c r="F87" s="197" t="s">
        <v>45</v>
      </c>
      <c r="G87" s="339" t="s">
        <v>46</v>
      </c>
      <c r="H87" s="198" t="s">
        <v>44</v>
      </c>
      <c r="I87" s="199" t="s">
        <v>45</v>
      </c>
      <c r="J87" s="340" t="s">
        <v>46</v>
      </c>
      <c r="K87" s="200" t="s">
        <v>44</v>
      </c>
      <c r="L87" s="201" t="s">
        <v>45</v>
      </c>
      <c r="M87" s="202" t="s">
        <v>46</v>
      </c>
      <c r="N87" s="497"/>
      <c r="O87" s="492"/>
      <c r="P87" s="366"/>
      <c r="Q87" s="367"/>
      <c r="R87" s="367"/>
      <c r="S87" s="66"/>
    </row>
    <row r="88" spans="1:19">
      <c r="A88" s="278"/>
      <c r="B88" s="442" t="s">
        <v>54</v>
      </c>
      <c r="C88" s="457" t="s">
        <v>1357</v>
      </c>
      <c r="D88" s="444" t="s">
        <v>1358</v>
      </c>
      <c r="E88" s="312"/>
      <c r="F88" s="360"/>
      <c r="G88" s="328">
        <f t="shared" ref="G88:G167" si="61">IF(E88="4b",F88*0.5,IF(E88=5,F88*0.75,IF(E88="3a",F88*0,IF(E88="3b",F88*0,IF(E88=3,F88*0,IF(E88="4a",F88*0,F88))))))</f>
        <v>0</v>
      </c>
      <c r="H88" s="312">
        <v>6</v>
      </c>
      <c r="I88" s="360">
        <v>1</v>
      </c>
      <c r="J88" s="328">
        <f t="shared" ref="J88:J167" si="62">IF(H88="4b",I88*0.5,IF(H88=5,I88*0.75,IF(H88="3a",I88*0,IF(H88="3b",I88*0,IF(H88=3,I88*0,IF(H88="4a",I88*0,I88))))))</f>
        <v>1</v>
      </c>
      <c r="K88" s="312"/>
      <c r="L88" s="360"/>
      <c r="M88" s="205">
        <f t="shared" ref="M88:M167" si="63">IF(K88="4b",L88*0.5,IF(K88=5,L88*0.75,IF(K88="3a",L88*0,IF(K88="3b",L88*0,IF(K88=3,L88*0,IF(K88="4a",L88*0,L88))))))</f>
        <v>0</v>
      </c>
      <c r="N88" s="362" t="s">
        <v>1359</v>
      </c>
      <c r="O88" s="207"/>
      <c r="P88" s="390"/>
      <c r="Q88" s="390"/>
      <c r="R88" s="390"/>
    </row>
    <row r="89" spans="1:19">
      <c r="A89" s="278"/>
      <c r="B89" s="445" t="s">
        <v>54</v>
      </c>
      <c r="C89" s="446" t="s">
        <v>1501</v>
      </c>
      <c r="D89" s="447" t="s">
        <v>1528</v>
      </c>
      <c r="E89" s="312"/>
      <c r="F89" s="409"/>
      <c r="G89" s="328">
        <f t="shared" si="61"/>
        <v>0</v>
      </c>
      <c r="H89" s="312">
        <v>5</v>
      </c>
      <c r="I89" s="409">
        <v>1</v>
      </c>
      <c r="J89" s="328">
        <f t="shared" si="62"/>
        <v>0.75</v>
      </c>
      <c r="K89" s="312"/>
      <c r="L89" s="409"/>
      <c r="M89" s="205">
        <f t="shared" si="63"/>
        <v>0</v>
      </c>
      <c r="N89" s="362" t="s">
        <v>859</v>
      </c>
      <c r="O89" s="389"/>
      <c r="P89" s="390"/>
      <c r="Q89" s="390"/>
      <c r="R89" s="390"/>
    </row>
    <row r="90" spans="1:19">
      <c r="A90" s="278"/>
      <c r="B90" s="445" t="s">
        <v>54</v>
      </c>
      <c r="C90" s="446" t="s">
        <v>1504</v>
      </c>
      <c r="D90" s="447" t="s">
        <v>1528</v>
      </c>
      <c r="E90" s="312">
        <v>6</v>
      </c>
      <c r="F90" s="409">
        <v>1</v>
      </c>
      <c r="G90" s="328">
        <f t="shared" si="61"/>
        <v>1</v>
      </c>
      <c r="H90" s="312"/>
      <c r="I90" s="409"/>
      <c r="J90" s="328">
        <f t="shared" si="62"/>
        <v>0</v>
      </c>
      <c r="K90" s="312"/>
      <c r="L90" s="409"/>
      <c r="M90" s="205">
        <f t="shared" si="63"/>
        <v>0</v>
      </c>
      <c r="N90" s="362" t="s">
        <v>1716</v>
      </c>
      <c r="O90" s="389"/>
      <c r="P90" s="390"/>
      <c r="Q90" s="390"/>
      <c r="R90" s="390"/>
    </row>
    <row r="91" spans="1:19">
      <c r="A91" s="278"/>
      <c r="B91" s="445" t="s">
        <v>54</v>
      </c>
      <c r="C91" s="446" t="s">
        <v>1506</v>
      </c>
      <c r="D91" s="447" t="s">
        <v>1527</v>
      </c>
      <c r="E91" s="312"/>
      <c r="F91" s="409"/>
      <c r="G91" s="328">
        <f t="shared" si="61"/>
        <v>0</v>
      </c>
      <c r="H91" s="312">
        <v>5</v>
      </c>
      <c r="I91" s="409">
        <v>2</v>
      </c>
      <c r="J91" s="328">
        <f t="shared" si="62"/>
        <v>1.5</v>
      </c>
      <c r="K91" s="312"/>
      <c r="L91" s="409"/>
      <c r="M91" s="205">
        <f t="shared" si="63"/>
        <v>0</v>
      </c>
      <c r="N91" s="362" t="s">
        <v>1515</v>
      </c>
      <c r="O91" s="389"/>
      <c r="P91" s="390"/>
      <c r="Q91" s="390"/>
      <c r="R91" s="390"/>
    </row>
    <row r="92" spans="1:19">
      <c r="A92" s="278"/>
      <c r="B92" s="442" t="s">
        <v>72</v>
      </c>
      <c r="C92" s="443" t="s">
        <v>1516</v>
      </c>
      <c r="D92" s="444" t="s">
        <v>1526</v>
      </c>
      <c r="E92" s="312"/>
      <c r="F92" s="313"/>
      <c r="G92" s="328">
        <f t="shared" si="61"/>
        <v>0</v>
      </c>
      <c r="H92" s="312">
        <v>6</v>
      </c>
      <c r="I92" s="313">
        <v>1</v>
      </c>
      <c r="J92" s="328">
        <f t="shared" si="62"/>
        <v>1</v>
      </c>
      <c r="K92" s="312"/>
      <c r="L92" s="313"/>
      <c r="M92" s="205">
        <f t="shared" si="63"/>
        <v>0</v>
      </c>
      <c r="N92" s="206" t="s">
        <v>1717</v>
      </c>
      <c r="O92" s="207"/>
    </row>
    <row r="93" spans="1:19">
      <c r="A93" s="278"/>
      <c r="B93" s="442" t="s">
        <v>1353</v>
      </c>
      <c r="C93" s="443" t="s">
        <v>1665</v>
      </c>
      <c r="D93" s="444" t="s">
        <v>1666</v>
      </c>
      <c r="E93" s="312"/>
      <c r="F93" s="313"/>
      <c r="G93" s="328">
        <f t="shared" si="61"/>
        <v>0</v>
      </c>
      <c r="H93" s="312"/>
      <c r="I93" s="313"/>
      <c r="J93" s="328">
        <f t="shared" si="62"/>
        <v>0</v>
      </c>
      <c r="K93" s="312">
        <v>5</v>
      </c>
      <c r="L93" s="313">
        <v>1</v>
      </c>
      <c r="M93" s="205">
        <f t="shared" si="63"/>
        <v>0.75</v>
      </c>
      <c r="N93" s="206" t="s">
        <v>1668</v>
      </c>
      <c r="O93" s="207"/>
    </row>
    <row r="94" spans="1:19">
      <c r="A94" s="278"/>
      <c r="B94" s="442" t="s">
        <v>1353</v>
      </c>
      <c r="C94" s="443" t="s">
        <v>1665</v>
      </c>
      <c r="D94" s="444" t="s">
        <v>1667</v>
      </c>
      <c r="E94" s="312"/>
      <c r="F94" s="313"/>
      <c r="G94" s="328">
        <f t="shared" si="61"/>
        <v>0</v>
      </c>
      <c r="H94" s="312"/>
      <c r="I94" s="313"/>
      <c r="J94" s="328">
        <f t="shared" si="62"/>
        <v>0</v>
      </c>
      <c r="K94" s="312">
        <v>5</v>
      </c>
      <c r="L94" s="313">
        <v>1</v>
      </c>
      <c r="M94" s="205">
        <f t="shared" si="63"/>
        <v>0.75</v>
      </c>
      <c r="N94" s="206" t="s">
        <v>1669</v>
      </c>
      <c r="O94" s="207"/>
    </row>
    <row r="95" spans="1:19">
      <c r="A95" s="278"/>
      <c r="B95" s="442" t="s">
        <v>1353</v>
      </c>
      <c r="C95" s="443" t="s">
        <v>1670</v>
      </c>
      <c r="D95" s="444" t="s">
        <v>1671</v>
      </c>
      <c r="E95" s="312"/>
      <c r="F95" s="313"/>
      <c r="G95" s="328">
        <f t="shared" si="61"/>
        <v>0</v>
      </c>
      <c r="H95" s="312">
        <v>5</v>
      </c>
      <c r="I95" s="313">
        <v>1</v>
      </c>
      <c r="J95" s="328">
        <f t="shared" si="62"/>
        <v>0.75</v>
      </c>
      <c r="K95" s="312"/>
      <c r="L95" s="313"/>
      <c r="M95" s="205">
        <f t="shared" si="63"/>
        <v>0</v>
      </c>
      <c r="N95" s="206" t="s">
        <v>1673</v>
      </c>
      <c r="O95" s="207"/>
    </row>
    <row r="96" spans="1:19">
      <c r="A96" s="278"/>
      <c r="B96" s="442" t="s">
        <v>1353</v>
      </c>
      <c r="C96" s="443" t="s">
        <v>61</v>
      </c>
      <c r="D96" s="444" t="s">
        <v>1356</v>
      </c>
      <c r="E96" s="312"/>
      <c r="F96" s="313"/>
      <c r="G96" s="328">
        <f t="shared" si="61"/>
        <v>0</v>
      </c>
      <c r="H96" s="312">
        <v>5</v>
      </c>
      <c r="I96" s="313">
        <v>1</v>
      </c>
      <c r="J96" s="328">
        <f t="shared" si="62"/>
        <v>0.75</v>
      </c>
      <c r="K96" s="312"/>
      <c r="L96" s="313"/>
      <c r="M96" s="205">
        <f t="shared" si="63"/>
        <v>0</v>
      </c>
      <c r="N96" s="206" t="s">
        <v>1374</v>
      </c>
      <c r="O96" s="207"/>
    </row>
    <row r="97" spans="1:15">
      <c r="A97" s="278"/>
      <c r="B97" s="442" t="s">
        <v>1353</v>
      </c>
      <c r="C97" s="443" t="s">
        <v>61</v>
      </c>
      <c r="D97" s="444" t="s">
        <v>1354</v>
      </c>
      <c r="E97" s="312"/>
      <c r="F97" s="313"/>
      <c r="G97" s="328">
        <f t="shared" si="61"/>
        <v>0</v>
      </c>
      <c r="H97" s="312">
        <v>5</v>
      </c>
      <c r="I97" s="313">
        <v>1</v>
      </c>
      <c r="J97" s="328">
        <f t="shared" si="62"/>
        <v>0.75</v>
      </c>
      <c r="K97" s="312"/>
      <c r="L97" s="313"/>
      <c r="M97" s="205">
        <f t="shared" si="63"/>
        <v>0</v>
      </c>
      <c r="N97" s="206" t="s">
        <v>1368</v>
      </c>
      <c r="O97" s="207"/>
    </row>
    <row r="98" spans="1:15">
      <c r="A98" s="278"/>
      <c r="B98" s="445" t="s">
        <v>66</v>
      </c>
      <c r="C98" s="446" t="s">
        <v>1005</v>
      </c>
      <c r="D98" s="447" t="s">
        <v>1677</v>
      </c>
      <c r="E98" s="312"/>
      <c r="F98" s="409"/>
      <c r="G98" s="328">
        <f t="shared" si="61"/>
        <v>0</v>
      </c>
      <c r="H98" s="312">
        <v>6</v>
      </c>
      <c r="I98" s="409">
        <v>2</v>
      </c>
      <c r="J98" s="328">
        <f t="shared" si="62"/>
        <v>2</v>
      </c>
      <c r="K98" s="312">
        <v>6</v>
      </c>
      <c r="L98" s="409">
        <v>1</v>
      </c>
      <c r="M98" s="205">
        <f t="shared" si="63"/>
        <v>1</v>
      </c>
      <c r="N98" s="206" t="s">
        <v>1675</v>
      </c>
      <c r="O98" s="389"/>
    </row>
    <row r="99" spans="1:15">
      <c r="A99" s="278"/>
      <c r="B99" s="445" t="s">
        <v>66</v>
      </c>
      <c r="C99" s="446" t="s">
        <v>1005</v>
      </c>
      <c r="D99" s="447" t="s">
        <v>1676</v>
      </c>
      <c r="E99" s="312"/>
      <c r="F99" s="409"/>
      <c r="G99" s="328">
        <f t="shared" si="61"/>
        <v>0</v>
      </c>
      <c r="H99" s="312">
        <v>6</v>
      </c>
      <c r="I99" s="409">
        <v>2</v>
      </c>
      <c r="J99" s="328">
        <f t="shared" si="62"/>
        <v>2</v>
      </c>
      <c r="K99" s="312"/>
      <c r="L99" s="409"/>
      <c r="M99" s="205">
        <f t="shared" si="63"/>
        <v>0</v>
      </c>
      <c r="N99" s="206" t="s">
        <v>1679</v>
      </c>
      <c r="O99" s="389"/>
    </row>
    <row r="100" spans="1:15">
      <c r="A100" s="278"/>
      <c r="B100" s="445" t="s">
        <v>66</v>
      </c>
      <c r="C100" s="446" t="s">
        <v>1005</v>
      </c>
      <c r="D100" s="447" t="s">
        <v>1678</v>
      </c>
      <c r="E100" s="312"/>
      <c r="F100" s="409"/>
      <c r="G100" s="328">
        <f t="shared" si="61"/>
        <v>0</v>
      </c>
      <c r="H100" s="312">
        <v>6</v>
      </c>
      <c r="I100" s="409">
        <v>1</v>
      </c>
      <c r="J100" s="328">
        <f t="shared" si="62"/>
        <v>1</v>
      </c>
      <c r="K100" s="312"/>
      <c r="L100" s="409"/>
      <c r="M100" s="205">
        <f t="shared" si="63"/>
        <v>0</v>
      </c>
      <c r="N100" s="206" t="s">
        <v>1679</v>
      </c>
      <c r="O100" s="389"/>
    </row>
    <row r="101" spans="1:15">
      <c r="A101" s="278"/>
      <c r="B101" s="445" t="s">
        <v>66</v>
      </c>
      <c r="C101" s="446" t="s">
        <v>1005</v>
      </c>
      <c r="D101" s="447" t="s">
        <v>1006</v>
      </c>
      <c r="E101" s="312"/>
      <c r="F101" s="409"/>
      <c r="G101" s="328">
        <f t="shared" si="61"/>
        <v>0</v>
      </c>
      <c r="H101" s="312">
        <v>6</v>
      </c>
      <c r="I101" s="409">
        <v>1</v>
      </c>
      <c r="J101" s="328">
        <f t="shared" si="62"/>
        <v>1</v>
      </c>
      <c r="K101" s="312"/>
      <c r="L101" s="409"/>
      <c r="M101" s="205">
        <f t="shared" si="63"/>
        <v>0</v>
      </c>
      <c r="N101" s="206" t="s">
        <v>1718</v>
      </c>
      <c r="O101" s="389"/>
    </row>
    <row r="102" spans="1:15">
      <c r="A102" s="278"/>
      <c r="B102" s="445" t="s">
        <v>66</v>
      </c>
      <c r="C102" s="446" t="s">
        <v>1005</v>
      </c>
      <c r="D102" s="447" t="s">
        <v>1517</v>
      </c>
      <c r="E102" s="312"/>
      <c r="F102" s="409"/>
      <c r="G102" s="328">
        <f t="shared" si="61"/>
        <v>0</v>
      </c>
      <c r="H102" s="312">
        <v>6</v>
      </c>
      <c r="I102" s="409">
        <v>1</v>
      </c>
      <c r="J102" s="328">
        <f t="shared" si="62"/>
        <v>1</v>
      </c>
      <c r="K102" s="312"/>
      <c r="L102" s="409"/>
      <c r="M102" s="205">
        <f t="shared" si="63"/>
        <v>0</v>
      </c>
      <c r="N102" s="206" t="s">
        <v>1499</v>
      </c>
      <c r="O102" s="389"/>
    </row>
    <row r="103" spans="1:15">
      <c r="A103" s="278"/>
      <c r="B103" s="442" t="s">
        <v>66</v>
      </c>
      <c r="C103" s="443" t="s">
        <v>67</v>
      </c>
      <c r="D103" s="456" t="s">
        <v>1339</v>
      </c>
      <c r="E103" s="312"/>
      <c r="F103" s="363"/>
      <c r="G103" s="328">
        <f t="shared" si="61"/>
        <v>0</v>
      </c>
      <c r="H103" s="312">
        <v>6</v>
      </c>
      <c r="I103" s="363">
        <v>1</v>
      </c>
      <c r="J103" s="328">
        <f t="shared" si="62"/>
        <v>1</v>
      </c>
      <c r="K103" s="312"/>
      <c r="L103" s="363"/>
      <c r="M103" s="205">
        <f t="shared" si="63"/>
        <v>0</v>
      </c>
      <c r="N103" s="206" t="s">
        <v>1340</v>
      </c>
      <c r="O103" s="364"/>
    </row>
    <row r="104" spans="1:15">
      <c r="A104" s="278"/>
      <c r="B104" s="442" t="s">
        <v>66</v>
      </c>
      <c r="C104" s="443" t="s">
        <v>943</v>
      </c>
      <c r="D104" s="444" t="s">
        <v>68</v>
      </c>
      <c r="E104" s="312"/>
      <c r="F104" s="313"/>
      <c r="G104" s="328">
        <f t="shared" si="61"/>
        <v>0</v>
      </c>
      <c r="H104" s="312">
        <v>6</v>
      </c>
      <c r="I104" s="313">
        <v>1</v>
      </c>
      <c r="J104" s="328">
        <f t="shared" si="62"/>
        <v>1</v>
      </c>
      <c r="K104" s="312"/>
      <c r="L104" s="313"/>
      <c r="M104" s="205">
        <f t="shared" si="63"/>
        <v>0</v>
      </c>
      <c r="N104" s="206" t="s">
        <v>1500</v>
      </c>
      <c r="O104" s="207"/>
    </row>
    <row r="105" spans="1:15" ht="25.5">
      <c r="A105" s="278"/>
      <c r="B105" s="445" t="s">
        <v>1410</v>
      </c>
      <c r="C105" s="446" t="s">
        <v>1680</v>
      </c>
      <c r="D105" s="447" t="s">
        <v>870</v>
      </c>
      <c r="E105" s="312"/>
      <c r="F105" s="409"/>
      <c r="G105" s="328">
        <f t="shared" si="61"/>
        <v>0</v>
      </c>
      <c r="H105" s="312"/>
      <c r="I105" s="409"/>
      <c r="J105" s="328">
        <f t="shared" si="62"/>
        <v>0</v>
      </c>
      <c r="K105" s="312" t="s">
        <v>48</v>
      </c>
      <c r="L105" s="409">
        <v>1</v>
      </c>
      <c r="M105" s="205">
        <f t="shared" si="63"/>
        <v>0.5</v>
      </c>
      <c r="N105" s="206" t="s">
        <v>1721</v>
      </c>
      <c r="O105" s="389"/>
    </row>
    <row r="106" spans="1:15">
      <c r="A106" s="278"/>
      <c r="B106" s="445" t="s">
        <v>1410</v>
      </c>
      <c r="C106" s="446" t="s">
        <v>1680</v>
      </c>
      <c r="D106" s="447" t="s">
        <v>1681</v>
      </c>
      <c r="E106" s="312"/>
      <c r="F106" s="409"/>
      <c r="G106" s="328">
        <f t="shared" si="61"/>
        <v>0</v>
      </c>
      <c r="H106" s="312"/>
      <c r="I106" s="409"/>
      <c r="J106" s="328">
        <f t="shared" si="62"/>
        <v>0</v>
      </c>
      <c r="K106" s="312" t="s">
        <v>48</v>
      </c>
      <c r="L106" s="409">
        <v>1</v>
      </c>
      <c r="M106" s="205">
        <f t="shared" si="63"/>
        <v>0.5</v>
      </c>
      <c r="N106" s="206" t="s">
        <v>1722</v>
      </c>
      <c r="O106" s="389"/>
    </row>
    <row r="107" spans="1:15">
      <c r="A107" s="278"/>
      <c r="B107" s="445" t="s">
        <v>1410</v>
      </c>
      <c r="C107" s="446" t="s">
        <v>1680</v>
      </c>
      <c r="D107" s="447" t="s">
        <v>1682</v>
      </c>
      <c r="E107" s="312"/>
      <c r="F107" s="409"/>
      <c r="G107" s="328">
        <f t="shared" si="61"/>
        <v>0</v>
      </c>
      <c r="H107" s="312"/>
      <c r="I107" s="409"/>
      <c r="J107" s="328">
        <f t="shared" si="62"/>
        <v>0</v>
      </c>
      <c r="K107" s="312" t="s">
        <v>48</v>
      </c>
      <c r="L107" s="409">
        <v>1</v>
      </c>
      <c r="M107" s="205">
        <f t="shared" si="63"/>
        <v>0.5</v>
      </c>
      <c r="N107" s="206" t="s">
        <v>1723</v>
      </c>
      <c r="O107" s="389"/>
    </row>
    <row r="108" spans="1:15" ht="25.5">
      <c r="A108" s="278"/>
      <c r="B108" s="442" t="s">
        <v>69</v>
      </c>
      <c r="C108" s="443" t="s">
        <v>855</v>
      </c>
      <c r="D108" s="444" t="s">
        <v>856</v>
      </c>
      <c r="E108" s="312"/>
      <c r="F108" s="313"/>
      <c r="G108" s="328">
        <f t="shared" si="61"/>
        <v>0</v>
      </c>
      <c r="H108" s="312"/>
      <c r="I108" s="313"/>
      <c r="J108" s="328">
        <f t="shared" si="62"/>
        <v>0</v>
      </c>
      <c r="K108" s="312" t="s">
        <v>56</v>
      </c>
      <c r="L108" s="313">
        <v>1</v>
      </c>
      <c r="M108" s="205">
        <f t="shared" si="63"/>
        <v>0</v>
      </c>
      <c r="N108" s="206" t="s">
        <v>857</v>
      </c>
      <c r="O108" s="207"/>
    </row>
    <row r="109" spans="1:15">
      <c r="A109" s="278"/>
      <c r="B109" s="442" t="s">
        <v>69</v>
      </c>
      <c r="C109" s="443" t="s">
        <v>855</v>
      </c>
      <c r="D109" s="444" t="s">
        <v>70</v>
      </c>
      <c r="E109" s="312"/>
      <c r="F109" s="313"/>
      <c r="G109" s="328">
        <f t="shared" si="61"/>
        <v>0</v>
      </c>
      <c r="H109" s="312"/>
      <c r="I109" s="313"/>
      <c r="J109" s="328">
        <f t="shared" si="62"/>
        <v>0</v>
      </c>
      <c r="K109" s="312" t="s">
        <v>56</v>
      </c>
      <c r="L109" s="313">
        <v>1</v>
      </c>
      <c r="M109" s="205">
        <f t="shared" si="63"/>
        <v>0</v>
      </c>
      <c r="N109" s="206" t="s">
        <v>858</v>
      </c>
      <c r="O109" s="207"/>
    </row>
    <row r="110" spans="1:15">
      <c r="A110" s="278"/>
      <c r="B110" s="442" t="s">
        <v>69</v>
      </c>
      <c r="C110" s="443" t="s">
        <v>855</v>
      </c>
      <c r="D110" s="444" t="s">
        <v>794</v>
      </c>
      <c r="E110" s="312"/>
      <c r="F110" s="313"/>
      <c r="G110" s="328">
        <f t="shared" si="61"/>
        <v>0</v>
      </c>
      <c r="H110" s="312"/>
      <c r="I110" s="313"/>
      <c r="J110" s="328">
        <f t="shared" si="62"/>
        <v>0</v>
      </c>
      <c r="K110" s="312" t="s">
        <v>56</v>
      </c>
      <c r="L110" s="313">
        <v>1</v>
      </c>
      <c r="M110" s="205">
        <f t="shared" si="63"/>
        <v>0</v>
      </c>
      <c r="N110" s="206" t="s">
        <v>859</v>
      </c>
      <c r="O110" s="207"/>
    </row>
    <row r="111" spans="1:15">
      <c r="A111" s="278"/>
      <c r="B111" s="442" t="s">
        <v>69</v>
      </c>
      <c r="C111" s="443" t="s">
        <v>855</v>
      </c>
      <c r="D111" s="444" t="s">
        <v>861</v>
      </c>
      <c r="E111" s="312"/>
      <c r="F111" s="313"/>
      <c r="G111" s="328">
        <f t="shared" si="61"/>
        <v>0</v>
      </c>
      <c r="H111" s="312"/>
      <c r="I111" s="313"/>
      <c r="J111" s="328">
        <f t="shared" si="62"/>
        <v>0</v>
      </c>
      <c r="K111" s="312" t="s">
        <v>56</v>
      </c>
      <c r="L111" s="313">
        <v>1</v>
      </c>
      <c r="M111" s="205">
        <f t="shared" si="63"/>
        <v>0</v>
      </c>
      <c r="N111" s="206" t="s">
        <v>859</v>
      </c>
      <c r="O111" s="207"/>
    </row>
    <row r="112" spans="1:15">
      <c r="A112" s="278"/>
      <c r="B112" s="442" t="s">
        <v>69</v>
      </c>
      <c r="C112" s="443" t="s">
        <v>855</v>
      </c>
      <c r="D112" s="444" t="s">
        <v>872</v>
      </c>
      <c r="E112" s="312"/>
      <c r="F112" s="313"/>
      <c r="G112" s="328">
        <f t="shared" si="61"/>
        <v>0</v>
      </c>
      <c r="H112" s="312"/>
      <c r="I112" s="313"/>
      <c r="J112" s="328">
        <f t="shared" si="62"/>
        <v>0</v>
      </c>
      <c r="K112" s="312" t="s">
        <v>56</v>
      </c>
      <c r="L112" s="313">
        <v>1</v>
      </c>
      <c r="M112" s="205">
        <f t="shared" si="63"/>
        <v>0</v>
      </c>
      <c r="N112" s="206" t="s">
        <v>859</v>
      </c>
      <c r="O112" s="207"/>
    </row>
    <row r="113" spans="1:15">
      <c r="A113" s="278"/>
      <c r="B113" s="442" t="s">
        <v>58</v>
      </c>
      <c r="C113" s="443" t="s">
        <v>798</v>
      </c>
      <c r="D113" s="444" t="s">
        <v>794</v>
      </c>
      <c r="E113" s="312"/>
      <c r="F113" s="313"/>
      <c r="G113" s="328">
        <f t="shared" si="61"/>
        <v>0</v>
      </c>
      <c r="H113" s="312">
        <v>5</v>
      </c>
      <c r="I113" s="313">
        <v>1</v>
      </c>
      <c r="J113" s="328">
        <f t="shared" si="62"/>
        <v>0.75</v>
      </c>
      <c r="K113" s="312"/>
      <c r="L113" s="313"/>
      <c r="M113" s="205">
        <f t="shared" si="63"/>
        <v>0</v>
      </c>
      <c r="N113" s="206" t="s">
        <v>1341</v>
      </c>
      <c r="O113" s="207"/>
    </row>
    <row r="114" spans="1:15">
      <c r="A114" s="278"/>
      <c r="B114" s="442" t="s">
        <v>58</v>
      </c>
      <c r="C114" s="443" t="s">
        <v>911</v>
      </c>
      <c r="D114" s="444" t="s">
        <v>49</v>
      </c>
      <c r="E114" s="312"/>
      <c r="F114" s="313"/>
      <c r="G114" s="328">
        <f t="shared" si="61"/>
        <v>0</v>
      </c>
      <c r="H114" s="312">
        <v>6</v>
      </c>
      <c r="I114" s="313">
        <v>0.25</v>
      </c>
      <c r="J114" s="328">
        <f t="shared" si="62"/>
        <v>0.25</v>
      </c>
      <c r="K114" s="312"/>
      <c r="L114" s="313"/>
      <c r="M114" s="205">
        <f t="shared" si="63"/>
        <v>0</v>
      </c>
      <c r="N114" s="206" t="s">
        <v>1645</v>
      </c>
      <c r="O114" s="207"/>
    </row>
    <row r="115" spans="1:15">
      <c r="A115" s="278"/>
      <c r="B115" s="442" t="s">
        <v>59</v>
      </c>
      <c r="C115" s="443" t="s">
        <v>793</v>
      </c>
      <c r="D115" s="444" t="s">
        <v>49</v>
      </c>
      <c r="E115" s="312"/>
      <c r="F115" s="313"/>
      <c r="G115" s="328">
        <f t="shared" si="61"/>
        <v>0</v>
      </c>
      <c r="H115" s="312">
        <v>6</v>
      </c>
      <c r="I115" s="313">
        <v>0.5</v>
      </c>
      <c r="J115" s="328">
        <f t="shared" si="62"/>
        <v>0.5</v>
      </c>
      <c r="K115" s="312"/>
      <c r="L115" s="313"/>
      <c r="M115" s="205">
        <f t="shared" si="63"/>
        <v>0</v>
      </c>
      <c r="N115" s="206" t="s">
        <v>1646</v>
      </c>
      <c r="O115" s="207"/>
    </row>
    <row r="116" spans="1:15">
      <c r="A116" s="278"/>
      <c r="B116" s="442" t="s">
        <v>59</v>
      </c>
      <c r="C116" s="443" t="s">
        <v>1493</v>
      </c>
      <c r="D116" s="444" t="s">
        <v>982</v>
      </c>
      <c r="E116" s="312"/>
      <c r="F116" s="313"/>
      <c r="G116" s="328">
        <f t="shared" si="61"/>
        <v>0</v>
      </c>
      <c r="H116" s="312">
        <v>6</v>
      </c>
      <c r="I116" s="313">
        <v>0.5</v>
      </c>
      <c r="J116" s="328">
        <f t="shared" si="62"/>
        <v>0.5</v>
      </c>
      <c r="K116" s="312"/>
      <c r="L116" s="313"/>
      <c r="M116" s="205">
        <f t="shared" si="63"/>
        <v>0</v>
      </c>
      <c r="N116" s="206" t="s">
        <v>1647</v>
      </c>
      <c r="O116" s="207"/>
    </row>
    <row r="117" spans="1:15">
      <c r="A117" s="278"/>
      <c r="B117" s="442" t="s">
        <v>1003</v>
      </c>
      <c r="C117" s="443" t="s">
        <v>1497</v>
      </c>
      <c r="D117" s="444" t="s">
        <v>982</v>
      </c>
      <c r="E117" s="312"/>
      <c r="F117" s="313"/>
      <c r="G117" s="328">
        <f t="shared" si="61"/>
        <v>0</v>
      </c>
      <c r="H117" s="312" t="s">
        <v>48</v>
      </c>
      <c r="I117" s="313">
        <v>1</v>
      </c>
      <c r="J117" s="328">
        <f t="shared" si="62"/>
        <v>0.5</v>
      </c>
      <c r="K117" s="312"/>
      <c r="L117" s="313"/>
      <c r="M117" s="205">
        <f t="shared" si="63"/>
        <v>0</v>
      </c>
      <c r="N117" s="206" t="s">
        <v>1498</v>
      </c>
      <c r="O117" s="207"/>
    </row>
    <row r="118" spans="1:15">
      <c r="A118" s="278"/>
      <c r="B118" s="442" t="s">
        <v>47</v>
      </c>
      <c r="C118" s="443" t="s">
        <v>914</v>
      </c>
      <c r="D118" s="444" t="s">
        <v>49</v>
      </c>
      <c r="E118" s="312"/>
      <c r="F118" s="313"/>
      <c r="G118" s="328">
        <f t="shared" si="61"/>
        <v>0</v>
      </c>
      <c r="H118" s="312">
        <v>5</v>
      </c>
      <c r="I118" s="313">
        <v>1</v>
      </c>
      <c r="J118" s="328">
        <f t="shared" si="62"/>
        <v>0.75</v>
      </c>
      <c r="K118" s="312"/>
      <c r="L118" s="313"/>
      <c r="M118" s="205">
        <f t="shared" si="63"/>
        <v>0</v>
      </c>
      <c r="N118" s="206" t="s">
        <v>1418</v>
      </c>
      <c r="O118" s="207"/>
    </row>
    <row r="119" spans="1:15">
      <c r="A119" s="278"/>
      <c r="B119" s="442" t="s">
        <v>47</v>
      </c>
      <c r="C119" s="443" t="s">
        <v>914</v>
      </c>
      <c r="D119" s="444" t="s">
        <v>50</v>
      </c>
      <c r="E119" s="312"/>
      <c r="F119" s="313"/>
      <c r="G119" s="328">
        <f t="shared" si="61"/>
        <v>0</v>
      </c>
      <c r="H119" s="312">
        <v>5</v>
      </c>
      <c r="I119" s="313">
        <v>1</v>
      </c>
      <c r="J119" s="328">
        <f t="shared" si="62"/>
        <v>0.75</v>
      </c>
      <c r="K119" s="312"/>
      <c r="L119" s="313"/>
      <c r="M119" s="205">
        <f t="shared" si="63"/>
        <v>0</v>
      </c>
      <c r="N119" s="206" t="s">
        <v>1418</v>
      </c>
      <c r="O119" s="207"/>
    </row>
    <row r="120" spans="1:15">
      <c r="A120" s="278"/>
      <c r="B120" s="442" t="s">
        <v>47</v>
      </c>
      <c r="C120" s="443" t="s">
        <v>914</v>
      </c>
      <c r="D120" s="444" t="s">
        <v>51</v>
      </c>
      <c r="E120" s="312"/>
      <c r="F120" s="313"/>
      <c r="G120" s="328">
        <f t="shared" si="61"/>
        <v>0</v>
      </c>
      <c r="H120" s="312">
        <v>5</v>
      </c>
      <c r="I120" s="313">
        <v>1</v>
      </c>
      <c r="J120" s="328">
        <f t="shared" si="62"/>
        <v>0.75</v>
      </c>
      <c r="K120" s="312"/>
      <c r="L120" s="313"/>
      <c r="M120" s="205">
        <f t="shared" si="63"/>
        <v>0</v>
      </c>
      <c r="N120" s="206" t="s">
        <v>1418</v>
      </c>
      <c r="O120" s="207"/>
    </row>
    <row r="121" spans="1:15">
      <c r="A121" s="278"/>
      <c r="B121" s="442" t="s">
        <v>47</v>
      </c>
      <c r="C121" s="443" t="s">
        <v>914</v>
      </c>
      <c r="D121" s="444" t="s">
        <v>52</v>
      </c>
      <c r="E121" s="312"/>
      <c r="F121" s="313"/>
      <c r="G121" s="328">
        <f t="shared" si="61"/>
        <v>0</v>
      </c>
      <c r="H121" s="312">
        <v>5</v>
      </c>
      <c r="I121" s="313">
        <v>1</v>
      </c>
      <c r="J121" s="328">
        <f t="shared" si="62"/>
        <v>0.75</v>
      </c>
      <c r="K121" s="312"/>
      <c r="L121" s="313"/>
      <c r="M121" s="205">
        <f t="shared" si="63"/>
        <v>0</v>
      </c>
      <c r="N121" s="206" t="s">
        <v>1418</v>
      </c>
      <c r="O121" s="207"/>
    </row>
    <row r="122" spans="1:15">
      <c r="A122" s="278"/>
      <c r="B122" s="442" t="s">
        <v>47</v>
      </c>
      <c r="C122" s="443" t="s">
        <v>912</v>
      </c>
      <c r="D122" s="444" t="s">
        <v>1648</v>
      </c>
      <c r="E122" s="312"/>
      <c r="F122" s="313"/>
      <c r="G122" s="328">
        <f t="shared" si="61"/>
        <v>0</v>
      </c>
      <c r="H122" s="312">
        <v>5</v>
      </c>
      <c r="I122" s="313">
        <v>1</v>
      </c>
      <c r="J122" s="328">
        <f t="shared" si="62"/>
        <v>0.75</v>
      </c>
      <c r="K122" s="312"/>
      <c r="L122" s="313"/>
      <c r="M122" s="205">
        <f t="shared" si="63"/>
        <v>0</v>
      </c>
      <c r="N122" s="206" t="s">
        <v>1649</v>
      </c>
      <c r="O122" s="207"/>
    </row>
    <row r="123" spans="1:15">
      <c r="A123" s="278"/>
      <c r="B123" s="442" t="s">
        <v>47</v>
      </c>
      <c r="C123" s="443" t="s">
        <v>912</v>
      </c>
      <c r="D123" s="444" t="s">
        <v>913</v>
      </c>
      <c r="E123" s="312"/>
      <c r="F123" s="313"/>
      <c r="G123" s="328">
        <f t="shared" si="61"/>
        <v>0</v>
      </c>
      <c r="H123" s="312">
        <v>5</v>
      </c>
      <c r="I123" s="313">
        <v>1</v>
      </c>
      <c r="J123" s="328">
        <f t="shared" si="62"/>
        <v>0.75</v>
      </c>
      <c r="K123" s="312"/>
      <c r="L123" s="313"/>
      <c r="M123" s="205">
        <f t="shared" si="63"/>
        <v>0</v>
      </c>
      <c r="N123" s="206" t="s">
        <v>1650</v>
      </c>
      <c r="O123" s="207"/>
    </row>
    <row r="124" spans="1:15">
      <c r="A124" s="278"/>
      <c r="B124" s="442" t="s">
        <v>47</v>
      </c>
      <c r="C124" s="443" t="s">
        <v>1651</v>
      </c>
      <c r="D124" s="444" t="s">
        <v>49</v>
      </c>
      <c r="E124" s="312"/>
      <c r="F124" s="313"/>
      <c r="G124" s="328">
        <f t="shared" si="61"/>
        <v>0</v>
      </c>
      <c r="H124" s="312" t="s">
        <v>48</v>
      </c>
      <c r="I124" s="313">
        <v>1</v>
      </c>
      <c r="J124" s="328">
        <f t="shared" si="62"/>
        <v>0.5</v>
      </c>
      <c r="K124" s="312"/>
      <c r="L124" s="313"/>
      <c r="M124" s="205">
        <f t="shared" si="63"/>
        <v>0</v>
      </c>
      <c r="N124" s="206" t="s">
        <v>1660</v>
      </c>
      <c r="O124" s="207"/>
    </row>
    <row r="125" spans="1:15">
      <c r="A125" s="278"/>
      <c r="B125" s="442" t="s">
        <v>47</v>
      </c>
      <c r="C125" s="443" t="s">
        <v>1651</v>
      </c>
      <c r="D125" s="444" t="s">
        <v>53</v>
      </c>
      <c r="E125" s="312"/>
      <c r="F125" s="313"/>
      <c r="G125" s="328">
        <f t="shared" si="61"/>
        <v>0</v>
      </c>
      <c r="H125" s="312" t="s">
        <v>48</v>
      </c>
      <c r="I125" s="313">
        <v>1</v>
      </c>
      <c r="J125" s="328">
        <f t="shared" si="62"/>
        <v>0.5</v>
      </c>
      <c r="K125" s="312"/>
      <c r="L125" s="313"/>
      <c r="M125" s="205">
        <f t="shared" si="63"/>
        <v>0</v>
      </c>
      <c r="N125" s="206" t="s">
        <v>1661</v>
      </c>
      <c r="O125" s="207"/>
    </row>
    <row r="126" spans="1:15">
      <c r="A126" s="278"/>
      <c r="B126" s="442" t="s">
        <v>47</v>
      </c>
      <c r="C126" s="443" t="s">
        <v>1651</v>
      </c>
      <c r="D126" s="444" t="s">
        <v>982</v>
      </c>
      <c r="E126" s="312"/>
      <c r="F126" s="313"/>
      <c r="G126" s="328">
        <f t="shared" si="61"/>
        <v>0</v>
      </c>
      <c r="H126" s="312" t="s">
        <v>48</v>
      </c>
      <c r="I126" s="313">
        <v>1</v>
      </c>
      <c r="J126" s="328">
        <f t="shared" si="62"/>
        <v>0.5</v>
      </c>
      <c r="K126" s="312"/>
      <c r="L126" s="313"/>
      <c r="M126" s="205">
        <f t="shared" si="63"/>
        <v>0</v>
      </c>
      <c r="N126" s="206" t="s">
        <v>1719</v>
      </c>
      <c r="O126" s="207"/>
    </row>
    <row r="127" spans="1:15">
      <c r="A127" s="278"/>
      <c r="B127" s="445" t="s">
        <v>47</v>
      </c>
      <c r="C127" s="443" t="s">
        <v>1651</v>
      </c>
      <c r="D127" s="447" t="s">
        <v>1652</v>
      </c>
      <c r="E127" s="312"/>
      <c r="F127" s="409"/>
      <c r="G127" s="328">
        <f t="shared" si="61"/>
        <v>0</v>
      </c>
      <c r="H127" s="312" t="s">
        <v>48</v>
      </c>
      <c r="I127" s="313">
        <v>1</v>
      </c>
      <c r="J127" s="328">
        <f t="shared" si="62"/>
        <v>0.5</v>
      </c>
      <c r="K127" s="312" t="s">
        <v>20</v>
      </c>
      <c r="L127" s="363"/>
      <c r="M127" s="205">
        <f t="shared" si="63"/>
        <v>0</v>
      </c>
      <c r="N127" s="206" t="s">
        <v>1653</v>
      </c>
      <c r="O127" s="389"/>
    </row>
    <row r="128" spans="1:15">
      <c r="A128" s="278"/>
      <c r="B128" s="448" t="s">
        <v>47</v>
      </c>
      <c r="C128" s="449" t="s">
        <v>983</v>
      </c>
      <c r="D128" s="444" t="s">
        <v>982</v>
      </c>
      <c r="E128" s="312"/>
      <c r="F128" s="363"/>
      <c r="G128" s="328">
        <f t="shared" si="61"/>
        <v>0</v>
      </c>
      <c r="H128" s="312" t="s">
        <v>48</v>
      </c>
      <c r="I128" s="363">
        <v>2</v>
      </c>
      <c r="J128" s="328">
        <f t="shared" si="62"/>
        <v>1</v>
      </c>
      <c r="K128" s="312"/>
      <c r="L128" s="363"/>
      <c r="M128" s="205">
        <f t="shared" si="63"/>
        <v>0</v>
      </c>
      <c r="N128" s="206" t="s">
        <v>1345</v>
      </c>
      <c r="O128" s="364"/>
    </row>
    <row r="129" spans="1:15">
      <c r="A129" s="278"/>
      <c r="B129" s="445" t="s">
        <v>47</v>
      </c>
      <c r="C129" s="446" t="s">
        <v>1494</v>
      </c>
      <c r="D129" s="447" t="s">
        <v>1525</v>
      </c>
      <c r="E129" s="312"/>
      <c r="F129" s="409"/>
      <c r="G129" s="328">
        <f t="shared" si="61"/>
        <v>0</v>
      </c>
      <c r="H129" s="312"/>
      <c r="I129" s="409"/>
      <c r="J129" s="328">
        <f t="shared" si="62"/>
        <v>0</v>
      </c>
      <c r="K129" s="312" t="s">
        <v>48</v>
      </c>
      <c r="L129" s="363">
        <v>1</v>
      </c>
      <c r="M129" s="205">
        <f t="shared" si="63"/>
        <v>0.5</v>
      </c>
      <c r="N129" s="206" t="s">
        <v>1495</v>
      </c>
      <c r="O129" s="389"/>
    </row>
    <row r="130" spans="1:15">
      <c r="A130" s="278"/>
      <c r="B130" s="445" t="s">
        <v>47</v>
      </c>
      <c r="C130" s="446" t="s">
        <v>1494</v>
      </c>
      <c r="D130" s="447" t="s">
        <v>1371</v>
      </c>
      <c r="E130" s="312"/>
      <c r="F130" s="409"/>
      <c r="G130" s="328">
        <f t="shared" si="61"/>
        <v>0</v>
      </c>
      <c r="H130" s="312"/>
      <c r="I130" s="409"/>
      <c r="J130" s="328">
        <f t="shared" si="62"/>
        <v>0</v>
      </c>
      <c r="K130" s="312" t="s">
        <v>48</v>
      </c>
      <c r="L130" s="363">
        <v>1</v>
      </c>
      <c r="M130" s="205">
        <f t="shared" si="63"/>
        <v>0.5</v>
      </c>
      <c r="N130" s="206" t="s">
        <v>1496</v>
      </c>
      <c r="O130" s="389"/>
    </row>
    <row r="131" spans="1:15">
      <c r="A131" s="278"/>
      <c r="B131" s="450" t="s">
        <v>47</v>
      </c>
      <c r="C131" s="451" t="s">
        <v>1346</v>
      </c>
      <c r="D131" s="452" t="s">
        <v>49</v>
      </c>
      <c r="E131" s="312"/>
      <c r="F131" s="388"/>
      <c r="G131" s="328">
        <f t="shared" si="61"/>
        <v>0</v>
      </c>
      <c r="H131" s="312">
        <v>6</v>
      </c>
      <c r="I131" s="388">
        <v>1</v>
      </c>
      <c r="J131" s="328">
        <f t="shared" si="62"/>
        <v>1</v>
      </c>
      <c r="K131" s="312"/>
      <c r="L131" s="388"/>
      <c r="M131" s="205">
        <f t="shared" si="63"/>
        <v>0</v>
      </c>
      <c r="N131" s="206" t="s">
        <v>1419</v>
      </c>
      <c r="O131" s="389"/>
    </row>
    <row r="132" spans="1:15">
      <c r="A132" s="278"/>
      <c r="B132" s="450" t="s">
        <v>47</v>
      </c>
      <c r="C132" s="451" t="s">
        <v>1346</v>
      </c>
      <c r="D132" s="452" t="s">
        <v>1347</v>
      </c>
      <c r="E132" s="312"/>
      <c r="F132" s="388"/>
      <c r="G132" s="328">
        <f t="shared" si="61"/>
        <v>0</v>
      </c>
      <c r="H132" s="312">
        <v>6</v>
      </c>
      <c r="I132" s="388">
        <v>1</v>
      </c>
      <c r="J132" s="328">
        <f t="shared" si="62"/>
        <v>1</v>
      </c>
      <c r="K132" s="312"/>
      <c r="L132" s="388"/>
      <c r="M132" s="205">
        <f t="shared" si="63"/>
        <v>0</v>
      </c>
      <c r="N132" s="206" t="s">
        <v>1348</v>
      </c>
      <c r="O132" s="389"/>
    </row>
    <row r="133" spans="1:15">
      <c r="A133" s="278"/>
      <c r="B133" s="450" t="s">
        <v>47</v>
      </c>
      <c r="C133" s="451" t="s">
        <v>1346</v>
      </c>
      <c r="D133" s="452" t="s">
        <v>1349</v>
      </c>
      <c r="E133" s="312"/>
      <c r="F133" s="388"/>
      <c r="G133" s="328">
        <f t="shared" si="61"/>
        <v>0</v>
      </c>
      <c r="H133" s="312">
        <v>6</v>
      </c>
      <c r="I133" s="388">
        <v>1</v>
      </c>
      <c r="J133" s="328">
        <f t="shared" si="62"/>
        <v>1</v>
      </c>
      <c r="K133" s="312"/>
      <c r="L133" s="388"/>
      <c r="M133" s="205">
        <f t="shared" si="63"/>
        <v>0</v>
      </c>
      <c r="N133" s="206" t="s">
        <v>1421</v>
      </c>
      <c r="O133" s="389"/>
    </row>
    <row r="134" spans="1:15">
      <c r="A134" s="278"/>
      <c r="B134" s="450" t="s">
        <v>47</v>
      </c>
      <c r="C134" s="451" t="s">
        <v>1346</v>
      </c>
      <c r="D134" s="452" t="s">
        <v>1369</v>
      </c>
      <c r="E134" s="312"/>
      <c r="F134" s="388"/>
      <c r="G134" s="328">
        <f t="shared" si="61"/>
        <v>0</v>
      </c>
      <c r="H134" s="312">
        <v>6</v>
      </c>
      <c r="I134" s="388">
        <v>1</v>
      </c>
      <c r="J134" s="328">
        <f t="shared" si="62"/>
        <v>1</v>
      </c>
      <c r="K134" s="312"/>
      <c r="L134" s="388"/>
      <c r="M134" s="205">
        <f t="shared" si="63"/>
        <v>0</v>
      </c>
      <c r="N134" s="206" t="s">
        <v>1370</v>
      </c>
      <c r="O134" s="389"/>
    </row>
    <row r="135" spans="1:15">
      <c r="A135" s="278"/>
      <c r="B135" s="450" t="s">
        <v>47</v>
      </c>
      <c r="C135" s="451" t="s">
        <v>1346</v>
      </c>
      <c r="D135" s="452" t="s">
        <v>1350</v>
      </c>
      <c r="E135" s="312"/>
      <c r="F135" s="388"/>
      <c r="G135" s="328">
        <f t="shared" si="61"/>
        <v>0</v>
      </c>
      <c r="H135" s="312"/>
      <c r="I135" s="388"/>
      <c r="J135" s="328">
        <f t="shared" si="62"/>
        <v>0</v>
      </c>
      <c r="K135" s="312">
        <v>6</v>
      </c>
      <c r="L135" s="388">
        <v>1</v>
      </c>
      <c r="M135" s="205">
        <f t="shared" si="63"/>
        <v>1</v>
      </c>
      <c r="N135" s="206" t="s">
        <v>1351</v>
      </c>
      <c r="O135" s="389"/>
    </row>
    <row r="136" spans="1:15">
      <c r="A136" s="278"/>
      <c r="B136" s="450" t="s">
        <v>47</v>
      </c>
      <c r="C136" s="451" t="s">
        <v>1346</v>
      </c>
      <c r="D136" s="452" t="s">
        <v>794</v>
      </c>
      <c r="E136" s="312"/>
      <c r="F136" s="388"/>
      <c r="G136" s="328">
        <f t="shared" si="61"/>
        <v>0</v>
      </c>
      <c r="H136" s="312">
        <v>6</v>
      </c>
      <c r="I136" s="388">
        <v>1</v>
      </c>
      <c r="J136" s="328">
        <f t="shared" si="62"/>
        <v>1</v>
      </c>
      <c r="K136" s="312"/>
      <c r="L136" s="388"/>
      <c r="M136" s="205">
        <f t="shared" si="63"/>
        <v>0</v>
      </c>
      <c r="N136" s="206" t="s">
        <v>1481</v>
      </c>
      <c r="O136" s="389"/>
    </row>
    <row r="137" spans="1:15">
      <c r="A137" s="278"/>
      <c r="B137" s="450" t="s">
        <v>47</v>
      </c>
      <c r="C137" s="451" t="s">
        <v>1346</v>
      </c>
      <c r="D137" s="452" t="s">
        <v>870</v>
      </c>
      <c r="E137" s="312"/>
      <c r="F137" s="388"/>
      <c r="G137" s="328">
        <f t="shared" si="61"/>
        <v>0</v>
      </c>
      <c r="H137" s="312">
        <v>6</v>
      </c>
      <c r="I137" s="388">
        <v>1</v>
      </c>
      <c r="J137" s="328">
        <f t="shared" si="62"/>
        <v>1</v>
      </c>
      <c r="K137" s="312"/>
      <c r="L137" s="388"/>
      <c r="M137" s="205">
        <f t="shared" si="63"/>
        <v>0</v>
      </c>
      <c r="N137" s="206" t="s">
        <v>1422</v>
      </c>
      <c r="O137" s="389"/>
    </row>
    <row r="138" spans="1:15">
      <c r="A138" s="278"/>
      <c r="B138" s="450" t="s">
        <v>47</v>
      </c>
      <c r="C138" s="451" t="s">
        <v>1346</v>
      </c>
      <c r="D138" s="452" t="s">
        <v>1371</v>
      </c>
      <c r="E138" s="312"/>
      <c r="F138" s="388"/>
      <c r="G138" s="328">
        <f t="shared" si="61"/>
        <v>0</v>
      </c>
      <c r="H138" s="312">
        <v>6</v>
      </c>
      <c r="I138" s="388">
        <v>1</v>
      </c>
      <c r="J138" s="328">
        <f t="shared" si="62"/>
        <v>1</v>
      </c>
      <c r="K138" s="312"/>
      <c r="L138" s="388"/>
      <c r="M138" s="205">
        <f t="shared" si="63"/>
        <v>0</v>
      </c>
      <c r="N138" s="206" t="s">
        <v>1420</v>
      </c>
      <c r="O138" s="389"/>
    </row>
    <row r="139" spans="1:15">
      <c r="A139" s="278"/>
      <c r="B139" s="450" t="s">
        <v>47</v>
      </c>
      <c r="C139" s="451" t="s">
        <v>1346</v>
      </c>
      <c r="D139" s="452" t="s">
        <v>1352</v>
      </c>
      <c r="E139" s="312"/>
      <c r="F139" s="388"/>
      <c r="G139" s="328">
        <f t="shared" si="61"/>
        <v>0</v>
      </c>
      <c r="H139" s="312">
        <v>6</v>
      </c>
      <c r="I139" s="388">
        <v>1</v>
      </c>
      <c r="J139" s="328">
        <f t="shared" si="62"/>
        <v>1</v>
      </c>
      <c r="K139" s="312"/>
      <c r="L139" s="388"/>
      <c r="M139" s="205">
        <f t="shared" si="63"/>
        <v>0</v>
      </c>
      <c r="N139" s="206" t="s">
        <v>1492</v>
      </c>
      <c r="O139" s="389"/>
    </row>
    <row r="140" spans="1:15">
      <c r="A140" s="278"/>
      <c r="B140" s="445" t="s">
        <v>47</v>
      </c>
      <c r="C140" s="446" t="s">
        <v>990</v>
      </c>
      <c r="D140" s="447" t="s">
        <v>68</v>
      </c>
      <c r="E140" s="312"/>
      <c r="F140" s="388"/>
      <c r="G140" s="328">
        <f t="shared" si="61"/>
        <v>0</v>
      </c>
      <c r="H140" s="312">
        <v>6</v>
      </c>
      <c r="I140" s="409">
        <v>1</v>
      </c>
      <c r="J140" s="328">
        <f t="shared" si="62"/>
        <v>1</v>
      </c>
      <c r="K140" s="312"/>
      <c r="L140" s="409"/>
      <c r="M140" s="205">
        <f t="shared" si="63"/>
        <v>0</v>
      </c>
      <c r="N140" s="206" t="s">
        <v>1654</v>
      </c>
      <c r="O140" s="389"/>
    </row>
    <row r="141" spans="1:15">
      <c r="A141" s="278"/>
      <c r="B141" s="450" t="s">
        <v>47</v>
      </c>
      <c r="C141" s="451" t="s">
        <v>990</v>
      </c>
      <c r="D141" s="453" t="s">
        <v>998</v>
      </c>
      <c r="E141" s="312"/>
      <c r="F141" s="379"/>
      <c r="G141" s="328">
        <f t="shared" si="61"/>
        <v>0</v>
      </c>
      <c r="H141" s="312" t="s">
        <v>56</v>
      </c>
      <c r="I141" s="379">
        <v>3</v>
      </c>
      <c r="J141" s="328">
        <f t="shared" si="62"/>
        <v>0</v>
      </c>
      <c r="K141" s="312"/>
      <c r="L141" s="379"/>
      <c r="M141" s="205">
        <f t="shared" si="63"/>
        <v>0</v>
      </c>
      <c r="N141" s="206" t="s">
        <v>1000</v>
      </c>
      <c r="O141" s="364"/>
    </row>
    <row r="142" spans="1:15">
      <c r="A142" s="278"/>
      <c r="B142" s="450" t="s">
        <v>47</v>
      </c>
      <c r="C142" s="451" t="s">
        <v>990</v>
      </c>
      <c r="D142" s="453" t="s">
        <v>999</v>
      </c>
      <c r="E142" s="312"/>
      <c r="F142" s="379"/>
      <c r="G142" s="328">
        <f t="shared" si="61"/>
        <v>0</v>
      </c>
      <c r="H142" s="312" t="s">
        <v>56</v>
      </c>
      <c r="I142" s="379">
        <v>3</v>
      </c>
      <c r="J142" s="328">
        <f t="shared" si="62"/>
        <v>0</v>
      </c>
      <c r="K142" s="312"/>
      <c r="L142" s="379"/>
      <c r="M142" s="205">
        <f t="shared" si="63"/>
        <v>0</v>
      </c>
      <c r="N142" s="206" t="s">
        <v>1000</v>
      </c>
      <c r="O142" s="364"/>
    </row>
    <row r="143" spans="1:15">
      <c r="A143" s="278"/>
      <c r="B143" s="450" t="s">
        <v>47</v>
      </c>
      <c r="C143" s="451" t="s">
        <v>1656</v>
      </c>
      <c r="D143" s="453" t="s">
        <v>870</v>
      </c>
      <c r="E143" s="312"/>
      <c r="F143" s="379"/>
      <c r="G143" s="328">
        <f t="shared" si="61"/>
        <v>0</v>
      </c>
      <c r="H143" s="312" t="s">
        <v>20</v>
      </c>
      <c r="I143" s="379"/>
      <c r="J143" s="328">
        <f t="shared" si="62"/>
        <v>0</v>
      </c>
      <c r="K143" s="312" t="s">
        <v>48</v>
      </c>
      <c r="L143" s="379">
        <v>1</v>
      </c>
      <c r="M143" s="205">
        <f t="shared" si="63"/>
        <v>0.5</v>
      </c>
      <c r="N143" s="206" t="s">
        <v>1657</v>
      </c>
      <c r="O143" s="364"/>
    </row>
    <row r="144" spans="1:15">
      <c r="A144" s="278"/>
      <c r="B144" s="450" t="s">
        <v>64</v>
      </c>
      <c r="C144" s="451" t="s">
        <v>1483</v>
      </c>
      <c r="D144" s="453" t="s">
        <v>1484</v>
      </c>
      <c r="E144" s="312"/>
      <c r="F144" s="379"/>
      <c r="G144" s="328">
        <f t="shared" si="61"/>
        <v>0</v>
      </c>
      <c r="H144" s="312" t="s">
        <v>48</v>
      </c>
      <c r="I144" s="409">
        <v>1</v>
      </c>
      <c r="J144" s="328">
        <f t="shared" si="62"/>
        <v>0.5</v>
      </c>
      <c r="K144" s="312"/>
      <c r="L144" s="379"/>
      <c r="M144" s="205">
        <f t="shared" si="63"/>
        <v>0</v>
      </c>
      <c r="N144" s="206" t="s">
        <v>1485</v>
      </c>
      <c r="O144" s="364"/>
    </row>
    <row r="145" spans="1:15">
      <c r="A145" s="278"/>
      <c r="B145" s="445" t="s">
        <v>64</v>
      </c>
      <c r="C145" s="446" t="s">
        <v>64</v>
      </c>
      <c r="D145" s="447" t="s">
        <v>982</v>
      </c>
      <c r="E145" s="312"/>
      <c r="F145" s="409"/>
      <c r="G145" s="328">
        <f t="shared" si="61"/>
        <v>0</v>
      </c>
      <c r="H145" s="312" t="s">
        <v>48</v>
      </c>
      <c r="I145" s="409">
        <v>4</v>
      </c>
      <c r="J145" s="328">
        <f t="shared" si="62"/>
        <v>2</v>
      </c>
      <c r="K145" s="312"/>
      <c r="L145" s="409"/>
      <c r="M145" s="205">
        <f t="shared" si="63"/>
        <v>0</v>
      </c>
      <c r="N145" s="206" t="s">
        <v>1482</v>
      </c>
      <c r="O145" s="389"/>
    </row>
    <row r="146" spans="1:15">
      <c r="A146" s="278"/>
      <c r="B146" s="445" t="s">
        <v>64</v>
      </c>
      <c r="C146" s="446" t="s">
        <v>64</v>
      </c>
      <c r="D146" s="447" t="s">
        <v>982</v>
      </c>
      <c r="E146" s="312"/>
      <c r="F146" s="409"/>
      <c r="G146" s="328">
        <f t="shared" si="61"/>
        <v>0</v>
      </c>
      <c r="H146" s="312" t="s">
        <v>48</v>
      </c>
      <c r="I146" s="409">
        <v>4</v>
      </c>
      <c r="J146" s="328">
        <f t="shared" si="62"/>
        <v>2</v>
      </c>
      <c r="K146" s="312"/>
      <c r="L146" s="409"/>
      <c r="M146" s="205">
        <f t="shared" si="63"/>
        <v>0</v>
      </c>
      <c r="N146" s="206" t="s">
        <v>1486</v>
      </c>
      <c r="O146" s="389"/>
    </row>
    <row r="147" spans="1:15">
      <c r="A147" s="278"/>
      <c r="B147" s="445" t="s">
        <v>64</v>
      </c>
      <c r="C147" s="446" t="s">
        <v>64</v>
      </c>
      <c r="D147" s="447" t="s">
        <v>1487</v>
      </c>
      <c r="E147" s="312"/>
      <c r="F147" s="409"/>
      <c r="G147" s="328">
        <f t="shared" si="61"/>
        <v>0</v>
      </c>
      <c r="H147" s="312" t="s">
        <v>48</v>
      </c>
      <c r="I147" s="409">
        <v>2</v>
      </c>
      <c r="J147" s="328">
        <f t="shared" si="62"/>
        <v>1</v>
      </c>
      <c r="K147" s="312"/>
      <c r="L147" s="409"/>
      <c r="M147" s="205">
        <f t="shared" si="63"/>
        <v>0</v>
      </c>
      <c r="N147" s="206" t="s">
        <v>1488</v>
      </c>
      <c r="O147" s="389"/>
    </row>
    <row r="148" spans="1:15">
      <c r="A148" s="278"/>
      <c r="B148" s="445" t="s">
        <v>64</v>
      </c>
      <c r="C148" s="446" t="s">
        <v>64</v>
      </c>
      <c r="D148" s="447" t="s">
        <v>982</v>
      </c>
      <c r="E148" s="312"/>
      <c r="F148" s="409"/>
      <c r="G148" s="328">
        <f t="shared" si="61"/>
        <v>0</v>
      </c>
      <c r="H148" s="312" t="s">
        <v>48</v>
      </c>
      <c r="I148" s="409">
        <v>1</v>
      </c>
      <c r="J148" s="328">
        <f t="shared" si="62"/>
        <v>0.5</v>
      </c>
      <c r="K148" s="312"/>
      <c r="L148" s="409"/>
      <c r="M148" s="205">
        <f t="shared" si="63"/>
        <v>0</v>
      </c>
      <c r="N148" s="206" t="s">
        <v>1489</v>
      </c>
      <c r="O148" s="389"/>
    </row>
    <row r="149" spans="1:15">
      <c r="A149" s="278"/>
      <c r="B149" s="442" t="s">
        <v>55</v>
      </c>
      <c r="C149" s="443" t="s">
        <v>57</v>
      </c>
      <c r="D149" s="444" t="s">
        <v>60</v>
      </c>
      <c r="E149" s="312"/>
      <c r="F149" s="313"/>
      <c r="G149" s="328">
        <f t="shared" si="61"/>
        <v>0</v>
      </c>
      <c r="H149" s="312">
        <v>6</v>
      </c>
      <c r="I149" s="313">
        <v>1</v>
      </c>
      <c r="J149" s="328">
        <f t="shared" si="62"/>
        <v>1</v>
      </c>
      <c r="K149" s="312"/>
      <c r="L149" s="313"/>
      <c r="M149" s="205">
        <f t="shared" si="63"/>
        <v>0</v>
      </c>
      <c r="N149" s="206" t="s">
        <v>1655</v>
      </c>
      <c r="O149" s="207"/>
    </row>
    <row r="150" spans="1:15">
      <c r="A150" s="278"/>
      <c r="B150" s="442" t="s">
        <v>55</v>
      </c>
      <c r="C150" s="443" t="s">
        <v>1423</v>
      </c>
      <c r="D150" s="444" t="s">
        <v>1424</v>
      </c>
      <c r="E150" s="312"/>
      <c r="F150" s="313"/>
      <c r="G150" s="328">
        <f t="shared" si="61"/>
        <v>0</v>
      </c>
      <c r="H150" s="312">
        <v>6</v>
      </c>
      <c r="I150" s="313">
        <v>1</v>
      </c>
      <c r="J150" s="328">
        <f t="shared" si="62"/>
        <v>1</v>
      </c>
      <c r="K150" s="312"/>
      <c r="L150" s="313"/>
      <c r="M150" s="205">
        <f t="shared" si="63"/>
        <v>0</v>
      </c>
      <c r="N150" s="206" t="s">
        <v>1490</v>
      </c>
      <c r="O150" s="207"/>
    </row>
    <row r="151" spans="1:15" ht="25.5">
      <c r="A151" s="278"/>
      <c r="B151" s="442" t="s">
        <v>55</v>
      </c>
      <c r="C151" s="443" t="s">
        <v>61</v>
      </c>
      <c r="D151" s="444" t="s">
        <v>62</v>
      </c>
      <c r="E151" s="312"/>
      <c r="F151" s="313"/>
      <c r="G151" s="328">
        <f t="shared" si="61"/>
        <v>0</v>
      </c>
      <c r="H151" s="312">
        <v>5</v>
      </c>
      <c r="I151" s="313">
        <v>1</v>
      </c>
      <c r="J151" s="328">
        <f t="shared" si="62"/>
        <v>0.75</v>
      </c>
      <c r="K151" s="312"/>
      <c r="L151" s="313"/>
      <c r="M151" s="205">
        <f t="shared" si="63"/>
        <v>0</v>
      </c>
      <c r="N151" s="206" t="s">
        <v>1425</v>
      </c>
      <c r="O151" s="207"/>
    </row>
    <row r="152" spans="1:15">
      <c r="A152" s="278"/>
      <c r="B152" s="442" t="s">
        <v>55</v>
      </c>
      <c r="C152" s="443" t="s">
        <v>61</v>
      </c>
      <c r="D152" s="444" t="s">
        <v>62</v>
      </c>
      <c r="E152" s="312"/>
      <c r="F152" s="313"/>
      <c r="G152" s="328">
        <f t="shared" si="61"/>
        <v>0</v>
      </c>
      <c r="H152" s="312"/>
      <c r="I152" s="313"/>
      <c r="J152" s="328">
        <f t="shared" si="62"/>
        <v>0</v>
      </c>
      <c r="K152" s="312">
        <v>5</v>
      </c>
      <c r="L152" s="313">
        <v>1</v>
      </c>
      <c r="M152" s="205">
        <f t="shared" si="63"/>
        <v>0.75</v>
      </c>
      <c r="N152" s="206" t="s">
        <v>1344</v>
      </c>
      <c r="O152" s="207"/>
    </row>
    <row r="153" spans="1:15">
      <c r="A153" s="278"/>
      <c r="B153" s="442" t="s">
        <v>55</v>
      </c>
      <c r="C153" s="443" t="s">
        <v>61</v>
      </c>
      <c r="D153" s="444" t="s">
        <v>63</v>
      </c>
      <c r="E153" s="312"/>
      <c r="F153" s="313"/>
      <c r="G153" s="328">
        <f t="shared" si="61"/>
        <v>0</v>
      </c>
      <c r="H153" s="312"/>
      <c r="I153" s="313"/>
      <c r="J153" s="328">
        <f t="shared" si="62"/>
        <v>0</v>
      </c>
      <c r="K153" s="312">
        <v>5</v>
      </c>
      <c r="L153" s="313">
        <v>1</v>
      </c>
      <c r="M153" s="205">
        <f t="shared" si="63"/>
        <v>0.75</v>
      </c>
      <c r="N153" s="206" t="s">
        <v>1372</v>
      </c>
      <c r="O153" s="207"/>
    </row>
    <row r="154" spans="1:15">
      <c r="A154" s="278"/>
      <c r="B154" s="442" t="s">
        <v>55</v>
      </c>
      <c r="C154" s="443" t="s">
        <v>61</v>
      </c>
      <c r="D154" s="444" t="s">
        <v>1342</v>
      </c>
      <c r="E154" s="312"/>
      <c r="F154" s="313"/>
      <c r="G154" s="328">
        <f t="shared" si="61"/>
        <v>0</v>
      </c>
      <c r="H154" s="312"/>
      <c r="I154" s="313"/>
      <c r="J154" s="328">
        <f t="shared" si="62"/>
        <v>0</v>
      </c>
      <c r="K154" s="312">
        <v>5</v>
      </c>
      <c r="L154" s="313">
        <v>1</v>
      </c>
      <c r="M154" s="205">
        <f t="shared" si="63"/>
        <v>0.75</v>
      </c>
      <c r="N154" s="206" t="s">
        <v>1343</v>
      </c>
      <c r="O154" s="207"/>
    </row>
    <row r="155" spans="1:15">
      <c r="A155" s="278"/>
      <c r="B155" s="445" t="s">
        <v>55</v>
      </c>
      <c r="C155" s="446" t="s">
        <v>1491</v>
      </c>
      <c r="D155" s="447" t="s">
        <v>870</v>
      </c>
      <c r="E155" s="312"/>
      <c r="F155" s="409"/>
      <c r="G155" s="328">
        <f t="shared" si="61"/>
        <v>0</v>
      </c>
      <c r="H155" s="312">
        <v>6</v>
      </c>
      <c r="I155" s="409">
        <v>1</v>
      </c>
      <c r="J155" s="328">
        <f t="shared" si="62"/>
        <v>1</v>
      </c>
      <c r="K155" s="312"/>
      <c r="L155" s="409"/>
      <c r="M155" s="205">
        <f t="shared" si="63"/>
        <v>0</v>
      </c>
      <c r="N155" s="206" t="s">
        <v>1518</v>
      </c>
      <c r="O155" s="389"/>
    </row>
    <row r="156" spans="1:15">
      <c r="A156" s="278"/>
      <c r="B156" s="442" t="s">
        <v>47</v>
      </c>
      <c r="C156" s="443" t="s">
        <v>1360</v>
      </c>
      <c r="D156" s="444" t="s">
        <v>51</v>
      </c>
      <c r="E156" s="312"/>
      <c r="F156" s="360"/>
      <c r="G156" s="328">
        <f t="shared" si="61"/>
        <v>0</v>
      </c>
      <c r="H156" s="312">
        <v>6</v>
      </c>
      <c r="I156" s="360">
        <v>1</v>
      </c>
      <c r="J156" s="328">
        <f t="shared" si="62"/>
        <v>1</v>
      </c>
      <c r="K156" s="312"/>
      <c r="L156" s="360"/>
      <c r="M156" s="205">
        <f t="shared" si="63"/>
        <v>0</v>
      </c>
      <c r="N156" s="206" t="s">
        <v>1701</v>
      </c>
      <c r="O156" s="207"/>
    </row>
    <row r="157" spans="1:15">
      <c r="A157" s="278"/>
      <c r="B157" s="458" t="s">
        <v>47</v>
      </c>
      <c r="C157" s="459" t="s">
        <v>1361</v>
      </c>
      <c r="D157" s="453" t="s">
        <v>49</v>
      </c>
      <c r="E157" s="312"/>
      <c r="F157" s="388"/>
      <c r="G157" s="328">
        <f t="shared" si="61"/>
        <v>0</v>
      </c>
      <c r="H157" s="312">
        <v>5</v>
      </c>
      <c r="I157" s="388">
        <v>1</v>
      </c>
      <c r="J157" s="328">
        <f t="shared" si="62"/>
        <v>0.75</v>
      </c>
      <c r="K157" s="312"/>
      <c r="L157" s="388"/>
      <c r="M157" s="205">
        <f t="shared" si="63"/>
        <v>0</v>
      </c>
      <c r="N157" s="206" t="s">
        <v>1411</v>
      </c>
      <c r="O157" s="389"/>
    </row>
    <row r="158" spans="1:15" ht="38.25">
      <c r="A158" s="278"/>
      <c r="B158" s="458" t="s">
        <v>47</v>
      </c>
      <c r="C158" s="459" t="s">
        <v>1417</v>
      </c>
      <c r="D158" s="453" t="s">
        <v>1703</v>
      </c>
      <c r="E158" s="312"/>
      <c r="F158" s="388"/>
      <c r="G158" s="328">
        <f t="shared" si="61"/>
        <v>0</v>
      </c>
      <c r="H158" s="312">
        <v>5</v>
      </c>
      <c r="I158" s="388">
        <v>1</v>
      </c>
      <c r="J158" s="328">
        <f t="shared" si="62"/>
        <v>0.75</v>
      </c>
      <c r="K158" s="312"/>
      <c r="L158" s="388"/>
      <c r="M158" s="205">
        <f t="shared" si="63"/>
        <v>0</v>
      </c>
      <c r="N158" s="206" t="s">
        <v>1704</v>
      </c>
      <c r="O158" s="389"/>
    </row>
    <row r="159" spans="1:15">
      <c r="A159" s="278"/>
      <c r="B159" s="445" t="s">
        <v>71</v>
      </c>
      <c r="C159" s="446" t="s">
        <v>1509</v>
      </c>
      <c r="D159" s="447" t="s">
        <v>1531</v>
      </c>
      <c r="E159" s="312"/>
      <c r="F159" s="409"/>
      <c r="G159" s="328">
        <f t="shared" si="61"/>
        <v>0</v>
      </c>
      <c r="H159" s="312">
        <v>6</v>
      </c>
      <c r="I159" s="409">
        <v>1</v>
      </c>
      <c r="J159" s="328">
        <f t="shared" si="62"/>
        <v>1</v>
      </c>
      <c r="K159" s="312"/>
      <c r="L159" s="409"/>
      <c r="M159" s="205">
        <f t="shared" si="63"/>
        <v>0</v>
      </c>
      <c r="N159" s="206" t="s">
        <v>1510</v>
      </c>
      <c r="O159" s="389"/>
    </row>
    <row r="160" spans="1:15">
      <c r="A160" s="278"/>
      <c r="B160" s="450" t="s">
        <v>72</v>
      </c>
      <c r="C160" s="451" t="s">
        <v>1520</v>
      </c>
      <c r="D160" s="460" t="s">
        <v>74</v>
      </c>
      <c r="E160" s="312"/>
      <c r="F160" s="379"/>
      <c r="G160" s="328">
        <f t="shared" si="61"/>
        <v>0</v>
      </c>
      <c r="H160" s="312">
        <v>5</v>
      </c>
      <c r="I160" s="392">
        <v>0.6</v>
      </c>
      <c r="J160" s="328">
        <f t="shared" si="62"/>
        <v>0.44999999999999996</v>
      </c>
      <c r="K160" s="312"/>
      <c r="L160" s="379"/>
      <c r="M160" s="205">
        <f t="shared" si="63"/>
        <v>0</v>
      </c>
      <c r="N160" s="206" t="s">
        <v>1521</v>
      </c>
      <c r="O160" s="364"/>
    </row>
    <row r="161" spans="1:15" ht="25.5">
      <c r="A161" s="278"/>
      <c r="B161" s="450" t="s">
        <v>72</v>
      </c>
      <c r="C161" s="451" t="s">
        <v>1520</v>
      </c>
      <c r="D161" s="460" t="s">
        <v>1001</v>
      </c>
      <c r="E161" s="312"/>
      <c r="F161" s="379"/>
      <c r="G161" s="328">
        <f t="shared" si="61"/>
        <v>0</v>
      </c>
      <c r="H161" s="312">
        <v>5</v>
      </c>
      <c r="I161" s="392">
        <v>0.6</v>
      </c>
      <c r="J161" s="328">
        <f t="shared" si="62"/>
        <v>0.44999999999999996</v>
      </c>
      <c r="K161" s="312"/>
      <c r="L161" s="379"/>
      <c r="M161" s="205">
        <f t="shared" si="63"/>
        <v>0</v>
      </c>
      <c r="N161" s="206" t="s">
        <v>1522</v>
      </c>
      <c r="O161" s="364"/>
    </row>
    <row r="162" spans="1:15">
      <c r="A162" s="278"/>
      <c r="B162" s="450" t="s">
        <v>72</v>
      </c>
      <c r="C162" s="459" t="s">
        <v>1365</v>
      </c>
      <c r="D162" s="453" t="s">
        <v>1366</v>
      </c>
      <c r="E162" s="312"/>
      <c r="F162" s="388"/>
      <c r="G162" s="328">
        <f t="shared" si="61"/>
        <v>0</v>
      </c>
      <c r="H162" s="312">
        <v>6</v>
      </c>
      <c r="I162" s="392">
        <v>0.75</v>
      </c>
      <c r="J162" s="328">
        <f t="shared" si="62"/>
        <v>0.75</v>
      </c>
      <c r="K162" s="312"/>
      <c r="L162" s="388"/>
      <c r="M162" s="205">
        <f t="shared" si="63"/>
        <v>0</v>
      </c>
      <c r="N162" s="206" t="s">
        <v>1512</v>
      </c>
      <c r="O162" s="389"/>
    </row>
    <row r="163" spans="1:15" ht="25.5">
      <c r="A163" s="278"/>
      <c r="B163" s="450" t="s">
        <v>72</v>
      </c>
      <c r="C163" s="459" t="s">
        <v>1511</v>
      </c>
      <c r="D163" s="453" t="s">
        <v>1367</v>
      </c>
      <c r="E163" s="312"/>
      <c r="F163" s="388"/>
      <c r="G163" s="328">
        <f t="shared" si="61"/>
        <v>0</v>
      </c>
      <c r="H163" s="312"/>
      <c r="I163" s="432"/>
      <c r="J163" s="328">
        <f t="shared" si="62"/>
        <v>0</v>
      </c>
      <c r="K163" s="312" t="s">
        <v>48</v>
      </c>
      <c r="L163" s="392">
        <v>0.6</v>
      </c>
      <c r="M163" s="205">
        <f t="shared" si="63"/>
        <v>0.3</v>
      </c>
      <c r="N163" s="206" t="s">
        <v>1523</v>
      </c>
      <c r="O163" s="389"/>
    </row>
    <row r="164" spans="1:15" ht="25.5">
      <c r="A164" s="278"/>
      <c r="B164" s="445" t="s">
        <v>72</v>
      </c>
      <c r="C164" s="459" t="s">
        <v>1511</v>
      </c>
      <c r="D164" s="447" t="s">
        <v>1513</v>
      </c>
      <c r="E164" s="312"/>
      <c r="F164" s="409"/>
      <c r="G164" s="328">
        <f t="shared" si="61"/>
        <v>0</v>
      </c>
      <c r="H164" s="312"/>
      <c r="I164" s="432"/>
      <c r="J164" s="328">
        <f t="shared" si="62"/>
        <v>0</v>
      </c>
      <c r="K164" s="312" t="s">
        <v>48</v>
      </c>
      <c r="L164" s="410">
        <v>1.2</v>
      </c>
      <c r="M164" s="205">
        <f t="shared" si="63"/>
        <v>0.6</v>
      </c>
      <c r="N164" s="206" t="s">
        <v>1720</v>
      </c>
      <c r="O164" s="389"/>
    </row>
    <row r="165" spans="1:15" ht="25.5">
      <c r="A165" s="278"/>
      <c r="B165" s="445" t="s">
        <v>72</v>
      </c>
      <c r="C165" s="459" t="s">
        <v>1511</v>
      </c>
      <c r="D165" s="447" t="s">
        <v>49</v>
      </c>
      <c r="E165" s="312"/>
      <c r="F165" s="409"/>
      <c r="G165" s="328">
        <f t="shared" si="61"/>
        <v>0</v>
      </c>
      <c r="H165" s="312"/>
      <c r="I165" s="432"/>
      <c r="J165" s="328">
        <f t="shared" si="62"/>
        <v>0</v>
      </c>
      <c r="K165" s="312" t="s">
        <v>48</v>
      </c>
      <c r="L165" s="410">
        <v>0.6</v>
      </c>
      <c r="M165" s="205">
        <f t="shared" si="63"/>
        <v>0.3</v>
      </c>
      <c r="N165" s="206" t="s">
        <v>1524</v>
      </c>
      <c r="O165" s="389"/>
    </row>
    <row r="166" spans="1:15" ht="25.5">
      <c r="A166" s="278"/>
      <c r="B166" s="450" t="s">
        <v>72</v>
      </c>
      <c r="C166" s="446" t="s">
        <v>1413</v>
      </c>
      <c r="D166" s="453" t="s">
        <v>1367</v>
      </c>
      <c r="E166" s="312"/>
      <c r="F166" s="388"/>
      <c r="G166" s="328">
        <f t="shared" si="61"/>
        <v>0</v>
      </c>
      <c r="H166" s="312"/>
      <c r="I166" s="392"/>
      <c r="J166" s="328">
        <f t="shared" si="62"/>
        <v>0</v>
      </c>
      <c r="K166" s="312" t="s">
        <v>48</v>
      </c>
      <c r="L166" s="388">
        <v>0.5</v>
      </c>
      <c r="M166" s="205">
        <f t="shared" si="63"/>
        <v>0.25</v>
      </c>
      <c r="N166" s="206" t="s">
        <v>1364</v>
      </c>
      <c r="O166" s="389"/>
    </row>
    <row r="167" spans="1:15">
      <c r="A167" s="278"/>
      <c r="B167" s="448" t="s">
        <v>72</v>
      </c>
      <c r="C167" s="449" t="s">
        <v>75</v>
      </c>
      <c r="D167" s="456" t="s">
        <v>73</v>
      </c>
      <c r="E167" s="203"/>
      <c r="F167" s="204"/>
      <c r="G167" s="328">
        <f t="shared" si="61"/>
        <v>0</v>
      </c>
      <c r="H167" s="203">
        <v>5</v>
      </c>
      <c r="I167" s="204">
        <v>0.5</v>
      </c>
      <c r="J167" s="328">
        <f t="shared" si="62"/>
        <v>0.375</v>
      </c>
      <c r="K167" s="203"/>
      <c r="L167" s="204"/>
      <c r="M167" s="205">
        <f t="shared" si="63"/>
        <v>0</v>
      </c>
      <c r="N167" s="206" t="s">
        <v>1412</v>
      </c>
      <c r="O167" s="207"/>
    </row>
    <row r="168" spans="1:15">
      <c r="A168" s="105"/>
      <c r="B168" s="208" t="s">
        <v>76</v>
      </c>
      <c r="C168" s="341"/>
      <c r="D168" s="342"/>
      <c r="E168" s="209"/>
      <c r="F168" s="210"/>
      <c r="G168" s="328">
        <f t="shared" ref="G168" si="64">IF(E168="4b",F168*0.5,IF(E168=5,F168*0.75,IF(E168="3a",F168*0,IF(E168="3b",F168*0,IF(E168=3,F168*0,IF(E168="4a",F168*0,F168))))))</f>
        <v>0</v>
      </c>
      <c r="H168" s="209"/>
      <c r="I168" s="210"/>
      <c r="J168" s="328">
        <f t="shared" ref="J168" si="65">IF(H168="4b",I168*0.5,IF(H168=5,I168*0.75,IF(H168="3a",I168*0,IF(H168="3b",I168*0,IF(H168=3,I168*0,IF(H168="4a",I168*0,I168))))))</f>
        <v>0</v>
      </c>
      <c r="K168" s="209"/>
      <c r="L168" s="211">
        <v>0</v>
      </c>
      <c r="M168" s="205">
        <v>1</v>
      </c>
      <c r="N168" s="212" t="s">
        <v>77</v>
      </c>
      <c r="O168" s="207"/>
    </row>
    <row r="169" spans="1:15" ht="13.5" thickBot="1">
      <c r="A169" s="107"/>
      <c r="B169" s="507" t="s">
        <v>78</v>
      </c>
      <c r="C169" s="508"/>
      <c r="D169" s="509"/>
      <c r="E169" s="213"/>
      <c r="F169" s="214">
        <f>SUM(F88:F168)</f>
        <v>1</v>
      </c>
      <c r="G169" s="214">
        <f>SUM(G88:G168)</f>
        <v>1</v>
      </c>
      <c r="H169" s="213"/>
      <c r="I169" s="214">
        <f>SUM(I88:I168)</f>
        <v>69.699999999999989</v>
      </c>
      <c r="J169" s="214">
        <f>SUM(J88:J168)</f>
        <v>49.775000000000006</v>
      </c>
      <c r="K169" s="213"/>
      <c r="L169" s="214">
        <f>SUM(L88:L168)</f>
        <v>20.900000000000002</v>
      </c>
      <c r="M169" s="291">
        <v>25</v>
      </c>
      <c r="N169" s="215"/>
      <c r="O169" s="207"/>
    </row>
    <row r="170" spans="1:15" ht="4.5" customHeight="1" thickBot="1">
      <c r="A170" s="28"/>
      <c r="B170" s="493"/>
      <c r="C170" s="494"/>
      <c r="D170" s="494"/>
      <c r="E170" s="494"/>
      <c r="F170" s="494"/>
      <c r="G170" s="494"/>
      <c r="H170" s="494"/>
      <c r="I170" s="494"/>
      <c r="J170" s="494"/>
      <c r="K170" s="495"/>
      <c r="L170" s="115"/>
      <c r="M170" s="52"/>
      <c r="N170" s="85"/>
      <c r="O170" s="216"/>
    </row>
    <row r="171" spans="1:15" ht="45.75" customHeight="1" thickBot="1">
      <c r="A171" s="112"/>
      <c r="B171" s="217"/>
      <c r="C171" s="114"/>
      <c r="D171" s="510" t="s">
        <v>79</v>
      </c>
      <c r="E171" s="511"/>
      <c r="F171" s="511"/>
      <c r="G171" s="511"/>
      <c r="H171" s="511"/>
      <c r="I171" s="511"/>
      <c r="J171" s="511"/>
      <c r="K171" s="511"/>
      <c r="L171" s="511"/>
      <c r="M171" s="512"/>
      <c r="N171" s="218" t="s">
        <v>39</v>
      </c>
    </row>
    <row r="172" spans="1:15" ht="15" customHeight="1" thickBot="1">
      <c r="A172" s="87"/>
      <c r="B172" s="219" t="s">
        <v>40</v>
      </c>
      <c r="C172" s="192" t="s">
        <v>14</v>
      </c>
      <c r="D172" s="193" t="s">
        <v>41</v>
      </c>
      <c r="E172" s="476" t="s">
        <v>800</v>
      </c>
      <c r="F172" s="477"/>
      <c r="G172" s="478"/>
      <c r="H172" s="479" t="s">
        <v>916</v>
      </c>
      <c r="I172" s="480"/>
      <c r="J172" s="481"/>
      <c r="K172" s="482" t="s">
        <v>1008</v>
      </c>
      <c r="L172" s="483"/>
      <c r="M172" s="484"/>
      <c r="N172" s="496" t="s">
        <v>42</v>
      </c>
      <c r="O172" s="143"/>
    </row>
    <row r="173" spans="1:15" ht="15" customHeight="1">
      <c r="A173" s="77"/>
      <c r="B173" s="194"/>
      <c r="C173" s="195"/>
      <c r="D173" s="338"/>
      <c r="E173" s="196" t="s">
        <v>44</v>
      </c>
      <c r="F173" s="197" t="s">
        <v>45</v>
      </c>
      <c r="G173" s="339" t="s">
        <v>46</v>
      </c>
      <c r="H173" s="198" t="s">
        <v>44</v>
      </c>
      <c r="I173" s="199" t="s">
        <v>45</v>
      </c>
      <c r="J173" s="340" t="s">
        <v>46</v>
      </c>
      <c r="K173" s="200" t="s">
        <v>44</v>
      </c>
      <c r="L173" s="201" t="s">
        <v>45</v>
      </c>
      <c r="M173" s="202" t="s">
        <v>46</v>
      </c>
      <c r="N173" s="497"/>
      <c r="O173" s="357" t="s">
        <v>43</v>
      </c>
    </row>
    <row r="174" spans="1:15">
      <c r="A174" s="278"/>
      <c r="B174" s="442" t="s">
        <v>65</v>
      </c>
      <c r="C174" s="442" t="s">
        <v>1206</v>
      </c>
      <c r="D174" s="455" t="s">
        <v>1355</v>
      </c>
      <c r="E174" s="312"/>
      <c r="F174" s="313"/>
      <c r="G174" s="328">
        <f t="shared" ref="G174:G186" si="66">IF(E174="4b",F174*0.5,IF(E174=5,F174*0.75,IF(E174="3a",F174*0,IF(E174="3b",F174*0,IF(E174=3,F174*0,IF(E174="4a",F174*0,F174))))))</f>
        <v>0</v>
      </c>
      <c r="H174" s="312"/>
      <c r="I174" s="313"/>
      <c r="J174" s="328">
        <f t="shared" ref="J174:J186" si="67">IF(H174="4b",I174*0.5,IF(H174=5,I174*0.75,IF(H174="3a",I174*0,IF(H174="3b",I174*0,IF(H174=3,I174*0,IF(H174="4a",I174*0,I174))))))</f>
        <v>0</v>
      </c>
      <c r="K174" s="203" t="s">
        <v>48</v>
      </c>
      <c r="L174" s="204">
        <v>1</v>
      </c>
      <c r="M174" s="359">
        <f t="shared" ref="M174:M186" si="68">IF(K174="4b",L174*0.5,IF(K174=5,L174*0.75,IF(K174="3a",L174*0,IF(K174="3b",L174*0,IF(K174=3,L174*0,IF(K174="4a",L174*0,L174))))))</f>
        <v>0.5</v>
      </c>
      <c r="N174" s="206" t="s">
        <v>1428</v>
      </c>
      <c r="O174" s="207"/>
    </row>
    <row r="175" spans="1:15">
      <c r="A175" s="278"/>
      <c r="B175" s="442" t="s">
        <v>1353</v>
      </c>
      <c r="C175" s="443" t="s">
        <v>1670</v>
      </c>
      <c r="D175" s="444" t="s">
        <v>1672</v>
      </c>
      <c r="E175" s="312"/>
      <c r="F175" s="313"/>
      <c r="G175" s="328">
        <f t="shared" si="66"/>
        <v>0</v>
      </c>
      <c r="H175" s="312">
        <v>5</v>
      </c>
      <c r="I175" s="313">
        <v>1</v>
      </c>
      <c r="J175" s="328">
        <f t="shared" si="67"/>
        <v>0.75</v>
      </c>
      <c r="K175" s="312"/>
      <c r="L175" s="313"/>
      <c r="M175" s="359">
        <f t="shared" si="68"/>
        <v>0</v>
      </c>
      <c r="N175" s="206" t="s">
        <v>1674</v>
      </c>
      <c r="O175" s="207"/>
    </row>
    <row r="176" spans="1:15">
      <c r="A176" s="104"/>
      <c r="B176" s="442" t="s">
        <v>54</v>
      </c>
      <c r="C176" s="443" t="s">
        <v>860</v>
      </c>
      <c r="D176" s="444" t="s">
        <v>944</v>
      </c>
      <c r="E176" s="312"/>
      <c r="F176" s="313"/>
      <c r="G176" s="328">
        <f t="shared" si="66"/>
        <v>0</v>
      </c>
      <c r="H176" s="312">
        <v>6</v>
      </c>
      <c r="I176" s="313">
        <v>1</v>
      </c>
      <c r="J176" s="328">
        <f t="shared" si="67"/>
        <v>1</v>
      </c>
      <c r="K176" s="312"/>
      <c r="L176" s="313"/>
      <c r="M176" s="359">
        <f t="shared" si="68"/>
        <v>0</v>
      </c>
      <c r="N176" s="206" t="s">
        <v>945</v>
      </c>
      <c r="O176" s="364"/>
    </row>
    <row r="177" spans="1:15">
      <c r="A177" s="104"/>
      <c r="B177" s="442" t="s">
        <v>54</v>
      </c>
      <c r="C177" s="443" t="s">
        <v>1502</v>
      </c>
      <c r="D177" s="444" t="s">
        <v>1529</v>
      </c>
      <c r="E177" s="312"/>
      <c r="F177" s="313"/>
      <c r="G177" s="328">
        <f t="shared" si="66"/>
        <v>0</v>
      </c>
      <c r="H177" s="312">
        <v>6</v>
      </c>
      <c r="I177" s="313">
        <v>1</v>
      </c>
      <c r="J177" s="328">
        <f t="shared" si="67"/>
        <v>1</v>
      </c>
      <c r="K177" s="312"/>
      <c r="L177" s="313"/>
      <c r="M177" s="359">
        <f t="shared" si="68"/>
        <v>0</v>
      </c>
      <c r="N177" s="206" t="s">
        <v>1503</v>
      </c>
      <c r="O177" s="364"/>
    </row>
    <row r="178" spans="1:15">
      <c r="A178" s="104"/>
      <c r="B178" s="442" t="s">
        <v>54</v>
      </c>
      <c r="C178" s="443" t="s">
        <v>1505</v>
      </c>
      <c r="D178" s="444" t="s">
        <v>1530</v>
      </c>
      <c r="E178" s="312"/>
      <c r="F178" s="313"/>
      <c r="G178" s="328">
        <f t="shared" si="66"/>
        <v>0</v>
      </c>
      <c r="H178" s="312" t="s">
        <v>48</v>
      </c>
      <c r="I178" s="313">
        <v>1</v>
      </c>
      <c r="J178" s="328">
        <f t="shared" si="67"/>
        <v>0.5</v>
      </c>
      <c r="K178" s="312"/>
      <c r="L178" s="313"/>
      <c r="M178" s="359">
        <f t="shared" si="68"/>
        <v>0</v>
      </c>
      <c r="N178" s="206" t="s">
        <v>1519</v>
      </c>
      <c r="O178" s="364"/>
    </row>
    <row r="179" spans="1:15">
      <c r="A179" s="104"/>
      <c r="B179" s="442" t="s">
        <v>54</v>
      </c>
      <c r="C179" s="443" t="s">
        <v>1507</v>
      </c>
      <c r="D179" s="444" t="s">
        <v>1530</v>
      </c>
      <c r="E179" s="312"/>
      <c r="F179" s="313"/>
      <c r="G179" s="328">
        <f t="shared" si="66"/>
        <v>0</v>
      </c>
      <c r="H179" s="312">
        <v>6</v>
      </c>
      <c r="I179" s="313">
        <v>1</v>
      </c>
      <c r="J179" s="328">
        <f t="shared" si="67"/>
        <v>1</v>
      </c>
      <c r="K179" s="312"/>
      <c r="L179" s="313"/>
      <c r="M179" s="359">
        <f t="shared" si="68"/>
        <v>0</v>
      </c>
      <c r="N179" s="206" t="s">
        <v>1508</v>
      </c>
      <c r="O179" s="364"/>
    </row>
    <row r="180" spans="1:15">
      <c r="A180" s="104"/>
      <c r="B180" s="442" t="s">
        <v>54</v>
      </c>
      <c r="C180" s="443" t="s">
        <v>1375</v>
      </c>
      <c r="D180" s="444" t="s">
        <v>1376</v>
      </c>
      <c r="E180" s="312"/>
      <c r="F180" s="313"/>
      <c r="G180" s="328">
        <f t="shared" si="66"/>
        <v>0</v>
      </c>
      <c r="H180" s="312" t="s">
        <v>48</v>
      </c>
      <c r="I180" s="313">
        <v>1</v>
      </c>
      <c r="J180" s="328">
        <f t="shared" si="67"/>
        <v>0.5</v>
      </c>
      <c r="K180" s="312"/>
      <c r="L180" s="313"/>
      <c r="M180" s="359">
        <f t="shared" si="68"/>
        <v>0</v>
      </c>
      <c r="N180" s="206" t="s">
        <v>1377</v>
      </c>
      <c r="O180" s="364"/>
    </row>
    <row r="181" spans="1:15" ht="38.25">
      <c r="A181" s="104"/>
      <c r="B181" s="442" t="s">
        <v>1003</v>
      </c>
      <c r="C181" s="443" t="s">
        <v>1004</v>
      </c>
      <c r="D181" s="444" t="s">
        <v>53</v>
      </c>
      <c r="E181" s="312"/>
      <c r="F181" s="313"/>
      <c r="G181" s="328">
        <f t="shared" si="66"/>
        <v>0</v>
      </c>
      <c r="H181" s="312">
        <v>6</v>
      </c>
      <c r="I181" s="313">
        <v>1</v>
      </c>
      <c r="J181" s="328">
        <f t="shared" si="67"/>
        <v>1</v>
      </c>
      <c r="K181" s="312"/>
      <c r="L181" s="313"/>
      <c r="M181" s="359">
        <f t="shared" si="68"/>
        <v>0</v>
      </c>
      <c r="N181" s="206" t="s">
        <v>1514</v>
      </c>
      <c r="O181" s="364"/>
    </row>
    <row r="182" spans="1:15">
      <c r="A182" s="104"/>
      <c r="B182" s="442" t="s">
        <v>66</v>
      </c>
      <c r="C182" s="443" t="s">
        <v>1005</v>
      </c>
      <c r="D182" s="444" t="s">
        <v>1683</v>
      </c>
      <c r="E182" s="312"/>
      <c r="F182" s="313"/>
      <c r="G182" s="328">
        <f t="shared" si="66"/>
        <v>0</v>
      </c>
      <c r="H182" s="312">
        <v>6</v>
      </c>
      <c r="I182" s="313">
        <v>2</v>
      </c>
      <c r="J182" s="328">
        <f t="shared" si="67"/>
        <v>2</v>
      </c>
      <c r="K182" s="312"/>
      <c r="L182" s="313"/>
      <c r="M182" s="359">
        <f t="shared" si="68"/>
        <v>0</v>
      </c>
      <c r="N182" s="206" t="s">
        <v>1684</v>
      </c>
      <c r="O182" s="364"/>
    </row>
    <row r="183" spans="1:15">
      <c r="A183" s="104"/>
      <c r="B183" s="442" t="s">
        <v>71</v>
      </c>
      <c r="C183" s="443" t="s">
        <v>80</v>
      </c>
      <c r="D183" s="444" t="s">
        <v>81</v>
      </c>
      <c r="E183" s="312"/>
      <c r="F183" s="313"/>
      <c r="G183" s="328">
        <f t="shared" si="66"/>
        <v>0</v>
      </c>
      <c r="H183" s="312">
        <v>6</v>
      </c>
      <c r="I183" s="313">
        <v>1</v>
      </c>
      <c r="J183" s="328">
        <f t="shared" si="67"/>
        <v>1</v>
      </c>
      <c r="K183" s="312"/>
      <c r="L183" s="313"/>
      <c r="M183" s="359">
        <f t="shared" si="68"/>
        <v>0</v>
      </c>
      <c r="N183" s="206" t="s">
        <v>1702</v>
      </c>
      <c r="O183" s="364"/>
    </row>
    <row r="184" spans="1:15">
      <c r="A184" s="104"/>
      <c r="B184" s="442" t="s">
        <v>47</v>
      </c>
      <c r="C184" s="443" t="s">
        <v>1659</v>
      </c>
      <c r="D184" s="444" t="s">
        <v>50</v>
      </c>
      <c r="E184" s="312" t="s">
        <v>20</v>
      </c>
      <c r="F184" s="313" t="s">
        <v>20</v>
      </c>
      <c r="G184" s="328" t="str">
        <f t="shared" si="66"/>
        <v xml:space="preserve"> </v>
      </c>
      <c r="H184" s="312">
        <v>5</v>
      </c>
      <c r="I184" s="313">
        <v>1</v>
      </c>
      <c r="J184" s="328">
        <f t="shared" si="67"/>
        <v>0.75</v>
      </c>
      <c r="K184" s="312"/>
      <c r="L184" s="313"/>
      <c r="M184" s="359">
        <f t="shared" si="68"/>
        <v>0</v>
      </c>
      <c r="N184" s="206" t="s">
        <v>1724</v>
      </c>
      <c r="O184" s="364"/>
    </row>
    <row r="185" spans="1:15">
      <c r="A185" s="104"/>
      <c r="B185" s="442" t="s">
        <v>47</v>
      </c>
      <c r="C185" s="443" t="s">
        <v>1659</v>
      </c>
      <c r="D185" s="444" t="s">
        <v>50</v>
      </c>
      <c r="E185" s="312"/>
      <c r="F185" s="313"/>
      <c r="G185" s="328">
        <f t="shared" si="66"/>
        <v>0</v>
      </c>
      <c r="H185" s="312">
        <v>5</v>
      </c>
      <c r="I185" s="313">
        <v>1</v>
      </c>
      <c r="J185" s="328">
        <f t="shared" si="67"/>
        <v>0.75</v>
      </c>
      <c r="K185" s="312"/>
      <c r="L185" s="313"/>
      <c r="M185" s="359">
        <f t="shared" si="68"/>
        <v>0</v>
      </c>
      <c r="N185" s="206" t="s">
        <v>1725</v>
      </c>
      <c r="O185" s="364"/>
    </row>
    <row r="186" spans="1:15">
      <c r="A186" s="104"/>
      <c r="B186" s="442" t="s">
        <v>69</v>
      </c>
      <c r="C186" s="443" t="s">
        <v>871</v>
      </c>
      <c r="D186" s="444" t="s">
        <v>873</v>
      </c>
      <c r="E186" s="312"/>
      <c r="F186" s="313"/>
      <c r="G186" s="328">
        <f t="shared" si="66"/>
        <v>0</v>
      </c>
      <c r="H186" s="312">
        <v>6</v>
      </c>
      <c r="I186" s="313">
        <v>1</v>
      </c>
      <c r="J186" s="328">
        <f t="shared" si="67"/>
        <v>1</v>
      </c>
      <c r="K186" s="312"/>
      <c r="L186" s="313"/>
      <c r="M186" s="359">
        <f t="shared" si="68"/>
        <v>0</v>
      </c>
      <c r="N186" s="206" t="s">
        <v>946</v>
      </c>
      <c r="O186" s="364"/>
    </row>
    <row r="187" spans="1:15" ht="13.5" thickBot="1">
      <c r="A187" s="105"/>
      <c r="B187" s="208" t="s">
        <v>76</v>
      </c>
      <c r="C187" s="341"/>
      <c r="D187" s="342"/>
      <c r="E187" s="209"/>
      <c r="F187" s="210"/>
      <c r="G187" s="328">
        <f>IF(E187=4,F187*0.5,IF(E187=5,F187*0.75,IF(E187=3,F187*0,F187)))</f>
        <v>0</v>
      </c>
      <c r="H187" s="209"/>
      <c r="I187" s="210"/>
      <c r="J187" s="328">
        <f t="shared" ref="J187" si="69">IF(H187="4b",I187*0.5,IF(H187=5,I187*0.75,IF(H187="3a",I187*0,IF(H187="3b",I187*0,IF(H187=3,I187*0,IF(H187="4a",I187*0,I187))))))</f>
        <v>0</v>
      </c>
      <c r="K187" s="209"/>
      <c r="L187" s="211"/>
      <c r="M187" s="205">
        <f t="shared" ref="M187" si="70">IF(K187="4b",L187*0.5,IF(K187=5,L187*0.75,IF(K187="3a",L187*0,IF(K187="3b",L187*0,IF(K187=3,L187*0,IF(K187="4a",L187*0,L187))))))</f>
        <v>0</v>
      </c>
      <c r="N187" s="212"/>
      <c r="O187" s="216"/>
    </row>
    <row r="188" spans="1:15" ht="16.5" customHeight="1" thickBot="1">
      <c r="A188" s="107"/>
      <c r="B188" s="507" t="s">
        <v>82</v>
      </c>
      <c r="C188" s="508"/>
      <c r="D188" s="509"/>
      <c r="E188" s="213"/>
      <c r="F188" s="214">
        <f>SUM(F174:F187)</f>
        <v>0</v>
      </c>
      <c r="G188" s="214">
        <f>SUM(G174:G187)</f>
        <v>0</v>
      </c>
      <c r="H188" s="213"/>
      <c r="I188" s="214">
        <f>SUM(I174:I187)</f>
        <v>13</v>
      </c>
      <c r="J188" s="214">
        <f>SUM(J174:J187)</f>
        <v>11.25</v>
      </c>
      <c r="K188" s="213"/>
      <c r="L188" s="214">
        <f>SUM(L174:L187)</f>
        <v>1</v>
      </c>
      <c r="M188" s="291">
        <f>SUM(M174:M187)</f>
        <v>0.5</v>
      </c>
      <c r="N188" s="215"/>
    </row>
    <row r="189" spans="1:15" ht="6.75" customHeight="1" thickBot="1">
      <c r="A189" s="28"/>
      <c r="B189" s="493"/>
      <c r="C189" s="494"/>
      <c r="D189" s="494"/>
      <c r="E189" s="494"/>
      <c r="F189" s="494"/>
      <c r="G189" s="494"/>
      <c r="H189" s="494"/>
      <c r="I189" s="494"/>
      <c r="J189" s="494"/>
      <c r="K189" s="495"/>
      <c r="L189" s="115"/>
      <c r="M189" s="52"/>
      <c r="N189" s="85"/>
      <c r="O189" s="143"/>
    </row>
    <row r="190" spans="1:15" ht="36.75" customHeight="1" thickBot="1">
      <c r="A190" s="112"/>
      <c r="B190" s="217"/>
      <c r="C190" s="113"/>
      <c r="D190" s="510" t="s">
        <v>83</v>
      </c>
      <c r="E190" s="511"/>
      <c r="F190" s="511"/>
      <c r="G190" s="511"/>
      <c r="H190" s="511"/>
      <c r="I190" s="511"/>
      <c r="J190" s="511"/>
      <c r="K190" s="511"/>
      <c r="L190" s="511"/>
      <c r="M190" s="220"/>
      <c r="N190" s="218" t="s">
        <v>39</v>
      </c>
      <c r="O190" s="491" t="s">
        <v>43</v>
      </c>
    </row>
    <row r="191" spans="1:15" ht="15" customHeight="1" thickBot="1">
      <c r="A191" s="87"/>
      <c r="B191" s="219" t="s">
        <v>40</v>
      </c>
      <c r="C191" s="192" t="s">
        <v>14</v>
      </c>
      <c r="D191" s="193" t="s">
        <v>41</v>
      </c>
      <c r="E191" s="476" t="s">
        <v>800</v>
      </c>
      <c r="F191" s="477"/>
      <c r="G191" s="478"/>
      <c r="H191" s="479" t="s">
        <v>916</v>
      </c>
      <c r="I191" s="480"/>
      <c r="J191" s="481"/>
      <c r="K191" s="482" t="s">
        <v>1008</v>
      </c>
      <c r="L191" s="483"/>
      <c r="M191" s="484"/>
      <c r="N191" s="496" t="s">
        <v>42</v>
      </c>
      <c r="O191" s="492"/>
    </row>
    <row r="192" spans="1:15" ht="15" customHeight="1">
      <c r="A192" s="77"/>
      <c r="B192" s="194"/>
      <c r="C192" s="195"/>
      <c r="D192" s="338"/>
      <c r="E192" s="196" t="s">
        <v>44</v>
      </c>
      <c r="F192" s="197" t="s">
        <v>45</v>
      </c>
      <c r="G192" s="339" t="s">
        <v>46</v>
      </c>
      <c r="H192" s="198" t="s">
        <v>44</v>
      </c>
      <c r="I192" s="199" t="s">
        <v>45</v>
      </c>
      <c r="J192" s="340" t="s">
        <v>46</v>
      </c>
      <c r="K192" s="200" t="s">
        <v>44</v>
      </c>
      <c r="L192" s="201" t="s">
        <v>45</v>
      </c>
      <c r="M192" s="202" t="s">
        <v>46</v>
      </c>
      <c r="N192" s="497"/>
      <c r="O192" s="358"/>
    </row>
    <row r="193" spans="1:15">
      <c r="A193" s="278"/>
      <c r="B193" s="442" t="s">
        <v>65</v>
      </c>
      <c r="C193" s="442" t="s">
        <v>1206</v>
      </c>
      <c r="D193" s="455" t="s">
        <v>1355</v>
      </c>
      <c r="E193" s="312"/>
      <c r="F193" s="313"/>
      <c r="G193" s="328">
        <f>IF(E193="4b",F193*0.5,IF(E193=5,F193*0.75,IF(E193="3a",F193*0,IF(E193="3b",F193*0,IF(E193=3,F193*0,IF(E193="4a",F193*0,F193))))))</f>
        <v>0</v>
      </c>
      <c r="H193" s="312"/>
      <c r="I193" s="313"/>
      <c r="J193" s="328">
        <f>IF(H193="4b",I193*0.5,IF(H193=5,I193*0.75,IF(H193="3a",I193*0,IF(H193="3b",I193*0,IF(H193=3,I193*0,IF(H193="4a",I193*0,I193))))))</f>
        <v>0</v>
      </c>
      <c r="K193" s="203" t="s">
        <v>56</v>
      </c>
      <c r="L193" s="204">
        <v>1</v>
      </c>
      <c r="M193" s="205">
        <f>IF(K193="4b",L193*0.5,IF(K193=5,L193*0.75,IF(K193="3a",L193*0,IF(K193="3b",L193*0,IF(K193=3,L193*0,IF(K193="4a",L193*0,L193))))))</f>
        <v>0</v>
      </c>
      <c r="N193" s="206" t="s">
        <v>1416</v>
      </c>
      <c r="O193" s="207"/>
    </row>
    <row r="194" spans="1:15" ht="25.5">
      <c r="A194" s="278"/>
      <c r="B194" s="442" t="s">
        <v>65</v>
      </c>
      <c r="C194" s="442" t="s">
        <v>1206</v>
      </c>
      <c r="D194" s="455" t="s">
        <v>1429</v>
      </c>
      <c r="E194" s="312"/>
      <c r="F194" s="313"/>
      <c r="G194" s="328">
        <f t="shared" ref="G194:G203" si="71">IF(E194="4b",F194*0.5,IF(E194=5,F194*0.75,IF(E194="3a",F194*0,IF(E194="3b",F194*0,IF(E194=3,F194*0,IF(E194="4a",F194*0,F194))))))</f>
        <v>0</v>
      </c>
      <c r="H194" s="312"/>
      <c r="I194" s="313"/>
      <c r="J194" s="328">
        <f t="shared" ref="J194:J203" si="72">IF(H194="4b",I194*0.5,IF(H194=5,I194*0.75,IF(H194="3a",I194*0,IF(H194="3b",I194*0,IF(H194=3,I194*0,IF(H194="4a",I194*0,I194))))))</f>
        <v>0</v>
      </c>
      <c r="K194" s="203" t="s">
        <v>56</v>
      </c>
      <c r="L194" s="204">
        <v>4</v>
      </c>
      <c r="M194" s="205">
        <f t="shared" ref="M194:M203" si="73">IF(K194="4b",L194*0.5,IF(K194=5,L194*0.75,IF(K194="3a",L194*0,IF(K194="3b",L194*0,IF(K194=3,L194*0,IF(K194="4a",L194*0,L194))))))</f>
        <v>0</v>
      </c>
      <c r="N194" s="206" t="s">
        <v>1414</v>
      </c>
      <c r="O194" s="207"/>
    </row>
    <row r="195" spans="1:15" ht="25.5">
      <c r="A195" s="278"/>
      <c r="B195" s="442" t="s">
        <v>65</v>
      </c>
      <c r="C195" s="442" t="s">
        <v>1206</v>
      </c>
      <c r="D195" s="455" t="s">
        <v>1430</v>
      </c>
      <c r="E195" s="312"/>
      <c r="F195" s="313"/>
      <c r="G195" s="328">
        <f t="shared" si="71"/>
        <v>0</v>
      </c>
      <c r="H195" s="312"/>
      <c r="I195" s="313"/>
      <c r="J195" s="328">
        <f t="shared" si="72"/>
        <v>0</v>
      </c>
      <c r="K195" s="203" t="s">
        <v>56</v>
      </c>
      <c r="L195" s="204">
        <v>4</v>
      </c>
      <c r="M195" s="205">
        <f t="shared" si="73"/>
        <v>0</v>
      </c>
      <c r="N195" s="206" t="s">
        <v>1415</v>
      </c>
      <c r="O195" s="207"/>
    </row>
    <row r="196" spans="1:15" ht="13.5" thickBot="1">
      <c r="A196" s="104"/>
      <c r="B196" s="442" t="s">
        <v>1426</v>
      </c>
      <c r="C196" s="442" t="s">
        <v>1427</v>
      </c>
      <c r="D196" s="444" t="s">
        <v>68</v>
      </c>
      <c r="E196" s="203"/>
      <c r="F196" s="204"/>
      <c r="G196" s="328">
        <f t="shared" si="71"/>
        <v>0</v>
      </c>
      <c r="H196" s="203">
        <v>6</v>
      </c>
      <c r="I196" s="204">
        <v>1</v>
      </c>
      <c r="J196" s="328">
        <f t="shared" si="72"/>
        <v>1</v>
      </c>
      <c r="K196" s="203"/>
      <c r="L196" s="204"/>
      <c r="M196" s="205">
        <f t="shared" si="73"/>
        <v>0</v>
      </c>
      <c r="N196" s="206" t="s">
        <v>20</v>
      </c>
      <c r="O196" s="216"/>
    </row>
    <row r="197" spans="1:15" ht="13.5" thickBot="1">
      <c r="A197" s="104"/>
      <c r="B197" s="442" t="s">
        <v>1426</v>
      </c>
      <c r="C197" s="442" t="s">
        <v>1427</v>
      </c>
      <c r="D197" s="444" t="s">
        <v>1431</v>
      </c>
      <c r="E197" s="203"/>
      <c r="F197" s="204"/>
      <c r="G197" s="328">
        <f t="shared" si="71"/>
        <v>0</v>
      </c>
      <c r="H197" s="203">
        <v>6</v>
      </c>
      <c r="I197" s="204">
        <v>1</v>
      </c>
      <c r="J197" s="328">
        <f t="shared" si="72"/>
        <v>1</v>
      </c>
      <c r="K197" s="203">
        <v>6</v>
      </c>
      <c r="L197" s="204">
        <v>2</v>
      </c>
      <c r="M197" s="205">
        <f t="shared" si="73"/>
        <v>2</v>
      </c>
      <c r="N197" s="206" t="s">
        <v>20</v>
      </c>
      <c r="O197" s="216"/>
    </row>
    <row r="198" spans="1:15" ht="13.5" thickBot="1">
      <c r="A198" s="104"/>
      <c r="B198" s="442" t="s">
        <v>1426</v>
      </c>
      <c r="C198" s="442" t="s">
        <v>1427</v>
      </c>
      <c r="D198" s="444" t="s">
        <v>49</v>
      </c>
      <c r="E198" s="203"/>
      <c r="F198" s="204"/>
      <c r="G198" s="328">
        <f t="shared" si="71"/>
        <v>0</v>
      </c>
      <c r="H198" s="203">
        <v>6</v>
      </c>
      <c r="I198" s="204">
        <v>1</v>
      </c>
      <c r="J198" s="328">
        <f t="shared" si="72"/>
        <v>1</v>
      </c>
      <c r="K198" s="203"/>
      <c r="L198" s="204"/>
      <c r="M198" s="205">
        <f t="shared" si="73"/>
        <v>0</v>
      </c>
      <c r="N198" s="206" t="s">
        <v>20</v>
      </c>
      <c r="O198" s="216"/>
    </row>
    <row r="199" spans="1:15" ht="38.25">
      <c r="A199" s="278"/>
      <c r="B199" s="445" t="s">
        <v>47</v>
      </c>
      <c r="C199" s="459" t="s">
        <v>1362</v>
      </c>
      <c r="D199" s="453" t="s">
        <v>1363</v>
      </c>
      <c r="E199" s="312"/>
      <c r="F199" s="409"/>
      <c r="G199" s="328">
        <f t="shared" si="71"/>
        <v>0</v>
      </c>
      <c r="H199" s="312">
        <v>5</v>
      </c>
      <c r="I199" s="409">
        <v>1</v>
      </c>
      <c r="J199" s="328">
        <f t="shared" si="72"/>
        <v>0.75</v>
      </c>
      <c r="K199" s="312"/>
      <c r="L199" s="409"/>
      <c r="M199" s="205">
        <f t="shared" si="73"/>
        <v>0</v>
      </c>
      <c r="N199" s="206" t="s">
        <v>1705</v>
      </c>
      <c r="O199" s="389"/>
    </row>
    <row r="200" spans="1:15">
      <c r="A200" s="104"/>
      <c r="B200" s="445" t="s">
        <v>47</v>
      </c>
      <c r="C200" s="445" t="s">
        <v>912</v>
      </c>
      <c r="D200" s="447" t="s">
        <v>998</v>
      </c>
      <c r="E200" s="203"/>
      <c r="F200" s="410"/>
      <c r="G200" s="328">
        <f t="shared" si="71"/>
        <v>0</v>
      </c>
      <c r="H200" s="203"/>
      <c r="I200" s="410"/>
      <c r="J200" s="328">
        <f t="shared" si="72"/>
        <v>0</v>
      </c>
      <c r="K200" s="203">
        <v>5</v>
      </c>
      <c r="L200" s="410">
        <v>3</v>
      </c>
      <c r="M200" s="205">
        <f t="shared" si="73"/>
        <v>2.25</v>
      </c>
      <c r="N200" s="206"/>
      <c r="O200" s="454"/>
    </row>
    <row r="201" spans="1:15">
      <c r="A201" s="104"/>
      <c r="B201" s="445" t="s">
        <v>47</v>
      </c>
      <c r="C201" s="445" t="s">
        <v>912</v>
      </c>
      <c r="D201" s="447" t="s">
        <v>1658</v>
      </c>
      <c r="E201" s="203"/>
      <c r="F201" s="410"/>
      <c r="G201" s="328">
        <f t="shared" si="71"/>
        <v>0</v>
      </c>
      <c r="H201" s="203"/>
      <c r="I201" s="410"/>
      <c r="J201" s="328">
        <f t="shared" si="72"/>
        <v>0</v>
      </c>
      <c r="K201" s="203">
        <v>5</v>
      </c>
      <c r="L201" s="410">
        <v>3</v>
      </c>
      <c r="M201" s="205">
        <f t="shared" si="73"/>
        <v>2.25</v>
      </c>
      <c r="N201" s="206"/>
      <c r="O201" s="454"/>
    </row>
    <row r="202" spans="1:15">
      <c r="A202" s="104"/>
      <c r="B202" s="445" t="s">
        <v>47</v>
      </c>
      <c r="C202" s="445" t="s">
        <v>912</v>
      </c>
      <c r="D202" s="447" t="s">
        <v>52</v>
      </c>
      <c r="E202" s="203"/>
      <c r="F202" s="410"/>
      <c r="G202" s="328">
        <f t="shared" si="71"/>
        <v>0</v>
      </c>
      <c r="H202" s="203">
        <v>5</v>
      </c>
      <c r="I202" s="410">
        <v>2</v>
      </c>
      <c r="J202" s="328">
        <f t="shared" si="72"/>
        <v>1.5</v>
      </c>
      <c r="K202" s="203"/>
      <c r="L202" s="410"/>
      <c r="M202" s="205">
        <f t="shared" si="73"/>
        <v>0</v>
      </c>
      <c r="N202" s="206"/>
      <c r="O202" s="454"/>
    </row>
    <row r="203" spans="1:15">
      <c r="A203" s="278"/>
      <c r="B203" s="442" t="s">
        <v>66</v>
      </c>
      <c r="C203" s="443" t="s">
        <v>67</v>
      </c>
      <c r="D203" s="444" t="s">
        <v>60</v>
      </c>
      <c r="E203" s="312"/>
      <c r="F203" s="313"/>
      <c r="G203" s="328">
        <f t="shared" si="71"/>
        <v>0</v>
      </c>
      <c r="H203" s="312">
        <v>6</v>
      </c>
      <c r="I203" s="313">
        <v>1</v>
      </c>
      <c r="J203" s="328">
        <f t="shared" si="72"/>
        <v>1</v>
      </c>
      <c r="K203" s="312"/>
      <c r="L203" s="313"/>
      <c r="M203" s="205">
        <f t="shared" si="73"/>
        <v>0</v>
      </c>
      <c r="N203" s="206" t="s">
        <v>1373</v>
      </c>
      <c r="O203" s="207"/>
    </row>
    <row r="204" spans="1:15">
      <c r="A204" s="121"/>
      <c r="B204" s="221" t="s">
        <v>76</v>
      </c>
      <c r="C204" s="343"/>
      <c r="D204" s="344"/>
      <c r="E204" s="209"/>
      <c r="F204" s="210"/>
      <c r="G204" s="328">
        <f t="shared" ref="G204" si="74">IF(E204="4b",F204*0.5,IF(E204=5,F204*0.75,IF(E204="3a",F204*0,IF(E204="3b",F204*0,IF(E204=3,F204*0,IF(E204="4a",F204*0,F204))))))</f>
        <v>0</v>
      </c>
      <c r="H204" s="209"/>
      <c r="I204" s="210"/>
      <c r="J204" s="328">
        <f>IF(H204="4b",I204*0.5,IF(H204=5,I204*0.75,IF(H204=3,I204*0,IF(H204="4a",I204*0,I204))))</f>
        <v>0</v>
      </c>
      <c r="K204" s="209"/>
      <c r="L204" s="211"/>
      <c r="M204" s="205">
        <f t="shared" ref="M204" si="75">IF(K204="4b",L204*0.5,IF(K204=5,L204*0.75,IF(K204="3a",L204*0,IF(K204="3b",L204*0,IF(K204=3,L204*0,IF(K204="4a",L204*0,L204))))))</f>
        <v>0</v>
      </c>
      <c r="N204" s="212"/>
      <c r="O204" s="143"/>
    </row>
    <row r="205" spans="1:15" ht="13.5" thickBot="1">
      <c r="A205" s="122"/>
      <c r="B205" s="522" t="s">
        <v>82</v>
      </c>
      <c r="C205" s="523"/>
      <c r="D205" s="524"/>
      <c r="E205" s="213"/>
      <c r="F205" s="214">
        <f>SUM(F193:F204)</f>
        <v>0</v>
      </c>
      <c r="G205" s="214">
        <f>SUM(G193:G204)</f>
        <v>0</v>
      </c>
      <c r="H205" s="213"/>
      <c r="I205" s="214">
        <f>SUM(I193:I204)</f>
        <v>7</v>
      </c>
      <c r="J205" s="214">
        <f>SUM(J193:J204)</f>
        <v>6.25</v>
      </c>
      <c r="K205" s="213"/>
      <c r="L205" s="214">
        <f>SUM(L193:L204)</f>
        <v>17</v>
      </c>
      <c r="M205" s="291">
        <f>SUM(M193:M204)</f>
        <v>6.5</v>
      </c>
      <c r="N205" s="215"/>
      <c r="O205" s="143"/>
    </row>
    <row r="206" spans="1:15" ht="4.5" customHeight="1" thickBot="1">
      <c r="A206" s="28"/>
      <c r="B206" s="493"/>
      <c r="C206" s="494"/>
      <c r="D206" s="494"/>
      <c r="E206" s="494"/>
      <c r="F206" s="494"/>
      <c r="G206" s="494"/>
      <c r="H206" s="494"/>
      <c r="I206" s="494"/>
      <c r="J206" s="494"/>
      <c r="K206" s="495"/>
      <c r="L206" s="115"/>
      <c r="M206" s="52"/>
      <c r="N206" s="85"/>
      <c r="O206" s="143"/>
    </row>
    <row r="207" spans="1:15" ht="37.5" customHeight="1" thickBot="1">
      <c r="A207" s="109"/>
      <c r="B207" s="533" t="s">
        <v>84</v>
      </c>
      <c r="C207" s="534"/>
      <c r="D207" s="534"/>
      <c r="E207" s="534"/>
      <c r="F207" s="534"/>
      <c r="G207" s="534"/>
      <c r="H207" s="534"/>
      <c r="I207" s="534"/>
      <c r="J207" s="534"/>
      <c r="K207" s="534"/>
      <c r="L207" s="534"/>
      <c r="M207" s="535"/>
      <c r="N207" s="222"/>
      <c r="O207" s="143"/>
    </row>
    <row r="208" spans="1:15" ht="15" customHeight="1" thickBot="1">
      <c r="A208" s="107"/>
      <c r="B208" s="223" t="s">
        <v>85</v>
      </c>
      <c r="C208" s="224" t="s">
        <v>86</v>
      </c>
      <c r="D208" s="225" t="s">
        <v>87</v>
      </c>
      <c r="E208" s="476" t="s">
        <v>800</v>
      </c>
      <c r="F208" s="477"/>
      <c r="G208" s="478"/>
      <c r="H208" s="479" t="s">
        <v>916</v>
      </c>
      <c r="I208" s="480"/>
      <c r="J208" s="481"/>
      <c r="K208" s="482" t="s">
        <v>1008</v>
      </c>
      <c r="L208" s="483"/>
      <c r="M208" s="484"/>
      <c r="N208" s="226" t="s">
        <v>19</v>
      </c>
      <c r="O208" s="143"/>
    </row>
    <row r="209" spans="1:14" ht="23.25" thickBot="1">
      <c r="A209" s="106"/>
      <c r="B209" s="227" t="s">
        <v>85</v>
      </c>
      <c r="C209" s="228" t="s">
        <v>86</v>
      </c>
      <c r="D209" s="229" t="s">
        <v>87</v>
      </c>
      <c r="E209" s="230" t="s">
        <v>88</v>
      </c>
      <c r="F209" s="231" t="s">
        <v>89</v>
      </c>
      <c r="G209" s="232" t="s">
        <v>90</v>
      </c>
      <c r="H209" s="233" t="s">
        <v>88</v>
      </c>
      <c r="I209" s="234" t="s">
        <v>89</v>
      </c>
      <c r="J209" s="234" t="s">
        <v>90</v>
      </c>
      <c r="K209" s="235" t="s">
        <v>88</v>
      </c>
      <c r="L209" s="236" t="s">
        <v>89</v>
      </c>
      <c r="M209" s="237" t="s">
        <v>90</v>
      </c>
      <c r="N209" s="238"/>
    </row>
    <row r="210" spans="1:14" ht="15" customHeight="1">
      <c r="A210" s="105"/>
      <c r="B210" s="528" t="s">
        <v>91</v>
      </c>
      <c r="C210" s="529"/>
      <c r="D210" s="530"/>
      <c r="E210" s="239">
        <v>0</v>
      </c>
      <c r="F210" s="356">
        <v>0</v>
      </c>
      <c r="G210" s="240">
        <f>E210-F210</f>
        <v>0</v>
      </c>
      <c r="H210" s="239">
        <v>6</v>
      </c>
      <c r="I210" s="356">
        <v>5</v>
      </c>
      <c r="J210" s="240">
        <f>H210-I210</f>
        <v>1</v>
      </c>
      <c r="K210" s="241">
        <v>6</v>
      </c>
      <c r="L210" s="242">
        <v>5</v>
      </c>
      <c r="M210" s="243">
        <f>K210-L210</f>
        <v>1</v>
      </c>
      <c r="N210" s="393"/>
    </row>
    <row r="211" spans="1:14" ht="13.5" thickBot="1">
      <c r="A211" s="107"/>
      <c r="B211" s="507" t="s">
        <v>92</v>
      </c>
      <c r="C211" s="508"/>
      <c r="D211" s="509"/>
      <c r="E211" s="244">
        <f t="shared" ref="E211:M211" si="76">SUM(E210:E210)</f>
        <v>0</v>
      </c>
      <c r="F211" s="245">
        <f t="shared" si="76"/>
        <v>0</v>
      </c>
      <c r="G211" s="246">
        <f t="shared" si="76"/>
        <v>0</v>
      </c>
      <c r="H211" s="245">
        <f t="shared" si="76"/>
        <v>6</v>
      </c>
      <c r="I211" s="245">
        <f t="shared" si="76"/>
        <v>5</v>
      </c>
      <c r="J211" s="246">
        <f t="shared" si="76"/>
        <v>1</v>
      </c>
      <c r="K211" s="244">
        <f t="shared" si="76"/>
        <v>6</v>
      </c>
      <c r="L211" s="245">
        <f t="shared" si="76"/>
        <v>5</v>
      </c>
      <c r="M211" s="246">
        <f t="shared" si="76"/>
        <v>1</v>
      </c>
      <c r="N211" s="247"/>
    </row>
    <row r="212" spans="1:14" ht="3.75" customHeight="1" thickBot="1">
      <c r="A212" s="28"/>
      <c r="B212" s="493"/>
      <c r="C212" s="494"/>
      <c r="D212" s="494"/>
      <c r="E212" s="494"/>
      <c r="F212" s="494"/>
      <c r="G212" s="494"/>
      <c r="H212" s="494"/>
      <c r="I212" s="494"/>
      <c r="J212" s="494"/>
      <c r="K212" s="495"/>
      <c r="L212" s="115"/>
      <c r="M212" s="52"/>
      <c r="N212" s="83"/>
    </row>
    <row r="213" spans="1:14" ht="39" customHeight="1" thickBot="1">
      <c r="A213" s="108"/>
      <c r="B213" s="545" t="s">
        <v>93</v>
      </c>
      <c r="C213" s="546"/>
      <c r="D213" s="546"/>
      <c r="E213" s="546"/>
      <c r="F213" s="546"/>
      <c r="G213" s="546"/>
      <c r="H213" s="546"/>
      <c r="I213" s="546"/>
      <c r="J213" s="546"/>
      <c r="K213" s="546"/>
      <c r="L213" s="546"/>
      <c r="M213" s="547"/>
      <c r="N213" s="79"/>
    </row>
    <row r="214" spans="1:14" ht="15" customHeight="1" thickBot="1">
      <c r="A214" s="108"/>
      <c r="B214" s="536"/>
      <c r="C214" s="537"/>
      <c r="D214" s="538"/>
      <c r="E214" s="476" t="s">
        <v>800</v>
      </c>
      <c r="F214" s="477"/>
      <c r="G214" s="478"/>
      <c r="H214" s="479" t="s">
        <v>916</v>
      </c>
      <c r="I214" s="480"/>
      <c r="J214" s="481"/>
      <c r="K214" s="482" t="s">
        <v>1008</v>
      </c>
      <c r="L214" s="483"/>
      <c r="M214" s="484"/>
      <c r="N214" s="88"/>
    </row>
    <row r="215" spans="1:14" ht="21.75" customHeight="1">
      <c r="A215" s="108"/>
      <c r="B215" s="539"/>
      <c r="C215" s="540"/>
      <c r="D215" s="541"/>
      <c r="E215" s="230" t="s">
        <v>94</v>
      </c>
      <c r="F215" s="231" t="s">
        <v>89</v>
      </c>
      <c r="G215" s="232" t="s">
        <v>95</v>
      </c>
      <c r="H215" s="233" t="s">
        <v>94</v>
      </c>
      <c r="I215" s="234" t="s">
        <v>89</v>
      </c>
      <c r="J215" s="234" t="s">
        <v>95</v>
      </c>
      <c r="K215" s="235" t="s">
        <v>94</v>
      </c>
      <c r="L215" s="236" t="s">
        <v>89</v>
      </c>
      <c r="M215" s="237" t="s">
        <v>95</v>
      </c>
      <c r="N215" s="88"/>
    </row>
    <row r="216" spans="1:14" ht="15" customHeight="1">
      <c r="A216" s="108"/>
      <c r="B216" s="542"/>
      <c r="C216" s="543"/>
      <c r="D216" s="544"/>
      <c r="E216" s="94">
        <v>6</v>
      </c>
      <c r="F216" s="94">
        <v>6</v>
      </c>
      <c r="G216" s="59">
        <f>E216-F216</f>
        <v>0</v>
      </c>
      <c r="H216" s="94">
        <v>12</v>
      </c>
      <c r="I216" s="94">
        <v>9</v>
      </c>
      <c r="J216" s="355">
        <f>H216-I216</f>
        <v>3</v>
      </c>
      <c r="K216" s="59">
        <v>12</v>
      </c>
      <c r="L216" s="59">
        <v>10</v>
      </c>
      <c r="M216" s="60">
        <f>K216-L216</f>
        <v>2</v>
      </c>
      <c r="N216" s="290" t="s">
        <v>96</v>
      </c>
    </row>
    <row r="217" spans="1:14" ht="13.5" thickBot="1">
      <c r="A217" s="107"/>
      <c r="B217" s="487" t="s">
        <v>97</v>
      </c>
      <c r="C217" s="531"/>
      <c r="D217" s="532"/>
      <c r="E217" s="90"/>
      <c r="F217" s="91"/>
      <c r="G217" s="91">
        <f>G216</f>
        <v>0</v>
      </c>
      <c r="H217" s="91"/>
      <c r="I217" s="91"/>
      <c r="J217" s="91">
        <f>J216</f>
        <v>3</v>
      </c>
      <c r="K217" s="91"/>
      <c r="L217" s="91" t="s">
        <v>20</v>
      </c>
      <c r="M217" s="92">
        <f>M216</f>
        <v>2</v>
      </c>
      <c r="N217" s="89"/>
    </row>
    <row r="218" spans="1:14" ht="2.25" customHeight="1" thickBot="1">
      <c r="A218" s="28"/>
      <c r="B218" s="525"/>
      <c r="C218" s="526"/>
      <c r="D218" s="526"/>
      <c r="E218" s="526"/>
      <c r="F218" s="526"/>
      <c r="G218" s="526"/>
      <c r="H218" s="526"/>
      <c r="I218" s="526"/>
      <c r="J218" s="526"/>
      <c r="K218" s="527"/>
      <c r="L218" s="116"/>
      <c r="M218" s="53"/>
      <c r="N218" s="80"/>
    </row>
    <row r="219" spans="1:14">
      <c r="C219" s="119"/>
      <c r="D219" s="1"/>
      <c r="E219" s="1"/>
      <c r="F219" s="1"/>
      <c r="G219" s="13"/>
      <c r="H219" s="1"/>
      <c r="I219" s="1"/>
      <c r="J219" s="13"/>
      <c r="K219" s="1"/>
      <c r="L219" s="1"/>
      <c r="M219" s="13"/>
    </row>
    <row r="220" spans="1:14" ht="14.25" customHeight="1">
      <c r="B220" s="314"/>
      <c r="D220" s="1"/>
      <c r="E220" s="1"/>
      <c r="F220" s="1"/>
      <c r="G220" s="13"/>
      <c r="H220" s="1"/>
      <c r="I220" s="1"/>
      <c r="J220" s="13"/>
      <c r="K220" s="1"/>
      <c r="L220" s="1"/>
      <c r="M220" s="13"/>
      <c r="N220" s="95"/>
    </row>
    <row r="221" spans="1:14" ht="13.5" thickBot="1">
      <c r="D221" s="1"/>
      <c r="E221" s="1"/>
      <c r="F221" s="1"/>
      <c r="G221" s="13" t="s">
        <v>20</v>
      </c>
      <c r="H221" s="1"/>
      <c r="I221" s="1"/>
      <c r="J221" s="13"/>
      <c r="K221" s="1"/>
      <c r="L221" s="1"/>
      <c r="M221" s="13"/>
      <c r="N221" s="82"/>
    </row>
    <row r="222" spans="1:14" ht="16.5" customHeight="1" thickBot="1">
      <c r="B222" s="62"/>
      <c r="C222" s="473" t="s">
        <v>1707</v>
      </c>
      <c r="D222" s="474"/>
      <c r="E222" s="474"/>
      <c r="F222" s="474"/>
      <c r="G222" s="474"/>
      <c r="H222" s="474"/>
      <c r="I222" s="474"/>
      <c r="J222" s="474"/>
      <c r="K222" s="474"/>
      <c r="L222" s="474"/>
      <c r="M222" s="475"/>
      <c r="N222" s="82"/>
    </row>
    <row r="223" spans="1:14" ht="13.5" customHeight="1" thickBot="1">
      <c r="B223" s="61"/>
      <c r="C223" s="64" t="s">
        <v>98</v>
      </c>
      <c r="D223" s="55"/>
      <c r="E223" s="476" t="s">
        <v>800</v>
      </c>
      <c r="F223" s="477"/>
      <c r="G223" s="478"/>
      <c r="H223" s="479" t="s">
        <v>916</v>
      </c>
      <c r="I223" s="480"/>
      <c r="J223" s="481"/>
      <c r="K223" s="482" t="s">
        <v>1008</v>
      </c>
      <c r="L223" s="483"/>
      <c r="M223" s="484"/>
      <c r="N223" s="82"/>
    </row>
    <row r="224" spans="1:14" ht="13.5" customHeight="1">
      <c r="B224" s="61"/>
      <c r="C224" s="16" t="s">
        <v>99</v>
      </c>
      <c r="D224" s="58" t="s">
        <v>100</v>
      </c>
      <c r="E224" s="2"/>
      <c r="F224" s="2"/>
      <c r="G224" s="345">
        <f>C3</f>
        <v>27.4</v>
      </c>
      <c r="H224" s="124"/>
      <c r="I224" s="125"/>
      <c r="J224" s="345">
        <f>G231</f>
        <v>39.849999999999994</v>
      </c>
      <c r="K224" s="124"/>
      <c r="L224" s="125"/>
      <c r="M224" s="110">
        <f>J231</f>
        <v>7.8749999999999858</v>
      </c>
      <c r="N224" s="82" t="s">
        <v>101</v>
      </c>
    </row>
    <row r="225" spans="2:14" ht="13.5" customHeight="1">
      <c r="B225" s="61"/>
      <c r="C225" s="16" t="s">
        <v>99</v>
      </c>
      <c r="D225" s="58" t="s">
        <v>102</v>
      </c>
      <c r="E225" s="2"/>
      <c r="F225" s="2"/>
      <c r="G225" s="346">
        <f>G224/D236</f>
        <v>4.2153846153846153E-2</v>
      </c>
      <c r="H225" s="307"/>
      <c r="I225" s="308"/>
      <c r="J225" s="346">
        <f>G232</f>
        <v>6.1878881987577627E-2</v>
      </c>
      <c r="K225" s="307"/>
      <c r="L225" s="308"/>
      <c r="M225" s="309">
        <f>J232</f>
        <v>1.2115384615384594E-2</v>
      </c>
      <c r="N225" s="82"/>
    </row>
    <row r="226" spans="2:14" ht="14.25" customHeight="1">
      <c r="B226" s="61"/>
      <c r="C226" s="12" t="s">
        <v>99</v>
      </c>
      <c r="D226" s="14" t="s">
        <v>103</v>
      </c>
      <c r="E226" s="2"/>
      <c r="F226" s="2"/>
      <c r="G226" s="347">
        <f>G77</f>
        <v>13.45</v>
      </c>
      <c r="H226" s="126"/>
      <c r="I226" s="127"/>
      <c r="J226" s="347">
        <f>J77</f>
        <v>19.799999999999997</v>
      </c>
      <c r="K226" s="126"/>
      <c r="L226" s="127"/>
      <c r="M226" s="111">
        <f>M77</f>
        <v>25.45</v>
      </c>
      <c r="N226" s="310"/>
    </row>
    <row r="227" spans="2:14" ht="15" customHeight="1">
      <c r="B227" s="61"/>
      <c r="C227" s="315" t="s">
        <v>104</v>
      </c>
      <c r="D227" s="14" t="s">
        <v>105</v>
      </c>
      <c r="E227" s="2"/>
      <c r="F227" s="2"/>
      <c r="G227" s="347">
        <f>E83-G83</f>
        <v>0</v>
      </c>
      <c r="H227" s="126"/>
      <c r="I227" s="127"/>
      <c r="J227" s="347">
        <f>H83-J83</f>
        <v>0</v>
      </c>
      <c r="K227" s="126"/>
      <c r="L227" s="127"/>
      <c r="M227" s="111">
        <f>K83-M83</f>
        <v>0</v>
      </c>
      <c r="N227" s="316" t="s">
        <v>106</v>
      </c>
    </row>
    <row r="228" spans="2:14" ht="14.25" customHeight="1">
      <c r="B228" s="61"/>
      <c r="C228" s="12" t="s">
        <v>104</v>
      </c>
      <c r="D228" s="14" t="s">
        <v>107</v>
      </c>
      <c r="E228" s="2"/>
      <c r="F228" s="2"/>
      <c r="G228" s="347">
        <f>G169</f>
        <v>1</v>
      </c>
      <c r="H228" s="126"/>
      <c r="I228" s="127"/>
      <c r="J228" s="347">
        <f>J169</f>
        <v>49.775000000000006</v>
      </c>
      <c r="K228" s="126"/>
      <c r="L228" s="127"/>
      <c r="M228" s="111">
        <f>M169</f>
        <v>25</v>
      </c>
      <c r="N228" s="310"/>
    </row>
    <row r="229" spans="2:14" ht="14.25" customHeight="1">
      <c r="B229" s="61"/>
      <c r="C229" s="12" t="s">
        <v>99</v>
      </c>
      <c r="D229" s="14" t="s">
        <v>108</v>
      </c>
      <c r="E229" s="2"/>
      <c r="F229" s="2"/>
      <c r="G229" s="347">
        <f>G211</f>
        <v>0</v>
      </c>
      <c r="H229" s="126"/>
      <c r="I229" s="127"/>
      <c r="J229" s="347">
        <f>J211</f>
        <v>1</v>
      </c>
      <c r="K229" s="126"/>
      <c r="L229" s="127"/>
      <c r="M229" s="111">
        <f>M211</f>
        <v>1</v>
      </c>
      <c r="N229" s="310"/>
    </row>
    <row r="230" spans="2:14" ht="14.25" customHeight="1">
      <c r="B230" s="61"/>
      <c r="C230" s="12" t="s">
        <v>104</v>
      </c>
      <c r="D230" s="14" t="s">
        <v>109</v>
      </c>
      <c r="E230" s="2"/>
      <c r="F230" s="2"/>
      <c r="G230" s="347">
        <f>G217</f>
        <v>0</v>
      </c>
      <c r="H230" s="126"/>
      <c r="I230" s="127"/>
      <c r="J230" s="347">
        <f>J217</f>
        <v>3</v>
      </c>
      <c r="K230" s="126"/>
      <c r="L230" s="127"/>
      <c r="M230" s="111">
        <f>M217</f>
        <v>2</v>
      </c>
      <c r="N230" s="310"/>
    </row>
    <row r="231" spans="2:14" ht="13.5" customHeight="1">
      <c r="B231" s="63"/>
      <c r="C231" s="485" t="s">
        <v>110</v>
      </c>
      <c r="D231" s="486"/>
      <c r="E231" s="3"/>
      <c r="F231" s="3"/>
      <c r="G231" s="128">
        <f>G224+G226-G227-G228+G229-G230</f>
        <v>39.849999999999994</v>
      </c>
      <c r="H231" s="129"/>
      <c r="I231" s="130"/>
      <c r="J231" s="128">
        <f>J224+J226-J227-J228+J229-J230</f>
        <v>7.8749999999999858</v>
      </c>
      <c r="K231" s="129"/>
      <c r="L231" s="130"/>
      <c r="M231" s="128">
        <f>M224+M226-M227-M228+M229-M230</f>
        <v>7.3249999999999886</v>
      </c>
    </row>
    <row r="232" spans="2:14" ht="13.5" thickBot="1">
      <c r="B232" s="57"/>
      <c r="C232" s="487" t="s">
        <v>111</v>
      </c>
      <c r="D232" s="488"/>
      <c r="E232" s="21"/>
      <c r="F232" s="21"/>
      <c r="G232" s="65">
        <f>G231/(D236+E211-E216)</f>
        <v>6.1878881987577627E-2</v>
      </c>
      <c r="H232" s="248"/>
      <c r="I232" s="249"/>
      <c r="J232" s="54">
        <f>J231/Summary!B5</f>
        <v>1.2115384615384594E-2</v>
      </c>
      <c r="K232" s="248"/>
      <c r="L232" s="249"/>
      <c r="M232" s="54">
        <f>M231/Summary!B5</f>
        <v>1.1269230769230752E-2</v>
      </c>
    </row>
    <row r="233" spans="2:14" ht="13.5" thickBot="1">
      <c r="B233" s="57"/>
      <c r="C233" s="101"/>
      <c r="D233" s="102" t="s">
        <v>112</v>
      </c>
      <c r="E233" s="103"/>
      <c r="F233" s="103"/>
      <c r="G233" s="134">
        <f>G188</f>
        <v>0</v>
      </c>
      <c r="H233" s="135"/>
      <c r="I233" s="136"/>
      <c r="J233" s="134">
        <f>J188</f>
        <v>11.25</v>
      </c>
      <c r="K233" s="135"/>
      <c r="L233" s="136"/>
      <c r="M233" s="137">
        <f>M188</f>
        <v>0.5</v>
      </c>
    </row>
    <row r="234" spans="2:14" ht="14.25" hidden="1" customHeight="1" thickBot="1">
      <c r="B234" s="57"/>
      <c r="C234" s="101"/>
      <c r="D234" s="102" t="s">
        <v>113</v>
      </c>
      <c r="E234" s="103"/>
      <c r="F234" s="103"/>
      <c r="G234" s="134">
        <f>G205</f>
        <v>0</v>
      </c>
      <c r="H234" s="135"/>
      <c r="I234" s="136"/>
      <c r="J234" s="134">
        <f>J205</f>
        <v>6.25</v>
      </c>
      <c r="K234" s="135"/>
      <c r="L234" s="136"/>
      <c r="M234" s="137">
        <f>M205</f>
        <v>6.5</v>
      </c>
    </row>
    <row r="235" spans="2:14" ht="13.5" hidden="1" thickBot="1">
      <c r="B235" s="57"/>
      <c r="C235" s="489" t="s">
        <v>114</v>
      </c>
      <c r="D235" s="490"/>
      <c r="E235" s="21"/>
      <c r="F235" s="21"/>
      <c r="G235" s="131">
        <f>Summary!B5-G231+G233+G234+C190+C171</f>
        <v>610.15</v>
      </c>
      <c r="H235" s="132"/>
      <c r="I235" s="133"/>
      <c r="J235" s="131" t="e">
        <f>Summary!C5-J231+J233+J234+C190+C171</f>
        <v>#REF!</v>
      </c>
      <c r="K235" s="132"/>
      <c r="L235" s="133"/>
      <c r="M235" s="138" t="e">
        <f>Summary!D5-M231+M233+M234+C190+C171</f>
        <v>#REF!</v>
      </c>
    </row>
    <row r="236" spans="2:14">
      <c r="C236" s="86" t="s">
        <v>115</v>
      </c>
      <c r="D236" s="311">
        <v>650</v>
      </c>
      <c r="E236" s="277" t="s">
        <v>116</v>
      </c>
      <c r="F236" s="1"/>
      <c r="G236" s="13"/>
      <c r="H236" s="1"/>
      <c r="I236" s="1"/>
      <c r="J236" s="13"/>
      <c r="K236" s="1"/>
      <c r="L236" s="1"/>
      <c r="M236" s="13"/>
      <c r="N236" s="82"/>
    </row>
    <row r="237" spans="2:14" ht="13.5" thickBot="1">
      <c r="D237" s="1"/>
      <c r="E237" s="1"/>
      <c r="F237" s="1"/>
      <c r="G237" s="13" t="s">
        <v>20</v>
      </c>
      <c r="H237" s="1"/>
      <c r="I237" s="1"/>
      <c r="J237" s="13"/>
      <c r="K237" s="1"/>
      <c r="L237" s="1"/>
      <c r="M237" s="13"/>
      <c r="N237" s="82"/>
    </row>
    <row r="238" spans="2:14" ht="16.5" customHeight="1" thickBot="1">
      <c r="B238" s="62"/>
      <c r="C238" s="473" t="s">
        <v>1532</v>
      </c>
      <c r="D238" s="474"/>
      <c r="E238" s="474"/>
      <c r="F238" s="474"/>
      <c r="G238" s="474"/>
      <c r="H238" s="474"/>
      <c r="I238" s="474"/>
      <c r="J238" s="474"/>
      <c r="K238" s="474"/>
      <c r="L238" s="474"/>
      <c r="M238" s="475"/>
      <c r="N238" s="82"/>
    </row>
    <row r="239" spans="2:14" ht="13.5" customHeight="1" thickBot="1">
      <c r="B239" s="61"/>
      <c r="C239" s="64" t="s">
        <v>98</v>
      </c>
      <c r="D239" s="55"/>
      <c r="E239" s="476" t="s">
        <v>800</v>
      </c>
      <c r="F239" s="477"/>
      <c r="G239" s="478"/>
      <c r="H239" s="479" t="s">
        <v>916</v>
      </c>
      <c r="I239" s="480"/>
      <c r="J239" s="481"/>
      <c r="K239" s="482" t="s">
        <v>1008</v>
      </c>
      <c r="L239" s="483"/>
      <c r="M239" s="484"/>
      <c r="N239" s="82"/>
    </row>
    <row r="240" spans="2:14" ht="13.5" customHeight="1">
      <c r="B240" s="61"/>
      <c r="C240" s="16" t="s">
        <v>99</v>
      </c>
      <c r="D240" s="58" t="s">
        <v>100</v>
      </c>
      <c r="E240" s="2"/>
      <c r="F240" s="2"/>
      <c r="G240" s="345">
        <v>23.35</v>
      </c>
      <c r="H240" s="124"/>
      <c r="I240" s="125"/>
      <c r="J240" s="345">
        <v>28.43</v>
      </c>
      <c r="K240" s="124"/>
      <c r="L240" s="125"/>
      <c r="M240" s="110">
        <v>8.7849999999999966</v>
      </c>
      <c r="N240" s="82" t="s">
        <v>101</v>
      </c>
    </row>
    <row r="241" spans="2:14" ht="13.5" customHeight="1">
      <c r="B241" s="61"/>
      <c r="C241" s="16" t="s">
        <v>99</v>
      </c>
      <c r="D241" s="58" t="s">
        <v>102</v>
      </c>
      <c r="E241" s="2"/>
      <c r="F241" s="2"/>
      <c r="G241" s="346">
        <v>3.5648854961832066E-2</v>
      </c>
      <c r="H241" s="307"/>
      <c r="I241" s="308"/>
      <c r="J241" s="346">
        <v>4.3805855161787366E-2</v>
      </c>
      <c r="K241" s="307"/>
      <c r="L241" s="308"/>
      <c r="M241" s="309">
        <v>1.341221374045801E-2</v>
      </c>
      <c r="N241" s="82"/>
    </row>
    <row r="242" spans="2:14" ht="14.25" customHeight="1">
      <c r="B242" s="61"/>
      <c r="C242" s="12" t="s">
        <v>99</v>
      </c>
      <c r="D242" s="14" t="s">
        <v>103</v>
      </c>
      <c r="E242" s="2"/>
      <c r="F242" s="2"/>
      <c r="G242" s="347">
        <v>15.58</v>
      </c>
      <c r="H242" s="126"/>
      <c r="I242" s="127"/>
      <c r="J242" s="347">
        <v>17.48</v>
      </c>
      <c r="K242" s="126"/>
      <c r="L242" s="127"/>
      <c r="M242" s="111">
        <v>24.77</v>
      </c>
      <c r="N242" s="310"/>
    </row>
    <row r="243" spans="2:14" ht="15" customHeight="1">
      <c r="B243" s="61"/>
      <c r="C243" s="315" t="s">
        <v>104</v>
      </c>
      <c r="D243" s="14" t="s">
        <v>105</v>
      </c>
      <c r="E243" s="2"/>
      <c r="F243" s="2"/>
      <c r="G243" s="347">
        <v>0</v>
      </c>
      <c r="H243" s="126"/>
      <c r="I243" s="127"/>
      <c r="J243" s="347">
        <v>0</v>
      </c>
      <c r="K243" s="126"/>
      <c r="L243" s="127"/>
      <c r="M243" s="111">
        <v>0</v>
      </c>
      <c r="N243" s="316" t="s">
        <v>106</v>
      </c>
    </row>
    <row r="244" spans="2:14" ht="14.25" customHeight="1">
      <c r="B244" s="61"/>
      <c r="C244" s="12" t="s">
        <v>104</v>
      </c>
      <c r="D244" s="14" t="s">
        <v>107</v>
      </c>
      <c r="E244" s="2"/>
      <c r="F244" s="2"/>
      <c r="G244" s="347">
        <v>10.5</v>
      </c>
      <c r="H244" s="126"/>
      <c r="I244" s="127"/>
      <c r="J244" s="347">
        <v>35.125</v>
      </c>
      <c r="K244" s="126"/>
      <c r="L244" s="127"/>
      <c r="M244" s="111">
        <v>25</v>
      </c>
      <c r="N244" s="310"/>
    </row>
    <row r="245" spans="2:14" ht="14.25" customHeight="1">
      <c r="B245" s="61"/>
      <c r="C245" s="12" t="s">
        <v>99</v>
      </c>
      <c r="D245" s="14" t="s">
        <v>108</v>
      </c>
      <c r="E245" s="2"/>
      <c r="F245" s="2"/>
      <c r="G245" s="347">
        <v>0</v>
      </c>
      <c r="H245" s="126"/>
      <c r="I245" s="127"/>
      <c r="J245" s="347">
        <v>1</v>
      </c>
      <c r="K245" s="126"/>
      <c r="L245" s="127"/>
      <c r="M245" s="111">
        <v>1</v>
      </c>
      <c r="N245" s="310"/>
    </row>
    <row r="246" spans="2:14" ht="14.25" customHeight="1">
      <c r="B246" s="61"/>
      <c r="C246" s="12" t="s">
        <v>104</v>
      </c>
      <c r="D246" s="14" t="s">
        <v>109</v>
      </c>
      <c r="E246" s="2"/>
      <c r="F246" s="2"/>
      <c r="G246" s="347">
        <v>0</v>
      </c>
      <c r="H246" s="126"/>
      <c r="I246" s="127"/>
      <c r="J246" s="347">
        <v>3</v>
      </c>
      <c r="K246" s="126"/>
      <c r="L246" s="127"/>
      <c r="M246" s="111">
        <v>2</v>
      </c>
      <c r="N246" s="310"/>
    </row>
    <row r="247" spans="2:14" ht="13.5" customHeight="1">
      <c r="B247" s="63"/>
      <c r="C247" s="485" t="s">
        <v>110</v>
      </c>
      <c r="D247" s="486"/>
      <c r="E247" s="3"/>
      <c r="F247" s="3"/>
      <c r="G247" s="128">
        <v>28.43</v>
      </c>
      <c r="H247" s="129"/>
      <c r="I247" s="130"/>
      <c r="J247" s="128">
        <v>8.7849999999999966</v>
      </c>
      <c r="K247" s="129"/>
      <c r="L247" s="130"/>
      <c r="M247" s="128">
        <v>7.5549999999999926</v>
      </c>
    </row>
    <row r="248" spans="2:14" ht="13.5" thickBot="1">
      <c r="B248" s="57"/>
      <c r="C248" s="487" t="s">
        <v>111</v>
      </c>
      <c r="D248" s="488"/>
      <c r="E248" s="21"/>
      <c r="F248" s="21"/>
      <c r="G248" s="65">
        <v>4.3805855161787366E-2</v>
      </c>
      <c r="H248" s="248"/>
      <c r="I248" s="249"/>
      <c r="J248" s="54">
        <v>1.341221374045801E-2</v>
      </c>
      <c r="K248" s="248"/>
      <c r="L248" s="249"/>
      <c r="M248" s="54">
        <v>1.1534351145038157E-2</v>
      </c>
    </row>
    <row r="249" spans="2:14" ht="13.5" thickBot="1">
      <c r="B249" s="57"/>
      <c r="C249" s="101"/>
      <c r="D249" s="102" t="s">
        <v>112</v>
      </c>
      <c r="E249" s="103"/>
      <c r="F249" s="103"/>
      <c r="G249" s="134">
        <v>1.75</v>
      </c>
      <c r="H249" s="135"/>
      <c r="I249" s="136"/>
      <c r="J249" s="134">
        <v>9</v>
      </c>
      <c r="K249" s="135"/>
      <c r="L249" s="136"/>
      <c r="M249" s="137">
        <v>0</v>
      </c>
    </row>
    <row r="250" spans="2:14" ht="14.25" hidden="1" customHeight="1">
      <c r="B250" s="57"/>
      <c r="C250" s="101"/>
      <c r="D250" s="102" t="s">
        <v>113</v>
      </c>
      <c r="E250" s="103"/>
      <c r="F250" s="103"/>
      <c r="G250" s="134">
        <v>0</v>
      </c>
      <c r="H250" s="135"/>
      <c r="I250" s="136"/>
      <c r="J250" s="134">
        <v>5</v>
      </c>
      <c r="K250" s="135"/>
      <c r="L250" s="136"/>
      <c r="M250" s="137">
        <v>2</v>
      </c>
    </row>
    <row r="251" spans="2:14" ht="13.5" hidden="1" thickBot="1">
      <c r="B251" s="57"/>
      <c r="C251" s="489" t="s">
        <v>114</v>
      </c>
      <c r="D251" s="490"/>
      <c r="E251" s="21"/>
      <c r="F251" s="21"/>
      <c r="G251" s="131">
        <v>628.32000000000005</v>
      </c>
      <c r="H251" s="132"/>
      <c r="I251" s="133"/>
      <c r="J251" s="131" t="e">
        <v>#REF!</v>
      </c>
      <c r="K251" s="132"/>
      <c r="L251" s="133"/>
      <c r="M251" s="138" t="e">
        <v>#REF!</v>
      </c>
    </row>
    <row r="252" spans="2:14">
      <c r="C252" s="86" t="s">
        <v>115</v>
      </c>
      <c r="D252" s="311">
        <v>655</v>
      </c>
      <c r="E252" s="277" t="s">
        <v>116</v>
      </c>
      <c r="F252" s="1"/>
      <c r="G252" s="13"/>
      <c r="H252" s="1"/>
      <c r="I252" s="1"/>
      <c r="J252" s="13"/>
      <c r="K252" s="1"/>
      <c r="L252" s="1"/>
      <c r="M252" s="13"/>
      <c r="N252" s="82"/>
    </row>
    <row r="253" spans="2:14" ht="13.5" thickBot="1">
      <c r="D253" s="1"/>
      <c r="E253" s="1"/>
      <c r="F253" s="1"/>
      <c r="G253" s="13" t="s">
        <v>20</v>
      </c>
      <c r="H253" s="1"/>
      <c r="I253" s="1"/>
      <c r="J253" s="13"/>
      <c r="K253" s="1"/>
      <c r="L253" s="1"/>
      <c r="M253" s="13"/>
      <c r="N253" s="82"/>
    </row>
    <row r="254" spans="2:14" ht="16.5" customHeight="1" thickBot="1">
      <c r="B254" s="62"/>
      <c r="C254" s="473" t="s">
        <v>1432</v>
      </c>
      <c r="D254" s="474"/>
      <c r="E254" s="474"/>
      <c r="F254" s="474"/>
      <c r="G254" s="474"/>
      <c r="H254" s="474"/>
      <c r="I254" s="474"/>
      <c r="J254" s="474"/>
      <c r="K254" s="474"/>
      <c r="L254" s="474"/>
      <c r="M254" s="475"/>
      <c r="N254" s="82"/>
    </row>
    <row r="255" spans="2:14" ht="13.5" customHeight="1" thickBot="1">
      <c r="B255" s="61"/>
      <c r="C255" s="64" t="s">
        <v>98</v>
      </c>
      <c r="D255" s="55"/>
      <c r="E255" s="476" t="s">
        <v>800</v>
      </c>
      <c r="F255" s="477"/>
      <c r="G255" s="478"/>
      <c r="H255" s="479" t="s">
        <v>916</v>
      </c>
      <c r="I255" s="480"/>
      <c r="J255" s="481"/>
      <c r="K255" s="482" t="s">
        <v>1008</v>
      </c>
      <c r="L255" s="483"/>
      <c r="M255" s="484"/>
      <c r="N255" s="82"/>
    </row>
    <row r="256" spans="2:14" ht="13.5" customHeight="1">
      <c r="B256" s="61"/>
      <c r="C256" s="16" t="s">
        <v>99</v>
      </c>
      <c r="D256" s="58" t="s">
        <v>100</v>
      </c>
      <c r="E256" s="2"/>
      <c r="F256" s="2"/>
      <c r="G256" s="345">
        <v>27.1</v>
      </c>
      <c r="H256" s="124"/>
      <c r="I256" s="125"/>
      <c r="J256" s="345">
        <v>33.255000000000003</v>
      </c>
      <c r="K256" s="124"/>
      <c r="L256" s="125"/>
      <c r="M256" s="110">
        <v>20.605</v>
      </c>
      <c r="N256" s="82" t="s">
        <v>101</v>
      </c>
    </row>
    <row r="257" spans="2:14" ht="13.5" customHeight="1">
      <c r="B257" s="61"/>
      <c r="C257" s="16" t="s">
        <v>99</v>
      </c>
      <c r="D257" s="58" t="s">
        <v>102</v>
      </c>
      <c r="E257" s="2"/>
      <c r="F257" s="2"/>
      <c r="G257" s="346">
        <v>4.1374045801526718E-2</v>
      </c>
      <c r="H257" s="307"/>
      <c r="I257" s="308"/>
      <c r="J257" s="346">
        <v>5.1082949308755767E-2</v>
      </c>
      <c r="K257" s="307"/>
      <c r="L257" s="308"/>
      <c r="M257" s="309">
        <v>3.1458015267175572E-2</v>
      </c>
      <c r="N257" s="82"/>
    </row>
    <row r="258" spans="2:14" ht="14.25" customHeight="1">
      <c r="B258" s="61"/>
      <c r="C258" s="12" t="s">
        <v>99</v>
      </c>
      <c r="D258" s="14" t="s">
        <v>103</v>
      </c>
      <c r="E258" s="2"/>
      <c r="F258" s="2"/>
      <c r="G258" s="347">
        <v>23.68</v>
      </c>
      <c r="H258" s="126"/>
      <c r="I258" s="127"/>
      <c r="J258" s="347">
        <v>15.65</v>
      </c>
      <c r="K258" s="126"/>
      <c r="L258" s="127"/>
      <c r="M258" s="111">
        <v>25.2</v>
      </c>
      <c r="N258" s="310"/>
    </row>
    <row r="259" spans="2:14" ht="15" customHeight="1">
      <c r="B259" s="61"/>
      <c r="C259" s="315" t="s">
        <v>104</v>
      </c>
      <c r="D259" s="14" t="s">
        <v>105</v>
      </c>
      <c r="E259" s="2"/>
      <c r="F259" s="2"/>
      <c r="G259" s="347">
        <v>0</v>
      </c>
      <c r="H259" s="126"/>
      <c r="I259" s="127"/>
      <c r="J259" s="347">
        <v>0</v>
      </c>
      <c r="K259" s="126"/>
      <c r="L259" s="127"/>
      <c r="M259" s="111">
        <v>0</v>
      </c>
      <c r="N259" s="316" t="s">
        <v>106</v>
      </c>
    </row>
    <row r="260" spans="2:14" ht="14.25" customHeight="1">
      <c r="B260" s="61"/>
      <c r="C260" s="12" t="s">
        <v>104</v>
      </c>
      <c r="D260" s="14" t="s">
        <v>107</v>
      </c>
      <c r="E260" s="2"/>
      <c r="F260" s="2"/>
      <c r="G260" s="347">
        <v>17.524999999999999</v>
      </c>
      <c r="H260" s="126"/>
      <c r="I260" s="127"/>
      <c r="J260" s="347">
        <v>26.3</v>
      </c>
      <c r="K260" s="126"/>
      <c r="L260" s="127"/>
      <c r="M260" s="111">
        <v>25</v>
      </c>
      <c r="N260" s="310"/>
    </row>
    <row r="261" spans="2:14" ht="14.25" customHeight="1">
      <c r="B261" s="61"/>
      <c r="C261" s="12" t="s">
        <v>99</v>
      </c>
      <c r="D261" s="14" t="s">
        <v>108</v>
      </c>
      <c r="E261" s="2"/>
      <c r="F261" s="2"/>
      <c r="G261" s="347">
        <v>0</v>
      </c>
      <c r="H261" s="126"/>
      <c r="I261" s="127"/>
      <c r="J261" s="347">
        <v>1</v>
      </c>
      <c r="K261" s="126"/>
      <c r="L261" s="127"/>
      <c r="M261" s="111">
        <v>1</v>
      </c>
      <c r="N261" s="310"/>
    </row>
    <row r="262" spans="2:14" ht="14.25" customHeight="1">
      <c r="B262" s="61"/>
      <c r="C262" s="12" t="s">
        <v>104</v>
      </c>
      <c r="D262" s="14" t="s">
        <v>109</v>
      </c>
      <c r="E262" s="2"/>
      <c r="F262" s="2"/>
      <c r="G262" s="347">
        <v>0</v>
      </c>
      <c r="H262" s="126"/>
      <c r="I262" s="127"/>
      <c r="J262" s="347">
        <v>3</v>
      </c>
      <c r="K262" s="126"/>
      <c r="L262" s="127"/>
      <c r="M262" s="111">
        <v>2</v>
      </c>
      <c r="N262" s="310"/>
    </row>
    <row r="263" spans="2:14" ht="13.5" customHeight="1">
      <c r="B263" s="63"/>
      <c r="C263" s="485" t="s">
        <v>110</v>
      </c>
      <c r="D263" s="486"/>
      <c r="E263" s="3"/>
      <c r="F263" s="3"/>
      <c r="G263" s="128">
        <v>33.255000000000003</v>
      </c>
      <c r="H263" s="129"/>
      <c r="I263" s="130"/>
      <c r="J263" s="128">
        <v>20.605</v>
      </c>
      <c r="K263" s="129"/>
      <c r="L263" s="130"/>
      <c r="M263" s="128">
        <v>19.805</v>
      </c>
    </row>
    <row r="264" spans="2:14" ht="13.5" thickBot="1">
      <c r="B264" s="57"/>
      <c r="C264" s="487" t="s">
        <v>111</v>
      </c>
      <c r="D264" s="488"/>
      <c r="E264" s="21"/>
      <c r="F264" s="21"/>
      <c r="G264" s="65">
        <v>5.1082949308755767E-2</v>
      </c>
      <c r="H264" s="248"/>
      <c r="I264" s="249"/>
      <c r="J264" s="54">
        <v>3.1458015267175572E-2</v>
      </c>
      <c r="K264" s="248"/>
      <c r="L264" s="249"/>
      <c r="M264" s="54">
        <v>3.0236641221374046E-2</v>
      </c>
    </row>
    <row r="265" spans="2:14" ht="13.5" thickBot="1">
      <c r="B265" s="57"/>
      <c r="C265" s="101"/>
      <c r="D265" s="102" t="s">
        <v>112</v>
      </c>
      <c r="E265" s="103"/>
      <c r="F265" s="103"/>
      <c r="G265" s="134">
        <v>6</v>
      </c>
      <c r="H265" s="135"/>
      <c r="I265" s="136"/>
      <c r="J265" s="134">
        <v>5.5</v>
      </c>
      <c r="K265" s="135"/>
      <c r="L265" s="136"/>
      <c r="M265" s="137">
        <v>0</v>
      </c>
    </row>
    <row r="266" spans="2:14" ht="14.25" hidden="1" customHeight="1">
      <c r="B266" s="57"/>
      <c r="C266" s="101"/>
      <c r="D266" s="102" t="s">
        <v>113</v>
      </c>
      <c r="E266" s="103"/>
      <c r="F266" s="103"/>
      <c r="G266" s="134">
        <v>3</v>
      </c>
      <c r="H266" s="135"/>
      <c r="I266" s="136"/>
      <c r="J266" s="134">
        <v>6</v>
      </c>
      <c r="K266" s="135"/>
      <c r="L266" s="136"/>
      <c r="M266" s="137">
        <v>2</v>
      </c>
    </row>
    <row r="267" spans="2:14" ht="13.5" hidden="1" thickBot="1">
      <c r="B267" s="57"/>
      <c r="C267" s="489" t="s">
        <v>114</v>
      </c>
      <c r="D267" s="490"/>
      <c r="E267" s="21"/>
      <c r="F267" s="21"/>
      <c r="G267" s="131">
        <v>630.745</v>
      </c>
      <c r="H267" s="132"/>
      <c r="I267" s="133"/>
      <c r="J267" s="131" t="e">
        <v>#REF!</v>
      </c>
      <c r="K267" s="132"/>
      <c r="L267" s="133"/>
      <c r="M267" s="138" t="e">
        <v>#REF!</v>
      </c>
    </row>
    <row r="268" spans="2:14">
      <c r="C268" s="86" t="s">
        <v>115</v>
      </c>
      <c r="D268" s="311">
        <v>655</v>
      </c>
      <c r="E268" s="277" t="s">
        <v>116</v>
      </c>
      <c r="F268" s="1"/>
      <c r="G268" s="13"/>
      <c r="H268" s="1"/>
      <c r="I268" s="1"/>
      <c r="J268" s="13"/>
      <c r="K268" s="1"/>
      <c r="L268" s="1"/>
      <c r="M268" s="13"/>
      <c r="N268" s="82"/>
    </row>
    <row r="269" spans="2:14" ht="13.5" thickBot="1">
      <c r="D269" s="1"/>
      <c r="E269" s="1"/>
      <c r="F269" s="1"/>
      <c r="G269" s="13" t="s">
        <v>20</v>
      </c>
      <c r="H269" s="1"/>
      <c r="I269" s="1"/>
      <c r="J269" s="13"/>
      <c r="K269" s="1"/>
      <c r="L269" s="1"/>
      <c r="M269" s="13"/>
      <c r="N269" s="82"/>
    </row>
    <row r="270" spans="2:14" ht="16.5" customHeight="1" thickBot="1">
      <c r="B270" s="62"/>
      <c r="C270" s="473" t="s">
        <v>1378</v>
      </c>
      <c r="D270" s="474"/>
      <c r="E270" s="474"/>
      <c r="F270" s="474"/>
      <c r="G270" s="474"/>
      <c r="H270" s="474"/>
      <c r="I270" s="474"/>
      <c r="J270" s="474"/>
      <c r="K270" s="474"/>
      <c r="L270" s="474"/>
      <c r="M270" s="475"/>
      <c r="N270" s="82"/>
    </row>
    <row r="271" spans="2:14" ht="13.5" customHeight="1" thickBot="1">
      <c r="B271" s="61"/>
      <c r="C271" s="64" t="s">
        <v>98</v>
      </c>
      <c r="D271" s="55"/>
      <c r="E271" s="476" t="s">
        <v>800</v>
      </c>
      <c r="F271" s="477"/>
      <c r="G271" s="478"/>
      <c r="H271" s="479" t="s">
        <v>916</v>
      </c>
      <c r="I271" s="480"/>
      <c r="J271" s="481"/>
      <c r="K271" s="482" t="s">
        <v>1008</v>
      </c>
      <c r="L271" s="483"/>
      <c r="M271" s="484"/>
      <c r="N271" s="82"/>
    </row>
    <row r="272" spans="2:14" ht="13.5" customHeight="1">
      <c r="B272" s="61"/>
      <c r="C272" s="16" t="s">
        <v>99</v>
      </c>
      <c r="D272" s="58" t="s">
        <v>100</v>
      </c>
      <c r="E272" s="2"/>
      <c r="F272" s="2"/>
      <c r="G272" s="345">
        <v>25.5</v>
      </c>
      <c r="H272" s="124"/>
      <c r="I272" s="125"/>
      <c r="J272" s="345">
        <v>33.180000000000007</v>
      </c>
      <c r="K272" s="124"/>
      <c r="L272" s="125"/>
      <c r="M272" s="110">
        <v>16.230000000000008</v>
      </c>
      <c r="N272" s="82" t="s">
        <v>101</v>
      </c>
    </row>
    <row r="273" spans="2:14" ht="13.5" customHeight="1">
      <c r="B273" s="61"/>
      <c r="C273" s="16" t="s">
        <v>99</v>
      </c>
      <c r="D273" s="58" t="s">
        <v>102</v>
      </c>
      <c r="E273" s="2"/>
      <c r="F273" s="2"/>
      <c r="G273" s="346">
        <v>3.8931297709923665E-2</v>
      </c>
      <c r="H273" s="307"/>
      <c r="I273" s="308"/>
      <c r="J273" s="346">
        <v>5.065648854961833E-2</v>
      </c>
      <c r="K273" s="307"/>
      <c r="L273" s="308"/>
      <c r="M273" s="309">
        <v>2.4778625954198486E-2</v>
      </c>
      <c r="N273" s="82"/>
    </row>
    <row r="274" spans="2:14" ht="14.25" customHeight="1">
      <c r="B274" s="61"/>
      <c r="C274" s="12" t="s">
        <v>99</v>
      </c>
      <c r="D274" s="14" t="s">
        <v>103</v>
      </c>
      <c r="E274" s="2"/>
      <c r="F274" s="2"/>
      <c r="G274" s="347">
        <v>24.180000000000003</v>
      </c>
      <c r="H274" s="126"/>
      <c r="I274" s="127"/>
      <c r="J274" s="347">
        <v>12.6</v>
      </c>
      <c r="K274" s="126"/>
      <c r="L274" s="127"/>
      <c r="M274" s="111">
        <v>39.35</v>
      </c>
      <c r="N274" s="310"/>
    </row>
    <row r="275" spans="2:14" ht="15" customHeight="1">
      <c r="B275" s="61"/>
      <c r="C275" s="315" t="s">
        <v>104</v>
      </c>
      <c r="D275" s="14" t="s">
        <v>105</v>
      </c>
      <c r="E275" s="2"/>
      <c r="F275" s="2"/>
      <c r="G275" s="347">
        <v>0</v>
      </c>
      <c r="H275" s="126"/>
      <c r="I275" s="127"/>
      <c r="J275" s="347">
        <v>0</v>
      </c>
      <c r="K275" s="126"/>
      <c r="L275" s="127"/>
      <c r="M275" s="111">
        <v>0</v>
      </c>
      <c r="N275" s="316" t="s">
        <v>106</v>
      </c>
    </row>
    <row r="276" spans="2:14" ht="14.25" customHeight="1">
      <c r="B276" s="61"/>
      <c r="C276" s="12" t="s">
        <v>104</v>
      </c>
      <c r="D276" s="14" t="s">
        <v>107</v>
      </c>
      <c r="E276" s="2"/>
      <c r="F276" s="2"/>
      <c r="G276" s="347">
        <v>16.5</v>
      </c>
      <c r="H276" s="126"/>
      <c r="I276" s="127"/>
      <c r="J276" s="347">
        <v>27.55</v>
      </c>
      <c r="K276" s="126"/>
      <c r="L276" s="127"/>
      <c r="M276" s="111">
        <v>25</v>
      </c>
      <c r="N276" s="310"/>
    </row>
    <row r="277" spans="2:14" ht="14.25" customHeight="1">
      <c r="B277" s="61"/>
      <c r="C277" s="12" t="s">
        <v>99</v>
      </c>
      <c r="D277" s="14" t="s">
        <v>108</v>
      </c>
      <c r="E277" s="2"/>
      <c r="F277" s="2"/>
      <c r="G277" s="347">
        <v>0</v>
      </c>
      <c r="H277" s="126"/>
      <c r="I277" s="127"/>
      <c r="J277" s="347">
        <v>1</v>
      </c>
      <c r="K277" s="126"/>
      <c r="L277" s="127"/>
      <c r="M277" s="111">
        <v>1</v>
      </c>
      <c r="N277" s="310"/>
    </row>
    <row r="278" spans="2:14" ht="14.25" customHeight="1">
      <c r="B278" s="61"/>
      <c r="C278" s="12" t="s">
        <v>104</v>
      </c>
      <c r="D278" s="14" t="s">
        <v>109</v>
      </c>
      <c r="E278" s="2"/>
      <c r="F278" s="2"/>
      <c r="G278" s="347">
        <v>0</v>
      </c>
      <c r="H278" s="126"/>
      <c r="I278" s="127"/>
      <c r="J278" s="347">
        <v>3</v>
      </c>
      <c r="K278" s="126"/>
      <c r="L278" s="127"/>
      <c r="M278" s="111">
        <v>2</v>
      </c>
      <c r="N278" s="310"/>
    </row>
    <row r="279" spans="2:14" ht="13.5" customHeight="1">
      <c r="B279" s="63"/>
      <c r="C279" s="485" t="s">
        <v>110</v>
      </c>
      <c r="D279" s="486"/>
      <c r="E279" s="3"/>
      <c r="F279" s="3"/>
      <c r="G279" s="128">
        <v>33.180000000000007</v>
      </c>
      <c r="H279" s="129"/>
      <c r="I279" s="130"/>
      <c r="J279" s="128">
        <v>16.230000000000008</v>
      </c>
      <c r="K279" s="129"/>
      <c r="L279" s="130"/>
      <c r="M279" s="128">
        <v>29.580000000000013</v>
      </c>
    </row>
    <row r="280" spans="2:14" ht="13.5" thickBot="1">
      <c r="B280" s="57"/>
      <c r="C280" s="487" t="s">
        <v>111</v>
      </c>
      <c r="D280" s="488"/>
      <c r="E280" s="21"/>
      <c r="F280" s="21"/>
      <c r="G280" s="65">
        <v>5.065648854961833E-2</v>
      </c>
      <c r="H280" s="248"/>
      <c r="I280" s="249"/>
      <c r="J280" s="54">
        <v>2.4778625954198486E-2</v>
      </c>
      <c r="K280" s="248"/>
      <c r="L280" s="249"/>
      <c r="M280" s="54">
        <v>4.5160305343511467E-2</v>
      </c>
    </row>
    <row r="281" spans="2:14" ht="13.5" thickBot="1">
      <c r="B281" s="57"/>
      <c r="C281" s="101"/>
      <c r="D281" s="102" t="s">
        <v>112</v>
      </c>
      <c r="E281" s="103"/>
      <c r="F281" s="103"/>
      <c r="G281" s="134">
        <v>9</v>
      </c>
      <c r="H281" s="135"/>
      <c r="I281" s="136"/>
      <c r="J281" s="134">
        <v>2.5</v>
      </c>
      <c r="K281" s="135"/>
      <c r="L281" s="136"/>
      <c r="M281" s="137">
        <v>0</v>
      </c>
    </row>
    <row r="282" spans="2:14" ht="14.25" hidden="1" customHeight="1">
      <c r="B282" s="57"/>
      <c r="C282" s="101"/>
      <c r="D282" s="102" t="s">
        <v>113</v>
      </c>
      <c r="E282" s="103"/>
      <c r="F282" s="103"/>
      <c r="G282" s="134">
        <v>5</v>
      </c>
      <c r="H282" s="135"/>
      <c r="I282" s="136"/>
      <c r="J282" s="134">
        <v>2</v>
      </c>
      <c r="K282" s="135"/>
      <c r="L282" s="136"/>
      <c r="M282" s="137">
        <v>0</v>
      </c>
    </row>
    <row r="283" spans="2:14" ht="13.5" hidden="1" thickBot="1">
      <c r="B283" s="57"/>
      <c r="C283" s="489" t="s">
        <v>114</v>
      </c>
      <c r="D283" s="490"/>
      <c r="E283" s="21"/>
      <c r="F283" s="21"/>
      <c r="G283" s="131">
        <v>635.81999999999994</v>
      </c>
      <c r="H283" s="132"/>
      <c r="I283" s="133"/>
      <c r="J283" s="131" t="e">
        <v>#REF!</v>
      </c>
      <c r="K283" s="132"/>
      <c r="L283" s="133"/>
      <c r="M283" s="138" t="e">
        <v>#REF!</v>
      </c>
    </row>
    <row r="284" spans="2:14">
      <c r="C284" s="86" t="s">
        <v>115</v>
      </c>
      <c r="D284" s="311">
        <v>655</v>
      </c>
      <c r="E284" s="277" t="s">
        <v>116</v>
      </c>
      <c r="F284" s="1"/>
      <c r="G284" s="13"/>
      <c r="H284" s="1"/>
      <c r="I284" s="1"/>
      <c r="J284" s="13"/>
      <c r="K284" s="1"/>
      <c r="L284" s="1"/>
      <c r="M284" s="13"/>
      <c r="N284" s="82"/>
    </row>
    <row r="285" spans="2:14" ht="13.5" hidden="1" thickBot="1">
      <c r="D285" s="1"/>
      <c r="E285" s="1"/>
      <c r="F285" s="1"/>
      <c r="G285" s="13" t="s">
        <v>20</v>
      </c>
      <c r="H285" s="1"/>
      <c r="I285" s="1"/>
      <c r="J285" s="13"/>
      <c r="K285" s="1"/>
      <c r="L285" s="1"/>
      <c r="M285" s="13"/>
      <c r="N285" s="82"/>
    </row>
    <row r="286" spans="2:14" ht="16.5" hidden="1" customHeight="1" thickBot="1">
      <c r="B286" s="62"/>
      <c r="C286" s="473" t="s">
        <v>1007</v>
      </c>
      <c r="D286" s="474"/>
      <c r="E286" s="474"/>
      <c r="F286" s="474"/>
      <c r="G286" s="474"/>
      <c r="H286" s="474"/>
      <c r="I286" s="474"/>
      <c r="J286" s="474"/>
      <c r="K286" s="474"/>
      <c r="L286" s="474"/>
      <c r="M286" s="475"/>
      <c r="N286" s="82"/>
    </row>
    <row r="287" spans="2:14" ht="13.5" hidden="1" customHeight="1" thickBot="1">
      <c r="B287" s="61"/>
      <c r="C287" s="64" t="s">
        <v>98</v>
      </c>
      <c r="D287" s="55"/>
      <c r="E287" s="476" t="s">
        <v>800</v>
      </c>
      <c r="F287" s="477"/>
      <c r="G287" s="478"/>
      <c r="H287" s="479" t="s">
        <v>916</v>
      </c>
      <c r="I287" s="480"/>
      <c r="J287" s="481"/>
      <c r="K287" s="482" t="s">
        <v>1008</v>
      </c>
      <c r="L287" s="483"/>
      <c r="M287" s="484"/>
      <c r="N287" s="82"/>
    </row>
    <row r="288" spans="2:14" ht="13.5" hidden="1" customHeight="1">
      <c r="B288" s="61"/>
      <c r="C288" s="16" t="s">
        <v>99</v>
      </c>
      <c r="D288" s="58" t="s">
        <v>100</v>
      </c>
      <c r="E288" s="2"/>
      <c r="F288" s="2"/>
      <c r="G288" s="345">
        <v>33.4</v>
      </c>
      <c r="H288" s="124"/>
      <c r="I288" s="125"/>
      <c r="J288" s="110">
        <v>15.224999999999994</v>
      </c>
      <c r="K288" s="124"/>
      <c r="L288" s="125"/>
      <c r="M288" s="110"/>
      <c r="N288" s="82" t="s">
        <v>101</v>
      </c>
    </row>
    <row r="289" spans="2:14" ht="13.5" hidden="1" customHeight="1">
      <c r="B289" s="61"/>
      <c r="C289" s="16" t="s">
        <v>99</v>
      </c>
      <c r="D289" s="58" t="s">
        <v>102</v>
      </c>
      <c r="E289" s="2"/>
      <c r="F289" s="2"/>
      <c r="G289" s="346">
        <v>5.0837138508371384E-2</v>
      </c>
      <c r="H289" s="307"/>
      <c r="I289" s="308"/>
      <c r="J289" s="309">
        <v>2.317351598173515E-2</v>
      </c>
      <c r="K289" s="307"/>
      <c r="L289" s="308"/>
      <c r="M289" s="309"/>
      <c r="N289" s="82"/>
    </row>
    <row r="290" spans="2:14" ht="14.25" hidden="1" customHeight="1">
      <c r="B290" s="61"/>
      <c r="C290" s="12" t="s">
        <v>99</v>
      </c>
      <c r="D290" s="14" t="s">
        <v>103</v>
      </c>
      <c r="E290" s="2"/>
      <c r="F290" s="2"/>
      <c r="G290" s="347">
        <v>25.9</v>
      </c>
      <c r="H290" s="126"/>
      <c r="I290" s="127"/>
      <c r="J290" s="111">
        <v>8.5</v>
      </c>
      <c r="K290" s="126"/>
      <c r="L290" s="127"/>
      <c r="M290" s="111"/>
      <c r="N290" s="310"/>
    </row>
    <row r="291" spans="2:14" ht="15" hidden="1" customHeight="1">
      <c r="B291" s="61"/>
      <c r="C291" s="315" t="s">
        <v>104</v>
      </c>
      <c r="D291" s="14" t="s">
        <v>105</v>
      </c>
      <c r="E291" s="2"/>
      <c r="F291" s="2"/>
      <c r="G291" s="347">
        <v>0</v>
      </c>
      <c r="H291" s="126"/>
      <c r="I291" s="127"/>
      <c r="J291" s="111">
        <v>0</v>
      </c>
      <c r="K291" s="126"/>
      <c r="L291" s="127"/>
      <c r="M291" s="111"/>
      <c r="N291" s="316" t="s">
        <v>106</v>
      </c>
    </row>
    <row r="292" spans="2:14" ht="14.25" hidden="1" customHeight="1">
      <c r="B292" s="61"/>
      <c r="C292" s="12" t="s">
        <v>104</v>
      </c>
      <c r="D292" s="14" t="s">
        <v>107</v>
      </c>
      <c r="E292" s="2"/>
      <c r="F292" s="2"/>
      <c r="G292" s="347">
        <v>42.075000000000003</v>
      </c>
      <c r="H292" s="126"/>
      <c r="I292" s="127"/>
      <c r="J292" s="111">
        <v>25</v>
      </c>
      <c r="K292" s="126"/>
      <c r="L292" s="127"/>
      <c r="M292" s="111"/>
      <c r="N292" s="310"/>
    </row>
    <row r="293" spans="2:14" ht="14.25" hidden="1" customHeight="1">
      <c r="B293" s="61"/>
      <c r="C293" s="12" t="s">
        <v>99</v>
      </c>
      <c r="D293" s="14" t="s">
        <v>108</v>
      </c>
      <c r="E293" s="2"/>
      <c r="F293" s="2"/>
      <c r="G293" s="347">
        <v>1</v>
      </c>
      <c r="H293" s="126"/>
      <c r="I293" s="127"/>
      <c r="J293" s="111">
        <v>1</v>
      </c>
      <c r="K293" s="126"/>
      <c r="L293" s="127"/>
      <c r="M293" s="111"/>
      <c r="N293" s="310"/>
    </row>
    <row r="294" spans="2:14" ht="14.25" hidden="1" customHeight="1">
      <c r="B294" s="61"/>
      <c r="C294" s="12" t="s">
        <v>104</v>
      </c>
      <c r="D294" s="14" t="s">
        <v>109</v>
      </c>
      <c r="E294" s="2"/>
      <c r="F294" s="2"/>
      <c r="G294" s="347">
        <v>3</v>
      </c>
      <c r="H294" s="126"/>
      <c r="I294" s="127"/>
      <c r="J294" s="111">
        <v>2</v>
      </c>
      <c r="K294" s="126"/>
      <c r="L294" s="127"/>
      <c r="M294" s="111"/>
      <c r="N294" s="310"/>
    </row>
    <row r="295" spans="2:14" ht="13.5" hidden="1" customHeight="1">
      <c r="B295" s="63"/>
      <c r="C295" s="485" t="s">
        <v>110</v>
      </c>
      <c r="D295" s="486"/>
      <c r="E295" s="3"/>
      <c r="F295" s="3"/>
      <c r="G295" s="128">
        <v>15.224999999999994</v>
      </c>
      <c r="H295" s="129"/>
      <c r="I295" s="130"/>
      <c r="J295" s="128">
        <v>-2.2750000000000057</v>
      </c>
      <c r="K295" s="129"/>
      <c r="L295" s="130"/>
      <c r="M295" s="128"/>
    </row>
    <row r="296" spans="2:14" ht="13.5" hidden="1" thickBot="1">
      <c r="B296" s="57"/>
      <c r="C296" s="487" t="s">
        <v>111</v>
      </c>
      <c r="D296" s="488"/>
      <c r="E296" s="21"/>
      <c r="F296" s="21"/>
      <c r="G296" s="54">
        <v>2.317351598173515E-2</v>
      </c>
      <c r="H296" s="248"/>
      <c r="I296" s="249"/>
      <c r="J296" s="54">
        <v>-3.4627092846271014E-3</v>
      </c>
      <c r="K296" s="248"/>
      <c r="L296" s="249"/>
      <c r="M296" s="54"/>
    </row>
    <row r="297" spans="2:14" ht="13.5" hidden="1" thickBot="1">
      <c r="B297" s="57"/>
      <c r="C297" s="101"/>
      <c r="D297" s="102" t="s">
        <v>112</v>
      </c>
      <c r="E297" s="103"/>
      <c r="F297" s="103"/>
      <c r="G297" s="134">
        <v>9.5</v>
      </c>
      <c r="H297" s="135"/>
      <c r="I297" s="136"/>
      <c r="J297" s="137">
        <v>1</v>
      </c>
      <c r="K297" s="135"/>
      <c r="L297" s="136"/>
      <c r="M297" s="137"/>
    </row>
    <row r="298" spans="2:14" ht="14.25" hidden="1" customHeight="1">
      <c r="B298" s="57"/>
      <c r="C298" s="101"/>
      <c r="D298" s="102" t="s">
        <v>113</v>
      </c>
      <c r="E298" s="103"/>
      <c r="F298" s="103"/>
      <c r="G298" s="134">
        <v>6</v>
      </c>
      <c r="H298" s="135"/>
      <c r="I298" s="136"/>
      <c r="J298" s="137">
        <v>1</v>
      </c>
      <c r="K298" s="135"/>
      <c r="L298" s="136"/>
      <c r="M298" s="137"/>
    </row>
    <row r="299" spans="2:14" ht="13.5" hidden="1" thickBot="1">
      <c r="B299" s="57"/>
      <c r="C299" s="489" t="s">
        <v>114</v>
      </c>
      <c r="D299" s="490"/>
      <c r="E299" s="21"/>
      <c r="F299" s="21"/>
      <c r="G299" s="131" t="e">
        <v>#REF!</v>
      </c>
      <c r="H299" s="132"/>
      <c r="I299" s="133"/>
      <c r="J299" s="138" t="e">
        <v>#REF!</v>
      </c>
      <c r="K299" s="132"/>
      <c r="L299" s="133"/>
      <c r="M299" s="138"/>
    </row>
    <row r="300" spans="2:14" hidden="1">
      <c r="C300" s="86" t="s">
        <v>115</v>
      </c>
      <c r="D300" s="311">
        <v>657</v>
      </c>
      <c r="E300" s="277" t="s">
        <v>116</v>
      </c>
      <c r="F300" s="1"/>
      <c r="G300" s="13"/>
      <c r="H300" s="1"/>
      <c r="I300" s="1"/>
      <c r="J300" s="13"/>
      <c r="K300" s="1"/>
      <c r="L300" s="1"/>
      <c r="M300" s="13"/>
      <c r="N300" s="82"/>
    </row>
    <row r="301" spans="2:14" ht="13.5" hidden="1" thickBot="1">
      <c r="D301" s="1"/>
      <c r="E301" s="1"/>
      <c r="F301" s="1"/>
      <c r="G301" s="13" t="s">
        <v>20</v>
      </c>
      <c r="H301" s="1"/>
      <c r="I301" s="1"/>
      <c r="J301" s="13"/>
      <c r="K301" s="1"/>
      <c r="L301" s="1"/>
      <c r="M301" s="13"/>
      <c r="N301" s="82"/>
    </row>
    <row r="302" spans="2:14" ht="16.5" hidden="1" customHeight="1" thickBot="1">
      <c r="B302" s="62"/>
      <c r="C302" s="473" t="s">
        <v>984</v>
      </c>
      <c r="D302" s="474"/>
      <c r="E302" s="474"/>
      <c r="F302" s="474"/>
      <c r="G302" s="474"/>
      <c r="H302" s="474"/>
      <c r="I302" s="474"/>
      <c r="J302" s="474"/>
      <c r="K302" s="474"/>
      <c r="L302" s="474"/>
      <c r="M302" s="475"/>
      <c r="N302" s="82"/>
    </row>
    <row r="303" spans="2:14" ht="13.5" hidden="1" customHeight="1" thickBot="1">
      <c r="B303" s="61"/>
      <c r="C303" s="64" t="s">
        <v>98</v>
      </c>
      <c r="D303" s="55"/>
      <c r="E303" s="476" t="s">
        <v>10</v>
      </c>
      <c r="F303" s="477"/>
      <c r="G303" s="478"/>
      <c r="H303" s="479" t="s">
        <v>800</v>
      </c>
      <c r="I303" s="480"/>
      <c r="J303" s="481"/>
      <c r="K303" s="482" t="s">
        <v>916</v>
      </c>
      <c r="L303" s="483"/>
      <c r="M303" s="484"/>
      <c r="N303" s="82"/>
    </row>
    <row r="304" spans="2:14" ht="13.5" hidden="1" customHeight="1">
      <c r="B304" s="61"/>
      <c r="C304" s="16" t="s">
        <v>99</v>
      </c>
      <c r="D304" s="58" t="s">
        <v>100</v>
      </c>
      <c r="E304" s="2"/>
      <c r="F304" s="2"/>
      <c r="G304" s="345">
        <v>29.25</v>
      </c>
      <c r="H304" s="124"/>
      <c r="I304" s="125"/>
      <c r="J304" s="110">
        <v>28.825000000000003</v>
      </c>
      <c r="K304" s="124"/>
      <c r="L304" s="125"/>
      <c r="M304" s="110"/>
      <c r="N304" s="82" t="s">
        <v>101</v>
      </c>
    </row>
    <row r="305" spans="2:14" ht="13.5" hidden="1" customHeight="1">
      <c r="B305" s="61"/>
      <c r="C305" s="16" t="s">
        <v>99</v>
      </c>
      <c r="D305" s="58" t="s">
        <v>102</v>
      </c>
      <c r="E305" s="2"/>
      <c r="F305" s="2"/>
      <c r="G305" s="346">
        <v>4.3721973094170405E-2</v>
      </c>
      <c r="H305" s="307"/>
      <c r="I305" s="308"/>
      <c r="J305" s="309">
        <v>4.2767062314540062E-2</v>
      </c>
      <c r="K305" s="307"/>
      <c r="L305" s="308"/>
      <c r="M305" s="309"/>
      <c r="N305" s="82"/>
    </row>
    <row r="306" spans="2:14" ht="14.25" hidden="1" customHeight="1">
      <c r="B306" s="61"/>
      <c r="C306" s="12" t="s">
        <v>99</v>
      </c>
      <c r="D306" s="14" t="s">
        <v>103</v>
      </c>
      <c r="E306" s="2"/>
      <c r="F306" s="2"/>
      <c r="G306" s="347">
        <v>21.2</v>
      </c>
      <c r="H306" s="126"/>
      <c r="I306" s="127"/>
      <c r="J306" s="111">
        <v>10.5</v>
      </c>
      <c r="K306" s="126"/>
      <c r="L306" s="127"/>
      <c r="M306" s="111"/>
      <c r="N306" s="310"/>
    </row>
    <row r="307" spans="2:14" ht="15" hidden="1" customHeight="1">
      <c r="B307" s="61"/>
      <c r="C307" s="315" t="s">
        <v>104</v>
      </c>
      <c r="D307" s="14" t="s">
        <v>105</v>
      </c>
      <c r="E307" s="2"/>
      <c r="F307" s="2"/>
      <c r="G307" s="347">
        <v>0</v>
      </c>
      <c r="H307" s="126"/>
      <c r="I307" s="127"/>
      <c r="J307" s="111">
        <v>0</v>
      </c>
      <c r="K307" s="126"/>
      <c r="L307" s="127"/>
      <c r="M307" s="111"/>
      <c r="N307" s="316" t="s">
        <v>106</v>
      </c>
    </row>
    <row r="308" spans="2:14" ht="14.25" hidden="1" customHeight="1">
      <c r="B308" s="61"/>
      <c r="C308" s="12" t="s">
        <v>104</v>
      </c>
      <c r="D308" s="14" t="s">
        <v>107</v>
      </c>
      <c r="E308" s="2"/>
      <c r="F308" s="2"/>
      <c r="G308" s="347">
        <v>19.625</v>
      </c>
      <c r="H308" s="126"/>
      <c r="I308" s="127"/>
      <c r="J308" s="111">
        <v>25</v>
      </c>
      <c r="K308" s="126"/>
      <c r="L308" s="127"/>
      <c r="M308" s="111"/>
      <c r="N308" s="310"/>
    </row>
    <row r="309" spans="2:14" ht="14.25" hidden="1" customHeight="1">
      <c r="B309" s="61"/>
      <c r="C309" s="12" t="s">
        <v>99</v>
      </c>
      <c r="D309" s="14" t="s">
        <v>108</v>
      </c>
      <c r="E309" s="2"/>
      <c r="F309" s="2"/>
      <c r="G309" s="347">
        <v>1</v>
      </c>
      <c r="H309" s="126"/>
      <c r="I309" s="127"/>
      <c r="J309" s="111">
        <v>1</v>
      </c>
      <c r="K309" s="126"/>
      <c r="L309" s="127"/>
      <c r="M309" s="111"/>
      <c r="N309" s="310"/>
    </row>
    <row r="310" spans="2:14" ht="14.25" hidden="1" customHeight="1">
      <c r="B310" s="61"/>
      <c r="C310" s="12" t="s">
        <v>104</v>
      </c>
      <c r="D310" s="14" t="s">
        <v>109</v>
      </c>
      <c r="E310" s="2"/>
      <c r="F310" s="2"/>
      <c r="G310" s="347">
        <v>3</v>
      </c>
      <c r="H310" s="126"/>
      <c r="I310" s="127"/>
      <c r="J310" s="111">
        <v>2</v>
      </c>
      <c r="K310" s="126"/>
      <c r="L310" s="127"/>
      <c r="M310" s="111"/>
      <c r="N310" s="310"/>
    </row>
    <row r="311" spans="2:14" ht="13.5" hidden="1" customHeight="1">
      <c r="B311" s="63"/>
      <c r="C311" s="485" t="s">
        <v>110</v>
      </c>
      <c r="D311" s="486"/>
      <c r="E311" s="3"/>
      <c r="F311" s="3"/>
      <c r="G311" s="128">
        <v>28.825000000000003</v>
      </c>
      <c r="H311" s="129"/>
      <c r="I311" s="130"/>
      <c r="J311" s="128">
        <v>13.325000000000003</v>
      </c>
      <c r="K311" s="129"/>
      <c r="L311" s="130"/>
      <c r="M311" s="128"/>
    </row>
    <row r="312" spans="2:14" ht="13.5" hidden="1" thickBot="1">
      <c r="B312" s="57"/>
      <c r="C312" s="487" t="s">
        <v>111</v>
      </c>
      <c r="D312" s="488"/>
      <c r="E312" s="21"/>
      <c r="F312" s="21"/>
      <c r="G312" s="54">
        <v>4.2767062314540062E-2</v>
      </c>
      <c r="H312" s="248"/>
      <c r="I312" s="249"/>
      <c r="J312" s="54">
        <v>1.9770029673590508E-2</v>
      </c>
      <c r="K312" s="248"/>
      <c r="L312" s="249"/>
      <c r="M312" s="54"/>
    </row>
    <row r="313" spans="2:14" ht="13.5" hidden="1" thickBot="1">
      <c r="B313" s="57"/>
      <c r="C313" s="101"/>
      <c r="D313" s="102" t="s">
        <v>112</v>
      </c>
      <c r="E313" s="103"/>
      <c r="F313" s="103"/>
      <c r="G313" s="134">
        <v>7.5</v>
      </c>
      <c r="H313" s="135"/>
      <c r="I313" s="136"/>
      <c r="J313" s="137">
        <v>0</v>
      </c>
      <c r="K313" s="135"/>
      <c r="L313" s="136"/>
      <c r="M313" s="137"/>
    </row>
    <row r="314" spans="2:14" ht="14.25" hidden="1" customHeight="1">
      <c r="B314" s="57"/>
      <c r="C314" s="101"/>
      <c r="D314" s="102" t="s">
        <v>113</v>
      </c>
      <c r="E314" s="103"/>
      <c r="F314" s="103"/>
      <c r="G314" s="134">
        <v>2</v>
      </c>
      <c r="H314" s="135"/>
      <c r="I314" s="136"/>
      <c r="J314" s="137">
        <v>0</v>
      </c>
      <c r="K314" s="135"/>
      <c r="L314" s="136"/>
      <c r="M314" s="137"/>
    </row>
    <row r="315" spans="2:14" ht="13.5" hidden="1" thickBot="1">
      <c r="B315" s="57"/>
      <c r="C315" s="489" t="s">
        <v>114</v>
      </c>
      <c r="D315" s="490"/>
      <c r="E315" s="21"/>
      <c r="F315" s="21"/>
      <c r="G315" s="131" t="e">
        <v>#REF!</v>
      </c>
      <c r="H315" s="132"/>
      <c r="I315" s="133"/>
      <c r="J315" s="138" t="e">
        <v>#REF!</v>
      </c>
      <c r="K315" s="132"/>
      <c r="L315" s="133"/>
      <c r="M315" s="138"/>
    </row>
    <row r="316" spans="2:14" hidden="1">
      <c r="C316" s="86" t="s">
        <v>115</v>
      </c>
      <c r="D316" s="311">
        <v>674</v>
      </c>
      <c r="E316" s="277" t="s">
        <v>116</v>
      </c>
      <c r="F316" s="1"/>
      <c r="G316" s="13"/>
      <c r="H316" s="1"/>
      <c r="I316" s="1"/>
      <c r="J316" s="13"/>
      <c r="K316" s="1"/>
      <c r="L316" s="1"/>
      <c r="M316" s="13"/>
      <c r="N316" s="82"/>
    </row>
    <row r="317" spans="2:14" ht="13.5" hidden="1" thickBot="1">
      <c r="D317" s="1"/>
      <c r="E317" s="1"/>
      <c r="F317" s="1"/>
      <c r="G317" s="13" t="s">
        <v>20</v>
      </c>
      <c r="H317" s="1"/>
      <c r="I317" s="1"/>
      <c r="J317" s="13"/>
      <c r="K317" s="1"/>
      <c r="L317" s="1"/>
      <c r="M317" s="13"/>
      <c r="N317" s="82"/>
    </row>
    <row r="318" spans="2:14" ht="16.5" hidden="1" customHeight="1" thickBot="1">
      <c r="B318" s="62"/>
      <c r="C318" s="473" t="s">
        <v>947</v>
      </c>
      <c r="D318" s="474"/>
      <c r="E318" s="474"/>
      <c r="F318" s="474"/>
      <c r="G318" s="474"/>
      <c r="H318" s="474"/>
      <c r="I318" s="474"/>
      <c r="J318" s="474"/>
      <c r="K318" s="474"/>
      <c r="L318" s="474"/>
      <c r="M318" s="475"/>
      <c r="N318" s="82"/>
    </row>
    <row r="319" spans="2:14" ht="13.5" hidden="1" customHeight="1" thickBot="1">
      <c r="B319" s="61"/>
      <c r="C319" s="64" t="s">
        <v>98</v>
      </c>
      <c r="D319" s="55"/>
      <c r="E319" s="476" t="s">
        <v>800</v>
      </c>
      <c r="F319" s="477"/>
      <c r="G319" s="478"/>
      <c r="H319" s="479" t="s">
        <v>916</v>
      </c>
      <c r="I319" s="480"/>
      <c r="J319" s="481"/>
      <c r="K319" s="482" t="s">
        <v>1008</v>
      </c>
      <c r="L319" s="483"/>
      <c r="M319" s="484"/>
      <c r="N319" s="82"/>
    </row>
    <row r="320" spans="2:14" ht="13.5" hidden="1" customHeight="1">
      <c r="B320" s="61"/>
      <c r="C320" s="16" t="s">
        <v>99</v>
      </c>
      <c r="D320" s="58" t="s">
        <v>100</v>
      </c>
      <c r="E320" s="2"/>
      <c r="F320" s="2"/>
      <c r="G320" s="345">
        <v>27.700000000000003</v>
      </c>
      <c r="H320" s="124"/>
      <c r="I320" s="125"/>
      <c r="J320" s="110">
        <v>29.900000000000006</v>
      </c>
      <c r="K320" s="124"/>
      <c r="L320" s="125"/>
      <c r="M320" s="110"/>
      <c r="N320" s="82" t="s">
        <v>101</v>
      </c>
    </row>
    <row r="321" spans="2:14" ht="13.5" hidden="1" customHeight="1">
      <c r="B321" s="61"/>
      <c r="C321" s="16" t="s">
        <v>99</v>
      </c>
      <c r="D321" s="58" t="s">
        <v>102</v>
      </c>
      <c r="E321" s="2"/>
      <c r="F321" s="2"/>
      <c r="G321" s="346">
        <v>4.1281669150521616E-2</v>
      </c>
      <c r="H321" s="307"/>
      <c r="I321" s="308"/>
      <c r="J321" s="309">
        <v>4.423076923076924E-2</v>
      </c>
      <c r="K321" s="307"/>
      <c r="L321" s="308"/>
      <c r="M321" s="309"/>
      <c r="N321" s="82"/>
    </row>
    <row r="322" spans="2:14" ht="14.25" hidden="1" customHeight="1">
      <c r="B322" s="61"/>
      <c r="C322" s="12" t="s">
        <v>99</v>
      </c>
      <c r="D322" s="14" t="s">
        <v>103</v>
      </c>
      <c r="E322" s="2"/>
      <c r="F322" s="2"/>
      <c r="G322" s="347">
        <v>18.7</v>
      </c>
      <c r="H322" s="126"/>
      <c r="I322" s="127"/>
      <c r="J322" s="111">
        <v>8.75</v>
      </c>
      <c r="K322" s="126"/>
      <c r="L322" s="127"/>
      <c r="M322" s="111"/>
      <c r="N322" s="310"/>
    </row>
    <row r="323" spans="2:14" ht="15" hidden="1" customHeight="1">
      <c r="B323" s="61"/>
      <c r="C323" s="315" t="s">
        <v>104</v>
      </c>
      <c r="D323" s="14" t="s">
        <v>105</v>
      </c>
      <c r="E323" s="2"/>
      <c r="F323" s="2"/>
      <c r="G323" s="347">
        <v>0</v>
      </c>
      <c r="H323" s="126"/>
      <c r="I323" s="127"/>
      <c r="J323" s="111">
        <v>0</v>
      </c>
      <c r="K323" s="126"/>
      <c r="L323" s="127"/>
      <c r="M323" s="111"/>
      <c r="N323" s="316" t="s">
        <v>106</v>
      </c>
    </row>
    <row r="324" spans="2:14" ht="14.25" hidden="1" customHeight="1">
      <c r="B324" s="61"/>
      <c r="C324" s="12" t="s">
        <v>104</v>
      </c>
      <c r="D324" s="14" t="s">
        <v>107</v>
      </c>
      <c r="E324" s="2"/>
      <c r="F324" s="2"/>
      <c r="G324" s="347">
        <v>14.5</v>
      </c>
      <c r="H324" s="126"/>
      <c r="I324" s="127"/>
      <c r="J324" s="111">
        <v>25</v>
      </c>
      <c r="K324" s="126"/>
      <c r="L324" s="127"/>
      <c r="M324" s="111"/>
      <c r="N324" s="310"/>
    </row>
    <row r="325" spans="2:14" ht="14.25" hidden="1" customHeight="1">
      <c r="B325" s="61"/>
      <c r="C325" s="12" t="s">
        <v>99</v>
      </c>
      <c r="D325" s="14" t="s">
        <v>108</v>
      </c>
      <c r="E325" s="2"/>
      <c r="F325" s="2"/>
      <c r="G325" s="347">
        <v>1</v>
      </c>
      <c r="H325" s="126"/>
      <c r="I325" s="127"/>
      <c r="J325" s="111">
        <v>1</v>
      </c>
      <c r="K325" s="126"/>
      <c r="L325" s="127"/>
      <c r="M325" s="111"/>
      <c r="N325" s="310"/>
    </row>
    <row r="326" spans="2:14" ht="14.25" hidden="1" customHeight="1">
      <c r="B326" s="61"/>
      <c r="C326" s="12" t="s">
        <v>104</v>
      </c>
      <c r="D326" s="14" t="s">
        <v>109</v>
      </c>
      <c r="E326" s="2"/>
      <c r="F326" s="2"/>
      <c r="G326" s="347">
        <v>3</v>
      </c>
      <c r="H326" s="126"/>
      <c r="I326" s="127"/>
      <c r="J326" s="111">
        <v>2</v>
      </c>
      <c r="K326" s="126"/>
      <c r="L326" s="127"/>
      <c r="M326" s="111"/>
      <c r="N326" s="310"/>
    </row>
    <row r="327" spans="2:14" ht="13.5" hidden="1" customHeight="1">
      <c r="B327" s="63"/>
      <c r="C327" s="485" t="s">
        <v>110</v>
      </c>
      <c r="D327" s="486"/>
      <c r="E327" s="3"/>
      <c r="F327" s="3"/>
      <c r="G327" s="128">
        <v>29.900000000000006</v>
      </c>
      <c r="H327" s="129"/>
      <c r="I327" s="130"/>
      <c r="J327" s="128">
        <v>12.650000000000006</v>
      </c>
      <c r="K327" s="129"/>
      <c r="L327" s="130"/>
      <c r="M327" s="128"/>
    </row>
    <row r="328" spans="2:14" ht="13.5" hidden="1" thickBot="1">
      <c r="B328" s="57"/>
      <c r="C328" s="487" t="s">
        <v>111</v>
      </c>
      <c r="D328" s="488"/>
      <c r="E328" s="21"/>
      <c r="F328" s="21"/>
      <c r="G328" s="54">
        <v>4.423076923076924E-2</v>
      </c>
      <c r="H328" s="248"/>
      <c r="I328" s="249"/>
      <c r="J328" s="54">
        <v>1.8713017751479297E-2</v>
      </c>
      <c r="K328" s="248"/>
      <c r="L328" s="249"/>
      <c r="M328" s="54"/>
    </row>
    <row r="329" spans="2:14" ht="13.5" hidden="1" thickBot="1">
      <c r="B329" s="57"/>
      <c r="C329" s="101"/>
      <c r="D329" s="102" t="s">
        <v>112</v>
      </c>
      <c r="E329" s="103"/>
      <c r="F329" s="103"/>
      <c r="G329" s="134">
        <v>4</v>
      </c>
      <c r="H329" s="135"/>
      <c r="I329" s="136"/>
      <c r="J329" s="137">
        <v>0</v>
      </c>
      <c r="K329" s="135"/>
      <c r="L329" s="136"/>
      <c r="M329" s="137"/>
    </row>
    <row r="330" spans="2:14" ht="14.25" hidden="1" customHeight="1" thickBot="1">
      <c r="B330" s="57"/>
      <c r="C330" s="101"/>
      <c r="D330" s="102" t="s">
        <v>113</v>
      </c>
      <c r="E330" s="103"/>
      <c r="F330" s="103"/>
      <c r="G330" s="134">
        <v>4.5</v>
      </c>
      <c r="H330" s="135"/>
      <c r="I330" s="136"/>
      <c r="J330" s="134">
        <v>1</v>
      </c>
      <c r="K330" s="135"/>
      <c r="L330" s="136"/>
      <c r="M330" s="137"/>
    </row>
    <row r="331" spans="2:14" ht="13.5" hidden="1" thickBot="1">
      <c r="B331" s="57"/>
      <c r="C331" s="489" t="s">
        <v>114</v>
      </c>
      <c r="D331" s="490"/>
      <c r="E331" s="21"/>
      <c r="F331" s="21"/>
      <c r="G331" s="131">
        <v>658.4</v>
      </c>
      <c r="H331" s="132"/>
      <c r="I331" s="133"/>
      <c r="J331" s="131" t="e">
        <v>#REF!</v>
      </c>
      <c r="K331" s="132"/>
      <c r="L331" s="133"/>
      <c r="M331" s="138"/>
    </row>
    <row r="332" spans="2:14" hidden="1">
      <c r="C332" s="86" t="s">
        <v>115</v>
      </c>
      <c r="D332" s="311">
        <v>676</v>
      </c>
      <c r="E332" s="277" t="s">
        <v>116</v>
      </c>
      <c r="F332" s="1"/>
      <c r="G332" s="13"/>
      <c r="H332" s="1"/>
      <c r="I332" s="1"/>
      <c r="J332" s="13"/>
      <c r="K332" s="1"/>
      <c r="L332" s="1"/>
      <c r="M332" s="13"/>
      <c r="N332" s="82"/>
    </row>
    <row r="333" spans="2:14" ht="13.5" hidden="1" thickBot="1">
      <c r="D333" s="1"/>
      <c r="E333" s="1"/>
      <c r="F333" s="1"/>
      <c r="G333" s="13" t="s">
        <v>20</v>
      </c>
      <c r="H333" s="1"/>
      <c r="I333" s="1"/>
      <c r="J333" s="13"/>
      <c r="K333" s="1"/>
      <c r="L333" s="1"/>
      <c r="M333" s="13"/>
      <c r="N333" s="82"/>
    </row>
    <row r="334" spans="2:14" ht="16.5" hidden="1" customHeight="1" thickBot="1">
      <c r="B334" s="62"/>
      <c r="C334" s="473" t="s">
        <v>915</v>
      </c>
      <c r="D334" s="474"/>
      <c r="E334" s="474"/>
      <c r="F334" s="474"/>
      <c r="G334" s="474"/>
      <c r="H334" s="474"/>
      <c r="I334" s="474"/>
      <c r="J334" s="474"/>
      <c r="K334" s="474"/>
      <c r="L334" s="474"/>
      <c r="M334" s="475"/>
      <c r="N334" s="82"/>
    </row>
    <row r="335" spans="2:14" ht="13.5" hidden="1" customHeight="1" thickBot="1">
      <c r="B335" s="61"/>
      <c r="C335" s="64" t="s">
        <v>98</v>
      </c>
      <c r="D335" s="55"/>
      <c r="E335" s="476" t="s">
        <v>3</v>
      </c>
      <c r="F335" s="477"/>
      <c r="G335" s="478"/>
      <c r="H335" s="479" t="s">
        <v>10</v>
      </c>
      <c r="I335" s="480"/>
      <c r="J335" s="481"/>
      <c r="K335" s="482" t="s">
        <v>800</v>
      </c>
      <c r="L335" s="483"/>
      <c r="M335" s="484"/>
      <c r="N335" s="82"/>
    </row>
    <row r="336" spans="2:14" ht="13.5" hidden="1" customHeight="1">
      <c r="B336" s="61"/>
      <c r="C336" s="16" t="s">
        <v>99</v>
      </c>
      <c r="D336" s="58" t="s">
        <v>100</v>
      </c>
      <c r="E336" s="2"/>
      <c r="F336" s="2"/>
      <c r="G336" s="345">
        <v>33.1</v>
      </c>
      <c r="H336" s="124"/>
      <c r="I336" s="125"/>
      <c r="J336" s="345">
        <v>24.450000000000003</v>
      </c>
      <c r="K336" s="124"/>
      <c r="L336" s="125"/>
      <c r="M336" s="110"/>
      <c r="N336" s="82" t="s">
        <v>101</v>
      </c>
    </row>
    <row r="337" spans="2:14" ht="13.5" hidden="1" customHeight="1">
      <c r="B337" s="61"/>
      <c r="C337" s="16" t="s">
        <v>99</v>
      </c>
      <c r="D337" s="58" t="s">
        <v>102</v>
      </c>
      <c r="E337" s="2"/>
      <c r="F337" s="2"/>
      <c r="G337" s="346">
        <v>4.8676470588235293E-2</v>
      </c>
      <c r="H337" s="307"/>
      <c r="I337" s="308"/>
      <c r="J337" s="346">
        <v>3.6115214180206801E-2</v>
      </c>
      <c r="K337" s="307"/>
      <c r="L337" s="308"/>
      <c r="M337" s="309"/>
      <c r="N337" s="82"/>
    </row>
    <row r="338" spans="2:14" ht="14.25" hidden="1" customHeight="1">
      <c r="B338" s="61"/>
      <c r="C338" s="12" t="s">
        <v>99</v>
      </c>
      <c r="D338" s="14" t="s">
        <v>103</v>
      </c>
      <c r="E338" s="2"/>
      <c r="F338" s="2"/>
      <c r="G338" s="347">
        <v>29.1</v>
      </c>
      <c r="H338" s="126"/>
      <c r="I338" s="127"/>
      <c r="J338" s="347">
        <v>11.5</v>
      </c>
      <c r="K338" s="126"/>
      <c r="L338" s="127"/>
      <c r="M338" s="111"/>
      <c r="N338" s="310"/>
    </row>
    <row r="339" spans="2:14" ht="15" hidden="1" customHeight="1">
      <c r="B339" s="61"/>
      <c r="C339" s="315" t="s">
        <v>104</v>
      </c>
      <c r="D339" s="14" t="s">
        <v>105</v>
      </c>
      <c r="E339" s="2"/>
      <c r="F339" s="2"/>
      <c r="G339" s="347">
        <v>0</v>
      </c>
      <c r="H339" s="126"/>
      <c r="I339" s="127"/>
      <c r="J339" s="347">
        <v>0</v>
      </c>
      <c r="K339" s="126"/>
      <c r="L339" s="127"/>
      <c r="M339" s="111"/>
      <c r="N339" s="316" t="s">
        <v>106</v>
      </c>
    </row>
    <row r="340" spans="2:14" ht="14.25" hidden="1" customHeight="1">
      <c r="B340" s="61"/>
      <c r="C340" s="12" t="s">
        <v>104</v>
      </c>
      <c r="D340" s="14" t="s">
        <v>107</v>
      </c>
      <c r="E340" s="2"/>
      <c r="F340" s="2"/>
      <c r="G340" s="347">
        <v>35.75</v>
      </c>
      <c r="H340" s="126"/>
      <c r="I340" s="127"/>
      <c r="J340" s="347">
        <v>25</v>
      </c>
      <c r="K340" s="126"/>
      <c r="L340" s="127"/>
      <c r="M340" s="111"/>
      <c r="N340" s="310"/>
    </row>
    <row r="341" spans="2:14" ht="14.25" hidden="1" customHeight="1">
      <c r="B341" s="61"/>
      <c r="C341" s="12" t="s">
        <v>99</v>
      </c>
      <c r="D341" s="14" t="s">
        <v>108</v>
      </c>
      <c r="E341" s="2"/>
      <c r="F341" s="2"/>
      <c r="G341" s="347">
        <v>1</v>
      </c>
      <c r="H341" s="126"/>
      <c r="I341" s="127"/>
      <c r="J341" s="347">
        <v>1</v>
      </c>
      <c r="K341" s="126"/>
      <c r="L341" s="127"/>
      <c r="M341" s="111"/>
      <c r="N341" s="310"/>
    </row>
    <row r="342" spans="2:14" ht="14.25" hidden="1" customHeight="1">
      <c r="B342" s="61"/>
      <c r="C342" s="12" t="s">
        <v>104</v>
      </c>
      <c r="D342" s="14" t="s">
        <v>109</v>
      </c>
      <c r="E342" s="2"/>
      <c r="F342" s="2"/>
      <c r="G342" s="347">
        <v>3</v>
      </c>
      <c r="H342" s="126"/>
      <c r="I342" s="127"/>
      <c r="J342" s="347">
        <v>2</v>
      </c>
      <c r="K342" s="126"/>
      <c r="L342" s="127"/>
      <c r="M342" s="111"/>
      <c r="N342" s="310"/>
    </row>
    <row r="343" spans="2:14" ht="13.5" hidden="1" customHeight="1">
      <c r="B343" s="63"/>
      <c r="C343" s="485" t="s">
        <v>110</v>
      </c>
      <c r="D343" s="486"/>
      <c r="E343" s="3"/>
      <c r="F343" s="3"/>
      <c r="G343" s="128">
        <v>24.450000000000003</v>
      </c>
      <c r="H343" s="129"/>
      <c r="I343" s="130"/>
      <c r="J343" s="128">
        <v>9.9500000000000028</v>
      </c>
      <c r="K343" s="129"/>
      <c r="L343" s="130"/>
      <c r="M343" s="128"/>
    </row>
    <row r="344" spans="2:14" ht="13.5" hidden="1" thickBot="1">
      <c r="B344" s="57"/>
      <c r="C344" s="487" t="s">
        <v>111</v>
      </c>
      <c r="D344" s="488"/>
      <c r="E344" s="21"/>
      <c r="F344" s="21"/>
      <c r="G344" s="65">
        <v>3.6115214180206801E-2</v>
      </c>
      <c r="H344" s="248"/>
      <c r="I344" s="249"/>
      <c r="J344" s="54">
        <v>1.4697193500738557E-2</v>
      </c>
      <c r="K344" s="248"/>
      <c r="L344" s="249"/>
      <c r="M344" s="54"/>
    </row>
    <row r="345" spans="2:14" ht="13.5" hidden="1" thickBot="1">
      <c r="B345" s="57"/>
      <c r="C345" s="101"/>
      <c r="D345" s="102" t="s">
        <v>112</v>
      </c>
      <c r="E345" s="103"/>
      <c r="F345" s="103"/>
      <c r="G345" s="134">
        <v>7.35</v>
      </c>
      <c r="H345" s="135"/>
      <c r="I345" s="136"/>
      <c r="J345" s="134">
        <v>0</v>
      </c>
      <c r="K345" s="135"/>
      <c r="L345" s="136"/>
      <c r="M345" s="137"/>
    </row>
    <row r="346" spans="2:14" ht="14.25" hidden="1" customHeight="1">
      <c r="B346" s="57"/>
      <c r="C346" s="101"/>
      <c r="D346" s="102" t="s">
        <v>113</v>
      </c>
      <c r="E346" s="103"/>
      <c r="F346" s="103"/>
      <c r="G346" s="134">
        <v>4.5</v>
      </c>
      <c r="H346" s="135"/>
      <c r="I346" s="136"/>
      <c r="J346" s="134">
        <v>0</v>
      </c>
      <c r="K346" s="135"/>
      <c r="L346" s="136"/>
      <c r="M346" s="137"/>
    </row>
    <row r="347" spans="2:14" ht="13.5" hidden="1" thickBot="1">
      <c r="B347" s="57"/>
      <c r="C347" s="489" t="s">
        <v>114</v>
      </c>
      <c r="D347" s="490"/>
      <c r="E347" s="21"/>
      <c r="F347" s="21"/>
      <c r="G347" s="131" t="e">
        <v>#REF!</v>
      </c>
      <c r="H347" s="132"/>
      <c r="I347" s="133"/>
      <c r="J347" s="131" t="e">
        <v>#REF!</v>
      </c>
      <c r="K347" s="132"/>
      <c r="L347" s="133"/>
      <c r="M347" s="138"/>
    </row>
    <row r="348" spans="2:14" hidden="1">
      <c r="C348" s="86" t="s">
        <v>115</v>
      </c>
      <c r="D348" s="311">
        <v>677</v>
      </c>
      <c r="E348" s="277" t="s">
        <v>116</v>
      </c>
      <c r="F348" s="1"/>
      <c r="G348" s="13"/>
      <c r="H348" s="1"/>
      <c r="I348" s="1"/>
      <c r="J348" s="13"/>
      <c r="K348" s="1"/>
      <c r="L348" s="1"/>
      <c r="M348" s="13"/>
      <c r="N348" s="82"/>
    </row>
    <row r="349" spans="2:14" ht="13.5" hidden="1" thickBot="1">
      <c r="D349" s="1"/>
      <c r="E349" s="1"/>
      <c r="F349" s="1"/>
      <c r="G349" s="13" t="s">
        <v>20</v>
      </c>
      <c r="H349" s="1"/>
      <c r="I349" s="1"/>
      <c r="J349" s="13"/>
      <c r="K349" s="1"/>
      <c r="L349" s="1"/>
      <c r="M349" s="13"/>
      <c r="N349" s="82"/>
    </row>
    <row r="350" spans="2:14" ht="16.5" hidden="1" customHeight="1" thickBot="1">
      <c r="B350" s="62"/>
      <c r="C350" s="473" t="s">
        <v>888</v>
      </c>
      <c r="D350" s="474"/>
      <c r="E350" s="474"/>
      <c r="F350" s="474"/>
      <c r="G350" s="474"/>
      <c r="H350" s="474"/>
      <c r="I350" s="474"/>
      <c r="J350" s="474"/>
      <c r="K350" s="474"/>
      <c r="L350" s="474"/>
      <c r="M350" s="475"/>
      <c r="N350" s="82"/>
    </row>
    <row r="351" spans="2:14" ht="13.5" hidden="1" customHeight="1" thickBot="1">
      <c r="B351" s="61"/>
      <c r="C351" s="64" t="s">
        <v>98</v>
      </c>
      <c r="D351" s="55"/>
      <c r="E351" s="476" t="s">
        <v>3</v>
      </c>
      <c r="F351" s="477"/>
      <c r="G351" s="478"/>
      <c r="H351" s="479" t="s">
        <v>10</v>
      </c>
      <c r="I351" s="480"/>
      <c r="J351" s="481"/>
      <c r="K351" s="482" t="s">
        <v>800</v>
      </c>
      <c r="L351" s="483"/>
      <c r="M351" s="484"/>
      <c r="N351" s="82"/>
    </row>
    <row r="352" spans="2:14" ht="13.5" hidden="1" customHeight="1">
      <c r="B352" s="61"/>
      <c r="C352" s="16" t="s">
        <v>99</v>
      </c>
      <c r="D352" s="58" t="s">
        <v>100</v>
      </c>
      <c r="E352" s="2"/>
      <c r="F352" s="2"/>
      <c r="G352" s="345">
        <v>28.25</v>
      </c>
      <c r="H352" s="124"/>
      <c r="I352" s="125"/>
      <c r="J352" s="345">
        <v>24.1</v>
      </c>
      <c r="K352" s="124"/>
      <c r="L352" s="125"/>
      <c r="M352" s="110"/>
      <c r="N352" s="82" t="s">
        <v>101</v>
      </c>
    </row>
    <row r="353" spans="2:14" ht="13.5" hidden="1" customHeight="1">
      <c r="B353" s="61"/>
      <c r="C353" s="16" t="s">
        <v>99</v>
      </c>
      <c r="D353" s="58" t="s">
        <v>102</v>
      </c>
      <c r="E353" s="2"/>
      <c r="F353" s="2"/>
      <c r="G353" s="346">
        <v>4.1666666666666664E-2</v>
      </c>
      <c r="H353" s="307"/>
      <c r="I353" s="308"/>
      <c r="J353" s="346">
        <v>3.5285505124450951E-2</v>
      </c>
      <c r="K353" s="307"/>
      <c r="L353" s="308"/>
      <c r="M353" s="309"/>
      <c r="N353" s="82"/>
    </row>
    <row r="354" spans="2:14" ht="14.25" hidden="1" customHeight="1">
      <c r="B354" s="61"/>
      <c r="C354" s="12" t="s">
        <v>99</v>
      </c>
      <c r="D354" s="14" t="s">
        <v>103</v>
      </c>
      <c r="E354" s="2"/>
      <c r="F354" s="2"/>
      <c r="G354" s="347">
        <v>25.1</v>
      </c>
      <c r="H354" s="126"/>
      <c r="I354" s="127"/>
      <c r="J354" s="347">
        <v>9.65</v>
      </c>
      <c r="K354" s="126"/>
      <c r="L354" s="127"/>
      <c r="M354" s="111"/>
      <c r="N354" s="310"/>
    </row>
    <row r="355" spans="2:14" ht="15" hidden="1" customHeight="1">
      <c r="B355" s="61"/>
      <c r="C355" s="315" t="s">
        <v>104</v>
      </c>
      <c r="D355" s="14" t="s">
        <v>105</v>
      </c>
      <c r="E355" s="2"/>
      <c r="F355" s="2"/>
      <c r="G355" s="347">
        <v>0</v>
      </c>
      <c r="H355" s="126"/>
      <c r="I355" s="127"/>
      <c r="J355" s="347">
        <v>0</v>
      </c>
      <c r="K355" s="126"/>
      <c r="L355" s="127"/>
      <c r="M355" s="111"/>
      <c r="N355" s="316" t="s">
        <v>106</v>
      </c>
    </row>
    <row r="356" spans="2:14" ht="14.25" hidden="1" customHeight="1">
      <c r="B356" s="61"/>
      <c r="C356" s="12" t="s">
        <v>104</v>
      </c>
      <c r="D356" s="14" t="s">
        <v>107</v>
      </c>
      <c r="E356" s="2"/>
      <c r="F356" s="2"/>
      <c r="G356" s="347">
        <v>27.25</v>
      </c>
      <c r="H356" s="126"/>
      <c r="I356" s="127"/>
      <c r="J356" s="347">
        <v>25</v>
      </c>
      <c r="K356" s="126"/>
      <c r="L356" s="127"/>
      <c r="M356" s="111"/>
      <c r="N356" s="310"/>
    </row>
    <row r="357" spans="2:14" ht="14.25" hidden="1" customHeight="1">
      <c r="B357" s="61"/>
      <c r="C357" s="12" t="s">
        <v>99</v>
      </c>
      <c r="D357" s="14" t="s">
        <v>108</v>
      </c>
      <c r="E357" s="2"/>
      <c r="F357" s="2"/>
      <c r="G357" s="347">
        <v>1</v>
      </c>
      <c r="H357" s="126"/>
      <c r="I357" s="127"/>
      <c r="J357" s="347">
        <v>1</v>
      </c>
      <c r="K357" s="126"/>
      <c r="L357" s="127"/>
      <c r="M357" s="111"/>
      <c r="N357" s="310"/>
    </row>
    <row r="358" spans="2:14" ht="14.25" hidden="1" customHeight="1">
      <c r="B358" s="61"/>
      <c r="C358" s="12" t="s">
        <v>104</v>
      </c>
      <c r="D358" s="14" t="s">
        <v>109</v>
      </c>
      <c r="E358" s="2"/>
      <c r="F358" s="2"/>
      <c r="G358" s="347">
        <v>3</v>
      </c>
      <c r="H358" s="126"/>
      <c r="I358" s="127"/>
      <c r="J358" s="347">
        <v>2</v>
      </c>
      <c r="K358" s="126"/>
      <c r="L358" s="127"/>
      <c r="M358" s="111"/>
      <c r="N358" s="310"/>
    </row>
    <row r="359" spans="2:14" ht="13.5" hidden="1" customHeight="1">
      <c r="B359" s="63"/>
      <c r="C359" s="485" t="s">
        <v>110</v>
      </c>
      <c r="D359" s="486"/>
      <c r="E359" s="3"/>
      <c r="F359" s="3"/>
      <c r="G359" s="128">
        <v>24.1</v>
      </c>
      <c r="H359" s="129"/>
      <c r="I359" s="130"/>
      <c r="J359" s="128">
        <v>7.75</v>
      </c>
      <c r="K359" s="129"/>
      <c r="L359" s="130"/>
      <c r="M359" s="128"/>
    </row>
    <row r="360" spans="2:14" ht="13.5" hidden="1" thickBot="1">
      <c r="B360" s="57"/>
      <c r="C360" s="487" t="s">
        <v>111</v>
      </c>
      <c r="D360" s="488"/>
      <c r="E360" s="21"/>
      <c r="F360" s="21"/>
      <c r="G360" s="65">
        <v>3.5285505124450951E-2</v>
      </c>
      <c r="H360" s="248"/>
      <c r="I360" s="249"/>
      <c r="J360" s="54">
        <v>1.1346998535871157E-2</v>
      </c>
      <c r="K360" s="248"/>
      <c r="L360" s="249"/>
      <c r="M360" s="54"/>
    </row>
    <row r="361" spans="2:14" ht="13.5" hidden="1" thickBot="1">
      <c r="B361" s="57"/>
      <c r="C361" s="101"/>
      <c r="D361" s="102" t="s">
        <v>112</v>
      </c>
      <c r="E361" s="103"/>
      <c r="F361" s="103"/>
      <c r="G361" s="134">
        <v>11.75</v>
      </c>
      <c r="H361" s="135"/>
      <c r="I361" s="136"/>
      <c r="J361" s="134">
        <v>0</v>
      </c>
      <c r="K361" s="135"/>
      <c r="L361" s="136"/>
      <c r="M361" s="137"/>
    </row>
    <row r="362" spans="2:14" ht="14.25" hidden="1" customHeight="1">
      <c r="B362" s="57"/>
      <c r="C362" s="101"/>
      <c r="D362" s="102" t="s">
        <v>113</v>
      </c>
      <c r="E362" s="103"/>
      <c r="F362" s="103"/>
      <c r="G362" s="134">
        <v>5.5</v>
      </c>
      <c r="H362" s="135"/>
      <c r="I362" s="136"/>
      <c r="J362" s="134">
        <v>0</v>
      </c>
      <c r="K362" s="135"/>
      <c r="L362" s="136"/>
      <c r="M362" s="137"/>
    </row>
    <row r="363" spans="2:14" ht="13.5" hidden="1" thickBot="1">
      <c r="B363" s="57"/>
      <c r="C363" s="489" t="s">
        <v>114</v>
      </c>
      <c r="D363" s="490"/>
      <c r="E363" s="21"/>
      <c r="F363" s="21"/>
      <c r="G363" s="131" t="e">
        <v>#REF!</v>
      </c>
      <c r="H363" s="132"/>
      <c r="I363" s="133"/>
      <c r="J363" s="131" t="e">
        <v>#REF!</v>
      </c>
      <c r="K363" s="132"/>
      <c r="L363" s="133"/>
      <c r="M363" s="138"/>
    </row>
    <row r="364" spans="2:14" hidden="1">
      <c r="C364" s="86" t="s">
        <v>115</v>
      </c>
      <c r="D364" s="311">
        <v>683</v>
      </c>
      <c r="E364" s="277" t="s">
        <v>116</v>
      </c>
      <c r="F364" s="1"/>
      <c r="G364" s="13"/>
      <c r="H364" s="1"/>
      <c r="I364" s="1"/>
      <c r="J364" s="13"/>
      <c r="K364" s="1"/>
      <c r="L364" s="1"/>
      <c r="M364" s="13"/>
      <c r="N364" s="82"/>
    </row>
    <row r="365" spans="2:14" ht="13.5" hidden="1" thickBot="1">
      <c r="D365" s="1"/>
      <c r="E365" s="1"/>
      <c r="F365" s="1"/>
      <c r="G365" s="13" t="s">
        <v>20</v>
      </c>
      <c r="H365" s="1"/>
      <c r="I365" s="1"/>
      <c r="J365" s="13"/>
      <c r="K365" s="1"/>
      <c r="L365" s="1"/>
      <c r="M365" s="13"/>
      <c r="N365" s="82"/>
    </row>
    <row r="366" spans="2:14" ht="16.5" hidden="1" customHeight="1" thickBot="1">
      <c r="B366" s="62"/>
      <c r="C366" s="473" t="s">
        <v>876</v>
      </c>
      <c r="D366" s="474"/>
      <c r="E366" s="474"/>
      <c r="F366" s="474"/>
      <c r="G366" s="474"/>
      <c r="H366" s="474"/>
      <c r="I366" s="474"/>
      <c r="J366" s="474"/>
      <c r="K366" s="474"/>
      <c r="L366" s="474"/>
      <c r="M366" s="475"/>
      <c r="N366" s="82"/>
    </row>
    <row r="367" spans="2:14" ht="13.5" hidden="1" customHeight="1" thickBot="1">
      <c r="B367" s="61"/>
      <c r="C367" s="64" t="s">
        <v>98</v>
      </c>
      <c r="D367" s="55"/>
      <c r="E367" s="476" t="s">
        <v>3</v>
      </c>
      <c r="F367" s="477"/>
      <c r="G367" s="478"/>
      <c r="H367" s="479" t="s">
        <v>10</v>
      </c>
      <c r="I367" s="480"/>
      <c r="J367" s="481"/>
      <c r="K367" s="482" t="s">
        <v>800</v>
      </c>
      <c r="L367" s="483"/>
      <c r="M367" s="484"/>
      <c r="N367" s="82"/>
    </row>
    <row r="368" spans="2:14" ht="13.5" hidden="1" customHeight="1">
      <c r="B368" s="61"/>
      <c r="C368" s="16" t="s">
        <v>99</v>
      </c>
      <c r="D368" s="58" t="s">
        <v>100</v>
      </c>
      <c r="E368" s="2"/>
      <c r="F368" s="2"/>
      <c r="G368" s="345">
        <v>33.25</v>
      </c>
      <c r="H368" s="124"/>
      <c r="I368" s="125"/>
      <c r="J368" s="345">
        <v>34.4</v>
      </c>
      <c r="K368" s="124"/>
      <c r="L368" s="125"/>
      <c r="M368" s="110"/>
      <c r="N368" s="82" t="s">
        <v>101</v>
      </c>
    </row>
    <row r="369" spans="2:14" ht="13.5" hidden="1" customHeight="1">
      <c r="B369" s="61"/>
      <c r="C369" s="16" t="s">
        <v>99</v>
      </c>
      <c r="D369" s="58" t="s">
        <v>102</v>
      </c>
      <c r="E369" s="2"/>
      <c r="F369" s="2"/>
      <c r="G369" s="346">
        <v>4.918639053254438E-2</v>
      </c>
      <c r="H369" s="307"/>
      <c r="I369" s="308"/>
      <c r="J369" s="346">
        <v>5.0439882697947212E-2</v>
      </c>
      <c r="K369" s="307"/>
      <c r="L369" s="308"/>
      <c r="M369" s="309"/>
      <c r="N369" s="82"/>
    </row>
    <row r="370" spans="2:14" ht="14.25" hidden="1" customHeight="1">
      <c r="B370" s="61"/>
      <c r="C370" s="12" t="s">
        <v>99</v>
      </c>
      <c r="D370" s="14" t="s">
        <v>103</v>
      </c>
      <c r="E370" s="2"/>
      <c r="F370" s="2"/>
      <c r="G370" s="347">
        <v>24.85</v>
      </c>
      <c r="H370" s="126"/>
      <c r="I370" s="127"/>
      <c r="J370" s="347">
        <v>8.4</v>
      </c>
      <c r="K370" s="126"/>
      <c r="L370" s="127"/>
      <c r="M370" s="111"/>
      <c r="N370" s="310"/>
    </row>
    <row r="371" spans="2:14" ht="15" hidden="1" customHeight="1">
      <c r="B371" s="61"/>
      <c r="C371" s="315" t="s">
        <v>104</v>
      </c>
      <c r="D371" s="14" t="s">
        <v>105</v>
      </c>
      <c r="E371" s="2"/>
      <c r="F371" s="2"/>
      <c r="G371" s="347">
        <v>1.95</v>
      </c>
      <c r="H371" s="126"/>
      <c r="I371" s="127"/>
      <c r="J371" s="347">
        <v>0</v>
      </c>
      <c r="K371" s="126"/>
      <c r="L371" s="127"/>
      <c r="M371" s="111"/>
      <c r="N371" s="316" t="s">
        <v>106</v>
      </c>
    </row>
    <row r="372" spans="2:14" ht="14.25" hidden="1" customHeight="1">
      <c r="B372" s="61"/>
      <c r="C372" s="12" t="s">
        <v>104</v>
      </c>
      <c r="D372" s="14" t="s">
        <v>107</v>
      </c>
      <c r="E372" s="2"/>
      <c r="F372" s="2"/>
      <c r="G372" s="347">
        <v>19.75</v>
      </c>
      <c r="H372" s="126"/>
      <c r="I372" s="127"/>
      <c r="J372" s="347">
        <v>25</v>
      </c>
      <c r="K372" s="126"/>
      <c r="L372" s="127"/>
      <c r="M372" s="111"/>
      <c r="N372" s="310"/>
    </row>
    <row r="373" spans="2:14" ht="14.25" hidden="1" customHeight="1">
      <c r="B373" s="61"/>
      <c r="C373" s="12" t="s">
        <v>99</v>
      </c>
      <c r="D373" s="14" t="s">
        <v>108</v>
      </c>
      <c r="E373" s="2"/>
      <c r="F373" s="2"/>
      <c r="G373" s="347">
        <v>1</v>
      </c>
      <c r="H373" s="126"/>
      <c r="I373" s="127"/>
      <c r="J373" s="347">
        <v>1</v>
      </c>
      <c r="K373" s="126"/>
      <c r="L373" s="127"/>
      <c r="M373" s="111"/>
      <c r="N373" s="310"/>
    </row>
    <row r="374" spans="2:14" ht="14.25" hidden="1" customHeight="1">
      <c r="B374" s="61"/>
      <c r="C374" s="12" t="s">
        <v>104</v>
      </c>
      <c r="D374" s="14" t="s">
        <v>109</v>
      </c>
      <c r="E374" s="2"/>
      <c r="F374" s="2"/>
      <c r="G374" s="347">
        <v>3</v>
      </c>
      <c r="H374" s="126"/>
      <c r="I374" s="127"/>
      <c r="J374" s="347">
        <v>2</v>
      </c>
      <c r="K374" s="126"/>
      <c r="L374" s="127"/>
      <c r="M374" s="111"/>
      <c r="N374" s="310"/>
    </row>
    <row r="375" spans="2:14" ht="13.5" hidden="1" customHeight="1">
      <c r="B375" s="63"/>
      <c r="C375" s="485" t="s">
        <v>110</v>
      </c>
      <c r="D375" s="486"/>
      <c r="E375" s="3"/>
      <c r="F375" s="3"/>
      <c r="G375" s="128">
        <v>34.4</v>
      </c>
      <c r="H375" s="129"/>
      <c r="I375" s="130"/>
      <c r="J375" s="128">
        <v>16.799999999999997</v>
      </c>
      <c r="K375" s="129"/>
      <c r="L375" s="130"/>
      <c r="M375" s="128"/>
    </row>
    <row r="376" spans="2:14" ht="13.5" hidden="1" thickBot="1">
      <c r="B376" s="57"/>
      <c r="C376" s="487" t="s">
        <v>111</v>
      </c>
      <c r="D376" s="488"/>
      <c r="E376" s="21"/>
      <c r="F376" s="21"/>
      <c r="G376" s="65">
        <v>5.0439882697947212E-2</v>
      </c>
      <c r="H376" s="248"/>
      <c r="I376" s="249"/>
      <c r="J376" s="54">
        <v>2.4633431085043983E-2</v>
      </c>
      <c r="K376" s="248"/>
      <c r="L376" s="249"/>
      <c r="M376" s="54"/>
    </row>
    <row r="377" spans="2:14" ht="13.5" hidden="1" thickBot="1">
      <c r="B377" s="57"/>
      <c r="C377" s="101"/>
      <c r="D377" s="102" t="s">
        <v>112</v>
      </c>
      <c r="E377" s="103"/>
      <c r="F377" s="103"/>
      <c r="G377" s="134">
        <v>11.75</v>
      </c>
      <c r="H377" s="135"/>
      <c r="I377" s="136"/>
      <c r="J377" s="134">
        <v>0</v>
      </c>
      <c r="K377" s="135"/>
      <c r="L377" s="136"/>
      <c r="M377" s="137"/>
    </row>
    <row r="378" spans="2:14" ht="14.25" hidden="1" customHeight="1">
      <c r="B378" s="57"/>
      <c r="C378" s="101"/>
      <c r="D378" s="102" t="s">
        <v>113</v>
      </c>
      <c r="E378" s="103"/>
      <c r="F378" s="103"/>
      <c r="G378" s="134">
        <v>4.5</v>
      </c>
      <c r="H378" s="135"/>
      <c r="I378" s="136"/>
      <c r="J378" s="134">
        <v>0</v>
      </c>
      <c r="K378" s="135"/>
      <c r="L378" s="136"/>
      <c r="M378" s="137"/>
    </row>
    <row r="379" spans="2:14" ht="13.5" hidden="1" thickBot="1">
      <c r="B379" s="57"/>
      <c r="C379" s="489" t="s">
        <v>114</v>
      </c>
      <c r="D379" s="490"/>
      <c r="E379" s="21"/>
      <c r="F379" s="21"/>
      <c r="G379" s="131" t="e">
        <v>#REF!</v>
      </c>
      <c r="H379" s="132"/>
      <c r="I379" s="133"/>
      <c r="J379" s="131" t="e">
        <v>#REF!</v>
      </c>
      <c r="K379" s="132"/>
      <c r="L379" s="133"/>
      <c r="M379" s="138"/>
    </row>
    <row r="380" spans="2:14" hidden="1">
      <c r="C380" s="86" t="s">
        <v>115</v>
      </c>
      <c r="D380" s="311">
        <v>682</v>
      </c>
      <c r="E380" s="277" t="s">
        <v>116</v>
      </c>
      <c r="F380" s="1"/>
      <c r="G380" s="13"/>
      <c r="H380" s="1"/>
      <c r="I380" s="1"/>
      <c r="J380" s="13"/>
      <c r="K380" s="1"/>
      <c r="L380" s="1"/>
      <c r="M380" s="13"/>
      <c r="N380" s="82"/>
    </row>
    <row r="381" spans="2:14" ht="13.5" hidden="1" thickBot="1">
      <c r="D381" s="1"/>
      <c r="E381" s="1"/>
      <c r="F381" s="1"/>
      <c r="G381" s="13" t="s">
        <v>20</v>
      </c>
      <c r="H381" s="1"/>
      <c r="I381" s="1"/>
      <c r="J381" s="13"/>
      <c r="K381" s="1"/>
      <c r="L381" s="1"/>
      <c r="M381" s="13"/>
      <c r="N381" s="82"/>
    </row>
    <row r="382" spans="2:14" ht="16.5" hidden="1" customHeight="1" thickBot="1">
      <c r="B382" s="62"/>
      <c r="C382" s="473" t="s">
        <v>862</v>
      </c>
      <c r="D382" s="474"/>
      <c r="E382" s="474"/>
      <c r="F382" s="474"/>
      <c r="G382" s="474"/>
      <c r="H382" s="474"/>
      <c r="I382" s="474"/>
      <c r="J382" s="474"/>
      <c r="K382" s="474"/>
      <c r="L382" s="474"/>
      <c r="M382" s="475"/>
      <c r="N382" s="82"/>
    </row>
    <row r="383" spans="2:14" ht="13.5" hidden="1" customHeight="1" thickBot="1">
      <c r="B383" s="61"/>
      <c r="C383" s="64" t="s">
        <v>98</v>
      </c>
      <c r="D383" s="55"/>
      <c r="E383" s="476" t="s">
        <v>3</v>
      </c>
      <c r="F383" s="477"/>
      <c r="G383" s="478"/>
      <c r="H383" s="479" t="s">
        <v>10</v>
      </c>
      <c r="I383" s="480"/>
      <c r="J383" s="481"/>
      <c r="K383" s="482" t="s">
        <v>800</v>
      </c>
      <c r="L383" s="483"/>
      <c r="M383" s="484"/>
      <c r="N383" s="82"/>
    </row>
    <row r="384" spans="2:14" ht="13.5" hidden="1" customHeight="1">
      <c r="B384" s="61"/>
      <c r="C384" s="16" t="s">
        <v>99</v>
      </c>
      <c r="D384" s="58" t="s">
        <v>100</v>
      </c>
      <c r="E384" s="2"/>
      <c r="F384" s="2"/>
      <c r="G384" s="345">
        <v>16.5</v>
      </c>
      <c r="H384" s="124"/>
      <c r="I384" s="125"/>
      <c r="J384" s="345">
        <v>16.924999999999997</v>
      </c>
      <c r="K384" s="124"/>
      <c r="L384" s="125"/>
      <c r="M384" s="110">
        <v>31.099999999999994</v>
      </c>
      <c r="N384" s="82" t="s">
        <v>101</v>
      </c>
    </row>
    <row r="385" spans="2:14" ht="13.5" hidden="1" customHeight="1">
      <c r="B385" s="61"/>
      <c r="C385" s="16" t="s">
        <v>99</v>
      </c>
      <c r="D385" s="58" t="s">
        <v>102</v>
      </c>
      <c r="E385" s="2"/>
      <c r="F385" s="2"/>
      <c r="G385" s="346">
        <v>2.4193548387096774E-2</v>
      </c>
      <c r="H385" s="307"/>
      <c r="I385" s="308"/>
      <c r="J385" s="346">
        <v>2.5036982248520707E-2</v>
      </c>
      <c r="K385" s="307"/>
      <c r="L385" s="308"/>
      <c r="M385" s="309">
        <v>4.5601173020527852E-2</v>
      </c>
      <c r="N385" s="82"/>
    </row>
    <row r="386" spans="2:14" ht="14.25" hidden="1" customHeight="1">
      <c r="B386" s="61"/>
      <c r="C386" s="12" t="s">
        <v>99</v>
      </c>
      <c r="D386" s="14" t="s">
        <v>103</v>
      </c>
      <c r="E386" s="2"/>
      <c r="F386" s="2"/>
      <c r="G386" s="347">
        <v>25.55</v>
      </c>
      <c r="H386" s="126"/>
      <c r="I386" s="127"/>
      <c r="J386" s="347">
        <v>23.3</v>
      </c>
      <c r="K386" s="126"/>
      <c r="L386" s="127"/>
      <c r="M386" s="111">
        <v>10.23</v>
      </c>
      <c r="N386" s="310"/>
    </row>
    <row r="387" spans="2:14" ht="15" hidden="1" customHeight="1">
      <c r="B387" s="61"/>
      <c r="C387" s="315" t="s">
        <v>104</v>
      </c>
      <c r="D387" s="14" t="s">
        <v>105</v>
      </c>
      <c r="E387" s="2"/>
      <c r="F387" s="2"/>
      <c r="G387" s="347">
        <v>0</v>
      </c>
      <c r="H387" s="126"/>
      <c r="I387" s="127"/>
      <c r="J387" s="347">
        <v>0</v>
      </c>
      <c r="K387" s="126"/>
      <c r="L387" s="127"/>
      <c r="M387" s="111">
        <v>0</v>
      </c>
      <c r="N387" s="316" t="s">
        <v>106</v>
      </c>
    </row>
    <row r="388" spans="2:14" ht="14.25" hidden="1" customHeight="1">
      <c r="B388" s="61"/>
      <c r="C388" s="12" t="s">
        <v>104</v>
      </c>
      <c r="D388" s="14" t="s">
        <v>107</v>
      </c>
      <c r="E388" s="2"/>
      <c r="F388" s="2"/>
      <c r="G388" s="347">
        <v>24.125</v>
      </c>
      <c r="H388" s="126"/>
      <c r="I388" s="127"/>
      <c r="J388" s="347">
        <v>8.125</v>
      </c>
      <c r="K388" s="126"/>
      <c r="L388" s="127"/>
      <c r="M388" s="111">
        <v>25</v>
      </c>
      <c r="N388" s="310"/>
    </row>
    <row r="389" spans="2:14" ht="14.25" hidden="1" customHeight="1">
      <c r="B389" s="61"/>
      <c r="C389" s="12" t="s">
        <v>99</v>
      </c>
      <c r="D389" s="14" t="s">
        <v>108</v>
      </c>
      <c r="E389" s="2"/>
      <c r="F389" s="2"/>
      <c r="G389" s="347">
        <v>0</v>
      </c>
      <c r="H389" s="126"/>
      <c r="I389" s="127"/>
      <c r="J389" s="347">
        <v>1</v>
      </c>
      <c r="K389" s="126"/>
      <c r="L389" s="127"/>
      <c r="M389" s="111">
        <v>1</v>
      </c>
      <c r="N389" s="310"/>
    </row>
    <row r="390" spans="2:14" ht="14.25" hidden="1" customHeight="1">
      <c r="B390" s="61"/>
      <c r="C390" s="12" t="s">
        <v>104</v>
      </c>
      <c r="D390" s="14" t="s">
        <v>109</v>
      </c>
      <c r="E390" s="2"/>
      <c r="F390" s="2"/>
      <c r="G390" s="347">
        <v>1</v>
      </c>
      <c r="H390" s="126"/>
      <c r="I390" s="127"/>
      <c r="J390" s="347">
        <v>2</v>
      </c>
      <c r="K390" s="126"/>
      <c r="L390" s="127"/>
      <c r="M390" s="111">
        <v>2</v>
      </c>
      <c r="N390" s="310"/>
    </row>
    <row r="391" spans="2:14" ht="13.5" hidden="1" customHeight="1">
      <c r="B391" s="63"/>
      <c r="C391" s="485" t="s">
        <v>110</v>
      </c>
      <c r="D391" s="486"/>
      <c r="E391" s="3"/>
      <c r="F391" s="3"/>
      <c r="G391" s="128">
        <v>16.924999999999997</v>
      </c>
      <c r="H391" s="129"/>
      <c r="I391" s="130"/>
      <c r="J391" s="128">
        <v>31.099999999999994</v>
      </c>
      <c r="K391" s="129"/>
      <c r="L391" s="130"/>
      <c r="M391" s="128">
        <v>15.329999999999998</v>
      </c>
    </row>
    <row r="392" spans="2:14" ht="13.5" hidden="1" thickBot="1">
      <c r="B392" s="57"/>
      <c r="C392" s="487" t="s">
        <v>111</v>
      </c>
      <c r="D392" s="488"/>
      <c r="E392" s="21"/>
      <c r="F392" s="21"/>
      <c r="G392" s="65">
        <v>2.5036982248520707E-2</v>
      </c>
      <c r="H392" s="248"/>
      <c r="I392" s="249"/>
      <c r="J392" s="54">
        <v>4.5601173020527852E-2</v>
      </c>
      <c r="K392" s="248"/>
      <c r="L392" s="249"/>
      <c r="M392" s="54">
        <v>2.2478005865102638E-2</v>
      </c>
    </row>
    <row r="393" spans="2:14" ht="13.5" hidden="1" thickBot="1">
      <c r="B393" s="57"/>
      <c r="C393" s="101"/>
      <c r="D393" s="102" t="s">
        <v>112</v>
      </c>
      <c r="E393" s="103"/>
      <c r="F393" s="103"/>
      <c r="G393" s="134">
        <v>6.5750000000000002</v>
      </c>
      <c r="H393" s="135"/>
      <c r="I393" s="136"/>
      <c r="J393" s="134">
        <v>1.75</v>
      </c>
      <c r="K393" s="135"/>
      <c r="L393" s="136"/>
      <c r="M393" s="137">
        <v>0</v>
      </c>
    </row>
    <row r="394" spans="2:14" ht="14.25" hidden="1" customHeight="1">
      <c r="B394" s="57"/>
      <c r="C394" s="101"/>
      <c r="D394" s="102" t="s">
        <v>113</v>
      </c>
      <c r="E394" s="103"/>
      <c r="F394" s="103"/>
      <c r="G394" s="134">
        <v>6</v>
      </c>
      <c r="H394" s="135"/>
      <c r="I394" s="136"/>
      <c r="J394" s="134">
        <v>4.5</v>
      </c>
      <c r="K394" s="135"/>
      <c r="L394" s="136"/>
      <c r="M394" s="137">
        <v>0</v>
      </c>
    </row>
    <row r="395" spans="2:14" ht="13.5" hidden="1" thickBot="1">
      <c r="B395" s="57"/>
      <c r="C395" s="489" t="s">
        <v>114</v>
      </c>
      <c r="D395" s="490"/>
      <c r="E395" s="21"/>
      <c r="F395" s="21"/>
      <c r="G395" s="131">
        <v>677.65000000000009</v>
      </c>
      <c r="H395" s="132"/>
      <c r="I395" s="133"/>
      <c r="J395" s="131" t="e">
        <v>#REF!</v>
      </c>
      <c r="K395" s="132"/>
      <c r="L395" s="133"/>
      <c r="M395" s="138" t="e">
        <v>#REF!</v>
      </c>
    </row>
    <row r="396" spans="2:14" hidden="1">
      <c r="C396" s="86" t="s">
        <v>115</v>
      </c>
      <c r="D396" s="311">
        <v>682</v>
      </c>
      <c r="E396" s="277" t="s">
        <v>116</v>
      </c>
      <c r="F396" s="1"/>
      <c r="G396" s="13"/>
      <c r="H396" s="1"/>
      <c r="I396" s="1"/>
      <c r="J396" s="13"/>
      <c r="K396" s="1"/>
      <c r="L396" s="1"/>
      <c r="M396" s="13"/>
      <c r="N396" s="82"/>
    </row>
    <row r="397" spans="2:14" ht="13.5" hidden="1" thickBot="1">
      <c r="D397" s="1"/>
      <c r="E397" s="1"/>
      <c r="F397" s="1"/>
      <c r="G397" s="13"/>
      <c r="H397" s="1"/>
      <c r="I397" s="1"/>
      <c r="J397" s="13"/>
      <c r="K397" s="1"/>
      <c r="L397" s="1"/>
      <c r="M397" s="13"/>
      <c r="N397" s="82"/>
    </row>
    <row r="398" spans="2:14" ht="16.5" hidden="1" customHeight="1" thickBot="1">
      <c r="B398" s="62"/>
      <c r="C398" s="473" t="s">
        <v>799</v>
      </c>
      <c r="D398" s="474"/>
      <c r="E398" s="474"/>
      <c r="F398" s="474"/>
      <c r="G398" s="474"/>
      <c r="H398" s="474"/>
      <c r="I398" s="474"/>
      <c r="J398" s="474"/>
      <c r="K398" s="474"/>
      <c r="L398" s="474"/>
      <c r="M398" s="475"/>
      <c r="N398" s="82"/>
    </row>
    <row r="399" spans="2:14" ht="13.5" hidden="1" customHeight="1" thickBot="1">
      <c r="B399" s="61"/>
      <c r="C399" s="64" t="s">
        <v>98</v>
      </c>
      <c r="D399" s="55"/>
      <c r="E399" s="476" t="s">
        <v>3</v>
      </c>
      <c r="F399" s="477"/>
      <c r="G399" s="478"/>
      <c r="H399" s="479" t="s">
        <v>10</v>
      </c>
      <c r="I399" s="480"/>
      <c r="J399" s="481"/>
      <c r="K399" s="482" t="s">
        <v>800</v>
      </c>
      <c r="L399" s="483"/>
      <c r="M399" s="484"/>
      <c r="N399" s="82"/>
    </row>
    <row r="400" spans="2:14" ht="13.5" hidden="1" customHeight="1">
      <c r="B400" s="61"/>
      <c r="C400" s="16" t="s">
        <v>99</v>
      </c>
      <c r="D400" s="58" t="s">
        <v>100</v>
      </c>
      <c r="E400" s="2"/>
      <c r="F400" s="2"/>
      <c r="G400" s="345">
        <v>25.950000000000003</v>
      </c>
      <c r="H400" s="124"/>
      <c r="I400" s="125"/>
      <c r="J400" s="110">
        <v>26.450000000000003</v>
      </c>
      <c r="K400" s="124"/>
      <c r="L400" s="125"/>
      <c r="M400" s="110"/>
      <c r="N400" s="82" t="s">
        <v>101</v>
      </c>
    </row>
    <row r="401" spans="2:14" ht="13.5" hidden="1" customHeight="1">
      <c r="B401" s="61"/>
      <c r="C401" s="16" t="s">
        <v>99</v>
      </c>
      <c r="D401" s="58" t="s">
        <v>102</v>
      </c>
      <c r="E401" s="2"/>
      <c r="F401" s="2"/>
      <c r="G401" s="346">
        <v>3.7772925764192146E-2</v>
      </c>
      <c r="H401" s="307"/>
      <c r="I401" s="308"/>
      <c r="J401" s="309">
        <v>3.8222543352601161E-2</v>
      </c>
      <c r="K401" s="307"/>
      <c r="L401" s="308"/>
      <c r="M401" s="309"/>
      <c r="N401" s="82"/>
    </row>
    <row r="402" spans="2:14" ht="14.25" hidden="1" customHeight="1">
      <c r="B402" s="61"/>
      <c r="C402" s="12" t="s">
        <v>99</v>
      </c>
      <c r="D402" s="14" t="s">
        <v>103</v>
      </c>
      <c r="E402" s="2"/>
      <c r="F402" s="2"/>
      <c r="G402" s="347">
        <v>27</v>
      </c>
      <c r="H402" s="126"/>
      <c r="I402" s="127"/>
      <c r="J402" s="111">
        <v>11.25</v>
      </c>
      <c r="K402" s="126"/>
      <c r="L402" s="127"/>
      <c r="M402" s="111"/>
      <c r="N402" s="310"/>
    </row>
    <row r="403" spans="2:14" ht="15" hidden="1" customHeight="1">
      <c r="B403" s="61"/>
      <c r="C403" s="315" t="s">
        <v>104</v>
      </c>
      <c r="D403" s="14" t="s">
        <v>105</v>
      </c>
      <c r="E403" s="2"/>
      <c r="F403" s="2"/>
      <c r="G403" s="347">
        <v>0</v>
      </c>
      <c r="H403" s="126"/>
      <c r="I403" s="127"/>
      <c r="J403" s="111">
        <v>0</v>
      </c>
      <c r="K403" s="126"/>
      <c r="L403" s="127"/>
      <c r="M403" s="111"/>
      <c r="N403" s="316" t="s">
        <v>106</v>
      </c>
    </row>
    <row r="404" spans="2:14" ht="14.25" hidden="1" customHeight="1">
      <c r="B404" s="61"/>
      <c r="C404" s="12" t="s">
        <v>104</v>
      </c>
      <c r="D404" s="14" t="s">
        <v>107</v>
      </c>
      <c r="E404" s="2"/>
      <c r="F404" s="2"/>
      <c r="G404" s="347">
        <v>23.5</v>
      </c>
      <c r="H404" s="126"/>
      <c r="I404" s="127"/>
      <c r="J404" s="111">
        <v>25</v>
      </c>
      <c r="K404" s="126"/>
      <c r="L404" s="127"/>
      <c r="M404" s="111"/>
      <c r="N404" s="310"/>
    </row>
    <row r="405" spans="2:14" ht="14.25" hidden="1" customHeight="1">
      <c r="B405" s="61"/>
      <c r="C405" s="12" t="s">
        <v>99</v>
      </c>
      <c r="D405" s="14" t="s">
        <v>108</v>
      </c>
      <c r="E405" s="2"/>
      <c r="F405" s="2"/>
      <c r="G405" s="347">
        <v>1</v>
      </c>
      <c r="H405" s="126"/>
      <c r="I405" s="127"/>
      <c r="J405" s="111">
        <v>1</v>
      </c>
      <c r="K405" s="126"/>
      <c r="L405" s="127"/>
      <c r="M405" s="111"/>
      <c r="N405" s="310"/>
    </row>
    <row r="406" spans="2:14" ht="14.25" hidden="1" customHeight="1">
      <c r="B406" s="61"/>
      <c r="C406" s="12" t="s">
        <v>104</v>
      </c>
      <c r="D406" s="14" t="s">
        <v>109</v>
      </c>
      <c r="E406" s="2"/>
      <c r="F406" s="2"/>
      <c r="G406" s="347">
        <v>4</v>
      </c>
      <c r="H406" s="126"/>
      <c r="I406" s="127"/>
      <c r="J406" s="111">
        <v>2</v>
      </c>
      <c r="K406" s="126"/>
      <c r="L406" s="127"/>
      <c r="M406" s="111"/>
      <c r="N406" s="310"/>
    </row>
    <row r="407" spans="2:14" ht="13.5" hidden="1" customHeight="1">
      <c r="B407" s="63"/>
      <c r="C407" s="485" t="s">
        <v>110</v>
      </c>
      <c r="D407" s="486"/>
      <c r="E407" s="3"/>
      <c r="F407" s="3"/>
      <c r="G407" s="128">
        <v>26.450000000000003</v>
      </c>
      <c r="H407" s="129"/>
      <c r="I407" s="130"/>
      <c r="J407" s="128">
        <v>11.700000000000003</v>
      </c>
      <c r="K407" s="129"/>
      <c r="L407" s="130"/>
      <c r="M407" s="128"/>
    </row>
    <row r="408" spans="2:14" ht="13.5" hidden="1" thickBot="1">
      <c r="B408" s="57"/>
      <c r="C408" s="487" t="s">
        <v>111</v>
      </c>
      <c r="D408" s="488"/>
      <c r="E408" s="21"/>
      <c r="F408" s="21"/>
      <c r="G408" s="54">
        <v>3.8222543352601161E-2</v>
      </c>
      <c r="H408" s="248"/>
      <c r="I408" s="249"/>
      <c r="J408" s="54">
        <v>1.6907514450867057E-2</v>
      </c>
      <c r="K408" s="248"/>
      <c r="L408" s="249"/>
      <c r="M408" s="54"/>
    </row>
    <row r="409" spans="2:14" ht="13.5" hidden="1" thickBot="1">
      <c r="B409" s="57"/>
      <c r="C409" s="101"/>
      <c r="D409" s="102" t="s">
        <v>112</v>
      </c>
      <c r="E409" s="103"/>
      <c r="F409" s="103"/>
      <c r="G409" s="134">
        <v>5.5750000000000002</v>
      </c>
      <c r="H409" s="135"/>
      <c r="I409" s="136"/>
      <c r="J409" s="137">
        <v>1.75</v>
      </c>
      <c r="K409" s="135"/>
      <c r="L409" s="136"/>
      <c r="M409" s="137"/>
    </row>
    <row r="410" spans="2:14" ht="14.25" hidden="1" customHeight="1">
      <c r="B410" s="57"/>
      <c r="C410" s="101"/>
      <c r="D410" s="102" t="s">
        <v>113</v>
      </c>
      <c r="E410" s="103"/>
      <c r="F410" s="103"/>
      <c r="G410" s="134">
        <v>0</v>
      </c>
      <c r="H410" s="135"/>
      <c r="I410" s="136"/>
      <c r="J410" s="134">
        <v>4.625</v>
      </c>
      <c r="K410" s="135"/>
      <c r="L410" s="136"/>
      <c r="M410" s="137">
        <v>3.375</v>
      </c>
    </row>
    <row r="411" spans="2:14" ht="13.5" hidden="1" thickBot="1">
      <c r="B411" s="57"/>
      <c r="C411" s="489" t="s">
        <v>114</v>
      </c>
      <c r="D411" s="490"/>
      <c r="E411" s="21"/>
      <c r="F411" s="21"/>
      <c r="G411" s="131">
        <v>667.05</v>
      </c>
      <c r="H411" s="132"/>
      <c r="I411" s="133"/>
      <c r="J411" s="131" t="e">
        <v>#REF!</v>
      </c>
      <c r="K411" s="132"/>
      <c r="L411" s="133"/>
      <c r="M411" s="138" t="e">
        <v>#REF!</v>
      </c>
    </row>
    <row r="412" spans="2:14" hidden="1">
      <c r="C412" s="86" t="s">
        <v>115</v>
      </c>
      <c r="D412" s="311">
        <v>692</v>
      </c>
      <c r="E412" s="277" t="s">
        <v>116</v>
      </c>
      <c r="F412" s="1"/>
      <c r="G412" s="13"/>
      <c r="H412" s="1"/>
      <c r="I412" s="1"/>
      <c r="J412" s="13"/>
      <c r="K412" s="1"/>
      <c r="L412" s="1"/>
      <c r="M412" s="13"/>
      <c r="N412" s="82"/>
    </row>
    <row r="413" spans="2:14" ht="13.5" hidden="1" thickBot="1">
      <c r="D413" s="1"/>
      <c r="E413" s="1"/>
      <c r="F413" s="1"/>
      <c r="G413" s="13"/>
      <c r="H413" s="1"/>
      <c r="I413" s="1"/>
      <c r="J413" s="13"/>
      <c r="K413" s="1"/>
      <c r="L413" s="1"/>
      <c r="M413" s="13"/>
      <c r="N413" s="82"/>
    </row>
    <row r="414" spans="2:14" ht="16.5" hidden="1" customHeight="1" thickBot="1">
      <c r="B414" s="62"/>
      <c r="C414" s="473" t="s">
        <v>795</v>
      </c>
      <c r="D414" s="474"/>
      <c r="E414" s="474"/>
      <c r="F414" s="474"/>
      <c r="G414" s="474"/>
      <c r="H414" s="474"/>
      <c r="I414" s="474"/>
      <c r="J414" s="474"/>
      <c r="K414" s="474"/>
      <c r="L414" s="474"/>
      <c r="M414" s="475"/>
      <c r="N414" s="82"/>
    </row>
    <row r="415" spans="2:14" ht="13.5" hidden="1" customHeight="1" thickBot="1">
      <c r="B415" s="61"/>
      <c r="C415" s="64" t="s">
        <v>98</v>
      </c>
      <c r="D415" s="55"/>
      <c r="E415" s="476" t="s">
        <v>3</v>
      </c>
      <c r="F415" s="477"/>
      <c r="G415" s="478"/>
      <c r="H415" s="479" t="s">
        <v>10</v>
      </c>
      <c r="I415" s="480"/>
      <c r="J415" s="481"/>
      <c r="K415" s="482" t="s">
        <v>800</v>
      </c>
      <c r="L415" s="483"/>
      <c r="M415" s="484"/>
      <c r="N415" s="82"/>
    </row>
    <row r="416" spans="2:14" ht="13.5" hidden="1" customHeight="1">
      <c r="B416" s="61"/>
      <c r="C416" s="16" t="s">
        <v>99</v>
      </c>
      <c r="D416" s="58" t="s">
        <v>100</v>
      </c>
      <c r="E416" s="2"/>
      <c r="F416" s="2"/>
      <c r="G416" s="345">
        <v>19.575000000000003</v>
      </c>
      <c r="H416" s="124"/>
      <c r="I416" s="125"/>
      <c r="J416" s="345">
        <v>24.450000000000003</v>
      </c>
      <c r="K416" s="124"/>
      <c r="L416" s="125"/>
      <c r="M416" s="110"/>
      <c r="N416" s="82" t="s">
        <v>101</v>
      </c>
    </row>
    <row r="417" spans="2:14" ht="13.5" hidden="1" customHeight="1">
      <c r="B417" s="61"/>
      <c r="C417" s="16" t="s">
        <v>99</v>
      </c>
      <c r="D417" s="58" t="s">
        <v>102</v>
      </c>
      <c r="E417" s="2"/>
      <c r="F417" s="2"/>
      <c r="G417" s="346">
        <v>2.8702346041055721E-2</v>
      </c>
      <c r="H417" s="307"/>
      <c r="I417" s="308"/>
      <c r="J417" s="346">
        <v>3.5281385281385289E-2</v>
      </c>
      <c r="K417" s="307"/>
      <c r="L417" s="308"/>
      <c r="M417" s="309"/>
      <c r="N417" s="82"/>
    </row>
    <row r="418" spans="2:14" ht="14.25" hidden="1" customHeight="1">
      <c r="B418" s="61"/>
      <c r="C418" s="12" t="s">
        <v>99</v>
      </c>
      <c r="D418" s="14" t="s">
        <v>103</v>
      </c>
      <c r="E418" s="2"/>
      <c r="F418" s="2"/>
      <c r="G418" s="347">
        <v>26.25</v>
      </c>
      <c r="H418" s="126"/>
      <c r="I418" s="127"/>
      <c r="J418" s="347">
        <v>8</v>
      </c>
      <c r="K418" s="126"/>
      <c r="L418" s="127"/>
      <c r="M418" s="111"/>
      <c r="N418" s="310"/>
    </row>
    <row r="419" spans="2:14" ht="15" hidden="1" customHeight="1">
      <c r="B419" s="61"/>
      <c r="C419" s="315" t="s">
        <v>104</v>
      </c>
      <c r="D419" s="14" t="s">
        <v>105</v>
      </c>
      <c r="E419" s="2"/>
      <c r="F419" s="2"/>
      <c r="G419" s="347">
        <v>0</v>
      </c>
      <c r="H419" s="126"/>
      <c r="I419" s="127"/>
      <c r="J419" s="347">
        <v>0</v>
      </c>
      <c r="K419" s="126"/>
      <c r="L419" s="127"/>
      <c r="M419" s="111"/>
      <c r="N419" s="316" t="s">
        <v>106</v>
      </c>
    </row>
    <row r="420" spans="2:14" ht="14.25" hidden="1" customHeight="1">
      <c r="B420" s="61"/>
      <c r="C420" s="12" t="s">
        <v>104</v>
      </c>
      <c r="D420" s="14" t="s">
        <v>107</v>
      </c>
      <c r="E420" s="2"/>
      <c r="F420" s="2"/>
      <c r="G420" s="347">
        <v>19.375</v>
      </c>
      <c r="H420" s="126"/>
      <c r="I420" s="127"/>
      <c r="J420" s="347">
        <v>25</v>
      </c>
      <c r="K420" s="126"/>
      <c r="L420" s="127"/>
      <c r="M420" s="111"/>
      <c r="N420" s="310"/>
    </row>
    <row r="421" spans="2:14" ht="14.25" hidden="1" customHeight="1">
      <c r="B421" s="61"/>
      <c r="C421" s="12" t="s">
        <v>99</v>
      </c>
      <c r="D421" s="14" t="s">
        <v>108</v>
      </c>
      <c r="E421" s="2"/>
      <c r="F421" s="2"/>
      <c r="G421" s="347">
        <v>1</v>
      </c>
      <c r="H421" s="126"/>
      <c r="I421" s="127"/>
      <c r="J421" s="347">
        <v>1</v>
      </c>
      <c r="K421" s="126"/>
      <c r="L421" s="127"/>
      <c r="M421" s="111"/>
      <c r="N421" s="310"/>
    </row>
    <row r="422" spans="2:14" ht="14.25" hidden="1" customHeight="1">
      <c r="B422" s="61"/>
      <c r="C422" s="12" t="s">
        <v>104</v>
      </c>
      <c r="D422" s="14" t="s">
        <v>109</v>
      </c>
      <c r="E422" s="2"/>
      <c r="F422" s="2"/>
      <c r="G422" s="347">
        <v>3</v>
      </c>
      <c r="H422" s="126"/>
      <c r="I422" s="127"/>
      <c r="J422" s="347">
        <v>2</v>
      </c>
      <c r="K422" s="126"/>
      <c r="L422" s="127"/>
      <c r="M422" s="111"/>
      <c r="N422" s="310"/>
    </row>
    <row r="423" spans="2:14" ht="13.5" hidden="1" customHeight="1">
      <c r="B423" s="63"/>
      <c r="C423" s="485" t="s">
        <v>110</v>
      </c>
      <c r="D423" s="486"/>
      <c r="E423" s="3"/>
      <c r="F423" s="3"/>
      <c r="G423" s="128">
        <v>24.450000000000003</v>
      </c>
      <c r="H423" s="129"/>
      <c r="I423" s="130"/>
      <c r="J423" s="128">
        <v>6.4500000000000028</v>
      </c>
      <c r="K423" s="129"/>
      <c r="L423" s="130"/>
      <c r="M423" s="128"/>
    </row>
    <row r="424" spans="2:14" ht="13.5" hidden="1" thickBot="1">
      <c r="B424" s="57"/>
      <c r="C424" s="487" t="s">
        <v>111</v>
      </c>
      <c r="D424" s="488"/>
      <c r="E424" s="21"/>
      <c r="F424" s="21"/>
      <c r="G424" s="65">
        <v>3.5281385281385289E-2</v>
      </c>
      <c r="H424" s="248"/>
      <c r="I424" s="249"/>
      <c r="J424" s="54">
        <v>9.307359307359311E-3</v>
      </c>
      <c r="K424" s="248"/>
      <c r="L424" s="249"/>
      <c r="M424" s="54"/>
    </row>
    <row r="425" spans="2:14" ht="13.5" hidden="1" thickBot="1">
      <c r="B425" s="57"/>
      <c r="C425" s="101"/>
      <c r="D425" s="102" t="s">
        <v>112</v>
      </c>
      <c r="E425" s="103"/>
      <c r="F425" s="103"/>
      <c r="G425" s="134">
        <v>6.5750000000000002</v>
      </c>
      <c r="H425" s="135"/>
      <c r="I425" s="136"/>
      <c r="J425" s="134">
        <v>1.5</v>
      </c>
      <c r="K425" s="135"/>
      <c r="L425" s="136"/>
      <c r="M425" s="137"/>
    </row>
    <row r="426" spans="2:14" ht="14.25" hidden="1" customHeight="1">
      <c r="B426" s="57"/>
      <c r="C426" s="101"/>
      <c r="D426" s="102" t="s">
        <v>113</v>
      </c>
      <c r="E426" s="103"/>
      <c r="F426" s="103"/>
      <c r="G426" s="134">
        <v>0</v>
      </c>
      <c r="H426" s="135"/>
      <c r="I426" s="136"/>
      <c r="J426" s="134">
        <v>4.125</v>
      </c>
      <c r="K426" s="135"/>
      <c r="L426" s="136"/>
      <c r="M426" s="137">
        <v>3.375</v>
      </c>
    </row>
    <row r="427" spans="2:14" ht="13.5" hidden="1" thickBot="1">
      <c r="B427" s="57"/>
      <c r="C427" s="489" t="s">
        <v>114</v>
      </c>
      <c r="D427" s="490"/>
      <c r="E427" s="21"/>
      <c r="F427" s="21"/>
      <c r="G427" s="131">
        <v>673.92499999999995</v>
      </c>
      <c r="H427" s="132"/>
      <c r="I427" s="133"/>
      <c r="J427" s="131" t="e">
        <v>#REF!</v>
      </c>
      <c r="K427" s="132"/>
      <c r="L427" s="133"/>
      <c r="M427" s="138" t="e">
        <v>#REF!</v>
      </c>
    </row>
    <row r="428" spans="2:14" hidden="1">
      <c r="C428" s="86" t="s">
        <v>115</v>
      </c>
      <c r="D428" s="311">
        <v>693</v>
      </c>
      <c r="E428" s="277" t="s">
        <v>116</v>
      </c>
      <c r="F428" s="1"/>
      <c r="G428" s="13"/>
      <c r="H428" s="1"/>
      <c r="I428" s="1"/>
      <c r="J428" s="13"/>
      <c r="K428" s="1"/>
      <c r="L428" s="1"/>
      <c r="M428" s="13"/>
      <c r="N428" s="82"/>
    </row>
    <row r="429" spans="2:14" ht="13.5" hidden="1" thickBot="1">
      <c r="D429" s="1"/>
      <c r="E429" s="1"/>
      <c r="F429" s="1"/>
      <c r="G429" s="13"/>
      <c r="H429" s="1"/>
      <c r="I429" s="1"/>
      <c r="J429" s="13"/>
      <c r="K429" s="1"/>
      <c r="L429" s="1"/>
      <c r="M429" s="13"/>
      <c r="N429" s="82"/>
    </row>
    <row r="430" spans="2:14" ht="16.5" hidden="1" customHeight="1" thickBot="1">
      <c r="B430" s="62"/>
      <c r="C430" s="473" t="s">
        <v>785</v>
      </c>
      <c r="D430" s="474"/>
      <c r="E430" s="474"/>
      <c r="F430" s="474"/>
      <c r="G430" s="474"/>
      <c r="H430" s="474"/>
      <c r="I430" s="474"/>
      <c r="J430" s="474"/>
      <c r="K430" s="474"/>
      <c r="L430" s="474"/>
      <c r="M430" s="475"/>
      <c r="N430" s="82"/>
    </row>
    <row r="431" spans="2:14" ht="13.5" hidden="1" customHeight="1" thickBot="1">
      <c r="B431" s="61"/>
      <c r="C431" s="64" t="s">
        <v>98</v>
      </c>
      <c r="D431" s="55"/>
      <c r="E431" s="476" t="s">
        <v>3</v>
      </c>
      <c r="F431" s="477"/>
      <c r="G431" s="478"/>
      <c r="H431" s="479" t="s">
        <v>10</v>
      </c>
      <c r="I431" s="480"/>
      <c r="J431" s="481"/>
      <c r="K431" s="482" t="s">
        <v>800</v>
      </c>
      <c r="L431" s="483"/>
      <c r="M431" s="484"/>
      <c r="N431" s="82"/>
    </row>
    <row r="432" spans="2:14" ht="13.5" hidden="1" customHeight="1">
      <c r="B432" s="61"/>
      <c r="C432" s="16" t="s">
        <v>99</v>
      </c>
      <c r="D432" s="58" t="s">
        <v>100</v>
      </c>
      <c r="E432" s="2"/>
      <c r="F432" s="2"/>
      <c r="G432" s="345">
        <v>15.25</v>
      </c>
      <c r="H432" s="124"/>
      <c r="I432" s="125"/>
      <c r="J432" s="345">
        <v>19.325000000000003</v>
      </c>
      <c r="K432" s="124"/>
      <c r="L432" s="125"/>
      <c r="M432" s="110"/>
      <c r="N432" s="82" t="s">
        <v>101</v>
      </c>
    </row>
    <row r="433" spans="2:14" ht="13.5" hidden="1" customHeight="1">
      <c r="B433" s="61"/>
      <c r="C433" s="16" t="s">
        <v>99</v>
      </c>
      <c r="D433" s="58" t="s">
        <v>102</v>
      </c>
      <c r="E433" s="2"/>
      <c r="F433" s="2"/>
      <c r="G433" s="346">
        <v>2.2295321637426899E-2</v>
      </c>
      <c r="H433" s="307"/>
      <c r="I433" s="308"/>
      <c r="J433" s="346">
        <v>2.7805755395683456E-2</v>
      </c>
      <c r="K433" s="307"/>
      <c r="L433" s="308"/>
      <c r="M433" s="309"/>
      <c r="N433" s="82"/>
    </row>
    <row r="434" spans="2:14" ht="14.25" hidden="1" customHeight="1">
      <c r="B434" s="61"/>
      <c r="C434" s="12" t="s">
        <v>99</v>
      </c>
      <c r="D434" s="14" t="s">
        <v>103</v>
      </c>
      <c r="E434" s="2"/>
      <c r="F434" s="2"/>
      <c r="G434" s="347">
        <v>23.95</v>
      </c>
      <c r="H434" s="126"/>
      <c r="I434" s="127"/>
      <c r="J434" s="347">
        <v>7.25</v>
      </c>
      <c r="K434" s="126"/>
      <c r="L434" s="127"/>
      <c r="M434" s="111"/>
      <c r="N434" s="310"/>
    </row>
    <row r="435" spans="2:14" ht="15" hidden="1" customHeight="1">
      <c r="B435" s="61"/>
      <c r="C435" s="315" t="s">
        <v>104</v>
      </c>
      <c r="D435" s="14" t="s">
        <v>105</v>
      </c>
      <c r="E435" s="2"/>
      <c r="F435" s="2"/>
      <c r="G435" s="347">
        <v>0</v>
      </c>
      <c r="H435" s="126"/>
      <c r="I435" s="127"/>
      <c r="J435" s="347">
        <v>0</v>
      </c>
      <c r="K435" s="126"/>
      <c r="L435" s="127"/>
      <c r="M435" s="111"/>
      <c r="N435" s="316" t="s">
        <v>106</v>
      </c>
    </row>
    <row r="436" spans="2:14" ht="14.25" hidden="1" customHeight="1">
      <c r="B436" s="61"/>
      <c r="C436" s="12" t="s">
        <v>104</v>
      </c>
      <c r="D436" s="14" t="s">
        <v>107</v>
      </c>
      <c r="E436" s="2"/>
      <c r="F436" s="2"/>
      <c r="G436" s="347">
        <v>17.875</v>
      </c>
      <c r="H436" s="126"/>
      <c r="I436" s="127"/>
      <c r="J436" s="347">
        <v>25</v>
      </c>
      <c r="K436" s="126"/>
      <c r="L436" s="127"/>
      <c r="M436" s="111"/>
      <c r="N436" s="310"/>
    </row>
    <row r="437" spans="2:14" ht="14.25" hidden="1" customHeight="1">
      <c r="B437" s="61"/>
      <c r="C437" s="12" t="s">
        <v>99</v>
      </c>
      <c r="D437" s="14" t="s">
        <v>108</v>
      </c>
      <c r="E437" s="2"/>
      <c r="F437" s="2"/>
      <c r="G437" s="347">
        <v>1</v>
      </c>
      <c r="H437" s="126"/>
      <c r="I437" s="127"/>
      <c r="J437" s="347">
        <v>1</v>
      </c>
      <c r="K437" s="126"/>
      <c r="L437" s="127"/>
      <c r="M437" s="111"/>
      <c r="N437" s="310"/>
    </row>
    <row r="438" spans="2:14" ht="14.25" hidden="1" customHeight="1">
      <c r="B438" s="61"/>
      <c r="C438" s="12" t="s">
        <v>104</v>
      </c>
      <c r="D438" s="14" t="s">
        <v>109</v>
      </c>
      <c r="E438" s="2"/>
      <c r="F438" s="2"/>
      <c r="G438" s="347">
        <v>3</v>
      </c>
      <c r="H438" s="126"/>
      <c r="I438" s="127"/>
      <c r="J438" s="347">
        <v>2</v>
      </c>
      <c r="K438" s="126"/>
      <c r="L438" s="127"/>
      <c r="M438" s="111"/>
      <c r="N438" s="310"/>
    </row>
    <row r="439" spans="2:14" ht="13.5" hidden="1" customHeight="1">
      <c r="B439" s="63"/>
      <c r="C439" s="485" t="s">
        <v>110</v>
      </c>
      <c r="D439" s="486"/>
      <c r="E439" s="3"/>
      <c r="F439" s="3"/>
      <c r="G439" s="128">
        <v>19.325000000000003</v>
      </c>
      <c r="H439" s="129"/>
      <c r="I439" s="130"/>
      <c r="J439" s="128">
        <v>0.57500000000000284</v>
      </c>
      <c r="K439" s="129"/>
      <c r="L439" s="130"/>
      <c r="M439" s="128"/>
    </row>
    <row r="440" spans="2:14" ht="13.5" hidden="1" thickBot="1">
      <c r="B440" s="57"/>
      <c r="C440" s="487" t="s">
        <v>111</v>
      </c>
      <c r="D440" s="488"/>
      <c r="E440" s="21"/>
      <c r="F440" s="21"/>
      <c r="G440" s="65">
        <v>2.7805755395683456E-2</v>
      </c>
      <c r="H440" s="248"/>
      <c r="I440" s="249"/>
      <c r="J440" s="54">
        <v>8.2733812949640692E-4</v>
      </c>
      <c r="K440" s="248"/>
      <c r="L440" s="249"/>
      <c r="M440" s="54"/>
    </row>
    <row r="441" spans="2:14" ht="13.5" hidden="1" thickBot="1">
      <c r="B441" s="57"/>
      <c r="C441" s="101"/>
      <c r="D441" s="102" t="s">
        <v>112</v>
      </c>
      <c r="E441" s="103"/>
      <c r="F441" s="103"/>
      <c r="G441" s="134">
        <v>4.05</v>
      </c>
      <c r="H441" s="135"/>
      <c r="I441" s="136"/>
      <c r="J441" s="134">
        <v>2</v>
      </c>
      <c r="K441" s="135"/>
      <c r="L441" s="136"/>
      <c r="M441" s="137"/>
    </row>
    <row r="442" spans="2:14" ht="14.25" hidden="1" customHeight="1">
      <c r="B442" s="57"/>
      <c r="C442" s="101"/>
      <c r="D442" s="102" t="s">
        <v>113</v>
      </c>
      <c r="E442" s="103"/>
      <c r="F442" s="103"/>
      <c r="G442" s="134">
        <v>4.2</v>
      </c>
      <c r="H442" s="135"/>
      <c r="I442" s="136"/>
      <c r="J442" s="134">
        <v>3</v>
      </c>
      <c r="K442" s="135"/>
      <c r="L442" s="136"/>
      <c r="M442" s="137">
        <v>2.25</v>
      </c>
    </row>
    <row r="443" spans="2:14" ht="13.5" hidden="1" thickBot="1">
      <c r="B443" s="57"/>
      <c r="C443" s="489" t="s">
        <v>114</v>
      </c>
      <c r="D443" s="490"/>
      <c r="E443" s="21"/>
      <c r="F443" s="21"/>
      <c r="G443" s="131">
        <v>684.95</v>
      </c>
      <c r="H443" s="132"/>
      <c r="I443" s="133"/>
      <c r="J443" s="131" t="e">
        <v>#REF!</v>
      </c>
      <c r="K443" s="132"/>
      <c r="L443" s="133"/>
      <c r="M443" s="138" t="e">
        <v>#REF!</v>
      </c>
    </row>
    <row r="444" spans="2:14" hidden="1">
      <c r="C444" s="86" t="s">
        <v>115</v>
      </c>
      <c r="D444" s="311">
        <v>695</v>
      </c>
      <c r="E444" s="277" t="s">
        <v>116</v>
      </c>
      <c r="F444" s="1"/>
      <c r="G444" s="13"/>
      <c r="H444" s="1"/>
      <c r="I444" s="1"/>
      <c r="J444" s="13"/>
      <c r="K444" s="1"/>
      <c r="L444" s="1"/>
      <c r="M444" s="13"/>
      <c r="N444" s="82"/>
    </row>
    <row r="445" spans="2:14" ht="13.5" hidden="1" thickBot="1">
      <c r="D445" s="1"/>
      <c r="E445" s="1"/>
      <c r="F445" s="1"/>
      <c r="G445" s="13"/>
      <c r="H445" s="1"/>
      <c r="I445" s="1"/>
      <c r="J445" s="13"/>
      <c r="K445" s="1"/>
      <c r="L445" s="1"/>
      <c r="M445" s="13"/>
      <c r="N445" s="82"/>
    </row>
    <row r="446" spans="2:14" ht="16.5" hidden="1" customHeight="1" thickBot="1">
      <c r="B446" s="62"/>
      <c r="C446" s="473" t="s">
        <v>117</v>
      </c>
      <c r="D446" s="474"/>
      <c r="E446" s="474"/>
      <c r="F446" s="474"/>
      <c r="G446" s="474"/>
      <c r="H446" s="474"/>
      <c r="I446" s="474"/>
      <c r="J446" s="474"/>
      <c r="K446" s="474"/>
      <c r="L446" s="474"/>
      <c r="M446" s="475"/>
      <c r="N446" s="82"/>
    </row>
    <row r="447" spans="2:14" ht="13.5" hidden="1" customHeight="1" thickBot="1">
      <c r="B447" s="61"/>
      <c r="C447" s="64" t="s">
        <v>98</v>
      </c>
      <c r="D447" s="55"/>
      <c r="E447" s="476" t="s">
        <v>2</v>
      </c>
      <c r="F447" s="477"/>
      <c r="G447" s="478"/>
      <c r="H447" s="479" t="s">
        <v>3</v>
      </c>
      <c r="I447" s="480"/>
      <c r="J447" s="481"/>
      <c r="K447" s="482" t="s">
        <v>10</v>
      </c>
      <c r="L447" s="483"/>
      <c r="M447" s="484"/>
      <c r="N447" s="82"/>
    </row>
    <row r="448" spans="2:14" ht="13.5" hidden="1" customHeight="1">
      <c r="B448" s="61"/>
      <c r="C448" s="16" t="s">
        <v>99</v>
      </c>
      <c r="D448" s="58" t="s">
        <v>100</v>
      </c>
      <c r="E448" s="2"/>
      <c r="F448" s="2"/>
      <c r="G448" s="345">
        <v>21.4</v>
      </c>
      <c r="H448" s="124"/>
      <c r="I448" s="125"/>
      <c r="J448" s="110">
        <v>16.674999999999994</v>
      </c>
      <c r="K448" s="124"/>
      <c r="L448" s="125"/>
      <c r="M448" s="110"/>
      <c r="N448" s="82" t="s">
        <v>101</v>
      </c>
    </row>
    <row r="449" spans="2:14" ht="13.5" hidden="1" customHeight="1">
      <c r="B449" s="61"/>
      <c r="C449" s="16" t="s">
        <v>99</v>
      </c>
      <c r="D449" s="58" t="s">
        <v>102</v>
      </c>
      <c r="E449" s="2"/>
      <c r="F449" s="2"/>
      <c r="G449" s="346">
        <v>3.0615164520743917E-2</v>
      </c>
      <c r="H449" s="307"/>
      <c r="I449" s="308"/>
      <c r="J449" s="309">
        <v>2.371977240398292E-2</v>
      </c>
      <c r="K449" s="307"/>
      <c r="L449" s="308"/>
      <c r="M449" s="309"/>
      <c r="N449" s="82"/>
    </row>
    <row r="450" spans="2:14" ht="14.25" hidden="1" customHeight="1">
      <c r="B450" s="61"/>
      <c r="C450" s="12" t="s">
        <v>99</v>
      </c>
      <c r="D450" s="14" t="s">
        <v>103</v>
      </c>
      <c r="E450" s="2"/>
      <c r="F450" s="2"/>
      <c r="G450" s="347">
        <v>22.7</v>
      </c>
      <c r="H450" s="126"/>
      <c r="I450" s="127"/>
      <c r="J450" s="111">
        <v>12.5</v>
      </c>
      <c r="K450" s="126"/>
      <c r="L450" s="127"/>
      <c r="M450" s="111"/>
      <c r="N450" s="310"/>
    </row>
    <row r="451" spans="2:14" ht="15" hidden="1" customHeight="1">
      <c r="B451" s="61"/>
      <c r="C451" s="315" t="s">
        <v>104</v>
      </c>
      <c r="D451" s="14" t="s">
        <v>105</v>
      </c>
      <c r="E451" s="2"/>
      <c r="F451" s="2"/>
      <c r="G451" s="347">
        <v>0</v>
      </c>
      <c r="H451" s="126"/>
      <c r="I451" s="127"/>
      <c r="J451" s="111">
        <v>0</v>
      </c>
      <c r="K451" s="126"/>
      <c r="L451" s="127"/>
      <c r="M451" s="111"/>
      <c r="N451" s="316" t="s">
        <v>106</v>
      </c>
    </row>
    <row r="452" spans="2:14" ht="14.25" hidden="1" customHeight="1">
      <c r="B452" s="61"/>
      <c r="C452" s="12" t="s">
        <v>104</v>
      </c>
      <c r="D452" s="14" t="s">
        <v>107</v>
      </c>
      <c r="E452" s="2"/>
      <c r="F452" s="2"/>
      <c r="G452" s="347">
        <v>26.425000000000001</v>
      </c>
      <c r="H452" s="126"/>
      <c r="I452" s="127"/>
      <c r="J452" s="111">
        <v>25</v>
      </c>
      <c r="K452" s="126"/>
      <c r="L452" s="127"/>
      <c r="M452" s="111"/>
      <c r="N452" s="310"/>
    </row>
    <row r="453" spans="2:14" ht="14.25" hidden="1" customHeight="1">
      <c r="B453" s="61"/>
      <c r="C453" s="12" t="s">
        <v>99</v>
      </c>
      <c r="D453" s="14" t="s">
        <v>108</v>
      </c>
      <c r="E453" s="2"/>
      <c r="F453" s="2"/>
      <c r="G453" s="347">
        <v>1</v>
      </c>
      <c r="H453" s="126"/>
      <c r="I453" s="127"/>
      <c r="J453" s="111">
        <v>1</v>
      </c>
      <c r="K453" s="126"/>
      <c r="L453" s="127"/>
      <c r="M453" s="111"/>
      <c r="N453" s="310"/>
    </row>
    <row r="454" spans="2:14" ht="14.25" hidden="1" customHeight="1">
      <c r="B454" s="61"/>
      <c r="C454" s="12" t="s">
        <v>104</v>
      </c>
      <c r="D454" s="14" t="s">
        <v>109</v>
      </c>
      <c r="E454" s="2"/>
      <c r="F454" s="2"/>
      <c r="G454" s="347">
        <v>2</v>
      </c>
      <c r="H454" s="126"/>
      <c r="I454" s="127"/>
      <c r="J454" s="111">
        <v>2</v>
      </c>
      <c r="K454" s="126"/>
      <c r="L454" s="127"/>
      <c r="M454" s="111"/>
      <c r="N454" s="310"/>
    </row>
    <row r="455" spans="2:14" ht="13.5" hidden="1" customHeight="1">
      <c r="B455" s="63"/>
      <c r="C455" s="485" t="s">
        <v>110</v>
      </c>
      <c r="D455" s="486"/>
      <c r="E455" s="3"/>
      <c r="F455" s="3"/>
      <c r="G455" s="128">
        <v>16.674999999999994</v>
      </c>
      <c r="H455" s="129"/>
      <c r="I455" s="130"/>
      <c r="J455" s="128">
        <v>3.1749999999999936</v>
      </c>
      <c r="K455" s="129"/>
      <c r="L455" s="130"/>
      <c r="M455" s="128"/>
    </row>
    <row r="456" spans="2:14" ht="13.5" hidden="1" thickBot="1">
      <c r="B456" s="57"/>
      <c r="C456" s="487" t="s">
        <v>111</v>
      </c>
      <c r="D456" s="488"/>
      <c r="E456" s="21"/>
      <c r="F456" s="21"/>
      <c r="G456" s="54">
        <v>2.371977240398292E-2</v>
      </c>
      <c r="H456" s="248"/>
      <c r="I456" s="249"/>
      <c r="J456" s="54">
        <v>4.5163584637268753E-3</v>
      </c>
      <c r="K456" s="248"/>
      <c r="L456" s="249"/>
      <c r="M456" s="54"/>
    </row>
    <row r="457" spans="2:14" ht="13.5" hidden="1" thickBot="1">
      <c r="B457" s="57"/>
      <c r="C457" s="101"/>
      <c r="D457" s="102" t="s">
        <v>112</v>
      </c>
      <c r="E457" s="103"/>
      <c r="F457" s="103"/>
      <c r="G457" s="134">
        <v>6.5</v>
      </c>
      <c r="H457" s="135"/>
      <c r="I457" s="136"/>
      <c r="J457" s="137">
        <v>3</v>
      </c>
      <c r="K457" s="135"/>
      <c r="L457" s="136"/>
      <c r="M457" s="137"/>
    </row>
    <row r="458" spans="2:14" ht="14.25" hidden="1" customHeight="1">
      <c r="B458" s="57"/>
      <c r="C458" s="101"/>
      <c r="D458" s="102" t="s">
        <v>113</v>
      </c>
      <c r="E458" s="103"/>
      <c r="F458" s="103"/>
      <c r="G458" s="134">
        <v>1</v>
      </c>
      <c r="H458" s="135"/>
      <c r="I458" s="136"/>
      <c r="J458" s="134">
        <v>6.5</v>
      </c>
      <c r="K458" s="135"/>
      <c r="L458" s="136"/>
      <c r="M458" s="137">
        <v>4</v>
      </c>
    </row>
    <row r="459" spans="2:14" ht="13.5" hidden="1" thickBot="1">
      <c r="B459" s="57"/>
      <c r="C459" s="489" t="s">
        <v>114</v>
      </c>
      <c r="D459" s="490"/>
      <c r="E459" s="21"/>
      <c r="F459" s="21"/>
      <c r="G459" s="131">
        <v>685.35</v>
      </c>
      <c r="H459" s="132"/>
      <c r="I459" s="133"/>
      <c r="J459" s="131" t="e">
        <v>#REF!</v>
      </c>
      <c r="K459" s="132"/>
      <c r="L459" s="133"/>
      <c r="M459" s="138" t="e">
        <v>#REF!</v>
      </c>
    </row>
    <row r="460" spans="2:14" hidden="1">
      <c r="C460" s="86" t="s">
        <v>115</v>
      </c>
      <c r="D460" s="311">
        <v>703</v>
      </c>
      <c r="E460" s="277" t="s">
        <v>116</v>
      </c>
      <c r="F460" s="1"/>
      <c r="G460" s="13"/>
      <c r="H460" s="1"/>
      <c r="I460" s="1"/>
      <c r="J460" s="13"/>
      <c r="K460" s="1"/>
      <c r="L460" s="1"/>
      <c r="M460" s="13"/>
      <c r="N460" s="82"/>
    </row>
    <row r="461" spans="2:14" ht="13.5" hidden="1" thickBot="1">
      <c r="D461" s="1"/>
      <c r="E461" s="1"/>
      <c r="F461" s="1"/>
      <c r="G461" s="13"/>
      <c r="H461" s="1"/>
      <c r="I461" s="1"/>
      <c r="J461" s="13"/>
      <c r="K461" s="1"/>
      <c r="L461" s="1"/>
      <c r="M461" s="13"/>
      <c r="N461" s="82"/>
    </row>
    <row r="462" spans="2:14" ht="16.5" hidden="1" customHeight="1" thickBot="1">
      <c r="B462" s="62"/>
      <c r="C462" s="473" t="s">
        <v>118</v>
      </c>
      <c r="D462" s="474"/>
      <c r="E462" s="474"/>
      <c r="F462" s="474"/>
      <c r="G462" s="474"/>
      <c r="H462" s="474"/>
      <c r="I462" s="474"/>
      <c r="J462" s="474"/>
      <c r="K462" s="474"/>
      <c r="L462" s="474"/>
      <c r="M462" s="475"/>
      <c r="N462" s="82"/>
    </row>
    <row r="463" spans="2:14" ht="13.5" hidden="1" customHeight="1" thickBot="1">
      <c r="B463" s="61"/>
      <c r="C463" s="64" t="s">
        <v>98</v>
      </c>
      <c r="D463" s="55"/>
      <c r="E463" s="476" t="s">
        <v>2</v>
      </c>
      <c r="F463" s="477"/>
      <c r="G463" s="478"/>
      <c r="H463" s="479" t="s">
        <v>3</v>
      </c>
      <c r="I463" s="480"/>
      <c r="J463" s="481"/>
      <c r="K463" s="482" t="s">
        <v>10</v>
      </c>
      <c r="L463" s="483"/>
      <c r="M463" s="484"/>
      <c r="N463" s="82"/>
    </row>
    <row r="464" spans="2:14" ht="13.5" hidden="1" customHeight="1">
      <c r="B464" s="61"/>
      <c r="C464" s="16" t="s">
        <v>99</v>
      </c>
      <c r="D464" s="58" t="s">
        <v>100</v>
      </c>
      <c r="E464" s="2"/>
      <c r="F464" s="2"/>
      <c r="G464" s="345">
        <v>12.175000000000001</v>
      </c>
      <c r="H464" s="124"/>
      <c r="I464" s="125"/>
      <c r="J464" s="110">
        <v>13.775000000000002</v>
      </c>
      <c r="K464" s="124"/>
      <c r="L464" s="125"/>
      <c r="M464" s="110"/>
      <c r="N464" s="82" t="s">
        <v>101</v>
      </c>
    </row>
    <row r="465" spans="2:14" ht="13.5" hidden="1" customHeight="1">
      <c r="B465" s="61"/>
      <c r="C465" s="16" t="s">
        <v>99</v>
      </c>
      <c r="D465" s="58" t="s">
        <v>102</v>
      </c>
      <c r="E465" s="2"/>
      <c r="F465" s="2"/>
      <c r="G465" s="346">
        <v>1.7492816091954026E-2</v>
      </c>
      <c r="H465" s="307"/>
      <c r="I465" s="308"/>
      <c r="J465" s="309">
        <v>1.9566761363636366E-2</v>
      </c>
      <c r="K465" s="307"/>
      <c r="L465" s="308"/>
      <c r="M465" s="309"/>
      <c r="N465" s="82"/>
    </row>
    <row r="466" spans="2:14" ht="14.25" hidden="1" customHeight="1">
      <c r="B466" s="61"/>
      <c r="C466" s="12" t="s">
        <v>99</v>
      </c>
      <c r="D466" s="14" t="s">
        <v>103</v>
      </c>
      <c r="E466" s="2"/>
      <c r="F466" s="2"/>
      <c r="G466" s="347">
        <v>20.400000000000002</v>
      </c>
      <c r="H466" s="126"/>
      <c r="I466" s="127"/>
      <c r="J466" s="111">
        <v>12.5</v>
      </c>
      <c r="K466" s="126"/>
      <c r="L466" s="127"/>
      <c r="M466" s="111"/>
      <c r="N466" s="310"/>
    </row>
    <row r="467" spans="2:14" ht="15" hidden="1" customHeight="1">
      <c r="B467" s="61"/>
      <c r="C467" s="315" t="s">
        <v>104</v>
      </c>
      <c r="D467" s="14" t="s">
        <v>105</v>
      </c>
      <c r="E467" s="2"/>
      <c r="F467" s="2"/>
      <c r="G467" s="347">
        <v>0</v>
      </c>
      <c r="H467" s="126"/>
      <c r="I467" s="127"/>
      <c r="J467" s="111">
        <v>0</v>
      </c>
      <c r="K467" s="126"/>
      <c r="L467" s="127"/>
      <c r="M467" s="111"/>
      <c r="N467" s="316" t="s">
        <v>106</v>
      </c>
    </row>
    <row r="468" spans="2:14" ht="14.25" hidden="1" customHeight="1">
      <c r="B468" s="61"/>
      <c r="C468" s="12" t="s">
        <v>104</v>
      </c>
      <c r="D468" s="14" t="s">
        <v>107</v>
      </c>
      <c r="E468" s="2"/>
      <c r="F468" s="2"/>
      <c r="G468" s="347">
        <v>17.8</v>
      </c>
      <c r="H468" s="126"/>
      <c r="I468" s="127"/>
      <c r="J468" s="111">
        <v>25</v>
      </c>
      <c r="K468" s="126"/>
      <c r="L468" s="127"/>
      <c r="M468" s="111"/>
      <c r="N468" s="310"/>
    </row>
    <row r="469" spans="2:14" ht="14.25" hidden="1" customHeight="1">
      <c r="B469" s="61"/>
      <c r="C469" s="12" t="s">
        <v>99</v>
      </c>
      <c r="D469" s="14" t="s">
        <v>108</v>
      </c>
      <c r="E469" s="2"/>
      <c r="F469" s="2"/>
      <c r="G469" s="347">
        <v>1</v>
      </c>
      <c r="H469" s="126"/>
      <c r="I469" s="127"/>
      <c r="J469" s="111">
        <v>1</v>
      </c>
      <c r="K469" s="126"/>
      <c r="L469" s="127"/>
      <c r="M469" s="111"/>
      <c r="N469" s="310"/>
    </row>
    <row r="470" spans="2:14" ht="14.25" hidden="1" customHeight="1">
      <c r="B470" s="61"/>
      <c r="C470" s="12" t="s">
        <v>104</v>
      </c>
      <c r="D470" s="14" t="s">
        <v>109</v>
      </c>
      <c r="E470" s="2"/>
      <c r="F470" s="2"/>
      <c r="G470" s="347">
        <v>2</v>
      </c>
      <c r="H470" s="126"/>
      <c r="I470" s="127"/>
      <c r="J470" s="111">
        <v>2</v>
      </c>
      <c r="K470" s="126"/>
      <c r="L470" s="127"/>
      <c r="M470" s="111"/>
      <c r="N470" s="310"/>
    </row>
    <row r="471" spans="2:14" ht="13.5" hidden="1" customHeight="1">
      <c r="B471" s="63"/>
      <c r="C471" s="485" t="s">
        <v>110</v>
      </c>
      <c r="D471" s="486"/>
      <c r="E471" s="3"/>
      <c r="F471" s="3"/>
      <c r="G471" s="128">
        <v>13.775000000000002</v>
      </c>
      <c r="H471" s="129"/>
      <c r="I471" s="130"/>
      <c r="J471" s="128">
        <v>0.27500000000000213</v>
      </c>
      <c r="K471" s="129"/>
      <c r="L471" s="130"/>
      <c r="M471" s="128"/>
    </row>
    <row r="472" spans="2:14" ht="13.5" hidden="1" thickBot="1">
      <c r="B472" s="57"/>
      <c r="C472" s="487" t="s">
        <v>111</v>
      </c>
      <c r="D472" s="488"/>
      <c r="E472" s="21"/>
      <c r="F472" s="21"/>
      <c r="G472" s="54">
        <v>1.9566761363636366E-2</v>
      </c>
      <c r="H472" s="248"/>
      <c r="I472" s="249"/>
      <c r="J472" s="54">
        <v>3.90625000000003E-4</v>
      </c>
      <c r="K472" s="248"/>
      <c r="L472" s="249"/>
      <c r="M472" s="54"/>
    </row>
    <row r="473" spans="2:14" ht="13.5" hidden="1" thickBot="1">
      <c r="B473" s="57"/>
      <c r="C473" s="101"/>
      <c r="D473" s="102" t="s">
        <v>112</v>
      </c>
      <c r="E473" s="103"/>
      <c r="F473" s="103"/>
      <c r="G473" s="134">
        <v>3.5</v>
      </c>
      <c r="H473" s="135"/>
      <c r="I473" s="136"/>
      <c r="J473" s="137">
        <v>2</v>
      </c>
      <c r="K473" s="135"/>
      <c r="L473" s="136"/>
      <c r="M473" s="137"/>
    </row>
    <row r="474" spans="2:14" ht="14.25" hidden="1" customHeight="1">
      <c r="B474" s="57"/>
      <c r="C474" s="101"/>
      <c r="D474" s="102" t="s">
        <v>113</v>
      </c>
      <c r="E474" s="103"/>
      <c r="F474" s="103"/>
      <c r="G474" s="134">
        <v>1</v>
      </c>
      <c r="H474" s="135"/>
      <c r="I474" s="136"/>
      <c r="J474" s="134">
        <v>5.5</v>
      </c>
      <c r="K474" s="135"/>
      <c r="L474" s="136"/>
      <c r="M474" s="137"/>
    </row>
    <row r="475" spans="2:14" ht="13.5" hidden="1" thickBot="1">
      <c r="B475" s="57"/>
      <c r="C475" s="489" t="s">
        <v>114</v>
      </c>
      <c r="D475" s="490"/>
      <c r="E475" s="21"/>
      <c r="F475" s="21"/>
      <c r="G475" s="131">
        <v>697.57500000000005</v>
      </c>
      <c r="H475" s="132"/>
      <c r="I475" s="133"/>
      <c r="J475" s="131" t="e">
        <v>#REF!</v>
      </c>
      <c r="K475" s="132"/>
      <c r="L475" s="133"/>
      <c r="M475" s="138"/>
    </row>
    <row r="476" spans="2:14" hidden="1">
      <c r="C476" s="86" t="s">
        <v>115</v>
      </c>
      <c r="D476" s="311">
        <v>704</v>
      </c>
      <c r="E476" s="277" t="s">
        <v>116</v>
      </c>
      <c r="F476" s="1"/>
      <c r="G476" s="13"/>
      <c r="H476" s="1"/>
      <c r="I476" s="1"/>
      <c r="J476" s="13"/>
      <c r="K476" s="1"/>
      <c r="L476" s="1"/>
      <c r="M476" s="13"/>
      <c r="N476" s="82"/>
    </row>
    <row r="477" spans="2:14" ht="13.5" hidden="1" thickBot="1">
      <c r="D477" s="1"/>
      <c r="E477" s="1"/>
      <c r="F477" s="1"/>
      <c r="G477" s="13"/>
      <c r="H477" s="1"/>
      <c r="I477" s="1"/>
      <c r="J477" s="13"/>
      <c r="K477" s="1"/>
      <c r="L477" s="1"/>
      <c r="M477" s="13"/>
      <c r="N477" s="82"/>
    </row>
    <row r="478" spans="2:14" ht="16.5" hidden="1" customHeight="1" thickBot="1">
      <c r="B478" s="62"/>
      <c r="C478" s="473" t="s">
        <v>119</v>
      </c>
      <c r="D478" s="474"/>
      <c r="E478" s="474"/>
      <c r="F478" s="474"/>
      <c r="G478" s="474"/>
      <c r="H478" s="474"/>
      <c r="I478" s="474"/>
      <c r="J478" s="474"/>
      <c r="K478" s="474"/>
      <c r="L478" s="474"/>
      <c r="M478" s="475"/>
      <c r="N478" s="82"/>
    </row>
    <row r="479" spans="2:14" ht="13.5" hidden="1" customHeight="1" thickBot="1">
      <c r="B479" s="61"/>
      <c r="C479" s="64" t="s">
        <v>98</v>
      </c>
      <c r="D479" s="55"/>
      <c r="E479" s="476" t="s">
        <v>2</v>
      </c>
      <c r="F479" s="477"/>
      <c r="G479" s="478"/>
      <c r="H479" s="479" t="s">
        <v>3</v>
      </c>
      <c r="I479" s="480"/>
      <c r="J479" s="481"/>
      <c r="K479" s="482" t="s">
        <v>10</v>
      </c>
      <c r="L479" s="483"/>
      <c r="M479" s="484"/>
      <c r="N479" s="82"/>
    </row>
    <row r="480" spans="2:14" ht="13.5" hidden="1" customHeight="1">
      <c r="B480" s="61"/>
      <c r="C480" s="16" t="s">
        <v>99</v>
      </c>
      <c r="D480" s="58" t="s">
        <v>100</v>
      </c>
      <c r="E480" s="2"/>
      <c r="F480" s="2"/>
      <c r="G480" s="345">
        <v>11.450000000000003</v>
      </c>
      <c r="H480" s="124"/>
      <c r="I480" s="125"/>
      <c r="J480" s="110">
        <v>9.5500000000000043</v>
      </c>
      <c r="K480" s="124"/>
      <c r="L480" s="125"/>
      <c r="M480" s="110"/>
      <c r="N480" s="82" t="s">
        <v>101</v>
      </c>
    </row>
    <row r="481" spans="2:14" ht="13.5" hidden="1" customHeight="1">
      <c r="B481" s="61"/>
      <c r="C481" s="16" t="s">
        <v>99</v>
      </c>
      <c r="D481" s="58" t="s">
        <v>102</v>
      </c>
      <c r="E481" s="2"/>
      <c r="F481" s="2"/>
      <c r="G481" s="346">
        <v>1.654624277456648E-2</v>
      </c>
      <c r="H481" s="307"/>
      <c r="I481" s="308"/>
      <c r="J481" s="309">
        <v>1.360398860398861E-2</v>
      </c>
      <c r="K481" s="307"/>
      <c r="L481" s="308"/>
      <c r="M481" s="309"/>
      <c r="N481" s="82"/>
    </row>
    <row r="482" spans="2:14" ht="14.25" hidden="1" customHeight="1">
      <c r="B482" s="61"/>
      <c r="C482" s="12" t="s">
        <v>99</v>
      </c>
      <c r="D482" s="14" t="s">
        <v>103</v>
      </c>
      <c r="E482" s="2"/>
      <c r="F482" s="2"/>
      <c r="G482" s="347">
        <v>10.85</v>
      </c>
      <c r="H482" s="126"/>
      <c r="I482" s="127"/>
      <c r="J482" s="111">
        <v>16.2</v>
      </c>
      <c r="K482" s="126"/>
      <c r="L482" s="127"/>
      <c r="M482" s="111"/>
      <c r="N482" s="310"/>
    </row>
    <row r="483" spans="2:14" ht="15" hidden="1" customHeight="1">
      <c r="B483" s="61"/>
      <c r="C483" s="315" t="s">
        <v>104</v>
      </c>
      <c r="D483" s="14" t="s">
        <v>105</v>
      </c>
      <c r="E483" s="2"/>
      <c r="F483" s="2"/>
      <c r="G483" s="347">
        <v>0</v>
      </c>
      <c r="H483" s="126"/>
      <c r="I483" s="127"/>
      <c r="J483" s="111">
        <v>0</v>
      </c>
      <c r="K483" s="126"/>
      <c r="L483" s="127"/>
      <c r="M483" s="111"/>
      <c r="N483" s="316" t="s">
        <v>106</v>
      </c>
    </row>
    <row r="484" spans="2:14" ht="14.25" hidden="1" customHeight="1">
      <c r="B484" s="61"/>
      <c r="C484" s="12" t="s">
        <v>104</v>
      </c>
      <c r="D484" s="14" t="s">
        <v>107</v>
      </c>
      <c r="E484" s="2"/>
      <c r="F484" s="2"/>
      <c r="G484" s="347">
        <v>11.75</v>
      </c>
      <c r="H484" s="126"/>
      <c r="I484" s="127"/>
      <c r="J484" s="111">
        <v>25</v>
      </c>
      <c r="K484" s="126"/>
      <c r="L484" s="127"/>
      <c r="M484" s="111"/>
      <c r="N484" s="310"/>
    </row>
    <row r="485" spans="2:14" ht="14.25" hidden="1" customHeight="1">
      <c r="B485" s="61"/>
      <c r="C485" s="12" t="s">
        <v>99</v>
      </c>
      <c r="D485" s="14" t="s">
        <v>108</v>
      </c>
      <c r="E485" s="2"/>
      <c r="F485" s="2"/>
      <c r="G485" s="347">
        <v>1</v>
      </c>
      <c r="H485" s="126"/>
      <c r="I485" s="127"/>
      <c r="J485" s="111">
        <v>1</v>
      </c>
      <c r="K485" s="126"/>
      <c r="L485" s="127"/>
      <c r="M485" s="111"/>
      <c r="N485" s="310"/>
    </row>
    <row r="486" spans="2:14" ht="14.25" hidden="1" customHeight="1">
      <c r="B486" s="61"/>
      <c r="C486" s="12" t="s">
        <v>104</v>
      </c>
      <c r="D486" s="14" t="s">
        <v>109</v>
      </c>
      <c r="E486" s="2"/>
      <c r="F486" s="2"/>
      <c r="G486" s="347">
        <v>2</v>
      </c>
      <c r="H486" s="126"/>
      <c r="I486" s="127"/>
      <c r="J486" s="111">
        <v>2</v>
      </c>
      <c r="K486" s="126"/>
      <c r="L486" s="127"/>
      <c r="M486" s="111"/>
      <c r="N486" s="310"/>
    </row>
    <row r="487" spans="2:14" ht="13.5" hidden="1" customHeight="1">
      <c r="B487" s="63"/>
      <c r="C487" s="485" t="s">
        <v>110</v>
      </c>
      <c r="D487" s="486"/>
      <c r="E487" s="3"/>
      <c r="F487" s="3"/>
      <c r="G487" s="128">
        <v>9.5500000000000043</v>
      </c>
      <c r="H487" s="129"/>
      <c r="I487" s="130"/>
      <c r="J487" s="128">
        <v>-0.24999999999999645</v>
      </c>
      <c r="K487" s="129"/>
      <c r="L487" s="130"/>
      <c r="M487" s="128"/>
    </row>
    <row r="488" spans="2:14" ht="13.5" hidden="1" thickBot="1">
      <c r="B488" s="57"/>
      <c r="C488" s="487" t="s">
        <v>111</v>
      </c>
      <c r="D488" s="488"/>
      <c r="E488" s="21"/>
      <c r="F488" s="21"/>
      <c r="G488" s="54">
        <v>1.360398860398861E-2</v>
      </c>
      <c r="H488" s="248"/>
      <c r="I488" s="249"/>
      <c r="J488" s="54">
        <v>-3.5612535612535105E-4</v>
      </c>
      <c r="K488" s="248"/>
      <c r="L488" s="249"/>
      <c r="M488" s="54"/>
    </row>
    <row r="489" spans="2:14" ht="13.5" hidden="1" thickBot="1">
      <c r="B489" s="57"/>
      <c r="C489" s="101"/>
      <c r="D489" s="102" t="s">
        <v>112</v>
      </c>
      <c r="E489" s="103"/>
      <c r="F489" s="103"/>
      <c r="G489" s="134">
        <v>3.5</v>
      </c>
      <c r="H489" s="135"/>
      <c r="I489" s="136"/>
      <c r="J489" s="137">
        <v>1.5</v>
      </c>
      <c r="K489" s="135"/>
      <c r="L489" s="136"/>
      <c r="M489" s="137"/>
    </row>
    <row r="490" spans="2:14" ht="14.25" hidden="1" customHeight="1">
      <c r="B490" s="57"/>
      <c r="C490" s="101"/>
      <c r="D490" s="102" t="s">
        <v>113</v>
      </c>
      <c r="E490" s="103"/>
      <c r="F490" s="103"/>
      <c r="G490" s="134" t="str">
        <f>G221</f>
        <v xml:space="preserve"> </v>
      </c>
      <c r="H490" s="135"/>
      <c r="I490" s="136"/>
      <c r="J490" s="134">
        <f>J221</f>
        <v>0</v>
      </c>
      <c r="K490" s="135"/>
      <c r="L490" s="136"/>
      <c r="M490" s="137">
        <f>M221</f>
        <v>0</v>
      </c>
    </row>
    <row r="491" spans="2:14" ht="13.5" hidden="1" thickBot="1">
      <c r="B491" s="57"/>
      <c r="C491" s="489" t="s">
        <v>114</v>
      </c>
      <c r="D491" s="490"/>
      <c r="E491" s="21"/>
      <c r="F491" s="21"/>
      <c r="G491" s="131" t="e">
        <f>Summary!B21-G487+G489+G490+C212+#REF!</f>
        <v>#VALUE!</v>
      </c>
      <c r="H491" s="132"/>
      <c r="I491" s="133"/>
      <c r="J491" s="131" t="e">
        <f>Summary!C21-J487+J489+J490+C212+#REF!</f>
        <v>#REF!</v>
      </c>
      <c r="K491" s="132"/>
      <c r="L491" s="133"/>
      <c r="M491" s="138" t="e">
        <f>Summary!D21-M487+M489+M490+C212+#REF!</f>
        <v>#REF!</v>
      </c>
    </row>
    <row r="492" spans="2:14" hidden="1">
      <c r="C492" s="86" t="s">
        <v>115</v>
      </c>
      <c r="D492" s="311">
        <v>702</v>
      </c>
      <c r="E492" s="277" t="s">
        <v>116</v>
      </c>
      <c r="F492" s="1"/>
      <c r="G492" s="13"/>
      <c r="H492" s="1"/>
      <c r="I492" s="1"/>
      <c r="J492" s="13"/>
      <c r="K492" s="1"/>
      <c r="L492" s="1"/>
      <c r="M492" s="13"/>
      <c r="N492" s="82"/>
    </row>
    <row r="493" spans="2:14" ht="13.5" hidden="1" thickBot="1">
      <c r="D493" s="1"/>
      <c r="E493" s="1"/>
      <c r="F493" s="1"/>
      <c r="G493" s="13"/>
      <c r="H493" s="1"/>
      <c r="I493" s="1"/>
      <c r="J493" s="13"/>
      <c r="K493" s="1"/>
      <c r="L493" s="1"/>
      <c r="M493" s="13"/>
      <c r="N493" s="82"/>
    </row>
    <row r="494" spans="2:14" ht="16.5" hidden="1" customHeight="1" thickBot="1">
      <c r="B494" s="62"/>
      <c r="C494" s="473" t="s">
        <v>120</v>
      </c>
      <c r="D494" s="474"/>
      <c r="E494" s="474"/>
      <c r="F494" s="474"/>
      <c r="G494" s="474"/>
      <c r="H494" s="474"/>
      <c r="I494" s="474"/>
      <c r="J494" s="474"/>
      <c r="K494" s="474"/>
      <c r="L494" s="474"/>
      <c r="M494" s="475"/>
      <c r="N494" s="82"/>
    </row>
    <row r="495" spans="2:14" ht="13.5" hidden="1" customHeight="1" thickBot="1">
      <c r="B495" s="61"/>
      <c r="C495" s="64" t="s">
        <v>98</v>
      </c>
      <c r="D495" s="55"/>
      <c r="E495" s="476" t="s">
        <v>121</v>
      </c>
      <c r="F495" s="477"/>
      <c r="G495" s="478"/>
      <c r="H495" s="479" t="s">
        <v>122</v>
      </c>
      <c r="I495" s="480"/>
      <c r="J495" s="481"/>
      <c r="K495" s="482" t="s">
        <v>2</v>
      </c>
      <c r="L495" s="483"/>
      <c r="M495" s="484"/>
      <c r="N495" s="82"/>
    </row>
    <row r="496" spans="2:14" ht="13.5" hidden="1" customHeight="1">
      <c r="B496" s="61"/>
      <c r="C496" s="16" t="s">
        <v>99</v>
      </c>
      <c r="D496" s="58" t="s">
        <v>100</v>
      </c>
      <c r="E496" s="2"/>
      <c r="F496" s="2"/>
      <c r="G496" s="345">
        <v>16.25</v>
      </c>
      <c r="H496" s="124"/>
      <c r="I496" s="125"/>
      <c r="J496" s="110">
        <v>11.750000000000004</v>
      </c>
      <c r="K496" s="124"/>
      <c r="L496" s="125"/>
      <c r="M496" s="110"/>
      <c r="N496" s="82" t="s">
        <v>101</v>
      </c>
    </row>
    <row r="497" spans="2:14" ht="13.5" hidden="1" customHeight="1">
      <c r="B497" s="61"/>
      <c r="C497" s="16" t="s">
        <v>99</v>
      </c>
      <c r="D497" s="58" t="s">
        <v>102</v>
      </c>
      <c r="E497" s="2"/>
      <c r="F497" s="2"/>
      <c r="G497" s="346">
        <v>2.3082386363636364E-2</v>
      </c>
      <c r="H497" s="307"/>
      <c r="I497" s="308"/>
      <c r="J497" s="309">
        <v>1.6690340909090915E-2</v>
      </c>
      <c r="K497" s="307"/>
      <c r="L497" s="308"/>
      <c r="M497" s="309"/>
      <c r="N497" s="82"/>
    </row>
    <row r="498" spans="2:14" ht="14.25" hidden="1" customHeight="1">
      <c r="B498" s="61"/>
      <c r="C498" s="12" t="s">
        <v>99</v>
      </c>
      <c r="D498" s="14" t="s">
        <v>103</v>
      </c>
      <c r="E498" s="2"/>
      <c r="F498" s="2"/>
      <c r="G498" s="347">
        <v>26.95</v>
      </c>
      <c r="H498" s="126"/>
      <c r="I498" s="127"/>
      <c r="J498" s="111">
        <v>9.11</v>
      </c>
      <c r="K498" s="126"/>
      <c r="L498" s="127"/>
      <c r="M498" s="111"/>
      <c r="N498" s="310"/>
    </row>
    <row r="499" spans="2:14" ht="15" hidden="1" customHeight="1">
      <c r="B499" s="61"/>
      <c r="C499" s="315" t="s">
        <v>104</v>
      </c>
      <c r="D499" s="14" t="s">
        <v>105</v>
      </c>
      <c r="E499" s="2"/>
      <c r="F499" s="2"/>
      <c r="G499" s="347">
        <v>2.5</v>
      </c>
      <c r="H499" s="126"/>
      <c r="I499" s="127"/>
      <c r="J499" s="111">
        <v>0</v>
      </c>
      <c r="K499" s="126"/>
      <c r="L499" s="127"/>
      <c r="M499" s="111"/>
      <c r="N499" s="316" t="s">
        <v>106</v>
      </c>
    </row>
    <row r="500" spans="2:14" ht="14.25" hidden="1" customHeight="1">
      <c r="B500" s="61"/>
      <c r="C500" s="12" t="s">
        <v>104</v>
      </c>
      <c r="D500" s="14" t="s">
        <v>107</v>
      </c>
      <c r="E500" s="2"/>
      <c r="F500" s="2"/>
      <c r="G500" s="347">
        <v>25.95</v>
      </c>
      <c r="H500" s="126"/>
      <c r="I500" s="127"/>
      <c r="J500" s="111">
        <v>25</v>
      </c>
      <c r="K500" s="126"/>
      <c r="L500" s="127"/>
      <c r="M500" s="111"/>
      <c r="N500" s="310"/>
    </row>
    <row r="501" spans="2:14" ht="14.25" hidden="1" customHeight="1">
      <c r="B501" s="61"/>
      <c r="C501" s="12" t="s">
        <v>99</v>
      </c>
      <c r="D501" s="14" t="s">
        <v>108</v>
      </c>
      <c r="E501" s="2"/>
      <c r="F501" s="2"/>
      <c r="G501" s="347">
        <v>0</v>
      </c>
      <c r="H501" s="126"/>
      <c r="I501" s="127"/>
      <c r="J501" s="111">
        <v>1</v>
      </c>
      <c r="K501" s="126"/>
      <c r="L501" s="127"/>
      <c r="M501" s="111"/>
      <c r="N501" s="310"/>
    </row>
    <row r="502" spans="2:14" ht="14.25" hidden="1" customHeight="1">
      <c r="B502" s="61"/>
      <c r="C502" s="12" t="s">
        <v>104</v>
      </c>
      <c r="D502" s="14" t="s">
        <v>109</v>
      </c>
      <c r="E502" s="2"/>
      <c r="F502" s="2"/>
      <c r="G502" s="347">
        <v>3</v>
      </c>
      <c r="H502" s="126"/>
      <c r="I502" s="127"/>
      <c r="J502" s="111">
        <v>2</v>
      </c>
      <c r="K502" s="126"/>
      <c r="L502" s="127"/>
      <c r="M502" s="111"/>
      <c r="N502" s="310"/>
    </row>
    <row r="503" spans="2:14" ht="13.5" hidden="1" customHeight="1">
      <c r="B503" s="63"/>
      <c r="C503" s="485" t="s">
        <v>110</v>
      </c>
      <c r="D503" s="486"/>
      <c r="E503" s="3"/>
      <c r="F503" s="3"/>
      <c r="G503" s="128">
        <v>11.750000000000004</v>
      </c>
      <c r="H503" s="129"/>
      <c r="I503" s="130"/>
      <c r="J503" s="128">
        <v>-5.139999999999997</v>
      </c>
      <c r="K503" s="129"/>
      <c r="L503" s="130"/>
      <c r="M503" s="128"/>
    </row>
    <row r="504" spans="2:14" ht="13.5" hidden="1" thickBot="1">
      <c r="B504" s="57"/>
      <c r="C504" s="487" t="s">
        <v>111</v>
      </c>
      <c r="D504" s="488"/>
      <c r="E504" s="21"/>
      <c r="F504" s="21"/>
      <c r="G504" s="54">
        <v>1.6690340909090915E-2</v>
      </c>
      <c r="H504" s="248"/>
      <c r="I504" s="249"/>
      <c r="J504" s="54">
        <v>-7.3011363636363595E-3</v>
      </c>
      <c r="K504" s="248"/>
      <c r="L504" s="249"/>
      <c r="M504" s="54"/>
    </row>
    <row r="505" spans="2:14" ht="13.5" hidden="1" thickBot="1">
      <c r="B505" s="57"/>
      <c r="C505" s="101"/>
      <c r="D505" s="102" t="s">
        <v>112</v>
      </c>
      <c r="E505" s="103"/>
      <c r="F505" s="103"/>
      <c r="G505" s="134">
        <v>11.5</v>
      </c>
      <c r="H505" s="135"/>
      <c r="I505" s="136"/>
      <c r="J505" s="137">
        <v>0</v>
      </c>
      <c r="K505" s="135"/>
      <c r="L505" s="136"/>
      <c r="M505" s="137"/>
    </row>
    <row r="506" spans="2:14" ht="14.25" hidden="1" customHeight="1">
      <c r="B506" s="57"/>
      <c r="C506" s="101"/>
      <c r="D506" s="102" t="s">
        <v>113</v>
      </c>
      <c r="E506" s="103"/>
      <c r="F506" s="103"/>
      <c r="G506" s="134" t="str">
        <f>G221</f>
        <v xml:space="preserve"> </v>
      </c>
      <c r="H506" s="135"/>
      <c r="I506" s="136"/>
      <c r="J506" s="134">
        <f>J221</f>
        <v>0</v>
      </c>
      <c r="K506" s="135"/>
      <c r="L506" s="136"/>
      <c r="M506" s="137">
        <f>M221</f>
        <v>0</v>
      </c>
    </row>
    <row r="507" spans="2:14" ht="13.5" hidden="1" thickBot="1">
      <c r="B507" s="57"/>
      <c r="C507" s="489" t="s">
        <v>114</v>
      </c>
      <c r="D507" s="490"/>
      <c r="E507" s="21"/>
      <c r="F507" s="21"/>
      <c r="G507" s="131" t="e">
        <f>Summary!B21-G503+G505+G506+C211+#REF!</f>
        <v>#VALUE!</v>
      </c>
      <c r="H507" s="132"/>
      <c r="I507" s="133"/>
      <c r="J507" s="131" t="e">
        <f>Summary!C21-J503+J505+J506+C211+#REF!</f>
        <v>#REF!</v>
      </c>
      <c r="K507" s="132"/>
      <c r="L507" s="133"/>
      <c r="M507" s="138" t="e">
        <f>Summary!D21-M503+M505+M506+C211+#REF!</f>
        <v>#REF!</v>
      </c>
    </row>
    <row r="508" spans="2:14" hidden="1">
      <c r="C508" s="86" t="s">
        <v>115</v>
      </c>
      <c r="D508" s="311">
        <v>704</v>
      </c>
      <c r="E508" s="277" t="s">
        <v>116</v>
      </c>
      <c r="F508" s="1"/>
      <c r="G508" s="13"/>
      <c r="H508" s="1"/>
      <c r="I508" s="1"/>
      <c r="J508" s="13"/>
      <c r="K508" s="1"/>
      <c r="L508" s="1"/>
      <c r="M508" s="13"/>
      <c r="N508" s="82"/>
    </row>
    <row r="509" spans="2:14" ht="13.5" hidden="1" thickBot="1">
      <c r="D509" s="1"/>
      <c r="E509" s="1"/>
      <c r="F509" s="1"/>
      <c r="G509" s="13"/>
      <c r="H509" s="1"/>
      <c r="I509" s="1"/>
      <c r="J509" s="13"/>
      <c r="K509" s="1"/>
      <c r="L509" s="1"/>
      <c r="M509" s="13"/>
      <c r="N509" s="82"/>
    </row>
    <row r="510" spans="2:14" ht="16.5" hidden="1" customHeight="1" thickBot="1">
      <c r="B510" s="62"/>
      <c r="C510" s="473" t="s">
        <v>123</v>
      </c>
      <c r="D510" s="474"/>
      <c r="E510" s="474"/>
      <c r="F510" s="474"/>
      <c r="G510" s="474"/>
      <c r="H510" s="474"/>
      <c r="I510" s="474"/>
      <c r="J510" s="474"/>
      <c r="K510" s="474"/>
      <c r="L510" s="474"/>
      <c r="M510" s="475"/>
      <c r="N510" s="82"/>
    </row>
    <row r="511" spans="2:14" ht="13.5" hidden="1" customHeight="1" thickBot="1">
      <c r="B511" s="61"/>
      <c r="C511" s="64" t="s">
        <v>98</v>
      </c>
      <c r="D511" s="55"/>
      <c r="E511" s="476" t="s">
        <v>122</v>
      </c>
      <c r="F511" s="477"/>
      <c r="G511" s="478"/>
      <c r="H511" s="479" t="s">
        <v>2</v>
      </c>
      <c r="I511" s="480"/>
      <c r="J511" s="481"/>
      <c r="K511" s="482" t="s">
        <v>3</v>
      </c>
      <c r="L511" s="483"/>
      <c r="M511" s="484"/>
      <c r="N511" s="82"/>
    </row>
    <row r="512" spans="2:14" ht="13.5" hidden="1" customHeight="1">
      <c r="B512" s="61"/>
      <c r="C512" s="16" t="s">
        <v>99</v>
      </c>
      <c r="D512" s="58" t="s">
        <v>100</v>
      </c>
      <c r="E512" s="2"/>
      <c r="F512" s="2"/>
      <c r="G512" s="345">
        <v>22.035000000000004</v>
      </c>
      <c r="H512" s="124"/>
      <c r="I512" s="125"/>
      <c r="J512" s="110">
        <v>15.96</v>
      </c>
      <c r="K512" s="124"/>
      <c r="L512" s="125"/>
      <c r="M512" s="110"/>
      <c r="N512" s="82" t="s">
        <v>101</v>
      </c>
    </row>
    <row r="513" spans="2:14" ht="13.5" hidden="1" customHeight="1">
      <c r="B513" s="61"/>
      <c r="C513" s="16" t="s">
        <v>99</v>
      </c>
      <c r="D513" s="58" t="s">
        <v>102</v>
      </c>
      <c r="E513" s="2"/>
      <c r="F513" s="2"/>
      <c r="G513" s="346">
        <v>3.1122881355932209E-2</v>
      </c>
      <c r="H513" s="307"/>
      <c r="I513" s="308"/>
      <c r="J513" s="309">
        <v>2.2510578279266575E-2</v>
      </c>
      <c r="K513" s="307"/>
      <c r="L513" s="308"/>
      <c r="M513" s="309"/>
      <c r="N513" s="82"/>
    </row>
    <row r="514" spans="2:14" ht="14.25" hidden="1" customHeight="1">
      <c r="B514" s="61"/>
      <c r="C514" s="12" t="s">
        <v>99</v>
      </c>
      <c r="D514" s="14" t="s">
        <v>103</v>
      </c>
      <c r="E514" s="2"/>
      <c r="F514" s="2"/>
      <c r="G514" s="347">
        <v>17.45</v>
      </c>
      <c r="H514" s="126"/>
      <c r="I514" s="127"/>
      <c r="J514" s="111">
        <v>8.91</v>
      </c>
      <c r="K514" s="126"/>
      <c r="L514" s="127"/>
      <c r="M514" s="111"/>
      <c r="N514" s="310"/>
    </row>
    <row r="515" spans="2:14" ht="15" hidden="1" customHeight="1">
      <c r="B515" s="61"/>
      <c r="C515" s="315" t="s">
        <v>104</v>
      </c>
      <c r="D515" s="14" t="s">
        <v>105</v>
      </c>
      <c r="E515" s="2"/>
      <c r="F515" s="2"/>
      <c r="G515" s="347">
        <v>0</v>
      </c>
      <c r="H515" s="126"/>
      <c r="I515" s="127"/>
      <c r="J515" s="111">
        <v>0</v>
      </c>
      <c r="K515" s="126"/>
      <c r="L515" s="127"/>
      <c r="M515" s="111"/>
      <c r="N515" s="316" t="s">
        <v>106</v>
      </c>
    </row>
    <row r="516" spans="2:14" ht="14.25" hidden="1" customHeight="1">
      <c r="B516" s="61"/>
      <c r="C516" s="12" t="s">
        <v>104</v>
      </c>
      <c r="D516" s="14" t="s">
        <v>107</v>
      </c>
      <c r="E516" s="2"/>
      <c r="F516" s="2"/>
      <c r="G516" s="347">
        <v>21.524999999999999</v>
      </c>
      <c r="H516" s="126"/>
      <c r="I516" s="127"/>
      <c r="J516" s="111">
        <v>24</v>
      </c>
      <c r="K516" s="126"/>
      <c r="L516" s="127"/>
      <c r="M516" s="111"/>
      <c r="N516" s="310"/>
    </row>
    <row r="517" spans="2:14" ht="14.25" hidden="1" customHeight="1">
      <c r="B517" s="61"/>
      <c r="C517" s="12" t="s">
        <v>99</v>
      </c>
      <c r="D517" s="14" t="s">
        <v>108</v>
      </c>
      <c r="E517" s="2"/>
      <c r="F517" s="2"/>
      <c r="G517" s="347">
        <v>0</v>
      </c>
      <c r="H517" s="126"/>
      <c r="I517" s="127"/>
      <c r="J517" s="111">
        <v>1</v>
      </c>
      <c r="K517" s="126"/>
      <c r="L517" s="127"/>
      <c r="M517" s="111"/>
      <c r="N517" s="310"/>
    </row>
    <row r="518" spans="2:14" ht="14.25" hidden="1" customHeight="1">
      <c r="B518" s="61"/>
      <c r="C518" s="12" t="s">
        <v>104</v>
      </c>
      <c r="D518" s="14" t="s">
        <v>109</v>
      </c>
      <c r="E518" s="2"/>
      <c r="F518" s="2"/>
      <c r="G518" s="347">
        <v>2</v>
      </c>
      <c r="H518" s="126"/>
      <c r="I518" s="127"/>
      <c r="J518" s="111">
        <v>2</v>
      </c>
      <c r="K518" s="126"/>
      <c r="L518" s="127"/>
      <c r="M518" s="111"/>
      <c r="N518" s="310"/>
    </row>
    <row r="519" spans="2:14" ht="13.5" hidden="1" customHeight="1">
      <c r="B519" s="63"/>
      <c r="C519" s="485" t="s">
        <v>110</v>
      </c>
      <c r="D519" s="486"/>
      <c r="E519" s="3"/>
      <c r="F519" s="3"/>
      <c r="G519" s="128">
        <v>15.96</v>
      </c>
      <c r="H519" s="129"/>
      <c r="I519" s="130"/>
      <c r="J519" s="128">
        <v>-0.12999999999999901</v>
      </c>
      <c r="K519" s="129"/>
      <c r="L519" s="130"/>
      <c r="M519" s="128"/>
    </row>
    <row r="520" spans="2:14" ht="13.5" hidden="1" thickBot="1">
      <c r="B520" s="57"/>
      <c r="C520" s="487" t="s">
        <v>111</v>
      </c>
      <c r="D520" s="488"/>
      <c r="E520" s="21"/>
      <c r="F520" s="21"/>
      <c r="G520" s="54">
        <v>2.2510578279266575E-2</v>
      </c>
      <c r="H520" s="248"/>
      <c r="I520" s="249"/>
      <c r="J520" s="54">
        <v>-1.8335684062059098E-4</v>
      </c>
      <c r="K520" s="248"/>
      <c r="L520" s="249"/>
      <c r="M520" s="54"/>
    </row>
    <row r="521" spans="2:14" ht="13.5" hidden="1" thickBot="1">
      <c r="B521" s="57"/>
      <c r="C521" s="101"/>
      <c r="D521" s="102" t="s">
        <v>112</v>
      </c>
      <c r="E521" s="103"/>
      <c r="F521" s="103"/>
      <c r="G521" s="134">
        <v>3</v>
      </c>
      <c r="H521" s="135"/>
      <c r="I521" s="136"/>
      <c r="J521" s="137">
        <v>0</v>
      </c>
      <c r="K521" s="135"/>
      <c r="L521" s="136"/>
      <c r="M521" s="137"/>
    </row>
    <row r="522" spans="2:14" ht="14.25" hidden="1" customHeight="1" thickBot="1">
      <c r="B522" s="57"/>
      <c r="C522" s="101"/>
      <c r="D522" s="102" t="s">
        <v>113</v>
      </c>
      <c r="E522" s="103"/>
      <c r="F522" s="103"/>
      <c r="G522" s="134" t="str">
        <f>G221</f>
        <v xml:space="preserve"> </v>
      </c>
      <c r="H522" s="135"/>
      <c r="I522" s="136"/>
      <c r="J522" s="134">
        <f>J221</f>
        <v>0</v>
      </c>
      <c r="K522" s="135"/>
      <c r="L522" s="136"/>
      <c r="M522" s="137">
        <f>M221</f>
        <v>0</v>
      </c>
    </row>
    <row r="523" spans="2:14" ht="13.5" hidden="1" thickBot="1">
      <c r="B523" s="57"/>
      <c r="C523" s="489" t="s">
        <v>114</v>
      </c>
      <c r="D523" s="490"/>
      <c r="E523" s="21"/>
      <c r="F523" s="21"/>
      <c r="G523" s="131" t="e">
        <f>Summary!B21-G519+G521+G522+C211+C191</f>
        <v>#VALUE!</v>
      </c>
      <c r="H523" s="132"/>
      <c r="I523" s="133"/>
      <c r="J523" s="131" t="e">
        <f>Summary!C21-J519+J521+J522+C211+C191</f>
        <v>#VALUE!</v>
      </c>
      <c r="K523" s="132"/>
      <c r="L523" s="133"/>
      <c r="M523" s="138" t="e">
        <f>Summary!D21-M519+M521+M522+C211+C191</f>
        <v>#VALUE!</v>
      </c>
    </row>
    <row r="524" spans="2:14" hidden="1">
      <c r="C524" s="86" t="s">
        <v>115</v>
      </c>
      <c r="D524" s="311">
        <v>709</v>
      </c>
      <c r="E524" s="277" t="s">
        <v>116</v>
      </c>
      <c r="F524" s="1"/>
      <c r="G524" s="13"/>
      <c r="H524" s="1"/>
      <c r="I524" s="1"/>
      <c r="J524" s="13"/>
      <c r="K524" s="1"/>
      <c r="L524" s="1"/>
      <c r="M524" s="13"/>
      <c r="N524" s="82"/>
    </row>
    <row r="525" spans="2:14" ht="13.5" hidden="1" thickBot="1">
      <c r="D525" s="1"/>
      <c r="E525" s="1"/>
      <c r="F525" s="1"/>
      <c r="G525" s="13"/>
      <c r="H525" s="1"/>
      <c r="I525" s="1"/>
      <c r="J525" s="13"/>
      <c r="K525" s="1"/>
      <c r="L525" s="1"/>
      <c r="M525" s="13"/>
      <c r="N525" s="82"/>
    </row>
    <row r="526" spans="2:14" ht="16.5" hidden="1" customHeight="1" thickBot="1">
      <c r="B526" s="62"/>
      <c r="C526" s="473" t="s">
        <v>124</v>
      </c>
      <c r="D526" s="474"/>
      <c r="E526" s="474"/>
      <c r="F526" s="474"/>
      <c r="G526" s="474"/>
      <c r="H526" s="474"/>
      <c r="I526" s="474"/>
      <c r="J526" s="474"/>
      <c r="K526" s="474"/>
      <c r="L526" s="474"/>
      <c r="M526" s="475"/>
      <c r="N526" s="82"/>
    </row>
    <row r="527" spans="2:14" ht="13.5" hidden="1" customHeight="1" thickBot="1">
      <c r="B527" s="61"/>
      <c r="C527" s="64" t="s">
        <v>98</v>
      </c>
      <c r="D527" s="55"/>
      <c r="E527" s="476" t="s">
        <v>122</v>
      </c>
      <c r="F527" s="477"/>
      <c r="G527" s="478"/>
      <c r="H527" s="479" t="s">
        <v>2</v>
      </c>
      <c r="I527" s="480"/>
      <c r="J527" s="481"/>
      <c r="K527" s="482" t="s">
        <v>3</v>
      </c>
      <c r="L527" s="483"/>
      <c r="M527" s="484"/>
      <c r="N527" s="82"/>
    </row>
    <row r="528" spans="2:14" ht="13.5" hidden="1" customHeight="1">
      <c r="B528" s="61"/>
      <c r="C528" s="16" t="s">
        <v>99</v>
      </c>
      <c r="D528" s="58" t="s">
        <v>100</v>
      </c>
      <c r="E528" s="2"/>
      <c r="F528" s="2"/>
      <c r="G528" s="345">
        <v>18.282499999999999</v>
      </c>
      <c r="H528" s="124"/>
      <c r="I528" s="125"/>
      <c r="J528" s="110">
        <v>23.2575</v>
      </c>
      <c r="K528" s="124"/>
      <c r="L528" s="125"/>
      <c r="M528" s="110"/>
      <c r="N528" s="82" t="s">
        <v>101</v>
      </c>
    </row>
    <row r="529" spans="2:14" ht="13.5" hidden="1" customHeight="1">
      <c r="B529" s="61"/>
      <c r="C529" s="16" t="s">
        <v>99</v>
      </c>
      <c r="D529" s="58" t="s">
        <v>102</v>
      </c>
      <c r="E529" s="2"/>
      <c r="F529" s="2"/>
      <c r="G529" s="346">
        <v>2.5252071823204419E-2</v>
      </c>
      <c r="H529" s="307"/>
      <c r="I529" s="308"/>
      <c r="J529" s="309">
        <v>3.207931034482759E-2</v>
      </c>
      <c r="K529" s="307"/>
      <c r="L529" s="308"/>
      <c r="M529" s="309"/>
      <c r="N529" s="82"/>
    </row>
    <row r="530" spans="2:14" ht="14.25" hidden="1" customHeight="1">
      <c r="B530" s="61"/>
      <c r="C530" s="12" t="s">
        <v>99</v>
      </c>
      <c r="D530" s="14" t="s">
        <v>103</v>
      </c>
      <c r="E530" s="2"/>
      <c r="F530" s="2"/>
      <c r="G530" s="347">
        <v>17.850000000000001</v>
      </c>
      <c r="H530" s="126"/>
      <c r="I530" s="127"/>
      <c r="J530" s="111">
        <v>10.959999999999999</v>
      </c>
      <c r="K530" s="126"/>
      <c r="L530" s="127"/>
      <c r="M530" s="111"/>
      <c r="N530" s="310"/>
    </row>
    <row r="531" spans="2:14" ht="15" hidden="1" customHeight="1">
      <c r="B531" s="61"/>
      <c r="C531" s="315" t="s">
        <v>104</v>
      </c>
      <c r="D531" s="14" t="s">
        <v>105</v>
      </c>
      <c r="E531" s="2"/>
      <c r="F531" s="2"/>
      <c r="G531" s="347">
        <v>0</v>
      </c>
      <c r="H531" s="126"/>
      <c r="I531" s="127"/>
      <c r="J531" s="111">
        <v>0</v>
      </c>
      <c r="K531" s="126"/>
      <c r="L531" s="127"/>
      <c r="M531" s="111"/>
      <c r="N531" s="316" t="s">
        <v>106</v>
      </c>
    </row>
    <row r="532" spans="2:14" ht="14.25" hidden="1" customHeight="1">
      <c r="B532" s="61"/>
      <c r="C532" s="12" t="s">
        <v>104</v>
      </c>
      <c r="D532" s="14" t="s">
        <v>107</v>
      </c>
      <c r="E532" s="2"/>
      <c r="F532" s="2"/>
      <c r="G532" s="347">
        <v>10.875</v>
      </c>
      <c r="H532" s="126"/>
      <c r="I532" s="127"/>
      <c r="J532" s="111">
        <v>25</v>
      </c>
      <c r="K532" s="126"/>
      <c r="L532" s="127"/>
      <c r="M532" s="111"/>
      <c r="N532" s="310"/>
    </row>
    <row r="533" spans="2:14" ht="14.25" hidden="1" customHeight="1">
      <c r="B533" s="61"/>
      <c r="C533" s="12" t="s">
        <v>99</v>
      </c>
      <c r="D533" s="14" t="s">
        <v>108</v>
      </c>
      <c r="E533" s="2"/>
      <c r="F533" s="2"/>
      <c r="G533" s="347">
        <v>0</v>
      </c>
      <c r="H533" s="126"/>
      <c r="I533" s="127"/>
      <c r="J533" s="111">
        <v>1</v>
      </c>
      <c r="K533" s="126"/>
      <c r="L533" s="127"/>
      <c r="M533" s="111"/>
      <c r="N533" s="310"/>
    </row>
    <row r="534" spans="2:14" ht="14.25" hidden="1" customHeight="1">
      <c r="B534" s="61"/>
      <c r="C534" s="12" t="s">
        <v>104</v>
      </c>
      <c r="D534" s="14" t="s">
        <v>109</v>
      </c>
      <c r="E534" s="2"/>
      <c r="F534" s="2"/>
      <c r="G534" s="347">
        <v>2</v>
      </c>
      <c r="H534" s="126"/>
      <c r="I534" s="127"/>
      <c r="J534" s="111">
        <v>2</v>
      </c>
      <c r="K534" s="126"/>
      <c r="L534" s="127"/>
      <c r="M534" s="111"/>
      <c r="N534" s="310"/>
    </row>
    <row r="535" spans="2:14" ht="13.5" hidden="1" customHeight="1">
      <c r="B535" s="63"/>
      <c r="C535" s="485" t="s">
        <v>110</v>
      </c>
      <c r="D535" s="486"/>
      <c r="E535" s="3"/>
      <c r="F535" s="3"/>
      <c r="G535" s="128">
        <v>23.2575</v>
      </c>
      <c r="H535" s="129"/>
      <c r="I535" s="130"/>
      <c r="J535" s="128">
        <v>8.2175000000000011</v>
      </c>
      <c r="K535" s="129"/>
      <c r="L535" s="130"/>
      <c r="M535" s="128"/>
    </row>
    <row r="536" spans="2:14" ht="13.5" hidden="1" thickBot="1">
      <c r="B536" s="57"/>
      <c r="C536" s="487" t="s">
        <v>111</v>
      </c>
      <c r="D536" s="488"/>
      <c r="E536" s="21"/>
      <c r="F536" s="21"/>
      <c r="G536" s="54">
        <v>3.207931034482759E-2</v>
      </c>
      <c r="H536" s="248"/>
      <c r="I536" s="249"/>
      <c r="J536" s="54">
        <v>1.133448275862069E-2</v>
      </c>
      <c r="K536" s="248"/>
      <c r="L536" s="249"/>
      <c r="M536" s="54"/>
    </row>
    <row r="537" spans="2:14" ht="13.5" hidden="1" thickBot="1">
      <c r="B537" s="57"/>
      <c r="C537" s="101"/>
      <c r="D537" s="102" t="s">
        <v>112</v>
      </c>
      <c r="E537" s="103"/>
      <c r="F537" s="103"/>
      <c r="G537" s="134">
        <v>1</v>
      </c>
      <c r="H537" s="135"/>
      <c r="I537" s="136"/>
      <c r="J537" s="137">
        <v>0</v>
      </c>
      <c r="K537" s="135"/>
      <c r="L537" s="136"/>
      <c r="M537" s="137"/>
    </row>
    <row r="538" spans="2:14" ht="14.25" hidden="1" customHeight="1" thickBot="1">
      <c r="B538" s="57"/>
      <c r="C538" s="101"/>
      <c r="D538" s="102" t="s">
        <v>113</v>
      </c>
      <c r="E538" s="103"/>
      <c r="F538" s="103"/>
      <c r="G538" s="134" t="str">
        <f>G221</f>
        <v xml:space="preserve"> </v>
      </c>
      <c r="H538" s="135"/>
      <c r="I538" s="136"/>
      <c r="J538" s="134">
        <f>J221</f>
        <v>0</v>
      </c>
      <c r="K538" s="135"/>
      <c r="L538" s="136"/>
      <c r="M538" s="137">
        <f>M221</f>
        <v>0</v>
      </c>
    </row>
    <row r="539" spans="2:14" ht="13.5" hidden="1" thickBot="1">
      <c r="B539" s="57"/>
      <c r="C539" s="489" t="s">
        <v>114</v>
      </c>
      <c r="D539" s="490"/>
      <c r="E539" s="21"/>
      <c r="F539" s="21"/>
      <c r="G539" s="131" t="e">
        <f>Summary!B21-G535+G537+G538+C207+C191</f>
        <v>#VALUE!</v>
      </c>
      <c r="H539" s="132"/>
      <c r="I539" s="133"/>
      <c r="J539" s="131" t="e">
        <f>Summary!C21-J535+J537+J538+C207+C191</f>
        <v>#VALUE!</v>
      </c>
      <c r="K539" s="132"/>
      <c r="L539" s="133"/>
      <c r="M539" s="138" t="e">
        <f>Summary!D21-M535+M537+M538+C207+C191</f>
        <v>#VALUE!</v>
      </c>
    </row>
    <row r="540" spans="2:14" hidden="1">
      <c r="C540" s="86" t="s">
        <v>115</v>
      </c>
      <c r="D540" s="311">
        <v>725</v>
      </c>
      <c r="E540" s="277" t="s">
        <v>116</v>
      </c>
      <c r="F540" s="1"/>
      <c r="G540" s="13"/>
      <c r="H540" s="1"/>
      <c r="I540" s="1"/>
      <c r="J540" s="13"/>
      <c r="K540" s="1"/>
      <c r="L540" s="1"/>
      <c r="M540" s="13"/>
      <c r="N540" s="82"/>
    </row>
    <row r="541" spans="2:14" ht="13.5" hidden="1" thickBot="1">
      <c r="D541" s="1"/>
      <c r="E541" s="1"/>
      <c r="F541" s="1"/>
      <c r="G541" s="13"/>
      <c r="H541" s="1"/>
      <c r="I541" s="1"/>
      <c r="J541" s="13"/>
      <c r="K541" s="1"/>
      <c r="L541" s="1"/>
      <c r="M541" s="13"/>
      <c r="N541" s="82"/>
    </row>
    <row r="542" spans="2:14" ht="16.5" hidden="1" customHeight="1" thickBot="1">
      <c r="B542" s="62"/>
      <c r="C542" s="473" t="s">
        <v>125</v>
      </c>
      <c r="D542" s="474"/>
      <c r="E542" s="474"/>
      <c r="F542" s="474"/>
      <c r="G542" s="474"/>
      <c r="H542" s="474"/>
      <c r="I542" s="474"/>
      <c r="J542" s="474"/>
      <c r="K542" s="474"/>
      <c r="L542" s="474"/>
      <c r="M542" s="475"/>
      <c r="N542" s="82"/>
    </row>
    <row r="543" spans="2:14" ht="13.5" hidden="1" customHeight="1" thickBot="1">
      <c r="B543" s="61"/>
      <c r="C543" s="64" t="s">
        <v>98</v>
      </c>
      <c r="D543" s="55"/>
      <c r="E543" s="476" t="s">
        <v>121</v>
      </c>
      <c r="F543" s="477"/>
      <c r="G543" s="478"/>
      <c r="H543" s="479" t="s">
        <v>122</v>
      </c>
      <c r="I543" s="480"/>
      <c r="J543" s="481"/>
      <c r="K543" s="482" t="s">
        <v>2</v>
      </c>
      <c r="L543" s="483"/>
      <c r="M543" s="484"/>
      <c r="N543" s="82"/>
    </row>
    <row r="544" spans="2:14" ht="13.5" hidden="1" customHeight="1">
      <c r="B544" s="61"/>
      <c r="C544" s="16" t="s">
        <v>99</v>
      </c>
      <c r="D544" s="58" t="s">
        <v>100</v>
      </c>
      <c r="E544" s="2"/>
      <c r="F544" s="2"/>
      <c r="G544" s="345">
        <v>15.35</v>
      </c>
      <c r="H544" s="124"/>
      <c r="I544" s="125"/>
      <c r="J544" s="345">
        <v>21.975000000000001</v>
      </c>
      <c r="K544" s="124"/>
      <c r="L544" s="125"/>
      <c r="M544" s="110">
        <v>23.975000000000001</v>
      </c>
      <c r="N544" s="82" t="s">
        <v>101</v>
      </c>
    </row>
    <row r="545" spans="2:14" ht="13.5" hidden="1" customHeight="1">
      <c r="B545" s="61"/>
      <c r="C545" s="16" t="s">
        <v>99</v>
      </c>
      <c r="D545" s="58" t="s">
        <v>102</v>
      </c>
      <c r="E545" s="2"/>
      <c r="F545" s="2"/>
      <c r="G545" s="346">
        <v>2.1114167812929848E-2</v>
      </c>
      <c r="H545" s="307"/>
      <c r="I545" s="308"/>
      <c r="J545" s="346">
        <v>3.0268595041322316E-2</v>
      </c>
      <c r="K545" s="307"/>
      <c r="L545" s="308"/>
      <c r="M545" s="309">
        <v>3.2977991746905091E-2</v>
      </c>
      <c r="N545" s="82"/>
    </row>
    <row r="546" spans="2:14" ht="14.25" hidden="1" customHeight="1">
      <c r="B546" s="61"/>
      <c r="C546" s="12" t="s">
        <v>99</v>
      </c>
      <c r="D546" s="14" t="s">
        <v>103</v>
      </c>
      <c r="E546" s="2"/>
      <c r="F546" s="2"/>
      <c r="G546" s="347">
        <v>38.25</v>
      </c>
      <c r="H546" s="126"/>
      <c r="I546" s="127"/>
      <c r="J546" s="347">
        <v>11.5</v>
      </c>
      <c r="K546" s="126"/>
      <c r="L546" s="127"/>
      <c r="M546" s="111">
        <v>9.1999999999999993</v>
      </c>
      <c r="N546" s="310"/>
    </row>
    <row r="547" spans="2:14" ht="15" hidden="1" customHeight="1">
      <c r="B547" s="61"/>
      <c r="C547" s="315" t="s">
        <v>104</v>
      </c>
      <c r="D547" s="14" t="s">
        <v>105</v>
      </c>
      <c r="E547" s="2"/>
      <c r="F547" s="2"/>
      <c r="G547" s="347">
        <v>0</v>
      </c>
      <c r="H547" s="126"/>
      <c r="I547" s="127"/>
      <c r="J547" s="347">
        <v>0</v>
      </c>
      <c r="K547" s="126"/>
      <c r="L547" s="127"/>
      <c r="M547" s="111">
        <v>0</v>
      </c>
      <c r="N547" s="316" t="s">
        <v>106</v>
      </c>
    </row>
    <row r="548" spans="2:14" ht="14.25" hidden="1" customHeight="1">
      <c r="B548" s="61"/>
      <c r="C548" s="12" t="s">
        <v>104</v>
      </c>
      <c r="D548" s="14" t="s">
        <v>107</v>
      </c>
      <c r="E548" s="2"/>
      <c r="F548" s="2"/>
      <c r="G548" s="347">
        <v>31.625</v>
      </c>
      <c r="H548" s="126"/>
      <c r="I548" s="127"/>
      <c r="J548" s="347">
        <v>7.5</v>
      </c>
      <c r="K548" s="126"/>
      <c r="L548" s="127"/>
      <c r="M548" s="111">
        <v>25</v>
      </c>
      <c r="N548" s="310"/>
    </row>
    <row r="549" spans="2:14" ht="14.25" hidden="1" customHeight="1">
      <c r="B549" s="61"/>
      <c r="C549" s="12" t="s">
        <v>99</v>
      </c>
      <c r="D549" s="14" t="s">
        <v>108</v>
      </c>
      <c r="E549" s="2"/>
      <c r="F549" s="2"/>
      <c r="G549" s="347">
        <v>0</v>
      </c>
      <c r="H549" s="126"/>
      <c r="I549" s="127"/>
      <c r="J549" s="347">
        <v>0</v>
      </c>
      <c r="K549" s="126"/>
      <c r="L549" s="127"/>
      <c r="M549" s="111">
        <v>1</v>
      </c>
      <c r="N549" s="310"/>
    </row>
    <row r="550" spans="2:14" ht="14.25" hidden="1" customHeight="1">
      <c r="B550" s="61"/>
      <c r="C550" s="12" t="s">
        <v>104</v>
      </c>
      <c r="D550" s="14" t="s">
        <v>109</v>
      </c>
      <c r="E550" s="2"/>
      <c r="F550" s="2"/>
      <c r="G550" s="347">
        <v>0</v>
      </c>
      <c r="H550" s="126"/>
      <c r="I550" s="127"/>
      <c r="J550" s="347">
        <v>2</v>
      </c>
      <c r="K550" s="126"/>
      <c r="L550" s="127"/>
      <c r="M550" s="111">
        <v>2</v>
      </c>
      <c r="N550" s="310"/>
    </row>
    <row r="551" spans="2:14" ht="13.5" hidden="1" customHeight="1">
      <c r="B551" s="63"/>
      <c r="C551" s="485" t="s">
        <v>110</v>
      </c>
      <c r="D551" s="486"/>
      <c r="E551" s="3"/>
      <c r="F551" s="3"/>
      <c r="G551" s="128">
        <v>21.975000000000001</v>
      </c>
      <c r="H551" s="129"/>
      <c r="I551" s="130"/>
      <c r="J551" s="128">
        <v>23.975000000000001</v>
      </c>
      <c r="K551" s="129"/>
      <c r="L551" s="130"/>
      <c r="M551" s="128">
        <v>7.1749999999999972</v>
      </c>
    </row>
    <row r="552" spans="2:14" ht="13.5" hidden="1" thickBot="1">
      <c r="B552" s="57"/>
      <c r="C552" s="487" t="s">
        <v>111</v>
      </c>
      <c r="D552" s="488"/>
      <c r="E552" s="21"/>
      <c r="F552" s="21"/>
      <c r="G552" s="65">
        <v>3.0268595041322316E-2</v>
      </c>
      <c r="H552" s="248"/>
      <c r="I552" s="249"/>
      <c r="J552" s="54">
        <v>3.2977991746905091E-2</v>
      </c>
      <c r="K552" s="248"/>
      <c r="L552" s="249"/>
      <c r="M552" s="54">
        <v>9.8693259972489639E-3</v>
      </c>
    </row>
    <row r="553" spans="2:14" ht="13.5" hidden="1" thickBot="1">
      <c r="B553" s="57"/>
      <c r="C553" s="101"/>
      <c r="D553" s="102" t="s">
        <v>112</v>
      </c>
      <c r="E553" s="103"/>
      <c r="F553" s="103"/>
      <c r="G553" s="134">
        <v>13.75</v>
      </c>
      <c r="H553" s="135"/>
      <c r="I553" s="136"/>
      <c r="J553" s="134">
        <v>0</v>
      </c>
      <c r="K553" s="135"/>
      <c r="L553" s="136"/>
      <c r="M553" s="137">
        <v>0</v>
      </c>
    </row>
    <row r="554" spans="2:14" ht="14.25" hidden="1" customHeight="1" thickBot="1">
      <c r="B554" s="57"/>
      <c r="C554" s="101"/>
      <c r="D554" s="102" t="s">
        <v>113</v>
      </c>
      <c r="E554" s="103"/>
      <c r="F554" s="103"/>
      <c r="G554" s="134" t="str">
        <f>G221</f>
        <v xml:space="preserve"> </v>
      </c>
      <c r="H554" s="135"/>
      <c r="I554" s="136"/>
      <c r="J554" s="134">
        <f>J221</f>
        <v>0</v>
      </c>
      <c r="K554" s="135"/>
      <c r="L554" s="136"/>
      <c r="M554" s="137">
        <f>M221</f>
        <v>0</v>
      </c>
    </row>
    <row r="555" spans="2:14" ht="13.5" hidden="1" thickBot="1">
      <c r="B555" s="57"/>
      <c r="C555" s="489" t="s">
        <v>114</v>
      </c>
      <c r="D555" s="490"/>
      <c r="E555" s="21"/>
      <c r="F555" s="21"/>
      <c r="G555" s="131" t="e">
        <f>Summary!B21-G551+G553+G554+C210+C189</f>
        <v>#VALUE!</v>
      </c>
      <c r="H555" s="132"/>
      <c r="I555" s="133"/>
      <c r="J555" s="131">
        <f>Summary!C21-J551+J553+J554+C210+C189</f>
        <v>-23.975000000000001</v>
      </c>
      <c r="K555" s="132"/>
      <c r="L555" s="133"/>
      <c r="M555" s="138">
        <f>Summary!D21-M551+M553+M554+C210+C189</f>
        <v>-7.1749999999999972</v>
      </c>
    </row>
    <row r="556" spans="2:14" hidden="1">
      <c r="C556" s="86" t="s">
        <v>115</v>
      </c>
      <c r="D556" s="311">
        <v>727</v>
      </c>
      <c r="E556" s="277" t="s">
        <v>116</v>
      </c>
      <c r="F556" s="1"/>
      <c r="G556" s="13"/>
      <c r="H556" s="1"/>
      <c r="I556" s="1"/>
      <c r="J556" s="13"/>
      <c r="K556" s="1"/>
      <c r="L556" s="1"/>
      <c r="M556" s="13"/>
      <c r="N556" s="82"/>
    </row>
    <row r="557" spans="2:14" ht="13.5" hidden="1" thickBot="1">
      <c r="D557" s="1"/>
      <c r="E557" s="1"/>
      <c r="F557" s="1"/>
      <c r="G557" s="13"/>
      <c r="H557" s="1"/>
      <c r="I557" s="1"/>
      <c r="J557" s="13"/>
      <c r="K557" s="1"/>
      <c r="L557" s="1"/>
      <c r="M557" s="13"/>
      <c r="N557" s="82"/>
    </row>
    <row r="558" spans="2:14" ht="16.5" hidden="1" customHeight="1" thickBot="1">
      <c r="B558" s="62"/>
      <c r="C558" s="473" t="s">
        <v>126</v>
      </c>
      <c r="D558" s="474"/>
      <c r="E558" s="474"/>
      <c r="F558" s="474"/>
      <c r="G558" s="474"/>
      <c r="H558" s="474"/>
      <c r="I558" s="474"/>
      <c r="J558" s="474"/>
      <c r="K558" s="474"/>
      <c r="L558" s="474"/>
      <c r="M558" s="475"/>
      <c r="N558" s="82"/>
    </row>
    <row r="559" spans="2:14" ht="13.5" hidden="1" customHeight="1" thickBot="1">
      <c r="B559" s="61"/>
      <c r="C559" s="64" t="s">
        <v>98</v>
      </c>
      <c r="D559" s="55"/>
      <c r="E559" s="476" t="s">
        <v>121</v>
      </c>
      <c r="F559" s="477"/>
      <c r="G559" s="478"/>
      <c r="H559" s="479" t="s">
        <v>122</v>
      </c>
      <c r="I559" s="480"/>
      <c r="J559" s="481"/>
      <c r="K559" s="482" t="s">
        <v>2</v>
      </c>
      <c r="L559" s="483"/>
      <c r="M559" s="484"/>
      <c r="N559" s="82"/>
    </row>
    <row r="560" spans="2:14" ht="13.5" hidden="1" customHeight="1">
      <c r="B560" s="61"/>
      <c r="C560" s="16" t="s">
        <v>99</v>
      </c>
      <c r="D560" s="58" t="s">
        <v>100</v>
      </c>
      <c r="E560" s="2"/>
      <c r="F560" s="2"/>
      <c r="G560" s="345">
        <v>30.65</v>
      </c>
      <c r="H560" s="124"/>
      <c r="I560" s="125"/>
      <c r="J560" s="345">
        <v>14.624999999999993</v>
      </c>
      <c r="K560" s="124"/>
      <c r="L560" s="125"/>
      <c r="M560" s="110"/>
      <c r="N560" s="82" t="s">
        <v>101</v>
      </c>
    </row>
    <row r="561" spans="2:14" ht="13.5" hidden="1" customHeight="1">
      <c r="B561" s="61"/>
      <c r="C561" s="16" t="s">
        <v>99</v>
      </c>
      <c r="D561" s="58" t="s">
        <v>102</v>
      </c>
      <c r="E561" s="2"/>
      <c r="F561" s="2"/>
      <c r="G561" s="346">
        <v>4.1986301369863012E-2</v>
      </c>
      <c r="H561" s="307"/>
      <c r="I561" s="308"/>
      <c r="J561" s="346">
        <v>2.0034246575342456E-2</v>
      </c>
      <c r="K561" s="307"/>
      <c r="L561" s="308"/>
      <c r="M561" s="309"/>
      <c r="N561" s="82"/>
    </row>
    <row r="562" spans="2:14" ht="14.25" hidden="1" customHeight="1">
      <c r="B562" s="61"/>
      <c r="C562" s="12" t="s">
        <v>99</v>
      </c>
      <c r="D562" s="14" t="s">
        <v>103</v>
      </c>
      <c r="E562" s="2"/>
      <c r="F562" s="2"/>
      <c r="G562" s="347">
        <v>30.299999999999997</v>
      </c>
      <c r="H562" s="126"/>
      <c r="I562" s="127"/>
      <c r="J562" s="347">
        <v>11.5</v>
      </c>
      <c r="K562" s="126"/>
      <c r="L562" s="127"/>
      <c r="M562" s="111"/>
      <c r="N562" s="310"/>
    </row>
    <row r="563" spans="2:14" ht="15" hidden="1" customHeight="1">
      <c r="B563" s="61"/>
      <c r="C563" s="315" t="s">
        <v>104</v>
      </c>
      <c r="D563" s="14" t="s">
        <v>105</v>
      </c>
      <c r="E563" s="2"/>
      <c r="F563" s="2"/>
      <c r="G563" s="347">
        <v>2</v>
      </c>
      <c r="H563" s="126"/>
      <c r="I563" s="127"/>
      <c r="J563" s="347">
        <v>0</v>
      </c>
      <c r="K563" s="126"/>
      <c r="L563" s="127"/>
      <c r="M563" s="111"/>
      <c r="N563" s="316" t="s">
        <v>106</v>
      </c>
    </row>
    <row r="564" spans="2:14" ht="14.25" hidden="1" customHeight="1">
      <c r="B564" s="61"/>
      <c r="C564" s="12" t="s">
        <v>104</v>
      </c>
      <c r="D564" s="14" t="s">
        <v>107</v>
      </c>
      <c r="E564" s="2"/>
      <c r="F564" s="2"/>
      <c r="G564" s="347">
        <v>42.325000000000003</v>
      </c>
      <c r="H564" s="126"/>
      <c r="I564" s="127"/>
      <c r="J564" s="347">
        <v>25</v>
      </c>
      <c r="K564" s="126"/>
      <c r="L564" s="127"/>
      <c r="M564" s="111"/>
      <c r="N564" s="310"/>
    </row>
    <row r="565" spans="2:14" ht="14.25" hidden="1" customHeight="1">
      <c r="B565" s="61"/>
      <c r="C565" s="12" t="s">
        <v>99</v>
      </c>
      <c r="D565" s="14" t="s">
        <v>108</v>
      </c>
      <c r="E565" s="2"/>
      <c r="F565" s="2"/>
      <c r="G565" s="347">
        <v>0</v>
      </c>
      <c r="H565" s="126"/>
      <c r="I565" s="127"/>
      <c r="J565" s="347">
        <v>1</v>
      </c>
      <c r="K565" s="126"/>
      <c r="L565" s="127"/>
      <c r="M565" s="111"/>
      <c r="N565" s="310"/>
    </row>
    <row r="566" spans="2:14" ht="14.25" hidden="1" customHeight="1">
      <c r="B566" s="61"/>
      <c r="C566" s="12" t="s">
        <v>104</v>
      </c>
      <c r="D566" s="14" t="s">
        <v>109</v>
      </c>
      <c r="E566" s="2"/>
      <c r="F566" s="2"/>
      <c r="G566" s="347">
        <v>2</v>
      </c>
      <c r="H566" s="126"/>
      <c r="I566" s="127"/>
      <c r="J566" s="347">
        <v>2</v>
      </c>
      <c r="K566" s="126"/>
      <c r="L566" s="127"/>
      <c r="M566" s="111"/>
      <c r="N566" s="310"/>
    </row>
    <row r="567" spans="2:14" ht="13.5" hidden="1" customHeight="1">
      <c r="B567" s="63"/>
      <c r="C567" s="485" t="s">
        <v>110</v>
      </c>
      <c r="D567" s="486"/>
      <c r="E567" s="3"/>
      <c r="F567" s="3"/>
      <c r="G567" s="128">
        <v>14.624999999999993</v>
      </c>
      <c r="H567" s="129"/>
      <c r="I567" s="130"/>
      <c r="J567" s="128">
        <v>0.12499999999999289</v>
      </c>
      <c r="K567" s="129"/>
      <c r="L567" s="130"/>
      <c r="M567" s="128"/>
    </row>
    <row r="568" spans="2:14" ht="13.5" hidden="1" thickBot="1">
      <c r="B568" s="57"/>
      <c r="C568" s="487" t="s">
        <v>111</v>
      </c>
      <c r="D568" s="488"/>
      <c r="E568" s="21"/>
      <c r="F568" s="21"/>
      <c r="G568" s="65">
        <v>2.0034246575342456E-2</v>
      </c>
      <c r="H568" s="248"/>
      <c r="I568" s="249"/>
      <c r="J568" s="54">
        <v>1.7123287671231904E-4</v>
      </c>
      <c r="K568" s="248"/>
      <c r="L568" s="249"/>
      <c r="M568" s="54"/>
    </row>
    <row r="569" spans="2:14" ht="13.5" hidden="1" thickBot="1">
      <c r="B569" s="57"/>
      <c r="C569" s="101"/>
      <c r="D569" s="102" t="s">
        <v>112</v>
      </c>
      <c r="E569" s="103"/>
      <c r="F569" s="103"/>
      <c r="G569" s="134">
        <v>12.75</v>
      </c>
      <c r="H569" s="135"/>
      <c r="I569" s="136"/>
      <c r="J569" s="134">
        <v>0</v>
      </c>
      <c r="K569" s="135"/>
      <c r="L569" s="136"/>
      <c r="M569" s="137"/>
    </row>
    <row r="570" spans="2:14" ht="14.25" hidden="1" customHeight="1" thickBot="1">
      <c r="B570" s="57"/>
      <c r="C570" s="101"/>
      <c r="D570" s="102" t="s">
        <v>113</v>
      </c>
      <c r="E570" s="103"/>
      <c r="F570" s="103"/>
      <c r="G570" s="134" t="str">
        <f>G221</f>
        <v xml:space="preserve"> </v>
      </c>
      <c r="H570" s="135"/>
      <c r="I570" s="136"/>
      <c r="J570" s="134">
        <f>J221</f>
        <v>0</v>
      </c>
      <c r="K570" s="135"/>
      <c r="L570" s="136"/>
      <c r="M570" s="137">
        <f>M221</f>
        <v>0</v>
      </c>
    </row>
    <row r="571" spans="2:14" ht="13.5" hidden="1" thickBot="1">
      <c r="B571" s="57"/>
      <c r="C571" s="489" t="s">
        <v>114</v>
      </c>
      <c r="D571" s="490"/>
      <c r="E571" s="21"/>
      <c r="F571" s="21"/>
      <c r="G571" s="131" t="e">
        <f>Summary!B21-G567+G569+G570+C214+C189</f>
        <v>#VALUE!</v>
      </c>
      <c r="H571" s="132"/>
      <c r="I571" s="133"/>
      <c r="J571" s="131">
        <f>Summary!C21-J567+J569+J570+C214+C189</f>
        <v>-0.12499999999999289</v>
      </c>
      <c r="K571" s="132"/>
      <c r="L571" s="133"/>
      <c r="M571" s="138">
        <f>Summary!D21-M567+M569+M570+C214+C189</f>
        <v>0</v>
      </c>
    </row>
    <row r="572" spans="2:14" hidden="1">
      <c r="C572" s="86" t="s">
        <v>115</v>
      </c>
      <c r="D572" s="311">
        <v>730</v>
      </c>
      <c r="E572" s="277" t="s">
        <v>116</v>
      </c>
      <c r="F572" s="1"/>
      <c r="G572" s="13"/>
      <c r="H572" s="1"/>
      <c r="I572" s="1"/>
      <c r="J572" s="13"/>
      <c r="K572" s="1"/>
      <c r="L572" s="1"/>
      <c r="M572" s="13"/>
      <c r="N572" s="82"/>
    </row>
    <row r="573" spans="2:14" ht="13.5" hidden="1" thickBot="1">
      <c r="D573" s="1"/>
      <c r="E573" s="1"/>
      <c r="F573" s="1"/>
      <c r="G573" s="13"/>
      <c r="H573" s="1"/>
      <c r="I573" s="1"/>
      <c r="J573" s="13"/>
      <c r="K573" s="1"/>
      <c r="L573" s="1"/>
      <c r="M573" s="13"/>
      <c r="N573" s="82"/>
    </row>
    <row r="574" spans="2:14" ht="16.5" hidden="1" customHeight="1" thickBot="1">
      <c r="B574" s="62"/>
      <c r="C574" s="473" t="s">
        <v>127</v>
      </c>
      <c r="D574" s="474"/>
      <c r="E574" s="474"/>
      <c r="F574" s="474"/>
      <c r="G574" s="474"/>
      <c r="H574" s="474"/>
      <c r="I574" s="474"/>
      <c r="J574" s="474"/>
      <c r="K574" s="474"/>
      <c r="L574" s="474"/>
      <c r="M574" s="475"/>
      <c r="N574" s="82"/>
    </row>
    <row r="575" spans="2:14" ht="13.5" hidden="1" customHeight="1" thickBot="1">
      <c r="B575" s="61"/>
      <c r="C575" s="64" t="s">
        <v>98</v>
      </c>
      <c r="D575" s="55"/>
      <c r="E575" s="476" t="s">
        <v>121</v>
      </c>
      <c r="F575" s="477"/>
      <c r="G575" s="478"/>
      <c r="H575" s="479" t="s">
        <v>122</v>
      </c>
      <c r="I575" s="480"/>
      <c r="J575" s="481"/>
      <c r="K575" s="482" t="s">
        <v>2</v>
      </c>
      <c r="L575" s="483"/>
      <c r="M575" s="484"/>
      <c r="N575" s="82"/>
    </row>
    <row r="576" spans="2:14" ht="13.5" hidden="1" customHeight="1">
      <c r="B576" s="61"/>
      <c r="C576" s="16" t="s">
        <v>99</v>
      </c>
      <c r="D576" s="58" t="s">
        <v>100</v>
      </c>
      <c r="E576" s="2"/>
      <c r="F576" s="2"/>
      <c r="G576" s="345">
        <v>18.049999999999997</v>
      </c>
      <c r="H576" s="124"/>
      <c r="I576" s="125"/>
      <c r="J576" s="110">
        <v>36.15</v>
      </c>
      <c r="K576" s="124"/>
      <c r="L576" s="125"/>
      <c r="M576" s="110"/>
      <c r="N576" s="82" t="s">
        <v>101</v>
      </c>
    </row>
    <row r="577" spans="2:14" ht="13.5" hidden="1" customHeight="1">
      <c r="B577" s="61"/>
      <c r="C577" s="16" t="s">
        <v>99</v>
      </c>
      <c r="D577" s="58" t="s">
        <v>102</v>
      </c>
      <c r="E577" s="2"/>
      <c r="F577" s="2"/>
      <c r="G577" s="346">
        <v>2.4759945130315496E-2</v>
      </c>
      <c r="H577" s="307"/>
      <c r="I577" s="308"/>
      <c r="J577" s="309">
        <v>4.9520547945205474E-2</v>
      </c>
      <c r="K577" s="307"/>
      <c r="L577" s="308"/>
      <c r="M577" s="309"/>
      <c r="N577" s="82"/>
    </row>
    <row r="578" spans="2:14" ht="14.25" hidden="1" customHeight="1">
      <c r="B578" s="61"/>
      <c r="C578" s="12" t="s">
        <v>99</v>
      </c>
      <c r="D578" s="14" t="s">
        <v>103</v>
      </c>
      <c r="E578" s="2"/>
      <c r="F578" s="2"/>
      <c r="G578" s="347">
        <v>32.6</v>
      </c>
      <c r="H578" s="126"/>
      <c r="I578" s="127"/>
      <c r="J578" s="111">
        <v>11.5</v>
      </c>
      <c r="K578" s="126"/>
      <c r="L578" s="127"/>
      <c r="M578" s="111"/>
      <c r="N578" s="310"/>
    </row>
    <row r="579" spans="2:14" ht="15" hidden="1" customHeight="1">
      <c r="B579" s="61"/>
      <c r="C579" s="315" t="s">
        <v>104</v>
      </c>
      <c r="D579" s="14" t="s">
        <v>105</v>
      </c>
      <c r="E579" s="2"/>
      <c r="F579" s="2"/>
      <c r="G579" s="347">
        <v>0</v>
      </c>
      <c r="H579" s="126"/>
      <c r="I579" s="127"/>
      <c r="J579" s="111">
        <v>0</v>
      </c>
      <c r="K579" s="126"/>
      <c r="L579" s="127"/>
      <c r="M579" s="111"/>
      <c r="N579" s="316" t="s">
        <v>106</v>
      </c>
    </row>
    <row r="580" spans="2:14" ht="14.25" hidden="1" customHeight="1">
      <c r="B580" s="61"/>
      <c r="C580" s="12" t="s">
        <v>104</v>
      </c>
      <c r="D580" s="14" t="s">
        <v>107</v>
      </c>
      <c r="E580" s="2"/>
      <c r="F580" s="2"/>
      <c r="G580" s="347">
        <v>12.5</v>
      </c>
      <c r="H580" s="126"/>
      <c r="I580" s="127"/>
      <c r="J580" s="111">
        <v>25</v>
      </c>
      <c r="K580" s="126"/>
      <c r="L580" s="127"/>
      <c r="M580" s="111"/>
      <c r="N580" s="310"/>
    </row>
    <row r="581" spans="2:14" ht="14.25" hidden="1" customHeight="1">
      <c r="B581" s="61"/>
      <c r="C581" s="12" t="s">
        <v>99</v>
      </c>
      <c r="D581" s="14" t="s">
        <v>108</v>
      </c>
      <c r="E581" s="2"/>
      <c r="F581" s="2"/>
      <c r="G581" s="347">
        <v>0</v>
      </c>
      <c r="H581" s="126"/>
      <c r="I581" s="127"/>
      <c r="J581" s="111">
        <v>1</v>
      </c>
      <c r="K581" s="126"/>
      <c r="L581" s="127"/>
      <c r="M581" s="111"/>
      <c r="N581" s="310"/>
    </row>
    <row r="582" spans="2:14" ht="14.25" hidden="1" customHeight="1">
      <c r="B582" s="61"/>
      <c r="C582" s="12" t="s">
        <v>104</v>
      </c>
      <c r="D582" s="14" t="s">
        <v>109</v>
      </c>
      <c r="E582" s="2"/>
      <c r="F582" s="2"/>
      <c r="G582" s="347">
        <v>2</v>
      </c>
      <c r="H582" s="126"/>
      <c r="I582" s="127"/>
      <c r="J582" s="111">
        <v>2</v>
      </c>
      <c r="K582" s="126"/>
      <c r="L582" s="127"/>
      <c r="M582" s="111"/>
      <c r="N582" s="310"/>
    </row>
    <row r="583" spans="2:14" ht="13.5" hidden="1" customHeight="1">
      <c r="B583" s="63"/>
      <c r="C583" s="485" t="s">
        <v>110</v>
      </c>
      <c r="D583" s="486"/>
      <c r="E583" s="3"/>
      <c r="F583" s="3"/>
      <c r="G583" s="128">
        <v>36.15</v>
      </c>
      <c r="H583" s="129"/>
      <c r="I583" s="130"/>
      <c r="J583" s="128">
        <v>21.65</v>
      </c>
      <c r="K583" s="129"/>
      <c r="L583" s="130"/>
      <c r="M583" s="128"/>
    </row>
    <row r="584" spans="2:14" ht="13.5" hidden="1" thickBot="1">
      <c r="B584" s="57"/>
      <c r="C584" s="487" t="s">
        <v>111</v>
      </c>
      <c r="D584" s="488"/>
      <c r="E584" s="21"/>
      <c r="F584" s="21"/>
      <c r="G584" s="54">
        <v>4.9520547945205474E-2</v>
      </c>
      <c r="H584" s="248"/>
      <c r="I584" s="249"/>
      <c r="J584" s="54">
        <v>2.9657534246575339E-2</v>
      </c>
      <c r="K584" s="248"/>
      <c r="L584" s="249"/>
      <c r="M584" s="54"/>
    </row>
    <row r="585" spans="2:14" ht="13.5" hidden="1" thickBot="1">
      <c r="B585" s="57"/>
      <c r="C585" s="101"/>
      <c r="D585" s="102" t="s">
        <v>112</v>
      </c>
      <c r="E585" s="103"/>
      <c r="F585" s="103"/>
      <c r="G585" s="134">
        <v>0</v>
      </c>
      <c r="H585" s="135"/>
      <c r="I585" s="136"/>
      <c r="J585" s="137">
        <v>0</v>
      </c>
      <c r="K585" s="135"/>
      <c r="L585" s="136"/>
      <c r="M585" s="137"/>
    </row>
    <row r="586" spans="2:14" ht="14.25" hidden="1" customHeight="1" thickBot="1">
      <c r="B586" s="57"/>
      <c r="C586" s="101"/>
      <c r="D586" s="102" t="s">
        <v>113</v>
      </c>
      <c r="E586" s="103"/>
      <c r="F586" s="103"/>
      <c r="G586" s="134" t="str">
        <f>G221</f>
        <v xml:space="preserve"> </v>
      </c>
      <c r="H586" s="135"/>
      <c r="I586" s="136"/>
      <c r="J586" s="134">
        <f>J221</f>
        <v>0</v>
      </c>
      <c r="K586" s="135"/>
      <c r="L586" s="136"/>
      <c r="M586" s="137">
        <f>M221</f>
        <v>0</v>
      </c>
    </row>
    <row r="587" spans="2:14" ht="13.5" hidden="1" thickBot="1">
      <c r="B587" s="57"/>
      <c r="C587" s="489" t="s">
        <v>114</v>
      </c>
      <c r="D587" s="490"/>
      <c r="E587" s="21"/>
      <c r="F587" s="21"/>
      <c r="G587" s="131" t="e">
        <f>Summary!B21-G583+G585+G586+C213+C188</f>
        <v>#VALUE!</v>
      </c>
      <c r="H587" s="132"/>
      <c r="I587" s="133"/>
      <c r="J587" s="131">
        <f>Summary!C21-J583+J585+J586+C213+C188</f>
        <v>-21.65</v>
      </c>
      <c r="K587" s="132"/>
      <c r="L587" s="133"/>
      <c r="M587" s="138">
        <f>Summary!D21-M583+M585+M586+C213+C188</f>
        <v>0</v>
      </c>
    </row>
    <row r="588" spans="2:14" hidden="1">
      <c r="C588" s="86" t="s">
        <v>115</v>
      </c>
      <c r="D588" s="311">
        <v>730</v>
      </c>
      <c r="E588" s="277" t="s">
        <v>116</v>
      </c>
      <c r="F588" s="1"/>
      <c r="G588" s="13"/>
      <c r="H588" s="1"/>
      <c r="I588" s="1"/>
      <c r="J588" s="13"/>
      <c r="K588" s="1"/>
      <c r="L588" s="1"/>
      <c r="M588" s="13"/>
      <c r="N588" s="82"/>
    </row>
    <row r="589" spans="2:14" ht="13.5" hidden="1" thickBot="1">
      <c r="D589" s="1"/>
      <c r="E589" s="1"/>
      <c r="F589" s="1"/>
      <c r="G589" s="13"/>
      <c r="H589" s="1"/>
      <c r="I589" s="1"/>
      <c r="J589" s="13"/>
      <c r="K589" s="1"/>
      <c r="L589" s="1"/>
      <c r="M589" s="13"/>
      <c r="N589" s="82"/>
    </row>
    <row r="590" spans="2:14" ht="16.5" hidden="1" customHeight="1" thickBot="1">
      <c r="B590" s="62"/>
      <c r="C590" s="473" t="s">
        <v>128</v>
      </c>
      <c r="D590" s="474"/>
      <c r="E590" s="474"/>
      <c r="F590" s="474"/>
      <c r="G590" s="474"/>
      <c r="H590" s="474"/>
      <c r="I590" s="474"/>
      <c r="J590" s="474"/>
      <c r="K590" s="474"/>
      <c r="L590" s="474"/>
      <c r="M590" s="475"/>
      <c r="N590" s="82"/>
    </row>
    <row r="591" spans="2:14" ht="13.5" hidden="1" customHeight="1" thickBot="1">
      <c r="B591" s="61"/>
      <c r="C591" s="64" t="s">
        <v>98</v>
      </c>
      <c r="D591" s="55"/>
      <c r="E591" s="476" t="s">
        <v>121</v>
      </c>
      <c r="F591" s="477"/>
      <c r="G591" s="478"/>
      <c r="H591" s="479" t="s">
        <v>122</v>
      </c>
      <c r="I591" s="480"/>
      <c r="J591" s="481"/>
      <c r="K591" s="482" t="s">
        <v>2</v>
      </c>
      <c r="L591" s="483"/>
      <c r="M591" s="484"/>
      <c r="N591" s="82"/>
    </row>
    <row r="592" spans="2:14" ht="13.5" hidden="1" customHeight="1">
      <c r="B592" s="61"/>
      <c r="C592" s="16" t="s">
        <v>99</v>
      </c>
      <c r="D592" s="58" t="s">
        <v>100</v>
      </c>
      <c r="E592" s="2"/>
      <c r="F592" s="2"/>
      <c r="G592" s="345">
        <v>34.212500000000006</v>
      </c>
      <c r="H592" s="124"/>
      <c r="I592" s="125"/>
      <c r="J592" s="110">
        <v>43.337500000000006</v>
      </c>
      <c r="K592" s="124"/>
      <c r="L592" s="125"/>
      <c r="M592" s="110"/>
      <c r="N592" s="82" t="s">
        <v>101</v>
      </c>
    </row>
    <row r="593" spans="2:14" ht="13.5" hidden="1" customHeight="1">
      <c r="B593" s="61"/>
      <c r="C593" s="16" t="s">
        <v>99</v>
      </c>
      <c r="D593" s="58" t="s">
        <v>102</v>
      </c>
      <c r="E593" s="2"/>
      <c r="F593" s="2"/>
      <c r="G593" s="346">
        <v>4.6484375000000008E-2</v>
      </c>
      <c r="H593" s="307"/>
      <c r="I593" s="308"/>
      <c r="J593" s="309">
        <v>5.8882472826086961E-2</v>
      </c>
      <c r="K593" s="307"/>
      <c r="L593" s="308"/>
      <c r="M593" s="309"/>
      <c r="N593" s="82"/>
    </row>
    <row r="594" spans="2:14" ht="14.25" hidden="1" customHeight="1">
      <c r="B594" s="61"/>
      <c r="C594" s="12" t="s">
        <v>99</v>
      </c>
      <c r="D594" s="14" t="s">
        <v>103</v>
      </c>
      <c r="E594" s="2"/>
      <c r="F594" s="2"/>
      <c r="G594" s="347">
        <v>17.25</v>
      </c>
      <c r="H594" s="126"/>
      <c r="I594" s="127"/>
      <c r="J594" s="111">
        <v>14.75</v>
      </c>
      <c r="K594" s="126"/>
      <c r="L594" s="127"/>
      <c r="M594" s="111"/>
      <c r="N594" s="310"/>
    </row>
    <row r="595" spans="2:14" ht="15" hidden="1" customHeight="1">
      <c r="B595" s="61"/>
      <c r="C595" s="315" t="s">
        <v>104</v>
      </c>
      <c r="D595" s="14" t="s">
        <v>105</v>
      </c>
      <c r="E595" s="2"/>
      <c r="F595" s="2"/>
      <c r="G595" s="347">
        <v>0</v>
      </c>
      <c r="H595" s="126"/>
      <c r="I595" s="127"/>
      <c r="J595" s="111">
        <v>0</v>
      </c>
      <c r="K595" s="126"/>
      <c r="L595" s="127"/>
      <c r="M595" s="111"/>
      <c r="N595" s="316" t="s">
        <v>106</v>
      </c>
    </row>
    <row r="596" spans="2:14" ht="14.25" hidden="1" customHeight="1">
      <c r="B596" s="61"/>
      <c r="C596" s="12" t="s">
        <v>104</v>
      </c>
      <c r="D596" s="14" t="s">
        <v>107</v>
      </c>
      <c r="E596" s="2"/>
      <c r="F596" s="2"/>
      <c r="G596" s="347">
        <v>7.125</v>
      </c>
      <c r="H596" s="126"/>
      <c r="I596" s="127"/>
      <c r="J596" s="111">
        <v>25</v>
      </c>
      <c r="K596" s="126"/>
      <c r="L596" s="127"/>
      <c r="M596" s="111"/>
      <c r="N596" s="310"/>
    </row>
    <row r="597" spans="2:14" ht="14.25" hidden="1" customHeight="1">
      <c r="B597" s="61"/>
      <c r="C597" s="12" t="s">
        <v>99</v>
      </c>
      <c r="D597" s="14" t="s">
        <v>108</v>
      </c>
      <c r="E597" s="2"/>
      <c r="F597" s="2"/>
      <c r="G597" s="347">
        <v>1</v>
      </c>
      <c r="H597" s="126"/>
      <c r="I597" s="127"/>
      <c r="J597" s="111">
        <v>1</v>
      </c>
      <c r="K597" s="126"/>
      <c r="L597" s="127"/>
      <c r="M597" s="111"/>
      <c r="N597" s="310"/>
    </row>
    <row r="598" spans="2:14" ht="14.25" hidden="1" customHeight="1">
      <c r="B598" s="61"/>
      <c r="C598" s="12" t="s">
        <v>104</v>
      </c>
      <c r="D598" s="14" t="s">
        <v>109</v>
      </c>
      <c r="E598" s="2"/>
      <c r="F598" s="2"/>
      <c r="G598" s="347">
        <v>2</v>
      </c>
      <c r="H598" s="126"/>
      <c r="I598" s="127"/>
      <c r="J598" s="111">
        <v>2</v>
      </c>
      <c r="K598" s="126"/>
      <c r="L598" s="127"/>
      <c r="M598" s="111"/>
      <c r="N598" s="310"/>
    </row>
    <row r="599" spans="2:14" ht="13.5" hidden="1" customHeight="1">
      <c r="B599" s="63"/>
      <c r="C599" s="485" t="s">
        <v>110</v>
      </c>
      <c r="D599" s="486"/>
      <c r="E599" s="3"/>
      <c r="F599" s="3"/>
      <c r="G599" s="128">
        <v>43.337500000000006</v>
      </c>
      <c r="H599" s="129"/>
      <c r="I599" s="130"/>
      <c r="J599" s="128">
        <v>32.087500000000006</v>
      </c>
      <c r="K599" s="129"/>
      <c r="L599" s="130"/>
      <c r="M599" s="128"/>
    </row>
    <row r="600" spans="2:14" ht="13.5" hidden="1" thickBot="1">
      <c r="B600" s="57"/>
      <c r="C600" s="487" t="s">
        <v>111</v>
      </c>
      <c r="D600" s="488"/>
      <c r="E600" s="21"/>
      <c r="F600" s="21"/>
      <c r="G600" s="54">
        <v>5.8882472826086961E-2</v>
      </c>
      <c r="H600" s="248"/>
      <c r="I600" s="249"/>
      <c r="J600" s="54">
        <v>4.3597146739130441E-2</v>
      </c>
      <c r="K600" s="248"/>
      <c r="L600" s="249"/>
      <c r="M600" s="54"/>
    </row>
    <row r="601" spans="2:14" ht="13.5" hidden="1" thickBot="1">
      <c r="B601" s="57"/>
      <c r="C601" s="101"/>
      <c r="D601" s="102" t="s">
        <v>112</v>
      </c>
      <c r="E601" s="103"/>
      <c r="F601" s="103"/>
      <c r="G601" s="134">
        <v>0</v>
      </c>
      <c r="H601" s="135"/>
      <c r="I601" s="136"/>
      <c r="J601" s="137">
        <v>0</v>
      </c>
      <c r="K601" s="135"/>
      <c r="L601" s="136"/>
      <c r="M601" s="137"/>
    </row>
    <row r="602" spans="2:14" ht="14.25" hidden="1" customHeight="1" thickBot="1">
      <c r="B602" s="57"/>
      <c r="C602" s="101"/>
      <c r="D602" s="102" t="s">
        <v>113</v>
      </c>
      <c r="E602" s="103"/>
      <c r="F602" s="103"/>
      <c r="G602" s="134" t="str">
        <f>G221</f>
        <v xml:space="preserve"> </v>
      </c>
      <c r="H602" s="135"/>
      <c r="I602" s="136"/>
      <c r="J602" s="134">
        <f>J221</f>
        <v>0</v>
      </c>
      <c r="K602" s="135"/>
      <c r="L602" s="136"/>
      <c r="M602" s="137">
        <f>M221</f>
        <v>0</v>
      </c>
    </row>
    <row r="603" spans="2:14" ht="13.5" hidden="1" thickBot="1">
      <c r="B603" s="57"/>
      <c r="C603" s="489" t="s">
        <v>114</v>
      </c>
      <c r="D603" s="490"/>
      <c r="E603" s="21"/>
      <c r="F603" s="21"/>
      <c r="G603" s="131" t="e">
        <f>Summary!B21-G599+G601+G602+C210+C190</f>
        <v>#VALUE!</v>
      </c>
      <c r="H603" s="132"/>
      <c r="I603" s="133"/>
      <c r="J603" s="131">
        <f>Summary!C21-J599+J601+J602+C210+C190</f>
        <v>-32.087500000000006</v>
      </c>
      <c r="K603" s="132"/>
      <c r="L603" s="133"/>
      <c r="M603" s="138">
        <f>Summary!D21-M599+M601+M602+C210+C190</f>
        <v>0</v>
      </c>
    </row>
    <row r="604" spans="2:14" hidden="1">
      <c r="C604" s="86" t="s">
        <v>115</v>
      </c>
      <c r="D604" s="311">
        <v>736</v>
      </c>
      <c r="E604" s="277" t="s">
        <v>116</v>
      </c>
      <c r="F604" s="1"/>
      <c r="G604" s="13"/>
      <c r="H604" s="1"/>
      <c r="I604" s="1"/>
      <c r="J604" s="13"/>
      <c r="K604" s="1"/>
      <c r="L604" s="1"/>
      <c r="M604" s="13"/>
      <c r="N604" s="82"/>
    </row>
    <row r="605" spans="2:14" ht="13.5" hidden="1" thickBot="1">
      <c r="D605" s="1"/>
      <c r="E605" s="1"/>
      <c r="F605" s="1"/>
      <c r="G605" s="13"/>
      <c r="H605" s="1"/>
      <c r="I605" s="1"/>
      <c r="J605" s="13"/>
      <c r="K605" s="1"/>
      <c r="L605" s="1"/>
      <c r="M605" s="13"/>
      <c r="N605" s="82"/>
    </row>
    <row r="606" spans="2:14" ht="16.5" hidden="1" customHeight="1" thickBot="1">
      <c r="B606" s="62"/>
      <c r="C606" s="473" t="s">
        <v>129</v>
      </c>
      <c r="D606" s="474"/>
      <c r="E606" s="474"/>
      <c r="F606" s="474"/>
      <c r="G606" s="474"/>
      <c r="H606" s="474"/>
      <c r="I606" s="474"/>
      <c r="J606" s="474"/>
      <c r="K606" s="474"/>
      <c r="L606" s="474"/>
      <c r="M606" s="475"/>
      <c r="N606" s="82"/>
    </row>
    <row r="607" spans="2:14" ht="13.5" hidden="1" customHeight="1" thickBot="1">
      <c r="B607" s="61"/>
      <c r="C607" s="64" t="s">
        <v>98</v>
      </c>
      <c r="D607" s="55"/>
      <c r="E607" s="476" t="s">
        <v>130</v>
      </c>
      <c r="F607" s="477"/>
      <c r="G607" s="478"/>
      <c r="H607" s="479" t="s">
        <v>121</v>
      </c>
      <c r="I607" s="480"/>
      <c r="J607" s="481"/>
      <c r="K607" s="482" t="s">
        <v>122</v>
      </c>
      <c r="L607" s="483"/>
      <c r="M607" s="484"/>
      <c r="N607" s="82"/>
    </row>
    <row r="608" spans="2:14" ht="13.5" hidden="1" customHeight="1">
      <c r="B608" s="61"/>
      <c r="C608" s="16" t="s">
        <v>99</v>
      </c>
      <c r="D608" s="58" t="s">
        <v>100</v>
      </c>
      <c r="E608" s="2"/>
      <c r="F608" s="2"/>
      <c r="G608" s="345">
        <v>54.05</v>
      </c>
      <c r="H608" s="124"/>
      <c r="I608" s="125"/>
      <c r="J608" s="110">
        <v>36.037499999999994</v>
      </c>
      <c r="K608" s="124"/>
      <c r="L608" s="125"/>
      <c r="M608" s="110"/>
      <c r="N608" s="82" t="s">
        <v>101</v>
      </c>
    </row>
    <row r="609" spans="2:14" ht="13.5" hidden="1" customHeight="1">
      <c r="B609" s="61"/>
      <c r="C609" s="16" t="s">
        <v>99</v>
      </c>
      <c r="D609" s="58" t="s">
        <v>102</v>
      </c>
      <c r="E609" s="2"/>
      <c r="F609" s="2"/>
      <c r="G609" s="346">
        <v>7.3437500000000003E-2</v>
      </c>
      <c r="H609" s="307"/>
      <c r="I609" s="308"/>
      <c r="J609" s="309">
        <v>4.8897557666214377E-2</v>
      </c>
      <c r="K609" s="307"/>
      <c r="L609" s="308"/>
      <c r="M609" s="309"/>
      <c r="N609" s="82"/>
    </row>
    <row r="610" spans="2:14" ht="14.25" hidden="1" customHeight="1">
      <c r="B610" s="61"/>
      <c r="C610" s="12" t="s">
        <v>99</v>
      </c>
      <c r="D610" s="14" t="s">
        <v>103</v>
      </c>
      <c r="E610" s="2"/>
      <c r="F610" s="2"/>
      <c r="G610" s="347">
        <v>30.8</v>
      </c>
      <c r="H610" s="126"/>
      <c r="I610" s="127"/>
      <c r="J610" s="111">
        <v>12.7</v>
      </c>
      <c r="K610" s="126"/>
      <c r="L610" s="127"/>
      <c r="M610" s="111"/>
      <c r="N610" s="310"/>
    </row>
    <row r="611" spans="2:14" ht="15" hidden="1" customHeight="1">
      <c r="B611" s="61"/>
      <c r="C611" s="315" t="s">
        <v>104</v>
      </c>
      <c r="D611" s="14" t="s">
        <v>105</v>
      </c>
      <c r="E611" s="2"/>
      <c r="F611" s="2"/>
      <c r="G611" s="347">
        <v>1</v>
      </c>
      <c r="H611" s="126"/>
      <c r="I611" s="127"/>
      <c r="J611" s="111">
        <v>0</v>
      </c>
      <c r="K611" s="126"/>
      <c r="L611" s="127"/>
      <c r="M611" s="111"/>
      <c r="N611" s="316" t="s">
        <v>106</v>
      </c>
    </row>
    <row r="612" spans="2:14" ht="14.25" hidden="1" customHeight="1">
      <c r="B612" s="61"/>
      <c r="C612" s="12" t="s">
        <v>104</v>
      </c>
      <c r="D612" s="14" t="s">
        <v>107</v>
      </c>
      <c r="E612" s="2"/>
      <c r="F612" s="2"/>
      <c r="G612" s="347">
        <v>46.8125</v>
      </c>
      <c r="H612" s="126"/>
      <c r="I612" s="127"/>
      <c r="J612" s="111">
        <v>25</v>
      </c>
      <c r="K612" s="126"/>
      <c r="L612" s="127"/>
      <c r="M612" s="111"/>
      <c r="N612" s="310"/>
    </row>
    <row r="613" spans="2:14" ht="14.25" hidden="1" customHeight="1">
      <c r="B613" s="61"/>
      <c r="C613" s="12" t="s">
        <v>99</v>
      </c>
      <c r="D613" s="14" t="s">
        <v>108</v>
      </c>
      <c r="E613" s="2"/>
      <c r="F613" s="2"/>
      <c r="G613" s="347">
        <v>1</v>
      </c>
      <c r="H613" s="126"/>
      <c r="I613" s="127"/>
      <c r="J613" s="111">
        <v>1</v>
      </c>
      <c r="K613" s="126"/>
      <c r="L613" s="127"/>
      <c r="M613" s="111"/>
      <c r="N613" s="310"/>
    </row>
    <row r="614" spans="2:14" ht="14.25" hidden="1" customHeight="1">
      <c r="B614" s="61"/>
      <c r="C614" s="12" t="s">
        <v>104</v>
      </c>
      <c r="D614" s="14" t="s">
        <v>109</v>
      </c>
      <c r="E614" s="2"/>
      <c r="F614" s="2"/>
      <c r="G614" s="347">
        <v>2</v>
      </c>
      <c r="H614" s="126"/>
      <c r="I614" s="127"/>
      <c r="J614" s="111">
        <v>2</v>
      </c>
      <c r="K614" s="126"/>
      <c r="L614" s="127"/>
      <c r="M614" s="111"/>
      <c r="N614" s="310"/>
    </row>
    <row r="615" spans="2:14" ht="13.5" hidden="1" customHeight="1">
      <c r="B615" s="63"/>
      <c r="C615" s="485" t="s">
        <v>110</v>
      </c>
      <c r="D615" s="486"/>
      <c r="E615" s="3"/>
      <c r="F615" s="3"/>
      <c r="G615" s="128">
        <v>36.037499999999994</v>
      </c>
      <c r="H615" s="129"/>
      <c r="I615" s="130"/>
      <c r="J615" s="128">
        <v>22.737499999999997</v>
      </c>
      <c r="K615" s="129"/>
      <c r="L615" s="130"/>
      <c r="M615" s="128"/>
    </row>
    <row r="616" spans="2:14" ht="13.5" hidden="1" thickBot="1">
      <c r="B616" s="57"/>
      <c r="C616" s="487" t="s">
        <v>111</v>
      </c>
      <c r="D616" s="488"/>
      <c r="E616" s="21"/>
      <c r="F616" s="21"/>
      <c r="G616" s="54">
        <v>4.8897557666214377E-2</v>
      </c>
      <c r="H616" s="248"/>
      <c r="I616" s="249"/>
      <c r="J616" s="54">
        <v>3.0851424694708272E-2</v>
      </c>
      <c r="K616" s="248"/>
      <c r="L616" s="249"/>
      <c r="M616" s="54"/>
    </row>
    <row r="617" spans="2:14" ht="13.5" hidden="1" thickBot="1">
      <c r="B617" s="57"/>
      <c r="C617" s="101"/>
      <c r="D617" s="102" t="s">
        <v>112</v>
      </c>
      <c r="E617" s="103"/>
      <c r="F617" s="103"/>
      <c r="G617" s="134">
        <v>13.25</v>
      </c>
      <c r="H617" s="135"/>
      <c r="I617" s="136"/>
      <c r="J617" s="137">
        <v>0</v>
      </c>
      <c r="K617" s="135"/>
      <c r="L617" s="136"/>
      <c r="M617" s="137"/>
    </row>
    <row r="618" spans="2:14" ht="14.25" hidden="1" customHeight="1" thickBot="1">
      <c r="B618" s="57"/>
      <c r="C618" s="101"/>
      <c r="D618" s="102" t="s">
        <v>113</v>
      </c>
      <c r="E618" s="103"/>
      <c r="F618" s="103"/>
      <c r="G618" s="134" t="str">
        <f>G221</f>
        <v xml:space="preserve"> </v>
      </c>
      <c r="H618" s="135"/>
      <c r="I618" s="136"/>
      <c r="J618" s="134">
        <f>J221</f>
        <v>0</v>
      </c>
      <c r="K618" s="135"/>
      <c r="L618" s="136"/>
      <c r="M618" s="137">
        <f>M221</f>
        <v>0</v>
      </c>
    </row>
    <row r="619" spans="2:14" ht="13.5" hidden="1" thickBot="1">
      <c r="B619" s="57"/>
      <c r="C619" s="489" t="s">
        <v>114</v>
      </c>
      <c r="D619" s="490"/>
      <c r="E619" s="21"/>
      <c r="F619" s="21"/>
      <c r="G619" s="131" t="e">
        <f>Summary!B21-G615+G617+G618+C211+C191</f>
        <v>#VALUE!</v>
      </c>
      <c r="H619" s="132"/>
      <c r="I619" s="133"/>
      <c r="J619" s="131" t="e">
        <f>Summary!C21-J615+J617+J618+C211+C191</f>
        <v>#VALUE!</v>
      </c>
      <c r="K619" s="132"/>
      <c r="L619" s="133"/>
      <c r="M619" s="138" t="e">
        <f>Summary!D21-M615+M617+M618+C211+C191</f>
        <v>#VALUE!</v>
      </c>
    </row>
    <row r="620" spans="2:14" hidden="1">
      <c r="C620" s="86" t="s">
        <v>115</v>
      </c>
      <c r="D620" s="311">
        <v>737</v>
      </c>
      <c r="E620" s="277" t="s">
        <v>116</v>
      </c>
      <c r="F620" s="1"/>
      <c r="G620" s="13"/>
      <c r="H620" s="1"/>
      <c r="I620" s="1"/>
      <c r="J620" s="13"/>
      <c r="K620" s="1"/>
      <c r="L620" s="1"/>
      <c r="M620" s="13"/>
      <c r="N620" s="82"/>
    </row>
    <row r="621" spans="2:14" ht="13.5" hidden="1" thickBot="1">
      <c r="D621" s="1"/>
      <c r="E621" s="1"/>
      <c r="F621" s="1"/>
      <c r="G621" s="13"/>
      <c r="H621" s="1"/>
      <c r="I621" s="1"/>
      <c r="J621" s="13"/>
      <c r="K621" s="1"/>
      <c r="L621" s="1"/>
      <c r="M621" s="13"/>
      <c r="N621" s="82"/>
    </row>
    <row r="622" spans="2:14" ht="16.5" hidden="1" customHeight="1" thickBot="1">
      <c r="B622" s="62"/>
      <c r="C622" s="473" t="s">
        <v>131</v>
      </c>
      <c r="D622" s="474"/>
      <c r="E622" s="474"/>
      <c r="F622" s="474"/>
      <c r="G622" s="474"/>
      <c r="H622" s="474"/>
      <c r="I622" s="474"/>
      <c r="J622" s="474"/>
      <c r="K622" s="474"/>
      <c r="L622" s="474"/>
      <c r="M622" s="475"/>
      <c r="N622" s="82"/>
    </row>
    <row r="623" spans="2:14" ht="13.5" hidden="1" customHeight="1" thickBot="1">
      <c r="B623" s="61"/>
      <c r="C623" s="64" t="s">
        <v>98</v>
      </c>
      <c r="D623" s="55"/>
      <c r="E623" s="476" t="s">
        <v>130</v>
      </c>
      <c r="F623" s="477"/>
      <c r="G623" s="478"/>
      <c r="H623" s="479" t="s">
        <v>121</v>
      </c>
      <c r="I623" s="480"/>
      <c r="J623" s="481"/>
      <c r="K623" s="482" t="s">
        <v>122</v>
      </c>
      <c r="L623" s="483"/>
      <c r="M623" s="484"/>
      <c r="N623" s="82"/>
    </row>
    <row r="624" spans="2:14" ht="13.5" hidden="1" customHeight="1">
      <c r="B624" s="61"/>
      <c r="C624" s="16" t="s">
        <v>99</v>
      </c>
      <c r="D624" s="58" t="s">
        <v>100</v>
      </c>
      <c r="E624" s="2"/>
      <c r="F624" s="2"/>
      <c r="G624" s="345">
        <v>56.487499999999997</v>
      </c>
      <c r="H624" s="124"/>
      <c r="I624" s="125"/>
      <c r="J624" s="110">
        <v>50.437499999999986</v>
      </c>
      <c r="K624" s="124"/>
      <c r="L624" s="125"/>
      <c r="M624" s="110"/>
      <c r="N624" s="82" t="s">
        <v>101</v>
      </c>
    </row>
    <row r="625" spans="2:14" ht="13.5" hidden="1" customHeight="1">
      <c r="B625" s="61"/>
      <c r="C625" s="16" t="s">
        <v>99</v>
      </c>
      <c r="D625" s="58" t="s">
        <v>102</v>
      </c>
      <c r="E625" s="2"/>
      <c r="F625" s="2"/>
      <c r="G625" s="346">
        <v>7.685374149659864E-2</v>
      </c>
      <c r="H625" s="307"/>
      <c r="I625" s="308"/>
      <c r="J625" s="309">
        <v>6.8436227951153311E-2</v>
      </c>
      <c r="K625" s="307"/>
      <c r="L625" s="308"/>
      <c r="M625" s="309"/>
      <c r="N625" s="82"/>
    </row>
    <row r="626" spans="2:14" ht="14.25" hidden="1" customHeight="1">
      <c r="B626" s="61"/>
      <c r="C626" s="12" t="s">
        <v>99</v>
      </c>
      <c r="D626" s="14" t="s">
        <v>103</v>
      </c>
      <c r="E626" s="2"/>
      <c r="F626" s="2"/>
      <c r="G626" s="347">
        <v>17.399999999999999</v>
      </c>
      <c r="H626" s="126"/>
      <c r="I626" s="127"/>
      <c r="J626" s="111">
        <v>17.2</v>
      </c>
      <c r="K626" s="126"/>
      <c r="L626" s="127"/>
      <c r="M626" s="111"/>
      <c r="N626" s="310"/>
    </row>
    <row r="627" spans="2:14" ht="15" hidden="1" customHeight="1">
      <c r="B627" s="61"/>
      <c r="C627" s="315" t="s">
        <v>104</v>
      </c>
      <c r="D627" s="14" t="s">
        <v>105</v>
      </c>
      <c r="E627" s="2"/>
      <c r="F627" s="2"/>
      <c r="G627" s="347">
        <v>1.5</v>
      </c>
      <c r="H627" s="126"/>
      <c r="I627" s="127"/>
      <c r="J627" s="111">
        <v>0</v>
      </c>
      <c r="K627" s="126"/>
      <c r="L627" s="127"/>
      <c r="M627" s="111"/>
      <c r="N627" s="316" t="s">
        <v>106</v>
      </c>
    </row>
    <row r="628" spans="2:14" ht="14.25" hidden="1" customHeight="1">
      <c r="B628" s="61"/>
      <c r="C628" s="12" t="s">
        <v>104</v>
      </c>
      <c r="D628" s="14" t="s">
        <v>107</v>
      </c>
      <c r="E628" s="2"/>
      <c r="F628" s="2"/>
      <c r="G628" s="347">
        <v>20.95</v>
      </c>
      <c r="H628" s="126"/>
      <c r="I628" s="127"/>
      <c r="J628" s="111">
        <v>25</v>
      </c>
      <c r="K628" s="126"/>
      <c r="L628" s="127"/>
      <c r="M628" s="111"/>
      <c r="N628" s="310"/>
    </row>
    <row r="629" spans="2:14" ht="14.25" hidden="1" customHeight="1">
      <c r="B629" s="61"/>
      <c r="C629" s="12" t="s">
        <v>99</v>
      </c>
      <c r="D629" s="14" t="s">
        <v>108</v>
      </c>
      <c r="E629" s="2"/>
      <c r="F629" s="2"/>
      <c r="G629" s="347">
        <v>1</v>
      </c>
      <c r="H629" s="126"/>
      <c r="I629" s="127"/>
      <c r="J629" s="111">
        <v>1</v>
      </c>
      <c r="K629" s="126"/>
      <c r="L629" s="127"/>
      <c r="M629" s="111"/>
      <c r="N629" s="310"/>
    </row>
    <row r="630" spans="2:14" ht="14.25" hidden="1" customHeight="1">
      <c r="B630" s="61"/>
      <c r="C630" s="12" t="s">
        <v>104</v>
      </c>
      <c r="D630" s="14" t="s">
        <v>109</v>
      </c>
      <c r="E630" s="2"/>
      <c r="F630" s="2"/>
      <c r="G630" s="347">
        <v>2</v>
      </c>
      <c r="H630" s="126"/>
      <c r="I630" s="127"/>
      <c r="J630" s="111">
        <v>2</v>
      </c>
      <c r="K630" s="126"/>
      <c r="L630" s="127"/>
      <c r="M630" s="111"/>
      <c r="N630" s="310"/>
    </row>
    <row r="631" spans="2:14" ht="13.5" hidden="1" customHeight="1">
      <c r="B631" s="63"/>
      <c r="C631" s="485" t="s">
        <v>110</v>
      </c>
      <c r="D631" s="486"/>
      <c r="E631" s="3"/>
      <c r="F631" s="3"/>
      <c r="G631" s="128">
        <v>50.437499999999986</v>
      </c>
      <c r="H631" s="129"/>
      <c r="I631" s="130"/>
      <c r="J631" s="128">
        <v>41.637499999999989</v>
      </c>
      <c r="K631" s="129"/>
      <c r="L631" s="130"/>
      <c r="M631" s="128"/>
    </row>
    <row r="632" spans="2:14" ht="13.5" hidden="1" thickBot="1">
      <c r="B632" s="57"/>
      <c r="C632" s="487" t="s">
        <v>111</v>
      </c>
      <c r="D632" s="488"/>
      <c r="E632" s="21"/>
      <c r="F632" s="21"/>
      <c r="G632" s="54">
        <v>6.8436227951153311E-2</v>
      </c>
      <c r="H632" s="248"/>
      <c r="I632" s="249"/>
      <c r="J632" s="54">
        <v>5.6495929443690619E-2</v>
      </c>
      <c r="K632" s="248"/>
      <c r="L632" s="249"/>
      <c r="M632" s="54"/>
    </row>
    <row r="633" spans="2:14" ht="13.5" hidden="1" thickBot="1">
      <c r="B633" s="57"/>
      <c r="C633" s="101"/>
      <c r="D633" s="102" t="s">
        <v>112</v>
      </c>
      <c r="E633" s="103"/>
      <c r="F633" s="103"/>
      <c r="G633" s="134">
        <v>1</v>
      </c>
      <c r="H633" s="135"/>
      <c r="I633" s="136"/>
      <c r="J633" s="137">
        <v>0</v>
      </c>
      <c r="K633" s="135"/>
      <c r="L633" s="136"/>
      <c r="M633" s="137"/>
    </row>
    <row r="634" spans="2:14" ht="14.25" hidden="1" customHeight="1" thickBot="1">
      <c r="B634" s="57"/>
      <c r="C634" s="101"/>
      <c r="D634" s="102" t="s">
        <v>113</v>
      </c>
      <c r="E634" s="103"/>
      <c r="F634" s="103"/>
      <c r="G634" s="134" t="str">
        <f>G221</f>
        <v xml:space="preserve"> </v>
      </c>
      <c r="H634" s="135"/>
      <c r="I634" s="136"/>
      <c r="J634" s="134">
        <f>J221</f>
        <v>0</v>
      </c>
      <c r="K634" s="135"/>
      <c r="L634" s="136"/>
      <c r="M634" s="137">
        <f>M221</f>
        <v>0</v>
      </c>
    </row>
    <row r="635" spans="2:14" ht="13.5" hidden="1" thickBot="1">
      <c r="B635" s="57"/>
      <c r="C635" s="489" t="s">
        <v>114</v>
      </c>
      <c r="D635" s="490"/>
      <c r="E635" s="21"/>
      <c r="F635" s="21"/>
      <c r="G635" s="131" t="e">
        <f>Summary!B21-G631+G633+G634+C213+C190</f>
        <v>#VALUE!</v>
      </c>
      <c r="H635" s="132"/>
      <c r="I635" s="133"/>
      <c r="J635" s="131">
        <f>Summary!C21-J631+J633+J634+C213+C190</f>
        <v>-41.637499999999989</v>
      </c>
      <c r="K635" s="132"/>
      <c r="L635" s="133"/>
      <c r="M635" s="138">
        <f>Summary!D21-M631+M633+M634+C213+C190</f>
        <v>0</v>
      </c>
    </row>
    <row r="636" spans="2:14" hidden="1">
      <c r="C636" s="86" t="s">
        <v>115</v>
      </c>
      <c r="D636" s="311">
        <v>737</v>
      </c>
      <c r="E636" s="277" t="s">
        <v>116</v>
      </c>
      <c r="F636" s="1"/>
      <c r="G636" s="13"/>
      <c r="H636" s="1"/>
      <c r="I636" s="1"/>
      <c r="J636" s="13"/>
      <c r="K636" s="1"/>
      <c r="L636" s="1"/>
      <c r="M636" s="13"/>
      <c r="N636" s="82"/>
    </row>
    <row r="637" spans="2:14" ht="13.5" hidden="1" thickBot="1">
      <c r="D637" s="1"/>
      <c r="E637" s="1"/>
      <c r="F637" s="1"/>
      <c r="G637" s="13"/>
      <c r="H637" s="1"/>
      <c r="I637" s="1"/>
      <c r="J637" s="13"/>
      <c r="K637" s="1"/>
      <c r="L637" s="1"/>
      <c r="M637" s="13"/>
      <c r="N637" s="82"/>
    </row>
    <row r="638" spans="2:14" ht="16.5" hidden="1" customHeight="1" thickBot="1">
      <c r="B638" s="62"/>
      <c r="C638" s="473" t="s">
        <v>132</v>
      </c>
      <c r="D638" s="474"/>
      <c r="E638" s="474"/>
      <c r="F638" s="474"/>
      <c r="G638" s="474"/>
      <c r="H638" s="474"/>
      <c r="I638" s="474"/>
      <c r="J638" s="474"/>
      <c r="K638" s="474"/>
      <c r="L638" s="474"/>
      <c r="M638" s="475"/>
      <c r="N638" s="82"/>
    </row>
    <row r="639" spans="2:14" ht="13.5" hidden="1" customHeight="1" thickBot="1">
      <c r="B639" s="61"/>
      <c r="C639" s="64" t="s">
        <v>98</v>
      </c>
      <c r="D639" s="55"/>
      <c r="E639" s="476" t="s">
        <v>130</v>
      </c>
      <c r="F639" s="477"/>
      <c r="G639" s="478"/>
      <c r="H639" s="479" t="s">
        <v>121</v>
      </c>
      <c r="I639" s="480"/>
      <c r="J639" s="481"/>
      <c r="K639" s="482" t="s">
        <v>122</v>
      </c>
      <c r="L639" s="483"/>
      <c r="M639" s="484"/>
      <c r="N639" s="82"/>
    </row>
    <row r="640" spans="2:14" ht="13.5" hidden="1" customHeight="1">
      <c r="B640" s="61"/>
      <c r="C640" s="16" t="s">
        <v>99</v>
      </c>
      <c r="D640" s="58" t="s">
        <v>100</v>
      </c>
      <c r="E640" s="2"/>
      <c r="F640" s="2"/>
      <c r="G640" s="345">
        <v>56.162499999999994</v>
      </c>
      <c r="H640" s="124"/>
      <c r="I640" s="125"/>
      <c r="J640" s="345"/>
      <c r="K640" s="124"/>
      <c r="L640" s="125"/>
      <c r="M640" s="110"/>
      <c r="N640" s="82" t="s">
        <v>101</v>
      </c>
    </row>
    <row r="641" spans="2:14" ht="13.5" hidden="1" customHeight="1">
      <c r="B641" s="61"/>
      <c r="C641" s="16" t="s">
        <v>99</v>
      </c>
      <c r="D641" s="58" t="s">
        <v>102</v>
      </c>
      <c r="E641" s="2"/>
      <c r="F641" s="2"/>
      <c r="G641" s="346">
        <v>7.5588829071332422E-2</v>
      </c>
      <c r="H641" s="307"/>
      <c r="I641" s="308"/>
      <c r="J641" s="346"/>
      <c r="K641" s="307"/>
      <c r="L641" s="308"/>
      <c r="M641" s="309"/>
      <c r="N641" s="82"/>
    </row>
    <row r="642" spans="2:14" ht="14.25" hidden="1" customHeight="1">
      <c r="B642" s="61"/>
      <c r="C642" s="12" t="s">
        <v>99</v>
      </c>
      <c r="D642" s="14" t="s">
        <v>103</v>
      </c>
      <c r="E642" s="2"/>
      <c r="F642" s="2"/>
      <c r="G642" s="347">
        <v>12.209999999999999</v>
      </c>
      <c r="H642" s="126"/>
      <c r="I642" s="127"/>
      <c r="J642" s="347"/>
      <c r="K642" s="126"/>
      <c r="L642" s="127"/>
      <c r="M642" s="111"/>
      <c r="N642" s="310"/>
    </row>
    <row r="643" spans="2:14" ht="15" hidden="1" customHeight="1">
      <c r="B643" s="61"/>
      <c r="C643" s="315" t="s">
        <v>104</v>
      </c>
      <c r="D643" s="14" t="s">
        <v>105</v>
      </c>
      <c r="E643" s="2"/>
      <c r="F643" s="2"/>
      <c r="G643" s="347">
        <v>0</v>
      </c>
      <c r="H643" s="126"/>
      <c r="I643" s="127"/>
      <c r="J643" s="347"/>
      <c r="K643" s="126"/>
      <c r="L643" s="127"/>
      <c r="M643" s="111"/>
      <c r="N643" s="316" t="s">
        <v>106</v>
      </c>
    </row>
    <row r="644" spans="2:14" ht="14.25" hidden="1" customHeight="1">
      <c r="B644" s="61"/>
      <c r="C644" s="12" t="s">
        <v>104</v>
      </c>
      <c r="D644" s="14" t="s">
        <v>107</v>
      </c>
      <c r="E644" s="2"/>
      <c r="F644" s="2"/>
      <c r="G644" s="347">
        <v>25</v>
      </c>
      <c r="H644" s="126"/>
      <c r="I644" s="127"/>
      <c r="J644" s="347"/>
      <c r="K644" s="126"/>
      <c r="L644" s="127"/>
      <c r="M644" s="111"/>
      <c r="N644" s="310"/>
    </row>
    <row r="645" spans="2:14" ht="14.25" hidden="1" customHeight="1">
      <c r="B645" s="61"/>
      <c r="C645" s="12" t="s">
        <v>99</v>
      </c>
      <c r="D645" s="14" t="s">
        <v>108</v>
      </c>
      <c r="E645" s="2"/>
      <c r="F645" s="2"/>
      <c r="G645" s="347">
        <v>1</v>
      </c>
      <c r="H645" s="126"/>
      <c r="I645" s="127"/>
      <c r="J645" s="347"/>
      <c r="K645" s="126"/>
      <c r="L645" s="127"/>
      <c r="M645" s="111"/>
      <c r="N645" s="310"/>
    </row>
    <row r="646" spans="2:14" ht="14.25" hidden="1" customHeight="1">
      <c r="B646" s="61"/>
      <c r="C646" s="12" t="s">
        <v>104</v>
      </c>
      <c r="D646" s="14" t="s">
        <v>109</v>
      </c>
      <c r="E646" s="2"/>
      <c r="F646" s="2"/>
      <c r="G646" s="347">
        <v>2</v>
      </c>
      <c r="H646" s="126"/>
      <c r="I646" s="127"/>
      <c r="J646" s="347"/>
      <c r="K646" s="126"/>
      <c r="L646" s="127"/>
      <c r="M646" s="111"/>
      <c r="N646" s="310"/>
    </row>
    <row r="647" spans="2:14" ht="13.5" hidden="1" customHeight="1">
      <c r="B647" s="63"/>
      <c r="C647" s="485" t="s">
        <v>110</v>
      </c>
      <c r="D647" s="486"/>
      <c r="E647" s="3"/>
      <c r="F647" s="3"/>
      <c r="G647" s="128">
        <v>42.372499999999988</v>
      </c>
      <c r="H647" s="129"/>
      <c r="I647" s="130"/>
      <c r="J647" s="128"/>
      <c r="K647" s="129"/>
      <c r="L647" s="130"/>
      <c r="M647" s="128"/>
    </row>
    <row r="648" spans="2:14" ht="13.5" hidden="1" thickBot="1">
      <c r="B648" s="57"/>
      <c r="C648" s="487" t="s">
        <v>111</v>
      </c>
      <c r="D648" s="488"/>
      <c r="E648" s="21"/>
      <c r="F648" s="21"/>
      <c r="G648" s="54">
        <v>5.7028936742934036E-2</v>
      </c>
      <c r="H648" s="248"/>
      <c r="I648" s="249"/>
      <c r="J648" s="54"/>
      <c r="K648" s="248"/>
      <c r="L648" s="249"/>
      <c r="M648" s="54"/>
    </row>
    <row r="649" spans="2:14" ht="13.5" hidden="1" thickBot="1">
      <c r="B649" s="57"/>
      <c r="C649" s="101"/>
      <c r="D649" s="102" t="s">
        <v>112</v>
      </c>
      <c r="E649" s="103"/>
      <c r="F649" s="103"/>
      <c r="G649" s="134">
        <v>2</v>
      </c>
      <c r="H649" s="135"/>
      <c r="I649" s="136"/>
      <c r="J649" s="134"/>
      <c r="K649" s="135"/>
      <c r="L649" s="136"/>
      <c r="M649" s="137"/>
    </row>
    <row r="650" spans="2:14" ht="14.25" hidden="1" customHeight="1" thickBot="1">
      <c r="B650" s="57"/>
      <c r="C650" s="101"/>
      <c r="D650" s="102" t="s">
        <v>113</v>
      </c>
      <c r="E650" s="103"/>
      <c r="F650" s="103"/>
      <c r="G650" s="134" t="str">
        <f>G221</f>
        <v xml:space="preserve"> </v>
      </c>
      <c r="H650" s="135"/>
      <c r="I650" s="136"/>
      <c r="J650" s="134">
        <f>J221</f>
        <v>0</v>
      </c>
      <c r="K650" s="135"/>
      <c r="L650" s="136"/>
      <c r="M650" s="137">
        <f>M221</f>
        <v>0</v>
      </c>
    </row>
    <row r="651" spans="2:14" ht="13.5" hidden="1" thickBot="1">
      <c r="B651" s="57"/>
      <c r="C651" s="489" t="s">
        <v>114</v>
      </c>
      <c r="D651" s="490"/>
      <c r="E651" s="21"/>
      <c r="F651" s="21"/>
      <c r="G651" s="131" t="e">
        <f>Summary!B21-G647+G649+G650+C215+C187</f>
        <v>#VALUE!</v>
      </c>
      <c r="H651" s="132"/>
      <c r="I651" s="133"/>
      <c r="J651" s="131">
        <f>Summary!C21-J647+J649+J650+C215+C187</f>
        <v>0</v>
      </c>
      <c r="K651" s="132"/>
      <c r="L651" s="133"/>
      <c r="M651" s="138">
        <f>Summary!D21-M647+M649+M650+C215+C187</f>
        <v>0</v>
      </c>
    </row>
    <row r="652" spans="2:14" hidden="1">
      <c r="C652" s="86" t="s">
        <v>115</v>
      </c>
      <c r="D652" s="311">
        <v>743</v>
      </c>
      <c r="E652" s="277" t="s">
        <v>116</v>
      </c>
      <c r="F652" s="1"/>
      <c r="G652" s="13"/>
      <c r="H652" s="1"/>
      <c r="I652" s="1"/>
      <c r="J652" s="13"/>
      <c r="K652" s="1"/>
      <c r="L652" s="1"/>
      <c r="M652" s="13"/>
      <c r="N652" s="82"/>
    </row>
    <row r="653" spans="2:14" ht="13.5" hidden="1" thickBot="1">
      <c r="D653" s="1"/>
      <c r="E653" s="1"/>
      <c r="F653" s="1"/>
      <c r="G653" s="13"/>
      <c r="H653" s="1"/>
      <c r="I653" s="1"/>
      <c r="J653" s="13"/>
      <c r="K653" s="1"/>
      <c r="L653" s="1"/>
      <c r="M653" s="13"/>
      <c r="N653" s="82"/>
    </row>
    <row r="654" spans="2:14" ht="16.5" hidden="1" customHeight="1" thickBot="1">
      <c r="B654" s="62"/>
      <c r="C654" s="473" t="s">
        <v>133</v>
      </c>
      <c r="D654" s="474"/>
      <c r="E654" s="474"/>
      <c r="F654" s="474"/>
      <c r="G654" s="474"/>
      <c r="H654" s="474"/>
      <c r="I654" s="474"/>
      <c r="J654" s="474"/>
      <c r="K654" s="474"/>
      <c r="L654" s="474"/>
      <c r="M654" s="475"/>
      <c r="N654" s="82"/>
    </row>
    <row r="655" spans="2:14" ht="13.5" hidden="1" customHeight="1" thickBot="1">
      <c r="B655" s="61"/>
      <c r="C655" s="64" t="s">
        <v>98</v>
      </c>
      <c r="D655" s="55"/>
      <c r="E655" s="476" t="s">
        <v>134</v>
      </c>
      <c r="F655" s="477"/>
      <c r="G655" s="478"/>
      <c r="H655" s="479" t="s">
        <v>130</v>
      </c>
      <c r="I655" s="480"/>
      <c r="J655" s="481"/>
      <c r="K655" s="482" t="s">
        <v>121</v>
      </c>
      <c r="L655" s="483"/>
      <c r="M655" s="484"/>
      <c r="N655" s="82"/>
    </row>
    <row r="656" spans="2:14" ht="13.5" hidden="1" customHeight="1">
      <c r="B656" s="61"/>
      <c r="C656" s="16" t="s">
        <v>99</v>
      </c>
      <c r="D656" s="58" t="s">
        <v>100</v>
      </c>
      <c r="E656" s="2"/>
      <c r="F656" s="2"/>
      <c r="G656" s="345">
        <v>61.992500000000007</v>
      </c>
      <c r="H656" s="124"/>
      <c r="I656" s="125"/>
      <c r="J656" s="110">
        <v>62.105000000000004</v>
      </c>
      <c r="K656" s="124"/>
      <c r="L656" s="125"/>
      <c r="M656" s="110"/>
      <c r="N656" s="82" t="s">
        <v>101</v>
      </c>
    </row>
    <row r="657" spans="2:14" ht="13.5" hidden="1" customHeight="1">
      <c r="B657" s="61"/>
      <c r="C657" s="16" t="s">
        <v>99</v>
      </c>
      <c r="D657" s="58" t="s">
        <v>102</v>
      </c>
      <c r="E657" s="2"/>
      <c r="F657" s="2"/>
      <c r="G657" s="346">
        <v>8.4343537414966002E-2</v>
      </c>
      <c r="H657" s="307"/>
      <c r="I657" s="308"/>
      <c r="J657" s="309">
        <v>8.415311653116532E-2</v>
      </c>
      <c r="K657" s="307"/>
      <c r="L657" s="308"/>
      <c r="M657" s="309"/>
      <c r="N657" s="82"/>
    </row>
    <row r="658" spans="2:14" ht="14.25" hidden="1" customHeight="1">
      <c r="B658" s="61"/>
      <c r="C658" s="12" t="s">
        <v>99</v>
      </c>
      <c r="D658" s="14" t="s">
        <v>103</v>
      </c>
      <c r="E658" s="2"/>
      <c r="F658" s="2"/>
      <c r="G658" s="347">
        <v>29.5</v>
      </c>
      <c r="H658" s="126"/>
      <c r="I658" s="127"/>
      <c r="J658" s="111">
        <v>7.6</v>
      </c>
      <c r="K658" s="126"/>
      <c r="L658" s="127"/>
      <c r="M658" s="111"/>
      <c r="N658" s="310"/>
    </row>
    <row r="659" spans="2:14" ht="15" hidden="1" customHeight="1">
      <c r="B659" s="61"/>
      <c r="C659" s="315" t="s">
        <v>104</v>
      </c>
      <c r="D659" s="14" t="s">
        <v>105</v>
      </c>
      <c r="E659" s="2"/>
      <c r="F659" s="2"/>
      <c r="G659" s="347">
        <v>0</v>
      </c>
      <c r="H659" s="126"/>
      <c r="I659" s="127"/>
      <c r="J659" s="111">
        <v>0</v>
      </c>
      <c r="K659" s="126"/>
      <c r="L659" s="127"/>
      <c r="M659" s="111"/>
      <c r="N659" s="316" t="s">
        <v>106</v>
      </c>
    </row>
    <row r="660" spans="2:14" ht="14.25" hidden="1" customHeight="1">
      <c r="B660" s="61"/>
      <c r="C660" s="12" t="s">
        <v>104</v>
      </c>
      <c r="D660" s="14" t="s">
        <v>107</v>
      </c>
      <c r="E660" s="2"/>
      <c r="F660" s="2"/>
      <c r="G660" s="347">
        <v>29.387499999999999</v>
      </c>
      <c r="H660" s="126"/>
      <c r="I660" s="127"/>
      <c r="J660" s="111">
        <v>25</v>
      </c>
      <c r="K660" s="126"/>
      <c r="L660" s="127"/>
      <c r="M660" s="111"/>
      <c r="N660" s="310"/>
    </row>
    <row r="661" spans="2:14" ht="14.25" hidden="1" customHeight="1">
      <c r="B661" s="61"/>
      <c r="C661" s="12" t="s">
        <v>99</v>
      </c>
      <c r="D661" s="14" t="s">
        <v>108</v>
      </c>
      <c r="E661" s="2"/>
      <c r="F661" s="2"/>
      <c r="G661" s="347">
        <v>1</v>
      </c>
      <c r="H661" s="126"/>
      <c r="I661" s="127"/>
      <c r="J661" s="111">
        <v>1</v>
      </c>
      <c r="K661" s="126"/>
      <c r="L661" s="127"/>
      <c r="M661" s="111"/>
      <c r="N661" s="310"/>
    </row>
    <row r="662" spans="2:14" ht="14.25" hidden="1" customHeight="1">
      <c r="B662" s="61"/>
      <c r="C662" s="12" t="s">
        <v>104</v>
      </c>
      <c r="D662" s="14" t="s">
        <v>109</v>
      </c>
      <c r="E662" s="2"/>
      <c r="F662" s="2"/>
      <c r="G662" s="347">
        <v>1</v>
      </c>
      <c r="H662" s="126"/>
      <c r="I662" s="127"/>
      <c r="J662" s="111">
        <v>2</v>
      </c>
      <c r="K662" s="126"/>
      <c r="L662" s="127"/>
      <c r="M662" s="111"/>
      <c r="N662" s="310"/>
    </row>
    <row r="663" spans="2:14" ht="13.5" hidden="1" customHeight="1">
      <c r="B663" s="63"/>
      <c r="C663" s="485" t="s">
        <v>110</v>
      </c>
      <c r="D663" s="486"/>
      <c r="E663" s="3"/>
      <c r="F663" s="3"/>
      <c r="G663" s="128">
        <v>62.105000000000004</v>
      </c>
      <c r="H663" s="129"/>
      <c r="I663" s="130"/>
      <c r="J663" s="128">
        <v>43.704999999999998</v>
      </c>
      <c r="K663" s="129"/>
      <c r="L663" s="130"/>
      <c r="M663" s="128"/>
    </row>
    <row r="664" spans="2:14" ht="13.5" hidden="1" thickBot="1">
      <c r="B664" s="57"/>
      <c r="C664" s="487" t="s">
        <v>111</v>
      </c>
      <c r="D664" s="488"/>
      <c r="E664" s="21"/>
      <c r="F664" s="21"/>
      <c r="G664" s="54">
        <v>8.415311653116532E-2</v>
      </c>
      <c r="H664" s="248"/>
      <c r="I664" s="249"/>
      <c r="J664" s="54">
        <v>5.9220867208672083E-2</v>
      </c>
      <c r="K664" s="248"/>
      <c r="L664" s="249"/>
      <c r="M664" s="54"/>
    </row>
    <row r="665" spans="2:14" ht="13.5" hidden="1" thickBot="1">
      <c r="B665" s="57"/>
      <c r="C665" s="101"/>
      <c r="D665" s="102" t="s">
        <v>112</v>
      </c>
      <c r="E665" s="103"/>
      <c r="F665" s="103"/>
      <c r="G665" s="134">
        <v>16.5</v>
      </c>
      <c r="H665" s="135"/>
      <c r="I665" s="136"/>
      <c r="J665" s="137">
        <v>2</v>
      </c>
      <c r="K665" s="135"/>
      <c r="L665" s="136"/>
      <c r="M665" s="137"/>
    </row>
    <row r="666" spans="2:14" ht="14.25" hidden="1" customHeight="1" thickBot="1">
      <c r="B666" s="57"/>
      <c r="C666" s="101"/>
      <c r="D666" s="102" t="s">
        <v>113</v>
      </c>
      <c r="E666" s="103"/>
      <c r="F666" s="103"/>
      <c r="G666" s="134" t="str">
        <f>G221</f>
        <v xml:space="preserve"> </v>
      </c>
      <c r="H666" s="135"/>
      <c r="I666" s="136"/>
      <c r="J666" s="134">
        <f>J221</f>
        <v>0</v>
      </c>
      <c r="K666" s="135"/>
      <c r="L666" s="136"/>
      <c r="M666" s="137">
        <f>M221</f>
        <v>0</v>
      </c>
    </row>
    <row r="667" spans="2:14" ht="13.5" hidden="1" thickBot="1">
      <c r="B667" s="57"/>
      <c r="C667" s="489" t="s">
        <v>114</v>
      </c>
      <c r="D667" s="490"/>
      <c r="E667" s="21"/>
      <c r="F667" s="21"/>
      <c r="G667" s="131" t="e">
        <f>Summary!B21-G663+G665+G666+C215+C188</f>
        <v>#VALUE!</v>
      </c>
      <c r="H667" s="132"/>
      <c r="I667" s="133"/>
      <c r="J667" s="131">
        <f>Summary!C21-J663+J665+J666+C215+C188</f>
        <v>-41.704999999999998</v>
      </c>
      <c r="K667" s="132"/>
      <c r="L667" s="133"/>
      <c r="M667" s="138">
        <f>Summary!D21-M663+M665+M666+C215+C188</f>
        <v>0</v>
      </c>
    </row>
    <row r="668" spans="2:14" hidden="1">
      <c r="C668" s="86" t="s">
        <v>115</v>
      </c>
      <c r="D668" s="311">
        <v>738</v>
      </c>
      <c r="E668" s="277" t="s">
        <v>116</v>
      </c>
      <c r="F668" s="1"/>
      <c r="G668" s="13"/>
      <c r="H668" s="1"/>
      <c r="I668" s="1"/>
      <c r="J668" s="13"/>
      <c r="K668" s="1"/>
      <c r="L668" s="1"/>
      <c r="M668" s="13"/>
      <c r="N668" s="82"/>
    </row>
    <row r="669" spans="2:14" ht="13.5" hidden="1" thickBot="1">
      <c r="D669" s="1"/>
      <c r="E669" s="1"/>
      <c r="F669" s="1"/>
      <c r="G669" s="13"/>
      <c r="H669" s="1"/>
      <c r="I669" s="1"/>
      <c r="J669" s="13"/>
      <c r="K669" s="1"/>
      <c r="L669" s="1"/>
      <c r="M669" s="13"/>
      <c r="N669" s="82"/>
    </row>
    <row r="670" spans="2:14" ht="16.5" hidden="1" customHeight="1" thickBot="1">
      <c r="B670" s="62"/>
      <c r="C670" s="473" t="s">
        <v>135</v>
      </c>
      <c r="D670" s="474"/>
      <c r="E670" s="474"/>
      <c r="F670" s="474"/>
      <c r="G670" s="474"/>
      <c r="H670" s="474"/>
      <c r="I670" s="474"/>
      <c r="J670" s="474"/>
      <c r="K670" s="474"/>
      <c r="L670" s="474"/>
      <c r="M670" s="475"/>
      <c r="N670" s="82"/>
    </row>
    <row r="671" spans="2:14" ht="13.5" hidden="1" customHeight="1" thickBot="1">
      <c r="B671" s="61"/>
      <c r="C671" s="64" t="s">
        <v>98</v>
      </c>
      <c r="D671" s="55"/>
      <c r="E671" s="476" t="s">
        <v>134</v>
      </c>
      <c r="F671" s="477"/>
      <c r="G671" s="478"/>
      <c r="H671" s="479" t="s">
        <v>130</v>
      </c>
      <c r="I671" s="480"/>
      <c r="J671" s="481"/>
      <c r="K671" s="482" t="s">
        <v>121</v>
      </c>
      <c r="L671" s="483"/>
      <c r="M671" s="484"/>
      <c r="N671" s="82"/>
    </row>
    <row r="672" spans="2:14" ht="13.5" hidden="1" customHeight="1">
      <c r="B672" s="61"/>
      <c r="C672" s="16" t="s">
        <v>99</v>
      </c>
      <c r="D672" s="58" t="s">
        <v>100</v>
      </c>
      <c r="E672" s="2"/>
      <c r="F672" s="2"/>
      <c r="G672" s="110">
        <v>43.105000000000004</v>
      </c>
      <c r="H672" s="124"/>
      <c r="I672" s="125"/>
      <c r="J672" s="110"/>
      <c r="K672" s="124"/>
      <c r="L672" s="125"/>
      <c r="M672" s="110"/>
      <c r="N672" s="82" t="s">
        <v>101</v>
      </c>
    </row>
    <row r="673" spans="2:14" ht="13.5" hidden="1" customHeight="1">
      <c r="B673" s="61"/>
      <c r="C673" s="16" t="s">
        <v>99</v>
      </c>
      <c r="D673" s="58" t="s">
        <v>102</v>
      </c>
      <c r="E673" s="2"/>
      <c r="F673" s="2"/>
      <c r="G673" s="309">
        <v>5.7550066755674235E-2</v>
      </c>
      <c r="H673" s="307"/>
      <c r="I673" s="308"/>
      <c r="J673" s="309"/>
      <c r="K673" s="307"/>
      <c r="L673" s="308"/>
      <c r="M673" s="309"/>
      <c r="N673" s="82"/>
    </row>
    <row r="674" spans="2:14" ht="14.25" hidden="1" customHeight="1">
      <c r="B674" s="61"/>
      <c r="C674" s="12" t="s">
        <v>99</v>
      </c>
      <c r="D674" s="14" t="s">
        <v>103</v>
      </c>
      <c r="E674" s="2"/>
      <c r="F674" s="2"/>
      <c r="G674" s="111">
        <v>26.099999999999998</v>
      </c>
      <c r="H674" s="126"/>
      <c r="I674" s="127"/>
      <c r="J674" s="111"/>
      <c r="K674" s="126"/>
      <c r="L674" s="127"/>
      <c r="M674" s="111"/>
      <c r="N674" s="310"/>
    </row>
    <row r="675" spans="2:14" ht="15" hidden="1" customHeight="1">
      <c r="B675" s="61"/>
      <c r="C675" s="315" t="s">
        <v>104</v>
      </c>
      <c r="D675" s="14" t="s">
        <v>105</v>
      </c>
      <c r="E675" s="2"/>
      <c r="F675" s="2"/>
      <c r="G675" s="111">
        <v>0</v>
      </c>
      <c r="H675" s="126"/>
      <c r="I675" s="127"/>
      <c r="J675" s="111"/>
      <c r="K675" s="126"/>
      <c r="L675" s="127"/>
      <c r="M675" s="111"/>
      <c r="N675" s="316" t="s">
        <v>106</v>
      </c>
    </row>
    <row r="676" spans="2:14" ht="14.25" hidden="1" customHeight="1">
      <c r="B676" s="61"/>
      <c r="C676" s="12" t="s">
        <v>104</v>
      </c>
      <c r="D676" s="14" t="s">
        <v>107</v>
      </c>
      <c r="E676" s="2"/>
      <c r="F676" s="2"/>
      <c r="G676" s="111">
        <v>25</v>
      </c>
      <c r="H676" s="126"/>
      <c r="I676" s="127"/>
      <c r="J676" s="111"/>
      <c r="K676" s="126"/>
      <c r="L676" s="127"/>
      <c r="M676" s="111"/>
      <c r="N676" s="310"/>
    </row>
    <row r="677" spans="2:14" ht="14.25" hidden="1" customHeight="1">
      <c r="B677" s="61"/>
      <c r="C677" s="12" t="s">
        <v>99</v>
      </c>
      <c r="D677" s="14" t="s">
        <v>108</v>
      </c>
      <c r="E677" s="2"/>
      <c r="F677" s="2"/>
      <c r="G677" s="111">
        <v>1</v>
      </c>
      <c r="H677" s="126"/>
      <c r="I677" s="127"/>
      <c r="J677" s="111"/>
      <c r="K677" s="126"/>
      <c r="L677" s="127"/>
      <c r="M677" s="111"/>
      <c r="N677" s="310"/>
    </row>
    <row r="678" spans="2:14" ht="14.25" hidden="1" customHeight="1">
      <c r="B678" s="61"/>
      <c r="C678" s="12" t="s">
        <v>104</v>
      </c>
      <c r="D678" s="14" t="s">
        <v>109</v>
      </c>
      <c r="E678" s="2"/>
      <c r="F678" s="2"/>
      <c r="G678" s="111">
        <v>2</v>
      </c>
      <c r="H678" s="126"/>
      <c r="I678" s="127"/>
      <c r="J678" s="111"/>
      <c r="K678" s="126"/>
      <c r="L678" s="127"/>
      <c r="M678" s="111"/>
      <c r="N678" s="310"/>
    </row>
    <row r="679" spans="2:14" ht="13.5" hidden="1" customHeight="1">
      <c r="B679" s="63"/>
      <c r="C679" s="485" t="s">
        <v>110</v>
      </c>
      <c r="D679" s="486"/>
      <c r="E679" s="3"/>
      <c r="F679" s="3"/>
      <c r="G679" s="128">
        <v>43.204999999999998</v>
      </c>
      <c r="H679" s="129"/>
      <c r="I679" s="130"/>
      <c r="J679" s="128"/>
      <c r="K679" s="129"/>
      <c r="L679" s="130"/>
      <c r="M679" s="128"/>
    </row>
    <row r="680" spans="2:14" ht="13.5" hidden="1" thickBot="1">
      <c r="B680" s="57"/>
      <c r="C680" s="487" t="s">
        <v>111</v>
      </c>
      <c r="D680" s="488"/>
      <c r="E680" s="21"/>
      <c r="F680" s="21"/>
      <c r="G680" s="54">
        <v>5.768357810413885E-2</v>
      </c>
      <c r="H680" s="248"/>
      <c r="I680" s="249"/>
      <c r="J680" s="54"/>
      <c r="K680" s="248"/>
      <c r="L680" s="249"/>
      <c r="M680" s="54"/>
    </row>
    <row r="681" spans="2:14" ht="13.5" hidden="1" thickBot="1">
      <c r="B681" s="57"/>
      <c r="C681" s="101"/>
      <c r="D681" s="102" t="s">
        <v>112</v>
      </c>
      <c r="E681" s="103"/>
      <c r="F681" s="103"/>
      <c r="G681" s="137">
        <v>1</v>
      </c>
      <c r="H681" s="135"/>
      <c r="I681" s="136"/>
      <c r="J681" s="137"/>
      <c r="K681" s="135"/>
      <c r="L681" s="136"/>
      <c r="M681" s="137"/>
    </row>
    <row r="682" spans="2:14" ht="14.25" hidden="1" customHeight="1" thickBot="1">
      <c r="B682" s="57"/>
      <c r="C682" s="101"/>
      <c r="D682" s="102" t="s">
        <v>113</v>
      </c>
      <c r="E682" s="103"/>
      <c r="F682" s="103"/>
      <c r="G682" s="134" t="str">
        <f>G221</f>
        <v xml:space="preserve"> </v>
      </c>
      <c r="H682" s="135"/>
      <c r="I682" s="136"/>
      <c r="J682" s="134">
        <f>J221</f>
        <v>0</v>
      </c>
      <c r="K682" s="135"/>
      <c r="L682" s="136"/>
      <c r="M682" s="137">
        <f>M221</f>
        <v>0</v>
      </c>
    </row>
    <row r="683" spans="2:14" ht="13.5" hidden="1" thickBot="1">
      <c r="B683" s="57"/>
      <c r="C683" s="489" t="s">
        <v>114</v>
      </c>
      <c r="D683" s="490"/>
      <c r="E683" s="21"/>
      <c r="F683" s="21"/>
      <c r="G683" s="131" t="e">
        <f>Summary!B21-G679+G681+G682+C215+C187</f>
        <v>#VALUE!</v>
      </c>
      <c r="H683" s="132"/>
      <c r="I683" s="133"/>
      <c r="J683" s="131">
        <f>Summary!C21-J679+J681+J682+C215+C187</f>
        <v>0</v>
      </c>
      <c r="K683" s="132"/>
      <c r="L683" s="133"/>
      <c r="M683" s="138">
        <f>Summary!D21-M679+M681+M682+C215+C187</f>
        <v>0</v>
      </c>
    </row>
    <row r="684" spans="2:14" hidden="1">
      <c r="C684" s="86" t="s">
        <v>115</v>
      </c>
      <c r="D684" s="311">
        <v>749</v>
      </c>
      <c r="E684" s="277" t="s">
        <v>116</v>
      </c>
      <c r="F684" s="1"/>
      <c r="G684" s="13"/>
      <c r="H684" s="1"/>
      <c r="I684" s="1"/>
      <c r="J684" s="13"/>
      <c r="K684" s="1"/>
      <c r="L684" s="1"/>
      <c r="M684" s="13"/>
      <c r="N684" s="82"/>
    </row>
    <row r="685" spans="2:14" ht="13.5" hidden="1" thickBot="1">
      <c r="D685" s="1"/>
      <c r="E685" s="1"/>
      <c r="F685" s="1"/>
      <c r="G685" s="13"/>
      <c r="H685" s="1"/>
      <c r="I685" s="1"/>
      <c r="J685" s="13"/>
      <c r="K685" s="1"/>
      <c r="L685" s="1"/>
      <c r="M685" s="13"/>
      <c r="N685" s="82"/>
    </row>
    <row r="686" spans="2:14" ht="16.5" hidden="1" customHeight="1" thickBot="1">
      <c r="B686" s="62"/>
      <c r="C686" s="473" t="s">
        <v>136</v>
      </c>
      <c r="D686" s="474"/>
      <c r="E686" s="474"/>
      <c r="F686" s="474"/>
      <c r="G686" s="474"/>
      <c r="H686" s="474"/>
      <c r="I686" s="474"/>
      <c r="J686" s="474"/>
      <c r="K686" s="474"/>
      <c r="L686" s="474"/>
      <c r="M686" s="475"/>
      <c r="N686" s="82"/>
    </row>
    <row r="687" spans="2:14" ht="13.5" hidden="1" customHeight="1" thickBot="1">
      <c r="B687" s="61"/>
      <c r="C687" s="64" t="s">
        <v>98</v>
      </c>
      <c r="D687" s="55"/>
      <c r="E687" s="476" t="s">
        <v>137</v>
      </c>
      <c r="F687" s="477"/>
      <c r="G687" s="478"/>
      <c r="H687" s="479" t="s">
        <v>134</v>
      </c>
      <c r="I687" s="480"/>
      <c r="J687" s="481"/>
      <c r="K687" s="482" t="s">
        <v>130</v>
      </c>
      <c r="L687" s="483"/>
      <c r="M687" s="484"/>
      <c r="N687" s="82"/>
    </row>
    <row r="688" spans="2:14" ht="13.5" hidden="1" customHeight="1">
      <c r="B688" s="61"/>
      <c r="C688" s="16" t="s">
        <v>99</v>
      </c>
      <c r="D688" s="58" t="s">
        <v>100</v>
      </c>
      <c r="E688" s="2"/>
      <c r="F688" s="2"/>
      <c r="G688" s="345">
        <v>35.75</v>
      </c>
      <c r="H688" s="124"/>
      <c r="I688" s="125"/>
      <c r="J688" s="110">
        <v>48.612499999999997</v>
      </c>
      <c r="K688" s="124"/>
      <c r="L688" s="125"/>
      <c r="M688" s="110"/>
      <c r="N688" s="82" t="s">
        <v>101</v>
      </c>
    </row>
    <row r="689" spans="2:14" ht="13.5" hidden="1" customHeight="1">
      <c r="B689" s="61"/>
      <c r="C689" s="16" t="s">
        <v>99</v>
      </c>
      <c r="D689" s="58" t="s">
        <v>102</v>
      </c>
      <c r="E689" s="2"/>
      <c r="F689" s="2"/>
      <c r="G689" s="346">
        <v>4.8051075268817203E-2</v>
      </c>
      <c r="H689" s="307"/>
      <c r="I689" s="308"/>
      <c r="J689" s="309">
        <v>6.5164209115281493E-2</v>
      </c>
      <c r="K689" s="307"/>
      <c r="L689" s="308"/>
      <c r="M689" s="309"/>
      <c r="N689" s="82"/>
    </row>
    <row r="690" spans="2:14" ht="14.25" hidden="1" customHeight="1">
      <c r="B690" s="61"/>
      <c r="C690" s="12" t="s">
        <v>99</v>
      </c>
      <c r="D690" s="14" t="s">
        <v>103</v>
      </c>
      <c r="E690" s="2"/>
      <c r="F690" s="2"/>
      <c r="G690" s="347">
        <v>25.3</v>
      </c>
      <c r="H690" s="126"/>
      <c r="I690" s="127"/>
      <c r="J690" s="111">
        <v>17.399999999999999</v>
      </c>
      <c r="K690" s="126"/>
      <c r="L690" s="127"/>
      <c r="M690" s="111"/>
      <c r="N690" s="310"/>
    </row>
    <row r="691" spans="2:14" ht="15" hidden="1" customHeight="1">
      <c r="B691" s="61"/>
      <c r="C691" s="315" t="s">
        <v>104</v>
      </c>
      <c r="D691" s="14" t="s">
        <v>105</v>
      </c>
      <c r="E691" s="2"/>
      <c r="F691" s="2"/>
      <c r="G691" s="347">
        <v>0</v>
      </c>
      <c r="H691" s="126"/>
      <c r="I691" s="127"/>
      <c r="J691" s="111">
        <v>0</v>
      </c>
      <c r="K691" s="126"/>
      <c r="L691" s="127"/>
      <c r="M691" s="111"/>
      <c r="N691" s="316" t="s">
        <v>106</v>
      </c>
    </row>
    <row r="692" spans="2:14" ht="14.25" hidden="1" customHeight="1">
      <c r="B692" s="61"/>
      <c r="C692" s="12" t="s">
        <v>104</v>
      </c>
      <c r="D692" s="14" t="s">
        <v>107</v>
      </c>
      <c r="E692" s="2"/>
      <c r="F692" s="2"/>
      <c r="G692" s="347">
        <v>12.4375</v>
      </c>
      <c r="H692" s="126"/>
      <c r="I692" s="127"/>
      <c r="J692" s="111">
        <v>25</v>
      </c>
      <c r="K692" s="126"/>
      <c r="L692" s="127"/>
      <c r="M692" s="111"/>
      <c r="N692" s="310"/>
    </row>
    <row r="693" spans="2:14" ht="14.25" hidden="1" customHeight="1">
      <c r="B693" s="61"/>
      <c r="C693" s="12" t="s">
        <v>99</v>
      </c>
      <c r="D693" s="14" t="s">
        <v>108</v>
      </c>
      <c r="E693" s="2"/>
      <c r="F693" s="2"/>
      <c r="G693" s="347">
        <v>1</v>
      </c>
      <c r="H693" s="126"/>
      <c r="I693" s="127"/>
      <c r="J693" s="111">
        <v>1</v>
      </c>
      <c r="K693" s="126"/>
      <c r="L693" s="127"/>
      <c r="M693" s="111"/>
      <c r="N693" s="310"/>
    </row>
    <row r="694" spans="2:14" ht="14.25" hidden="1" customHeight="1">
      <c r="B694" s="61"/>
      <c r="C694" s="12" t="s">
        <v>104</v>
      </c>
      <c r="D694" s="14" t="s">
        <v>109</v>
      </c>
      <c r="E694" s="2"/>
      <c r="F694" s="2"/>
      <c r="G694" s="347">
        <v>1</v>
      </c>
      <c r="H694" s="126"/>
      <c r="I694" s="127"/>
      <c r="J694" s="111">
        <v>2</v>
      </c>
      <c r="K694" s="126"/>
      <c r="L694" s="127"/>
      <c r="M694" s="111"/>
      <c r="N694" s="310"/>
    </row>
    <row r="695" spans="2:14" ht="13.5" hidden="1" customHeight="1">
      <c r="B695" s="63"/>
      <c r="C695" s="485" t="s">
        <v>110</v>
      </c>
      <c r="D695" s="486"/>
      <c r="E695" s="3"/>
      <c r="F695" s="3"/>
      <c r="G695" s="128">
        <v>48.612499999999997</v>
      </c>
      <c r="H695" s="129"/>
      <c r="I695" s="130"/>
      <c r="J695" s="128">
        <v>40.012499999999989</v>
      </c>
      <c r="K695" s="129"/>
      <c r="L695" s="130"/>
      <c r="M695" s="128"/>
    </row>
    <row r="696" spans="2:14" ht="13.5" hidden="1" thickBot="1">
      <c r="B696" s="57"/>
      <c r="C696" s="487" t="s">
        <v>111</v>
      </c>
      <c r="D696" s="488"/>
      <c r="E696" s="21"/>
      <c r="F696" s="21"/>
      <c r="G696" s="54">
        <v>6.5164209115281493E-2</v>
      </c>
      <c r="H696" s="248"/>
      <c r="I696" s="249"/>
      <c r="J696" s="54">
        <v>5.3636058981233227E-2</v>
      </c>
      <c r="K696" s="248"/>
      <c r="L696" s="249"/>
      <c r="M696" s="54"/>
    </row>
    <row r="697" spans="2:14" ht="13.5" hidden="1" thickBot="1">
      <c r="B697" s="57"/>
      <c r="C697" s="101"/>
      <c r="D697" s="102" t="s">
        <v>112</v>
      </c>
      <c r="E697" s="103"/>
      <c r="F697" s="103"/>
      <c r="G697" s="134">
        <v>14</v>
      </c>
      <c r="H697" s="135"/>
      <c r="I697" s="136"/>
      <c r="J697" s="137">
        <v>1</v>
      </c>
      <c r="K697" s="135"/>
      <c r="L697" s="136"/>
      <c r="M697" s="137"/>
    </row>
    <row r="698" spans="2:14" ht="14.25" hidden="1" customHeight="1" thickBot="1">
      <c r="B698" s="57"/>
      <c r="C698" s="101"/>
      <c r="D698" s="102" t="s">
        <v>113</v>
      </c>
      <c r="E698" s="103"/>
      <c r="F698" s="103"/>
      <c r="G698" s="134" t="str">
        <f>G221</f>
        <v xml:space="preserve"> </v>
      </c>
      <c r="H698" s="135"/>
      <c r="I698" s="136"/>
      <c r="J698" s="134">
        <f>J221</f>
        <v>0</v>
      </c>
      <c r="K698" s="135"/>
      <c r="L698" s="136"/>
      <c r="M698" s="137">
        <f>M221</f>
        <v>0</v>
      </c>
    </row>
    <row r="699" spans="2:14" ht="13.5" hidden="1" thickBot="1">
      <c r="B699" s="57"/>
      <c r="C699" s="489" t="s">
        <v>114</v>
      </c>
      <c r="D699" s="490"/>
      <c r="E699" s="21"/>
      <c r="F699" s="21"/>
      <c r="G699" s="131" t="e">
        <f>Summary!B21-G695+G697+G698+C215+C187</f>
        <v>#VALUE!</v>
      </c>
      <c r="H699" s="132"/>
      <c r="I699" s="133"/>
      <c r="J699" s="131">
        <f>Summary!C21-J695+J697+J698+C215+C187</f>
        <v>-39.012499999999989</v>
      </c>
      <c r="K699" s="132"/>
      <c r="L699" s="133"/>
      <c r="M699" s="138">
        <f>Summary!D21-M695+M697+M698+C215+C187</f>
        <v>0</v>
      </c>
    </row>
    <row r="700" spans="2:14" hidden="1">
      <c r="C700" s="86" t="s">
        <v>115</v>
      </c>
      <c r="D700" s="311">
        <v>749</v>
      </c>
      <c r="E700" s="277" t="s">
        <v>116</v>
      </c>
      <c r="F700" s="1"/>
      <c r="G700" s="13"/>
      <c r="H700" s="1"/>
      <c r="I700" s="1"/>
      <c r="J700" s="13"/>
      <c r="K700" s="1"/>
      <c r="L700" s="1"/>
      <c r="M700" s="13"/>
      <c r="N700" s="82"/>
    </row>
    <row r="701" spans="2:14" ht="13.5" hidden="1" thickBot="1">
      <c r="D701" s="1"/>
      <c r="E701" s="1"/>
      <c r="F701" s="1"/>
      <c r="G701" s="13"/>
      <c r="H701" s="1"/>
      <c r="I701" s="1"/>
      <c r="J701" s="13"/>
      <c r="K701" s="1"/>
      <c r="L701" s="1"/>
      <c r="M701" s="13"/>
      <c r="N701" s="82"/>
    </row>
    <row r="702" spans="2:14" ht="16.5" hidden="1" customHeight="1" thickBot="1">
      <c r="B702" s="62"/>
      <c r="C702" s="473" t="s">
        <v>138</v>
      </c>
      <c r="D702" s="474"/>
      <c r="E702" s="474"/>
      <c r="F702" s="474"/>
      <c r="G702" s="474"/>
      <c r="H702" s="474"/>
      <c r="I702" s="474"/>
      <c r="J702" s="474"/>
      <c r="K702" s="474"/>
      <c r="L702" s="474"/>
      <c r="M702" s="475"/>
      <c r="N702" s="82"/>
    </row>
    <row r="703" spans="2:14" ht="13.5" hidden="1" customHeight="1" thickBot="1">
      <c r="B703" s="61"/>
      <c r="C703" s="64" t="s">
        <v>98</v>
      </c>
      <c r="D703" s="55"/>
      <c r="E703" s="476" t="s">
        <v>137</v>
      </c>
      <c r="F703" s="477"/>
      <c r="G703" s="478"/>
      <c r="H703" s="479" t="s">
        <v>134</v>
      </c>
      <c r="I703" s="480"/>
      <c r="J703" s="481"/>
      <c r="K703" s="482" t="s">
        <v>130</v>
      </c>
      <c r="L703" s="483"/>
      <c r="M703" s="484"/>
      <c r="N703" s="82"/>
    </row>
    <row r="704" spans="2:14" ht="13.5" hidden="1" customHeight="1">
      <c r="B704" s="61"/>
      <c r="C704" s="16" t="s">
        <v>99</v>
      </c>
      <c r="D704" s="58" t="s">
        <v>100</v>
      </c>
      <c r="E704" s="2"/>
      <c r="F704" s="2"/>
      <c r="G704" s="345">
        <v>34.424999999999997</v>
      </c>
      <c r="H704" s="124"/>
      <c r="I704" s="125"/>
      <c r="J704" s="110">
        <v>52.55</v>
      </c>
      <c r="K704" s="124"/>
      <c r="L704" s="125"/>
      <c r="M704" s="110"/>
      <c r="N704" s="82" t="s">
        <v>101</v>
      </c>
    </row>
    <row r="705" spans="2:14" ht="13.5" hidden="1" customHeight="1">
      <c r="B705" s="61"/>
      <c r="C705" s="16" t="s">
        <v>99</v>
      </c>
      <c r="D705" s="58" t="s">
        <v>102</v>
      </c>
      <c r="E705" s="2"/>
      <c r="F705" s="2"/>
      <c r="G705" s="346">
        <v>4.6270161290322576E-2</v>
      </c>
      <c r="H705" s="307"/>
      <c r="I705" s="308"/>
      <c r="J705" s="309">
        <v>7.0442359249329761E-2</v>
      </c>
      <c r="K705" s="307"/>
      <c r="L705" s="308"/>
      <c r="M705" s="309"/>
      <c r="N705" s="82"/>
    </row>
    <row r="706" spans="2:14" ht="14.25" hidden="1" customHeight="1">
      <c r="B706" s="61"/>
      <c r="C706" s="12" t="s">
        <v>99</v>
      </c>
      <c r="D706" s="14" t="s">
        <v>103</v>
      </c>
      <c r="E706" s="2"/>
      <c r="F706" s="2"/>
      <c r="G706" s="347">
        <v>24</v>
      </c>
      <c r="H706" s="126"/>
      <c r="I706" s="127"/>
      <c r="J706" s="111">
        <v>19.399999999999999</v>
      </c>
      <c r="K706" s="126"/>
      <c r="L706" s="127"/>
      <c r="M706" s="111"/>
      <c r="N706" s="310"/>
    </row>
    <row r="707" spans="2:14" ht="15" hidden="1" customHeight="1">
      <c r="B707" s="61"/>
      <c r="C707" s="315" t="s">
        <v>104</v>
      </c>
      <c r="D707" s="14" t="s">
        <v>105</v>
      </c>
      <c r="E707" s="2"/>
      <c r="F707" s="2"/>
      <c r="G707" s="347">
        <v>0</v>
      </c>
      <c r="H707" s="126"/>
      <c r="I707" s="127"/>
      <c r="J707" s="111">
        <v>0</v>
      </c>
      <c r="K707" s="126"/>
      <c r="L707" s="127"/>
      <c r="M707" s="111"/>
      <c r="N707" s="316" t="s">
        <v>106</v>
      </c>
    </row>
    <row r="708" spans="2:14" ht="14.25" hidden="1" customHeight="1">
      <c r="B708" s="61"/>
      <c r="C708" s="12" t="s">
        <v>104</v>
      </c>
      <c r="D708" s="14" t="s">
        <v>107</v>
      </c>
      <c r="E708" s="2"/>
      <c r="F708" s="2"/>
      <c r="G708" s="347">
        <v>5.875</v>
      </c>
      <c r="H708" s="126"/>
      <c r="I708" s="127"/>
      <c r="J708" s="111">
        <v>25</v>
      </c>
      <c r="K708" s="126"/>
      <c r="L708" s="127"/>
      <c r="M708" s="111"/>
      <c r="N708" s="310"/>
    </row>
    <row r="709" spans="2:14" ht="14.25" hidden="1" customHeight="1">
      <c r="B709" s="61"/>
      <c r="C709" s="12" t="s">
        <v>99</v>
      </c>
      <c r="D709" s="14" t="s">
        <v>108</v>
      </c>
      <c r="E709" s="2"/>
      <c r="F709" s="2"/>
      <c r="G709" s="347">
        <v>1</v>
      </c>
      <c r="H709" s="126"/>
      <c r="I709" s="127"/>
      <c r="J709" s="111">
        <v>1</v>
      </c>
      <c r="K709" s="126"/>
      <c r="L709" s="127"/>
      <c r="M709" s="111"/>
      <c r="N709" s="310"/>
    </row>
    <row r="710" spans="2:14" ht="14.25" hidden="1" customHeight="1">
      <c r="B710" s="61"/>
      <c r="C710" s="12" t="s">
        <v>104</v>
      </c>
      <c r="D710" s="14" t="s">
        <v>109</v>
      </c>
      <c r="E710" s="2"/>
      <c r="F710" s="2"/>
      <c r="G710" s="347">
        <v>1</v>
      </c>
      <c r="H710" s="126"/>
      <c r="I710" s="127"/>
      <c r="J710" s="111">
        <v>2</v>
      </c>
      <c r="K710" s="126"/>
      <c r="L710" s="127"/>
      <c r="M710" s="111"/>
      <c r="N710" s="310"/>
    </row>
    <row r="711" spans="2:14" ht="13.5" hidden="1" customHeight="1">
      <c r="B711" s="63"/>
      <c r="C711" s="485" t="s">
        <v>110</v>
      </c>
      <c r="D711" s="486"/>
      <c r="E711" s="3"/>
      <c r="F711" s="3"/>
      <c r="G711" s="128">
        <v>52.55</v>
      </c>
      <c r="H711" s="129"/>
      <c r="I711" s="130"/>
      <c r="J711" s="128">
        <v>45.949999999999989</v>
      </c>
      <c r="K711" s="129"/>
      <c r="L711" s="130"/>
      <c r="M711" s="128"/>
    </row>
    <row r="712" spans="2:14" ht="13.5" hidden="1" thickBot="1">
      <c r="B712" s="57"/>
      <c r="C712" s="487" t="s">
        <v>111</v>
      </c>
      <c r="D712" s="488"/>
      <c r="E712" s="21"/>
      <c r="F712" s="21"/>
      <c r="G712" s="54">
        <v>7.0442359249329761E-2</v>
      </c>
      <c r="H712" s="248"/>
      <c r="I712" s="249"/>
      <c r="J712" s="54">
        <v>6.1595174262734566E-2</v>
      </c>
      <c r="K712" s="248"/>
      <c r="L712" s="249"/>
      <c r="M712" s="54"/>
    </row>
    <row r="713" spans="2:14" ht="13.5" hidden="1" thickBot="1">
      <c r="B713" s="57"/>
      <c r="C713" s="101"/>
      <c r="D713" s="102" t="s">
        <v>112</v>
      </c>
      <c r="E713" s="103"/>
      <c r="F713" s="103"/>
      <c r="G713" s="134">
        <v>15</v>
      </c>
      <c r="H713" s="135"/>
      <c r="I713" s="136"/>
      <c r="J713" s="137">
        <v>0</v>
      </c>
      <c r="K713" s="135"/>
      <c r="L713" s="136"/>
      <c r="M713" s="137"/>
    </row>
    <row r="714" spans="2:14" ht="14.25" hidden="1" customHeight="1" thickBot="1">
      <c r="B714" s="57"/>
      <c r="C714" s="101"/>
      <c r="D714" s="102" t="s">
        <v>113</v>
      </c>
      <c r="E714" s="103"/>
      <c r="F714" s="103"/>
      <c r="G714" s="134" t="str">
        <f>G221</f>
        <v xml:space="preserve"> </v>
      </c>
      <c r="H714" s="135"/>
      <c r="I714" s="136"/>
      <c r="J714" s="134">
        <f>J221</f>
        <v>0</v>
      </c>
      <c r="K714" s="135"/>
      <c r="L714" s="136"/>
      <c r="M714" s="137">
        <f>M221</f>
        <v>0</v>
      </c>
    </row>
    <row r="715" spans="2:14" ht="13.5" hidden="1" thickBot="1">
      <c r="B715" s="57"/>
      <c r="C715" s="489" t="s">
        <v>114</v>
      </c>
      <c r="D715" s="490"/>
      <c r="E715" s="21"/>
      <c r="F715" s="21"/>
      <c r="G715" s="131" t="e">
        <f>Summary!B21-G711+G713+G714+C215+#REF!</f>
        <v>#VALUE!</v>
      </c>
      <c r="H715" s="132"/>
      <c r="I715" s="133"/>
      <c r="J715" s="131" t="e">
        <f>Summary!C21-J711+J713+J714+C215+#REF!</f>
        <v>#REF!</v>
      </c>
      <c r="K715" s="132"/>
      <c r="L715" s="133"/>
      <c r="M715" s="138" t="e">
        <f>Summary!D21-M711+M713+M714+C215+#REF!</f>
        <v>#REF!</v>
      </c>
    </row>
    <row r="716" spans="2:14" hidden="1">
      <c r="C716" s="86" t="s">
        <v>115</v>
      </c>
      <c r="D716" s="311">
        <v>746</v>
      </c>
      <c r="E716" s="277" t="s">
        <v>116</v>
      </c>
      <c r="F716" s="1"/>
      <c r="G716" s="13"/>
      <c r="H716" s="1"/>
      <c r="I716" s="1"/>
      <c r="J716" s="13"/>
      <c r="K716" s="1"/>
      <c r="L716" s="1"/>
      <c r="M716" s="13"/>
      <c r="N716" s="82"/>
    </row>
  </sheetData>
  <autoFilter ref="A87:M188"/>
  <mergeCells count="271">
    <mergeCell ref="E271:G271"/>
    <mergeCell ref="H271:J271"/>
    <mergeCell ref="K271:M271"/>
    <mergeCell ref="C279:D279"/>
    <mergeCell ref="C280:D280"/>
    <mergeCell ref="C283:D283"/>
    <mergeCell ref="E287:G287"/>
    <mergeCell ref="H287:J287"/>
    <mergeCell ref="K287:M287"/>
    <mergeCell ref="C456:D456"/>
    <mergeCell ref="C459:D459"/>
    <mergeCell ref="C478:M478"/>
    <mergeCell ref="C555:D555"/>
    <mergeCell ref="C558:M558"/>
    <mergeCell ref="E559:G559"/>
    <mergeCell ref="H559:J559"/>
    <mergeCell ref="C398:M398"/>
    <mergeCell ref="E399:G399"/>
    <mergeCell ref="H399:J399"/>
    <mergeCell ref="C423:D423"/>
    <mergeCell ref="K399:M399"/>
    <mergeCell ref="K447:M447"/>
    <mergeCell ref="C455:D455"/>
    <mergeCell ref="C446:M446"/>
    <mergeCell ref="C443:D443"/>
    <mergeCell ref="E479:G479"/>
    <mergeCell ref="H479:J479"/>
    <mergeCell ref="K479:M479"/>
    <mergeCell ref="C462:M462"/>
    <mergeCell ref="K463:M463"/>
    <mergeCell ref="E463:G463"/>
    <mergeCell ref="H463:J463"/>
    <mergeCell ref="C491:D491"/>
    <mergeCell ref="K319:M319"/>
    <mergeCell ref="C327:D327"/>
    <mergeCell ref="C328:D328"/>
    <mergeCell ref="C331:D331"/>
    <mergeCell ref="C407:D407"/>
    <mergeCell ref="C334:M334"/>
    <mergeCell ref="E335:G335"/>
    <mergeCell ref="H335:J335"/>
    <mergeCell ref="K335:M335"/>
    <mergeCell ref="C343:D343"/>
    <mergeCell ref="C344:D344"/>
    <mergeCell ref="C347:D347"/>
    <mergeCell ref="C350:M350"/>
    <mergeCell ref="E351:G351"/>
    <mergeCell ref="H351:J351"/>
    <mergeCell ref="K351:M351"/>
    <mergeCell ref="C391:D391"/>
    <mergeCell ref="C392:D392"/>
    <mergeCell ref="C395:D395"/>
    <mergeCell ref="C494:M494"/>
    <mergeCell ref="C510:M510"/>
    <mergeCell ref="E511:G511"/>
    <mergeCell ref="C535:D535"/>
    <mergeCell ref="E495:G495"/>
    <mergeCell ref="C503:D503"/>
    <mergeCell ref="C472:D472"/>
    <mergeCell ref="C475:D475"/>
    <mergeCell ref="C471:D471"/>
    <mergeCell ref="H511:J511"/>
    <mergeCell ref="K511:M511"/>
    <mergeCell ref="C519:D519"/>
    <mergeCell ref="C520:D520"/>
    <mergeCell ref="C526:M526"/>
    <mergeCell ref="E527:G527"/>
    <mergeCell ref="K495:M495"/>
    <mergeCell ref="C523:D523"/>
    <mergeCell ref="C504:D504"/>
    <mergeCell ref="C507:D507"/>
    <mergeCell ref="C567:D567"/>
    <mergeCell ref="C568:D568"/>
    <mergeCell ref="C536:D536"/>
    <mergeCell ref="C539:D539"/>
    <mergeCell ref="H495:J495"/>
    <mergeCell ref="H527:J527"/>
    <mergeCell ref="K527:M527"/>
    <mergeCell ref="C638:M638"/>
    <mergeCell ref="E639:G639"/>
    <mergeCell ref="E607:G607"/>
    <mergeCell ref="C619:D619"/>
    <mergeCell ref="C622:M622"/>
    <mergeCell ref="C542:M542"/>
    <mergeCell ref="E543:G543"/>
    <mergeCell ref="H543:J543"/>
    <mergeCell ref="K543:M543"/>
    <mergeCell ref="C551:D551"/>
    <mergeCell ref="C552:D552"/>
    <mergeCell ref="E575:G575"/>
    <mergeCell ref="H575:J575"/>
    <mergeCell ref="K575:M575"/>
    <mergeCell ref="C571:D571"/>
    <mergeCell ref="C574:M574"/>
    <mergeCell ref="K559:M559"/>
    <mergeCell ref="C651:D651"/>
    <mergeCell ref="H607:J607"/>
    <mergeCell ref="K623:M623"/>
    <mergeCell ref="C583:D583"/>
    <mergeCell ref="C647:D647"/>
    <mergeCell ref="C648:D648"/>
    <mergeCell ref="K607:M607"/>
    <mergeCell ref="H639:J639"/>
    <mergeCell ref="K639:M639"/>
    <mergeCell ref="C616:D616"/>
    <mergeCell ref="C615:D615"/>
    <mergeCell ref="E623:G623"/>
    <mergeCell ref="H623:J623"/>
    <mergeCell ref="K591:M591"/>
    <mergeCell ref="C599:D599"/>
    <mergeCell ref="C600:D600"/>
    <mergeCell ref="C603:D603"/>
    <mergeCell ref="C587:D587"/>
    <mergeCell ref="C584:D584"/>
    <mergeCell ref="C590:M590"/>
    <mergeCell ref="N191:N192"/>
    <mergeCell ref="O190:O191"/>
    <mergeCell ref="E191:G191"/>
    <mergeCell ref="D190:L190"/>
    <mergeCell ref="C222:M222"/>
    <mergeCell ref="B218:K218"/>
    <mergeCell ref="E223:G223"/>
    <mergeCell ref="H223:J223"/>
    <mergeCell ref="B212:K212"/>
    <mergeCell ref="E208:G208"/>
    <mergeCell ref="H208:J208"/>
    <mergeCell ref="B211:D211"/>
    <mergeCell ref="B210:D210"/>
    <mergeCell ref="B217:D217"/>
    <mergeCell ref="B207:M207"/>
    <mergeCell ref="K208:M208"/>
    <mergeCell ref="E214:G214"/>
    <mergeCell ref="H214:J214"/>
    <mergeCell ref="K214:M214"/>
    <mergeCell ref="B214:D216"/>
    <mergeCell ref="B213:M213"/>
    <mergeCell ref="K223:M223"/>
    <mergeCell ref="D171:M171"/>
    <mergeCell ref="N172:N173"/>
    <mergeCell ref="B206:K206"/>
    <mergeCell ref="K431:M431"/>
    <mergeCell ref="C411:D411"/>
    <mergeCell ref="N1:N2"/>
    <mergeCell ref="B1:M1"/>
    <mergeCell ref="B4:M4"/>
    <mergeCell ref="C3:D3"/>
    <mergeCell ref="E3:G3"/>
    <mergeCell ref="H3:J3"/>
    <mergeCell ref="H5:J5"/>
    <mergeCell ref="K5:M5"/>
    <mergeCell ref="K3:M3"/>
    <mergeCell ref="B2:M2"/>
    <mergeCell ref="E5:G5"/>
    <mergeCell ref="B188:D188"/>
    <mergeCell ref="B189:K189"/>
    <mergeCell ref="B205:D205"/>
    <mergeCell ref="H172:J172"/>
    <mergeCell ref="K172:M172"/>
    <mergeCell ref="H191:J191"/>
    <mergeCell ref="K191:M191"/>
    <mergeCell ref="E172:G172"/>
    <mergeCell ref="O86:O87"/>
    <mergeCell ref="B170:K170"/>
    <mergeCell ref="B78:K78"/>
    <mergeCell ref="N86:N87"/>
    <mergeCell ref="K86:M86"/>
    <mergeCell ref="K80:M80"/>
    <mergeCell ref="B85:M85"/>
    <mergeCell ref="B84:K84"/>
    <mergeCell ref="E80:G80"/>
    <mergeCell ref="H80:J80"/>
    <mergeCell ref="B79:M79"/>
    <mergeCell ref="E86:G86"/>
    <mergeCell ref="H86:J86"/>
    <mergeCell ref="B169:D169"/>
    <mergeCell ref="C696:D696"/>
    <mergeCell ref="C699:D699"/>
    <mergeCell ref="E687:G687"/>
    <mergeCell ref="H687:J687"/>
    <mergeCell ref="C711:D711"/>
    <mergeCell ref="C231:D231"/>
    <mergeCell ref="C232:D232"/>
    <mergeCell ref="C235:D235"/>
    <mergeCell ref="E591:G591"/>
    <mergeCell ref="H591:J591"/>
    <mergeCell ref="C487:D487"/>
    <mergeCell ref="C488:D488"/>
    <mergeCell ref="C439:D439"/>
    <mergeCell ref="C440:D440"/>
    <mergeCell ref="E447:G447"/>
    <mergeCell ref="H447:J447"/>
    <mergeCell ref="C286:M286"/>
    <mergeCell ref="K687:M687"/>
    <mergeCell ref="C606:M606"/>
    <mergeCell ref="C654:M654"/>
    <mergeCell ref="C686:M686"/>
    <mergeCell ref="C631:D631"/>
    <mergeCell ref="C632:D632"/>
    <mergeCell ref="C635:D635"/>
    <mergeCell ref="C414:M414"/>
    <mergeCell ref="E415:G415"/>
    <mergeCell ref="H415:J415"/>
    <mergeCell ref="K415:M415"/>
    <mergeCell ref="C712:D712"/>
    <mergeCell ref="C715:D715"/>
    <mergeCell ref="E655:G655"/>
    <mergeCell ref="H655:J655"/>
    <mergeCell ref="K655:M655"/>
    <mergeCell ref="C663:D663"/>
    <mergeCell ref="C664:D664"/>
    <mergeCell ref="C667:D667"/>
    <mergeCell ref="C670:M670"/>
    <mergeCell ref="E671:G671"/>
    <mergeCell ref="H671:J671"/>
    <mergeCell ref="K671:M671"/>
    <mergeCell ref="C679:D679"/>
    <mergeCell ref="C680:D680"/>
    <mergeCell ref="C683:D683"/>
    <mergeCell ref="C702:M702"/>
    <mergeCell ref="E703:G703"/>
    <mergeCell ref="H703:J703"/>
    <mergeCell ref="K703:M703"/>
    <mergeCell ref="C695:D695"/>
    <mergeCell ref="C315:D315"/>
    <mergeCell ref="C318:M318"/>
    <mergeCell ref="E319:G319"/>
    <mergeCell ref="H319:J319"/>
    <mergeCell ref="C359:D359"/>
    <mergeCell ref="C360:D360"/>
    <mergeCell ref="C363:D363"/>
    <mergeCell ref="C430:M430"/>
    <mergeCell ref="E431:G431"/>
    <mergeCell ref="H431:J431"/>
    <mergeCell ref="C382:M382"/>
    <mergeCell ref="E383:G383"/>
    <mergeCell ref="C376:D376"/>
    <mergeCell ref="C379:D379"/>
    <mergeCell ref="C366:M366"/>
    <mergeCell ref="E367:G367"/>
    <mergeCell ref="H367:J367"/>
    <mergeCell ref="K367:M367"/>
    <mergeCell ref="C375:D375"/>
    <mergeCell ref="H383:J383"/>
    <mergeCell ref="K383:M383"/>
    <mergeCell ref="C424:D424"/>
    <mergeCell ref="C427:D427"/>
    <mergeCell ref="C408:D408"/>
    <mergeCell ref="C238:M238"/>
    <mergeCell ref="E239:G239"/>
    <mergeCell ref="H239:J239"/>
    <mergeCell ref="K239:M239"/>
    <mergeCell ref="C247:D247"/>
    <mergeCell ref="C248:D248"/>
    <mergeCell ref="C251:D251"/>
    <mergeCell ref="C311:D311"/>
    <mergeCell ref="C312:D312"/>
    <mergeCell ref="C254:M254"/>
    <mergeCell ref="E255:G255"/>
    <mergeCell ref="H255:J255"/>
    <mergeCell ref="K255:M255"/>
    <mergeCell ref="C263:D263"/>
    <mergeCell ref="C264:D264"/>
    <mergeCell ref="C267:D267"/>
    <mergeCell ref="C302:M302"/>
    <mergeCell ref="E303:G303"/>
    <mergeCell ref="H303:J303"/>
    <mergeCell ref="K303:M303"/>
    <mergeCell ref="C295:D295"/>
    <mergeCell ref="C296:D296"/>
    <mergeCell ref="C299:D299"/>
    <mergeCell ref="C270:M270"/>
  </mergeCells>
  <phoneticPr fontId="0" type="noConversion"/>
  <conditionalFormatting sqref="J187 E193:E196 G83 J83 M83 E203 K88:K91 E88:E91 H88:H91 G193:H193 E128:E142 K128:K142 H128:H130 H139:H142 J88 E95:E126 G174:H174 H103:H126 H95:H101 E174:E176 J174:K174 H160:H167 H157:H158 G204 K95:K126 H144:H155 K144:K167 E144:E167 G166:G168 J167:J168 H200 E199 J193:K193 H194:H198 K194:K200 H175 K175:K176">
    <cfRule type="cellIs" dxfId="175" priority="6944" stopIfTrue="1" operator="equal">
      <formula>"3a"</formula>
    </cfRule>
    <cfRule type="cellIs" dxfId="174" priority="6945" stopIfTrue="1" operator="equal">
      <formula>"3b"</formula>
    </cfRule>
  </conditionalFormatting>
  <conditionalFormatting sqref="J187 E193:E196 G83 J83 M83 E203 K88:K91 E88:E91 H88:H91 G193:H193 E128:E142 K128:K142 H128:H130 H139:H142 J88 E95:E126 G174:H174 H103:H126 H95:H101 E174:E176 J174:K174 H160:H167 H157:H158 J204 G204 K95:K126 H144:H155 K144:K167 E144:E167 G166:G168 J167:J168 H200 E199 J193:K193 H194:H198 K194:K200 H175 K175:K176">
    <cfRule type="cellIs" dxfId="173" priority="6946" stopIfTrue="1" operator="equal">
      <formula>"3a"</formula>
    </cfRule>
    <cfRule type="cellIs" dxfId="172" priority="6947" stopIfTrue="1" operator="equal">
      <formula>"3b"</formula>
    </cfRule>
  </conditionalFormatting>
  <conditionalFormatting sqref="G81 M81 G13 J13 M13 M83 J83 G83 M38:M44 J38:J44 G38:G44 G11 J11 M11 G46 J46 M46 M48:M75 J48:J75 G48:G75 M35:M36 J35:J36 G35:G36 M26:M33 J26:J33 G26:G33 M7:M9 M15:M24 J7:J9 J15:J24 G7:G9 G15:G24">
    <cfRule type="cellIs" dxfId="171" priority="6948" stopIfTrue="1" operator="greaterThanOrEqual">
      <formula>4</formula>
    </cfRule>
  </conditionalFormatting>
  <conditionalFormatting sqref="K203">
    <cfRule type="cellIs" dxfId="170" priority="523" stopIfTrue="1" operator="equal">
      <formula>"3a"</formula>
    </cfRule>
    <cfRule type="cellIs" dxfId="169" priority="524" stopIfTrue="1" operator="equal">
      <formula>"3b"</formula>
    </cfRule>
  </conditionalFormatting>
  <conditionalFormatting sqref="K203">
    <cfRule type="cellIs" dxfId="168" priority="525" stopIfTrue="1" operator="equal">
      <formula>"3a"</formula>
    </cfRule>
    <cfRule type="cellIs" dxfId="167" priority="526" stopIfTrue="1" operator="equal">
      <formula>"3b"</formula>
    </cfRule>
  </conditionalFormatting>
  <conditionalFormatting sqref="H203">
    <cfRule type="cellIs" dxfId="166" priority="467" stopIfTrue="1" operator="equal">
      <formula>"3a"</formula>
    </cfRule>
    <cfRule type="cellIs" dxfId="165" priority="468" stopIfTrue="1" operator="equal">
      <formula>"3b"</formula>
    </cfRule>
  </conditionalFormatting>
  <conditionalFormatting sqref="H203">
    <cfRule type="cellIs" dxfId="164" priority="469" stopIfTrue="1" operator="equal">
      <formula>"3a"</formula>
    </cfRule>
    <cfRule type="cellIs" dxfId="163" priority="470" stopIfTrue="1" operator="equal">
      <formula>"3b"</formula>
    </cfRule>
  </conditionalFormatting>
  <conditionalFormatting sqref="E197:E198 E200">
    <cfRule type="cellIs" dxfId="162" priority="206" stopIfTrue="1" operator="equal">
      <formula>"3a"</formula>
    </cfRule>
    <cfRule type="cellIs" dxfId="161" priority="207" stopIfTrue="1" operator="equal">
      <formula>"3b"</formula>
    </cfRule>
  </conditionalFormatting>
  <conditionalFormatting sqref="E197:E198 E200">
    <cfRule type="cellIs" dxfId="160" priority="208" stopIfTrue="1" operator="equal">
      <formula>"3a"</formula>
    </cfRule>
    <cfRule type="cellIs" dxfId="159" priority="209" stopIfTrue="1" operator="equal">
      <formula>"3b"</formula>
    </cfRule>
  </conditionalFormatting>
  <conditionalFormatting sqref="J14 M14">
    <cfRule type="cellIs" dxfId="158" priority="196" stopIfTrue="1" operator="greaterThanOrEqual">
      <formula>4</formula>
    </cfRule>
  </conditionalFormatting>
  <conditionalFormatting sqref="H92 E92 K92">
    <cfRule type="cellIs" dxfId="157" priority="192" stopIfTrue="1" operator="equal">
      <formula>"3a"</formula>
    </cfRule>
    <cfRule type="cellIs" dxfId="156" priority="193" stopIfTrue="1" operator="equal">
      <formula>"3b"</formula>
    </cfRule>
  </conditionalFormatting>
  <conditionalFormatting sqref="H92 E92 K92">
    <cfRule type="cellIs" dxfId="155" priority="194" stopIfTrue="1" operator="equal">
      <formula>"3a"</formula>
    </cfRule>
    <cfRule type="cellIs" dxfId="154" priority="195" stopIfTrue="1" operator="equal">
      <formula>"3b"</formula>
    </cfRule>
  </conditionalFormatting>
  <conditionalFormatting sqref="H176">
    <cfRule type="cellIs" dxfId="153" priority="184" stopIfTrue="1" operator="equal">
      <formula>"3a"</formula>
    </cfRule>
    <cfRule type="cellIs" dxfId="152" priority="185" stopIfTrue="1" operator="equal">
      <formula>"3b"</formula>
    </cfRule>
  </conditionalFormatting>
  <conditionalFormatting sqref="H176">
    <cfRule type="cellIs" dxfId="151" priority="186" stopIfTrue="1" operator="equal">
      <formula>"3a"</formula>
    </cfRule>
    <cfRule type="cellIs" dxfId="150" priority="187" stopIfTrue="1" operator="equal">
      <formula>"3b"</formula>
    </cfRule>
  </conditionalFormatting>
  <conditionalFormatting sqref="M12 J12 G12">
    <cfRule type="cellIs" dxfId="149" priority="171" stopIfTrue="1" operator="greaterThanOrEqual">
      <formula>4</formula>
    </cfRule>
  </conditionalFormatting>
  <conditionalFormatting sqref="G82 M82">
    <cfRule type="cellIs" dxfId="148" priority="170" stopIfTrue="1" operator="greaterThanOrEqual">
      <formula>4</formula>
    </cfRule>
  </conditionalFormatting>
  <conditionalFormatting sqref="J81">
    <cfRule type="cellIs" dxfId="147" priority="169" stopIfTrue="1" operator="greaterThanOrEqual">
      <formula>4</formula>
    </cfRule>
  </conditionalFormatting>
  <conditionalFormatting sqref="J82">
    <cfRule type="cellIs" dxfId="146" priority="168" stopIfTrue="1" operator="greaterThanOrEqual">
      <formula>4</formula>
    </cfRule>
  </conditionalFormatting>
  <conditionalFormatting sqref="M37 J37 G37">
    <cfRule type="cellIs" dxfId="145" priority="167" stopIfTrue="1" operator="greaterThanOrEqual">
      <formula>4</formula>
    </cfRule>
  </conditionalFormatting>
  <conditionalFormatting sqref="G10 J10 M10">
    <cfRule type="cellIs" dxfId="144" priority="166" stopIfTrue="1" operator="greaterThanOrEqual">
      <formula>4</formula>
    </cfRule>
  </conditionalFormatting>
  <conditionalFormatting sqref="G45 J45 M45">
    <cfRule type="cellIs" dxfId="143" priority="165" stopIfTrue="1" operator="greaterThanOrEqual">
      <formula>4</formula>
    </cfRule>
  </conditionalFormatting>
  <conditionalFormatting sqref="M47 J47 G47">
    <cfRule type="cellIs" dxfId="142" priority="164" stopIfTrue="1" operator="greaterThanOrEqual">
      <formula>4</formula>
    </cfRule>
  </conditionalFormatting>
  <conditionalFormatting sqref="M34 J34 G34">
    <cfRule type="cellIs" dxfId="141" priority="163" stopIfTrue="1" operator="greaterThanOrEqual">
      <formula>4</formula>
    </cfRule>
  </conditionalFormatting>
  <conditionalFormatting sqref="M25 J25 G25">
    <cfRule type="cellIs" dxfId="140" priority="162" stopIfTrue="1" operator="greaterThanOrEqual">
      <formula>4</formula>
    </cfRule>
  </conditionalFormatting>
  <conditionalFormatting sqref="G14">
    <cfRule type="cellIs" dxfId="139" priority="161" stopIfTrue="1" operator="greaterThanOrEqual">
      <formula>4</formula>
    </cfRule>
  </conditionalFormatting>
  <conditionalFormatting sqref="H127">
    <cfRule type="cellIs" dxfId="138" priority="133" stopIfTrue="1" operator="equal">
      <formula>"3a"</formula>
    </cfRule>
    <cfRule type="cellIs" dxfId="137" priority="134" stopIfTrue="1" operator="equal">
      <formula>"3b"</formula>
    </cfRule>
  </conditionalFormatting>
  <conditionalFormatting sqref="H127">
    <cfRule type="cellIs" dxfId="136" priority="135" stopIfTrue="1" operator="equal">
      <formula>"3a"</formula>
    </cfRule>
    <cfRule type="cellIs" dxfId="135" priority="136" stopIfTrue="1" operator="equal">
      <formula>"3b"</formula>
    </cfRule>
  </conditionalFormatting>
  <conditionalFormatting sqref="H131:H138">
    <cfRule type="cellIs" dxfId="134" priority="125" stopIfTrue="1" operator="equal">
      <formula>"3a"</formula>
    </cfRule>
    <cfRule type="cellIs" dxfId="133" priority="126" stopIfTrue="1" operator="equal">
      <formula>"3b"</formula>
    </cfRule>
  </conditionalFormatting>
  <conditionalFormatting sqref="H131:H138">
    <cfRule type="cellIs" dxfId="132" priority="127" stopIfTrue="1" operator="equal">
      <formula>"3a"</formula>
    </cfRule>
    <cfRule type="cellIs" dxfId="131" priority="128" stopIfTrue="1" operator="equal">
      <formula>"3b"</formula>
    </cfRule>
  </conditionalFormatting>
  <conditionalFormatting sqref="E127 K127">
    <cfRule type="cellIs" dxfId="130" priority="145" stopIfTrue="1" operator="equal">
      <formula>"3a"</formula>
    </cfRule>
    <cfRule type="cellIs" dxfId="129" priority="146" stopIfTrue="1" operator="equal">
      <formula>"3b"</formula>
    </cfRule>
  </conditionalFormatting>
  <conditionalFormatting sqref="E127 K127">
    <cfRule type="cellIs" dxfId="128" priority="147" stopIfTrue="1" operator="equal">
      <formula>"3a"</formula>
    </cfRule>
    <cfRule type="cellIs" dxfId="127" priority="148" stopIfTrue="1" operator="equal">
      <formula>"3b"</formula>
    </cfRule>
  </conditionalFormatting>
  <conditionalFormatting sqref="E143 K143 H143">
    <cfRule type="cellIs" dxfId="126" priority="121" stopIfTrue="1" operator="equal">
      <formula>"3a"</formula>
    </cfRule>
    <cfRule type="cellIs" dxfId="125" priority="122" stopIfTrue="1" operator="equal">
      <formula>"3b"</formula>
    </cfRule>
  </conditionalFormatting>
  <conditionalFormatting sqref="E143 K143 H143">
    <cfRule type="cellIs" dxfId="124" priority="123" stopIfTrue="1" operator="equal">
      <formula>"3a"</formula>
    </cfRule>
    <cfRule type="cellIs" dxfId="123" priority="124" stopIfTrue="1" operator="equal">
      <formula>"3b"</formula>
    </cfRule>
  </conditionalFormatting>
  <conditionalFormatting sqref="E201">
    <cfRule type="cellIs" dxfId="122" priority="105" stopIfTrue="1" operator="equal">
      <formula>"3a"</formula>
    </cfRule>
    <cfRule type="cellIs" dxfId="121" priority="106" stopIfTrue="1" operator="equal">
      <formula>"3b"</formula>
    </cfRule>
  </conditionalFormatting>
  <conditionalFormatting sqref="E201">
    <cfRule type="cellIs" dxfId="120" priority="107" stopIfTrue="1" operator="equal">
      <formula>"3a"</formula>
    </cfRule>
    <cfRule type="cellIs" dxfId="119" priority="108" stopIfTrue="1" operator="equal">
      <formula>"3b"</formula>
    </cfRule>
  </conditionalFormatting>
  <conditionalFormatting sqref="H202 K202">
    <cfRule type="cellIs" dxfId="118" priority="101" stopIfTrue="1" operator="equal">
      <formula>"3a"</formula>
    </cfRule>
    <cfRule type="cellIs" dxfId="117" priority="102" stopIfTrue="1" operator="equal">
      <formula>"3b"</formula>
    </cfRule>
  </conditionalFormatting>
  <conditionalFormatting sqref="H202 K202">
    <cfRule type="cellIs" dxfId="116" priority="103" stopIfTrue="1" operator="equal">
      <formula>"3a"</formula>
    </cfRule>
    <cfRule type="cellIs" dxfId="115" priority="104" stopIfTrue="1" operator="equal">
      <formula>"3b"</formula>
    </cfRule>
  </conditionalFormatting>
  <conditionalFormatting sqref="H201 K201">
    <cfRule type="cellIs" dxfId="114" priority="109" stopIfTrue="1" operator="equal">
      <formula>"3a"</formula>
    </cfRule>
    <cfRule type="cellIs" dxfId="113" priority="110" stopIfTrue="1" operator="equal">
      <formula>"3b"</formula>
    </cfRule>
  </conditionalFormatting>
  <conditionalFormatting sqref="H201 K201">
    <cfRule type="cellIs" dxfId="112" priority="111" stopIfTrue="1" operator="equal">
      <formula>"3a"</formula>
    </cfRule>
    <cfRule type="cellIs" dxfId="111" priority="112" stopIfTrue="1" operator="equal">
      <formula>"3b"</formula>
    </cfRule>
  </conditionalFormatting>
  <conditionalFormatting sqref="E202">
    <cfRule type="cellIs" dxfId="110" priority="97" stopIfTrue="1" operator="equal">
      <formula>"3a"</formula>
    </cfRule>
    <cfRule type="cellIs" dxfId="109" priority="98" stopIfTrue="1" operator="equal">
      <formula>"3b"</formula>
    </cfRule>
  </conditionalFormatting>
  <conditionalFormatting sqref="E202">
    <cfRule type="cellIs" dxfId="108" priority="99" stopIfTrue="1" operator="equal">
      <formula>"3a"</formula>
    </cfRule>
    <cfRule type="cellIs" dxfId="107" priority="100" stopIfTrue="1" operator="equal">
      <formula>"3b"</formula>
    </cfRule>
  </conditionalFormatting>
  <conditionalFormatting sqref="E93:E94 K93:K94 H93:H94">
    <cfRule type="cellIs" dxfId="106" priority="69" stopIfTrue="1" operator="equal">
      <formula>"3a"</formula>
    </cfRule>
    <cfRule type="cellIs" dxfId="105" priority="70" stopIfTrue="1" operator="equal">
      <formula>"3b"</formula>
    </cfRule>
  </conditionalFormatting>
  <conditionalFormatting sqref="E93:E94 K93:K94 H93:H94">
    <cfRule type="cellIs" dxfId="104" priority="71" stopIfTrue="1" operator="equal">
      <formula>"3a"</formula>
    </cfRule>
    <cfRule type="cellIs" dxfId="103" priority="72" stopIfTrue="1" operator="equal">
      <formula>"3b"</formula>
    </cfRule>
  </conditionalFormatting>
  <conditionalFormatting sqref="H102">
    <cfRule type="cellIs" dxfId="102" priority="61" stopIfTrue="1" operator="equal">
      <formula>"3a"</formula>
    </cfRule>
    <cfRule type="cellIs" dxfId="101" priority="62" stopIfTrue="1" operator="equal">
      <formula>"3b"</formula>
    </cfRule>
  </conditionalFormatting>
  <conditionalFormatting sqref="H102">
    <cfRule type="cellIs" dxfId="100" priority="63" stopIfTrue="1" operator="equal">
      <formula>"3a"</formula>
    </cfRule>
    <cfRule type="cellIs" dxfId="99" priority="64" stopIfTrue="1" operator="equal">
      <formula>"3b"</formula>
    </cfRule>
  </conditionalFormatting>
  <conditionalFormatting sqref="H159">
    <cfRule type="cellIs" dxfId="98" priority="57" stopIfTrue="1" operator="equal">
      <formula>"3a"</formula>
    </cfRule>
    <cfRule type="cellIs" dxfId="97" priority="58" stopIfTrue="1" operator="equal">
      <formula>"3b"</formula>
    </cfRule>
  </conditionalFormatting>
  <conditionalFormatting sqref="H159">
    <cfRule type="cellIs" dxfId="96" priority="59" stopIfTrue="1" operator="equal">
      <formula>"3a"</formula>
    </cfRule>
    <cfRule type="cellIs" dxfId="95" priority="60" stopIfTrue="1" operator="equal">
      <formula>"3b"</formula>
    </cfRule>
  </conditionalFormatting>
  <conditionalFormatting sqref="H156">
    <cfRule type="cellIs" dxfId="94" priority="53" stopIfTrue="1" operator="equal">
      <formula>"3a"</formula>
    </cfRule>
    <cfRule type="cellIs" dxfId="93" priority="54" stopIfTrue="1" operator="equal">
      <formula>"3b"</formula>
    </cfRule>
  </conditionalFormatting>
  <conditionalFormatting sqref="H156">
    <cfRule type="cellIs" dxfId="92" priority="55" stopIfTrue="1" operator="equal">
      <formula>"3a"</formula>
    </cfRule>
    <cfRule type="cellIs" dxfId="91" priority="56" stopIfTrue="1" operator="equal">
      <formula>"3b"</formula>
    </cfRule>
  </conditionalFormatting>
  <conditionalFormatting sqref="H199">
    <cfRule type="cellIs" dxfId="90" priority="49" stopIfTrue="1" operator="equal">
      <formula>"3a"</formula>
    </cfRule>
    <cfRule type="cellIs" dxfId="89" priority="50" stopIfTrue="1" operator="equal">
      <formula>"3b"</formula>
    </cfRule>
  </conditionalFormatting>
  <conditionalFormatting sqref="H199">
    <cfRule type="cellIs" dxfId="88" priority="51" stopIfTrue="1" operator="equal">
      <formula>"3a"</formula>
    </cfRule>
    <cfRule type="cellIs" dxfId="87" priority="52" stopIfTrue="1" operator="equal">
      <formula>"3b"</formula>
    </cfRule>
  </conditionalFormatting>
  <conditionalFormatting sqref="G194:G203">
    <cfRule type="cellIs" dxfId="86" priority="45" stopIfTrue="1" operator="equal">
      <formula>"3a"</formula>
    </cfRule>
    <cfRule type="cellIs" dxfId="85" priority="46" stopIfTrue="1" operator="equal">
      <formula>"3b"</formula>
    </cfRule>
  </conditionalFormatting>
  <conditionalFormatting sqref="G194:G203">
    <cfRule type="cellIs" dxfId="84" priority="47" stopIfTrue="1" operator="equal">
      <formula>"3a"</formula>
    </cfRule>
    <cfRule type="cellIs" dxfId="83" priority="48" stopIfTrue="1" operator="equal">
      <formula>"3b"</formula>
    </cfRule>
  </conditionalFormatting>
  <conditionalFormatting sqref="J194:J203">
    <cfRule type="cellIs" dxfId="82" priority="41" stopIfTrue="1" operator="equal">
      <formula>"3a"</formula>
    </cfRule>
    <cfRule type="cellIs" dxfId="81" priority="42" stopIfTrue="1" operator="equal">
      <formula>"3b"</formula>
    </cfRule>
  </conditionalFormatting>
  <conditionalFormatting sqref="J194:J203">
    <cfRule type="cellIs" dxfId="80" priority="43" stopIfTrue="1" operator="equal">
      <formula>"3a"</formula>
    </cfRule>
    <cfRule type="cellIs" dxfId="79" priority="44" stopIfTrue="1" operator="equal">
      <formula>"3b"</formula>
    </cfRule>
  </conditionalFormatting>
  <conditionalFormatting sqref="G175:G176">
    <cfRule type="cellIs" dxfId="78" priority="37" stopIfTrue="1" operator="equal">
      <formula>"3a"</formula>
    </cfRule>
    <cfRule type="cellIs" dxfId="77" priority="38" stopIfTrue="1" operator="equal">
      <formula>"3b"</formula>
    </cfRule>
  </conditionalFormatting>
  <conditionalFormatting sqref="G175:G176">
    <cfRule type="cellIs" dxfId="76" priority="39" stopIfTrue="1" operator="equal">
      <formula>"3a"</formula>
    </cfRule>
    <cfRule type="cellIs" dxfId="75" priority="40" stopIfTrue="1" operator="equal">
      <formula>"3b"</formula>
    </cfRule>
  </conditionalFormatting>
  <conditionalFormatting sqref="J175:J176">
    <cfRule type="cellIs" dxfId="74" priority="25" stopIfTrue="1" operator="equal">
      <formula>"3a"</formula>
    </cfRule>
    <cfRule type="cellIs" dxfId="73" priority="26" stopIfTrue="1" operator="equal">
      <formula>"3b"</formula>
    </cfRule>
  </conditionalFormatting>
  <conditionalFormatting sqref="J175:J176">
    <cfRule type="cellIs" dxfId="72" priority="27" stopIfTrue="1" operator="equal">
      <formula>"3a"</formula>
    </cfRule>
    <cfRule type="cellIs" dxfId="71" priority="28" stopIfTrue="1" operator="equal">
      <formula>"3b"</formula>
    </cfRule>
  </conditionalFormatting>
  <conditionalFormatting sqref="E177:E186 K177:K186">
    <cfRule type="cellIs" dxfId="70" priority="21" stopIfTrue="1" operator="equal">
      <formula>"3a"</formula>
    </cfRule>
    <cfRule type="cellIs" dxfId="69" priority="22" stopIfTrue="1" operator="equal">
      <formula>"3b"</formula>
    </cfRule>
  </conditionalFormatting>
  <conditionalFormatting sqref="E177:E186 K177:K186">
    <cfRule type="cellIs" dxfId="68" priority="23" stopIfTrue="1" operator="equal">
      <formula>"3a"</formula>
    </cfRule>
    <cfRule type="cellIs" dxfId="67" priority="24" stopIfTrue="1" operator="equal">
      <formula>"3b"</formula>
    </cfRule>
  </conditionalFormatting>
  <conditionalFormatting sqref="H177:H186">
    <cfRule type="cellIs" dxfId="66" priority="17" stopIfTrue="1" operator="equal">
      <formula>"3a"</formula>
    </cfRule>
    <cfRule type="cellIs" dxfId="65" priority="18" stopIfTrue="1" operator="equal">
      <formula>"3b"</formula>
    </cfRule>
  </conditionalFormatting>
  <conditionalFormatting sqref="H177:H186">
    <cfRule type="cellIs" dxfId="64" priority="19" stopIfTrue="1" operator="equal">
      <formula>"3a"</formula>
    </cfRule>
    <cfRule type="cellIs" dxfId="63" priority="20" stopIfTrue="1" operator="equal">
      <formula>"3b"</formula>
    </cfRule>
  </conditionalFormatting>
  <conditionalFormatting sqref="G177:G186">
    <cfRule type="cellIs" dxfId="62" priority="13" stopIfTrue="1" operator="equal">
      <formula>"3a"</formula>
    </cfRule>
    <cfRule type="cellIs" dxfId="61" priority="14" stopIfTrue="1" operator="equal">
      <formula>"3b"</formula>
    </cfRule>
  </conditionalFormatting>
  <conditionalFormatting sqref="G177:G186">
    <cfRule type="cellIs" dxfId="60" priority="15" stopIfTrue="1" operator="equal">
      <formula>"3a"</formula>
    </cfRule>
    <cfRule type="cellIs" dxfId="59" priority="16" stopIfTrue="1" operator="equal">
      <formula>"3b"</formula>
    </cfRule>
  </conditionalFormatting>
  <conditionalFormatting sqref="J177:J186">
    <cfRule type="cellIs" dxfId="58" priority="9" stopIfTrue="1" operator="equal">
      <formula>"3a"</formula>
    </cfRule>
    <cfRule type="cellIs" dxfId="57" priority="10" stopIfTrue="1" operator="equal">
      <formula>"3b"</formula>
    </cfRule>
  </conditionalFormatting>
  <conditionalFormatting sqref="J177:J186">
    <cfRule type="cellIs" dxfId="56" priority="11" stopIfTrue="1" operator="equal">
      <formula>"3a"</formula>
    </cfRule>
    <cfRule type="cellIs" dxfId="55" priority="12" stopIfTrue="1" operator="equal">
      <formula>"3b"</formula>
    </cfRule>
  </conditionalFormatting>
  <conditionalFormatting sqref="G88:G165">
    <cfRule type="cellIs" dxfId="54" priority="5" stopIfTrue="1" operator="equal">
      <formula>"3a"</formula>
    </cfRule>
    <cfRule type="cellIs" dxfId="53" priority="6" stopIfTrue="1" operator="equal">
      <formula>"3b"</formula>
    </cfRule>
  </conditionalFormatting>
  <conditionalFormatting sqref="G88:G165">
    <cfRule type="cellIs" dxfId="52" priority="7" stopIfTrue="1" operator="equal">
      <formula>"3a"</formula>
    </cfRule>
    <cfRule type="cellIs" dxfId="51" priority="8" stopIfTrue="1" operator="equal">
      <formula>"3b"</formula>
    </cfRule>
  </conditionalFormatting>
  <conditionalFormatting sqref="J89:J166">
    <cfRule type="cellIs" dxfId="50" priority="1" stopIfTrue="1" operator="equal">
      <formula>"3a"</formula>
    </cfRule>
    <cfRule type="cellIs" dxfId="49" priority="2" stopIfTrue="1" operator="equal">
      <formula>"3b"</formula>
    </cfRule>
  </conditionalFormatting>
  <conditionalFormatting sqref="J89:J166">
    <cfRule type="cellIs" dxfId="48" priority="3" stopIfTrue="1" operator="equal">
      <formula>"3a"</formula>
    </cfRule>
    <cfRule type="cellIs" dxfId="47" priority="4" stopIfTrue="1" operator="equal">
      <formula>"3b"</formula>
    </cfRule>
  </conditionalFormatting>
  <printOptions gridLines="1"/>
  <pageMargins left="0.3" right="0.19" top="0.31" bottom="0.37" header="0.2" footer="0.2"/>
  <pageSetup scale="41" fitToHeight="3" orientation="portrait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90"/>
  <sheetViews>
    <sheetView tabSelected="1" zoomScale="90" zoomScaleNormal="90" workbookViewId="0">
      <pane xSplit="5" ySplit="1" topLeftCell="F2" activePane="bottomRight" state="frozen"/>
      <selection activeCell="N47" sqref="N47"/>
      <selection pane="topRight" activeCell="N47" sqref="N47"/>
      <selection pane="bottomLeft" activeCell="N47" sqref="N47"/>
      <selection pane="bottomRight" activeCell="K1" sqref="K1"/>
    </sheetView>
  </sheetViews>
  <sheetFormatPr defaultColWidth="9.140625" defaultRowHeight="12.75"/>
  <cols>
    <col min="1" max="1" width="21.28515625" style="303" customWidth="1"/>
    <col min="2" max="2" width="12.5703125" style="300" customWidth="1"/>
    <col min="3" max="3" width="14.42578125" style="301" bestFit="1" customWidth="1"/>
    <col min="4" max="4" width="9.7109375" style="299" customWidth="1"/>
    <col min="5" max="5" width="24.28515625" style="299" customWidth="1"/>
    <col min="6" max="6" width="8.85546875" style="299" customWidth="1"/>
    <col min="7" max="8" width="7.85546875" style="299" customWidth="1"/>
    <col min="9" max="9" width="8.7109375" style="299" customWidth="1"/>
    <col min="10" max="11" width="17" style="302" customWidth="1"/>
    <col min="12" max="14" width="18.140625" style="302" customWidth="1"/>
    <col min="15" max="15" width="19.140625" style="302" customWidth="1"/>
    <col min="16" max="16" width="13.7109375" style="302" customWidth="1"/>
    <col min="17" max="17" width="14.28515625" style="302" customWidth="1"/>
    <col min="18" max="18" width="14" style="303" customWidth="1"/>
    <col min="19" max="19" width="8.7109375" style="304" customWidth="1"/>
    <col min="20" max="20" width="8.85546875" style="304" customWidth="1"/>
    <col min="21" max="21" width="11.5703125" style="301" customWidth="1"/>
    <col min="22" max="22" width="11.7109375" style="301" customWidth="1"/>
    <col min="23" max="23" width="11.5703125" style="301" customWidth="1"/>
    <col min="24" max="24" width="14" style="301" customWidth="1"/>
    <col min="25" max="25" width="19.5703125" style="299" customWidth="1"/>
    <col min="26" max="26" width="11.42578125" style="299" customWidth="1"/>
    <col min="27" max="27" width="65.28515625" style="305" customWidth="1"/>
    <col min="28" max="28" width="15.42578125" style="305" customWidth="1"/>
    <col min="29" max="29" width="11.28515625" style="305" customWidth="1"/>
    <col min="30" max="30" width="12.42578125" style="299" customWidth="1"/>
    <col min="31" max="31" width="12.5703125" style="306" customWidth="1"/>
    <col min="32" max="32" width="10.7109375" style="306" customWidth="1"/>
    <col min="33" max="33" width="10.5703125" style="299" customWidth="1"/>
    <col min="34" max="34" width="11.5703125" style="299" customWidth="1"/>
    <col min="35" max="35" width="12.140625" style="299" customWidth="1"/>
    <col min="36" max="36" width="11.7109375" style="299" customWidth="1"/>
    <col min="37" max="37" width="10.85546875" style="299" customWidth="1"/>
    <col min="38" max="38" width="11.42578125" style="299" customWidth="1"/>
    <col min="39" max="39" width="17.85546875" style="299" bestFit="1" customWidth="1"/>
    <col min="40" max="40" width="12.85546875" style="299" customWidth="1"/>
    <col min="41" max="41" width="11" style="299" customWidth="1"/>
    <col min="42" max="42" width="9.7109375" style="299" customWidth="1"/>
    <col min="43" max="43" width="8" style="299" bestFit="1" customWidth="1"/>
    <col min="44" max="44" width="7.85546875" style="299" customWidth="1"/>
    <col min="45" max="45" width="9" style="299" customWidth="1"/>
    <col min="46" max="46" width="10.7109375" style="299" customWidth="1"/>
    <col min="47" max="47" width="25.7109375" style="299" customWidth="1"/>
    <col min="48" max="48" width="11.85546875" style="306" customWidth="1"/>
    <col min="49" max="49" width="7.85546875" style="299" customWidth="1"/>
    <col min="50" max="50" width="25.7109375" style="299" customWidth="1"/>
    <col min="51" max="52" width="13.140625" style="306" customWidth="1"/>
    <col min="53" max="53" width="11.7109375" style="299" customWidth="1"/>
    <col min="54" max="54" width="10.7109375" style="299" customWidth="1"/>
    <col min="55" max="55" width="7.42578125" style="299" customWidth="1"/>
    <col min="56" max="60" width="9.140625" style="299"/>
    <col min="61" max="61" width="9.140625" style="370"/>
    <col min="62" max="63" width="9.140625" style="298"/>
    <col min="64" max="64" width="25.42578125" style="299" bestFit="1" customWidth="1"/>
    <col min="65" max="16384" width="9.140625" style="299"/>
  </cols>
  <sheetData>
    <row r="1" spans="1:64" s="141" customFormat="1" ht="57" customHeight="1">
      <c r="A1" s="465" t="s">
        <v>1728</v>
      </c>
      <c r="B1" s="141" t="s">
        <v>1729</v>
      </c>
      <c r="C1" s="141" t="s">
        <v>1730</v>
      </c>
      <c r="D1" s="141" t="s">
        <v>1731</v>
      </c>
      <c r="E1" s="141" t="s">
        <v>1732</v>
      </c>
      <c r="F1" s="141" t="s">
        <v>1733</v>
      </c>
      <c r="G1" s="141" t="s">
        <v>948</v>
      </c>
      <c r="H1" s="141" t="s">
        <v>1734</v>
      </c>
      <c r="I1" s="141" t="s">
        <v>1778</v>
      </c>
      <c r="J1" s="141" t="s">
        <v>1734</v>
      </c>
      <c r="K1" s="141" t="s">
        <v>139</v>
      </c>
      <c r="L1" s="141" t="s">
        <v>1735</v>
      </c>
      <c r="M1" s="141" t="s">
        <v>1736</v>
      </c>
      <c r="N1" s="141" t="s">
        <v>1737</v>
      </c>
      <c r="O1" s="141" t="s">
        <v>1738</v>
      </c>
      <c r="P1" s="141" t="s">
        <v>1739</v>
      </c>
      <c r="Q1" s="141" t="s">
        <v>1740</v>
      </c>
      <c r="R1" s="141" t="s">
        <v>1741</v>
      </c>
      <c r="S1" s="141" t="s">
        <v>1742</v>
      </c>
      <c r="T1" s="141" t="s">
        <v>1743</v>
      </c>
      <c r="U1" s="463" t="s">
        <v>1744</v>
      </c>
      <c r="V1" s="463" t="s">
        <v>1745</v>
      </c>
      <c r="W1" s="463" t="s">
        <v>1746</v>
      </c>
      <c r="X1" s="463" t="s">
        <v>1747</v>
      </c>
      <c r="Y1" s="141" t="s">
        <v>1748</v>
      </c>
      <c r="Z1" s="464" t="s">
        <v>1749</v>
      </c>
      <c r="AA1" s="141" t="s">
        <v>1750</v>
      </c>
      <c r="AB1" s="141" t="s">
        <v>1751</v>
      </c>
      <c r="AC1" s="141" t="s">
        <v>1752</v>
      </c>
      <c r="AD1" s="141" t="s">
        <v>1753</v>
      </c>
      <c r="AE1" s="141" t="s">
        <v>1754</v>
      </c>
      <c r="AF1" s="141" t="s">
        <v>1755</v>
      </c>
      <c r="AG1" s="141" t="s">
        <v>1756</v>
      </c>
      <c r="AH1" s="141" t="s">
        <v>1757</v>
      </c>
      <c r="AI1" s="141" t="s">
        <v>1758</v>
      </c>
      <c r="AJ1" s="141" t="s">
        <v>1759</v>
      </c>
      <c r="AK1" s="141" t="s">
        <v>1760</v>
      </c>
      <c r="AL1" s="141" t="s">
        <v>1761</v>
      </c>
      <c r="AM1" s="141" t="s">
        <v>1762</v>
      </c>
      <c r="AN1" s="141" t="s">
        <v>1779</v>
      </c>
      <c r="AO1" s="141" t="s">
        <v>1763</v>
      </c>
      <c r="AP1" s="141" t="s">
        <v>1764</v>
      </c>
      <c r="AQ1" s="141" t="s">
        <v>1765</v>
      </c>
      <c r="AR1" s="141" t="s">
        <v>1766</v>
      </c>
      <c r="AS1" s="141" t="s">
        <v>1767</v>
      </c>
      <c r="AT1" s="141" t="s">
        <v>1768</v>
      </c>
      <c r="AU1" s="141" t="s">
        <v>1769</v>
      </c>
      <c r="AV1" s="141" t="s">
        <v>1770</v>
      </c>
      <c r="AW1" s="141" t="s">
        <v>1771</v>
      </c>
      <c r="AX1" s="141" t="s">
        <v>1772</v>
      </c>
      <c r="AY1" s="141" t="s">
        <v>1773</v>
      </c>
      <c r="AZ1" s="141" t="s">
        <v>1774</v>
      </c>
      <c r="BA1" s="141" t="s">
        <v>1775</v>
      </c>
      <c r="BB1" s="141" t="s">
        <v>1776</v>
      </c>
      <c r="BC1" s="141" t="s">
        <v>1777</v>
      </c>
      <c r="BD1" s="141" t="s">
        <v>1780</v>
      </c>
      <c r="BE1" s="141" t="s">
        <v>1781</v>
      </c>
      <c r="BF1" s="141" t="s">
        <v>1782</v>
      </c>
      <c r="BG1" s="141" t="s">
        <v>1783</v>
      </c>
      <c r="BH1" s="141" t="s">
        <v>1784</v>
      </c>
      <c r="BI1" s="462" t="s">
        <v>1785</v>
      </c>
      <c r="BJ1" s="141" t="s">
        <v>1786</v>
      </c>
      <c r="BK1" s="141" t="s">
        <v>1787</v>
      </c>
      <c r="BL1" s="141" t="s">
        <v>1788</v>
      </c>
    </row>
    <row r="2" spans="1:64" ht="12.75" customHeight="1">
      <c r="A2" s="322">
        <v>42044</v>
      </c>
      <c r="B2" s="279" t="s">
        <v>1008</v>
      </c>
      <c r="C2" s="317">
        <v>1</v>
      </c>
      <c r="D2" s="318">
        <v>21907555</v>
      </c>
      <c r="E2" s="318" t="s">
        <v>1098</v>
      </c>
      <c r="F2" s="319" t="s">
        <v>144</v>
      </c>
      <c r="G2" s="319" t="s">
        <v>145</v>
      </c>
      <c r="H2" s="369" t="s">
        <v>242</v>
      </c>
      <c r="I2" s="368" t="s">
        <v>1450</v>
      </c>
      <c r="J2" s="320" t="s">
        <v>146</v>
      </c>
      <c r="K2" s="320" t="s">
        <v>147</v>
      </c>
      <c r="L2" s="321" t="s">
        <v>148</v>
      </c>
      <c r="M2" s="321" t="s">
        <v>149</v>
      </c>
      <c r="N2" s="321" t="s">
        <v>150</v>
      </c>
      <c r="O2" s="321" t="s">
        <v>151</v>
      </c>
      <c r="P2" s="321" t="s">
        <v>152</v>
      </c>
      <c r="Q2" s="321" t="s">
        <v>153</v>
      </c>
      <c r="R2" s="322">
        <v>42309</v>
      </c>
      <c r="S2" s="323">
        <v>-66</v>
      </c>
      <c r="T2" s="323">
        <v>-9.4285714285714288</v>
      </c>
      <c r="U2" s="324">
        <v>0</v>
      </c>
      <c r="V2" s="324">
        <v>1</v>
      </c>
      <c r="W2" s="324">
        <v>0</v>
      </c>
      <c r="X2" s="324">
        <v>1</v>
      </c>
      <c r="Y2" s="325" t="s">
        <v>154</v>
      </c>
      <c r="Z2" s="325" t="s">
        <v>154</v>
      </c>
      <c r="AA2" s="326" t="s">
        <v>1099</v>
      </c>
      <c r="AB2" s="326" t="s">
        <v>1100</v>
      </c>
      <c r="AC2" s="326">
        <v>3558498</v>
      </c>
      <c r="AD2" s="319" t="s">
        <v>155</v>
      </c>
      <c r="AE2" s="325">
        <v>42044</v>
      </c>
      <c r="AF2" s="325">
        <v>42308</v>
      </c>
      <c r="AG2" s="319" t="s">
        <v>311</v>
      </c>
      <c r="AH2" s="319" t="s">
        <v>156</v>
      </c>
      <c r="AI2" s="319" t="s">
        <v>157</v>
      </c>
      <c r="AJ2" s="319" t="s">
        <v>158</v>
      </c>
      <c r="AK2" s="319" t="s">
        <v>159</v>
      </c>
      <c r="AL2" s="319" t="s">
        <v>160</v>
      </c>
      <c r="AM2" s="319"/>
      <c r="AN2" s="319"/>
      <c r="AO2" s="327" t="s">
        <v>949</v>
      </c>
      <c r="AP2" s="319" t="s">
        <v>161</v>
      </c>
      <c r="AQ2" s="319" t="s">
        <v>162</v>
      </c>
      <c r="AR2" s="319" t="s">
        <v>163</v>
      </c>
      <c r="AS2" s="319" t="s">
        <v>164</v>
      </c>
      <c r="AT2" s="319" t="s">
        <v>165</v>
      </c>
      <c r="AU2" s="319" t="s">
        <v>1101</v>
      </c>
      <c r="AV2" s="325" t="s">
        <v>166</v>
      </c>
      <c r="AW2" s="319" t="s">
        <v>962</v>
      </c>
      <c r="AX2" s="319" t="s">
        <v>807</v>
      </c>
      <c r="AY2" s="325" t="s">
        <v>889</v>
      </c>
      <c r="AZ2" s="325" t="s">
        <v>167</v>
      </c>
      <c r="BA2" s="325">
        <v>41275</v>
      </c>
      <c r="BB2" s="325">
        <v>41275</v>
      </c>
      <c r="BC2" s="319" t="s">
        <v>168</v>
      </c>
      <c r="BD2" s="319" t="s">
        <v>808</v>
      </c>
      <c r="BE2" s="319" t="s">
        <v>808</v>
      </c>
      <c r="BF2" s="299" t="s">
        <v>786</v>
      </c>
      <c r="BG2" s="299" t="b">
        <v>1</v>
      </c>
      <c r="BH2" s="299">
        <v>68</v>
      </c>
      <c r="BI2" s="370">
        <v>0.85</v>
      </c>
      <c r="BJ2" s="298" t="s">
        <v>845</v>
      </c>
      <c r="BK2" s="298">
        <v>0</v>
      </c>
      <c r="BL2" s="299" t="s">
        <v>104</v>
      </c>
    </row>
    <row r="3" spans="1:64" ht="12.75" customHeight="1">
      <c r="A3" s="322">
        <v>41944</v>
      </c>
      <c r="B3" s="279" t="s">
        <v>1008</v>
      </c>
      <c r="C3" s="317">
        <v>1</v>
      </c>
      <c r="D3" s="318">
        <v>20317901</v>
      </c>
      <c r="E3" s="318" t="s">
        <v>1102</v>
      </c>
      <c r="F3" s="319" t="s">
        <v>199</v>
      </c>
      <c r="G3" s="319" t="s">
        <v>145</v>
      </c>
      <c r="H3" s="369" t="s">
        <v>242</v>
      </c>
      <c r="I3" s="368" t="s">
        <v>1437</v>
      </c>
      <c r="J3" s="320" t="s">
        <v>259</v>
      </c>
      <c r="K3" s="320" t="s">
        <v>147</v>
      </c>
      <c r="L3" s="321" t="s">
        <v>148</v>
      </c>
      <c r="M3" s="321" t="s">
        <v>150</v>
      </c>
      <c r="N3" s="321" t="s">
        <v>149</v>
      </c>
      <c r="O3" s="321" t="s">
        <v>881</v>
      </c>
      <c r="P3" s="321" t="s">
        <v>152</v>
      </c>
      <c r="Q3" s="321" t="s">
        <v>153</v>
      </c>
      <c r="R3" s="322">
        <v>42309</v>
      </c>
      <c r="S3" s="323">
        <v>-66</v>
      </c>
      <c r="T3" s="323">
        <v>-9.4285714285714288</v>
      </c>
      <c r="U3" s="324">
        <v>0</v>
      </c>
      <c r="V3" s="324">
        <v>1</v>
      </c>
      <c r="W3" s="324">
        <v>0</v>
      </c>
      <c r="X3" s="324">
        <v>1</v>
      </c>
      <c r="Y3" s="325" t="s">
        <v>154</v>
      </c>
      <c r="Z3" s="325" t="s">
        <v>154</v>
      </c>
      <c r="AA3" s="326" t="s">
        <v>1103</v>
      </c>
      <c r="AB3" s="326" t="s">
        <v>1104</v>
      </c>
      <c r="AC3" s="326">
        <v>2981886</v>
      </c>
      <c r="AD3" s="319" t="s">
        <v>155</v>
      </c>
      <c r="AE3" s="325">
        <v>41944</v>
      </c>
      <c r="AF3" s="325">
        <v>42308</v>
      </c>
      <c r="AG3" s="319" t="s">
        <v>311</v>
      </c>
      <c r="AH3" s="319" t="s">
        <v>156</v>
      </c>
      <c r="AI3" s="319" t="s">
        <v>157</v>
      </c>
      <c r="AJ3" s="319" t="s">
        <v>154</v>
      </c>
      <c r="AK3" s="319" t="s">
        <v>159</v>
      </c>
      <c r="AL3" s="319" t="s">
        <v>160</v>
      </c>
      <c r="AM3" s="319"/>
      <c r="AN3" s="319"/>
      <c r="AO3" s="327" t="s">
        <v>949</v>
      </c>
      <c r="AP3" s="319" t="s">
        <v>161</v>
      </c>
      <c r="AQ3" s="319" t="s">
        <v>162</v>
      </c>
      <c r="AR3" s="319" t="s">
        <v>163</v>
      </c>
      <c r="AS3" s="319" t="s">
        <v>164</v>
      </c>
      <c r="AT3" s="319" t="s">
        <v>165</v>
      </c>
      <c r="AU3" s="319" t="s">
        <v>1105</v>
      </c>
      <c r="AV3" s="325" t="s">
        <v>219</v>
      </c>
      <c r="AW3" s="319" t="s">
        <v>959</v>
      </c>
      <c r="AX3" s="319" t="s">
        <v>816</v>
      </c>
      <c r="AY3" s="325" t="s">
        <v>889</v>
      </c>
      <c r="AZ3" s="325" t="s">
        <v>263</v>
      </c>
      <c r="BA3" s="325">
        <v>39181</v>
      </c>
      <c r="BB3" s="325">
        <v>39181</v>
      </c>
      <c r="BC3" s="319" t="s">
        <v>168</v>
      </c>
      <c r="BD3" s="319" t="s">
        <v>808</v>
      </c>
      <c r="BE3" s="319" t="s">
        <v>808</v>
      </c>
      <c r="BF3" s="299" t="s">
        <v>786</v>
      </c>
      <c r="BG3" s="299" t="b">
        <v>1</v>
      </c>
      <c r="BH3" s="299">
        <v>68</v>
      </c>
      <c r="BI3" s="370">
        <v>0.85</v>
      </c>
      <c r="BJ3" s="298" t="s">
        <v>845</v>
      </c>
      <c r="BK3" s="298">
        <v>0</v>
      </c>
      <c r="BL3" s="299" t="s">
        <v>104</v>
      </c>
    </row>
    <row r="4" spans="1:64" ht="12.75" customHeight="1">
      <c r="A4" s="322">
        <v>41944</v>
      </c>
      <c r="B4" s="279" t="s">
        <v>1008</v>
      </c>
      <c r="C4" s="317">
        <v>1</v>
      </c>
      <c r="D4" s="318">
        <v>20366022</v>
      </c>
      <c r="E4" s="318" t="s">
        <v>520</v>
      </c>
      <c r="F4" s="319" t="s">
        <v>144</v>
      </c>
      <c r="G4" s="319" t="s">
        <v>145</v>
      </c>
      <c r="H4" s="369" t="s">
        <v>242</v>
      </c>
      <c r="I4" s="368" t="s">
        <v>1450</v>
      </c>
      <c r="J4" s="320" t="s">
        <v>187</v>
      </c>
      <c r="K4" s="320" t="s">
        <v>147</v>
      </c>
      <c r="L4" s="321" t="s">
        <v>148</v>
      </c>
      <c r="M4" s="321" t="s">
        <v>215</v>
      </c>
      <c r="N4" s="321" t="s">
        <v>1106</v>
      </c>
      <c r="O4" s="321" t="s">
        <v>151</v>
      </c>
      <c r="P4" s="321" t="s">
        <v>152</v>
      </c>
      <c r="Q4" s="321" t="s">
        <v>153</v>
      </c>
      <c r="R4" s="322">
        <v>42309</v>
      </c>
      <c r="S4" s="323">
        <v>-66</v>
      </c>
      <c r="T4" s="323">
        <v>-9.4285714285714288</v>
      </c>
      <c r="U4" s="324">
        <v>0</v>
      </c>
      <c r="V4" s="324">
        <v>1</v>
      </c>
      <c r="W4" s="324">
        <v>0</v>
      </c>
      <c r="X4" s="324">
        <v>1</v>
      </c>
      <c r="Y4" s="325" t="s">
        <v>154</v>
      </c>
      <c r="Z4" s="325" t="s">
        <v>154</v>
      </c>
      <c r="AA4" s="326" t="s">
        <v>1107</v>
      </c>
      <c r="AB4" s="326" t="s">
        <v>1108</v>
      </c>
      <c r="AC4" s="326">
        <v>2836008</v>
      </c>
      <c r="AD4" s="319" t="s">
        <v>155</v>
      </c>
      <c r="AE4" s="325">
        <v>41944</v>
      </c>
      <c r="AF4" s="325">
        <v>42308</v>
      </c>
      <c r="AG4" s="319" t="s">
        <v>311</v>
      </c>
      <c r="AH4" s="319" t="s">
        <v>156</v>
      </c>
      <c r="AI4" s="319" t="s">
        <v>157</v>
      </c>
      <c r="AJ4" s="319" t="s">
        <v>158</v>
      </c>
      <c r="AK4" s="319" t="s">
        <v>159</v>
      </c>
      <c r="AL4" s="319" t="s">
        <v>160</v>
      </c>
      <c r="AM4" s="319"/>
      <c r="AN4" s="319"/>
      <c r="AO4" s="327" t="s">
        <v>949</v>
      </c>
      <c r="AP4" s="319" t="s">
        <v>161</v>
      </c>
      <c r="AQ4" s="319" t="s">
        <v>162</v>
      </c>
      <c r="AR4" s="319" t="s">
        <v>163</v>
      </c>
      <c r="AS4" s="319" t="s">
        <v>164</v>
      </c>
      <c r="AT4" s="319" t="s">
        <v>291</v>
      </c>
      <c r="AU4" s="319" t="s">
        <v>1109</v>
      </c>
      <c r="AV4" s="325" t="s">
        <v>219</v>
      </c>
      <c r="AW4" s="319" t="s">
        <v>973</v>
      </c>
      <c r="AX4" s="319" t="s">
        <v>841</v>
      </c>
      <c r="AY4" s="325" t="s">
        <v>889</v>
      </c>
      <c r="AZ4" s="325" t="s">
        <v>193</v>
      </c>
      <c r="BA4" s="325">
        <v>39377</v>
      </c>
      <c r="BB4" s="325">
        <v>39377</v>
      </c>
      <c r="BC4" s="319" t="s">
        <v>168</v>
      </c>
      <c r="BD4" s="319" t="s">
        <v>808</v>
      </c>
      <c r="BE4" s="319" t="s">
        <v>808</v>
      </c>
      <c r="BF4" s="299" t="s">
        <v>786</v>
      </c>
      <c r="BG4" s="299" t="b">
        <v>1</v>
      </c>
      <c r="BH4" s="299">
        <v>68</v>
      </c>
      <c r="BI4" s="370">
        <v>0.85</v>
      </c>
      <c r="BJ4" s="298" t="s">
        <v>845</v>
      </c>
      <c r="BK4" s="298">
        <v>0</v>
      </c>
      <c r="BL4" s="299" t="s">
        <v>104</v>
      </c>
    </row>
    <row r="5" spans="1:64" ht="12.75" customHeight="1">
      <c r="A5" s="322">
        <v>42087</v>
      </c>
      <c r="B5" s="279" t="s">
        <v>916</v>
      </c>
      <c r="C5" s="317">
        <v>1</v>
      </c>
      <c r="D5" s="318">
        <v>81137045</v>
      </c>
      <c r="E5" s="318" t="s">
        <v>923</v>
      </c>
      <c r="F5" s="319" t="s">
        <v>144</v>
      </c>
      <c r="G5" s="319" t="s">
        <v>145</v>
      </c>
      <c r="H5" s="369" t="s">
        <v>242</v>
      </c>
      <c r="I5" s="368" t="s">
        <v>1450</v>
      </c>
      <c r="J5" s="320" t="s">
        <v>234</v>
      </c>
      <c r="K5" s="320" t="s">
        <v>232</v>
      </c>
      <c r="L5" s="321" t="s">
        <v>172</v>
      </c>
      <c r="M5" s="321" t="s">
        <v>304</v>
      </c>
      <c r="N5" s="321" t="s">
        <v>149</v>
      </c>
      <c r="O5" s="321" t="s">
        <v>815</v>
      </c>
      <c r="P5" s="321" t="s">
        <v>152</v>
      </c>
      <c r="Q5" s="321" t="s">
        <v>153</v>
      </c>
      <c r="R5" s="322">
        <v>42278</v>
      </c>
      <c r="S5" s="323">
        <v>-35</v>
      </c>
      <c r="T5" s="323">
        <v>-5</v>
      </c>
      <c r="U5" s="324">
        <v>0</v>
      </c>
      <c r="V5" s="324">
        <v>1</v>
      </c>
      <c r="W5" s="324">
        <v>0</v>
      </c>
      <c r="X5" s="324">
        <v>1</v>
      </c>
      <c r="Y5" s="325" t="s">
        <v>154</v>
      </c>
      <c r="Z5" s="325" t="s">
        <v>154</v>
      </c>
      <c r="AA5" s="326" t="s">
        <v>919</v>
      </c>
      <c r="AB5" s="326" t="s">
        <v>149</v>
      </c>
      <c r="AC5" s="326">
        <v>4315140</v>
      </c>
      <c r="AD5" s="319" t="s">
        <v>155</v>
      </c>
      <c r="AE5" s="325">
        <v>42087</v>
      </c>
      <c r="AF5" s="325">
        <v>42277</v>
      </c>
      <c r="AG5" s="319" t="s">
        <v>311</v>
      </c>
      <c r="AH5" s="319" t="s">
        <v>156</v>
      </c>
      <c r="AI5" s="319" t="s">
        <v>157</v>
      </c>
      <c r="AJ5" s="319" t="s">
        <v>154</v>
      </c>
      <c r="AK5" s="319" t="s">
        <v>159</v>
      </c>
      <c r="AL5" s="319" t="s">
        <v>160</v>
      </c>
      <c r="AM5" s="319"/>
      <c r="AN5" s="319"/>
      <c r="AO5" s="327" t="s">
        <v>953</v>
      </c>
      <c r="AP5" s="319" t="s">
        <v>234</v>
      </c>
      <c r="AQ5" s="319" t="s">
        <v>162</v>
      </c>
      <c r="AR5" s="319" t="s">
        <v>163</v>
      </c>
      <c r="AS5" s="319" t="s">
        <v>164</v>
      </c>
      <c r="AT5" s="319" t="s">
        <v>305</v>
      </c>
      <c r="AU5" s="319" t="s">
        <v>1551</v>
      </c>
      <c r="AV5" s="325" t="s">
        <v>178</v>
      </c>
      <c r="AW5" s="319" t="s">
        <v>956</v>
      </c>
      <c r="AX5" s="319" t="s">
        <v>809</v>
      </c>
      <c r="AY5" s="325" t="s">
        <v>891</v>
      </c>
      <c r="AZ5" s="325" t="s">
        <v>255</v>
      </c>
      <c r="BA5" s="325">
        <v>38642</v>
      </c>
      <c r="BB5" s="325">
        <v>39686</v>
      </c>
      <c r="BC5" s="319" t="s">
        <v>168</v>
      </c>
      <c r="BD5" s="319" t="s">
        <v>808</v>
      </c>
      <c r="BE5" s="319" t="s">
        <v>808</v>
      </c>
      <c r="BF5" s="299" t="s">
        <v>786</v>
      </c>
      <c r="BG5" s="299" t="b">
        <v>1</v>
      </c>
      <c r="BH5" s="299">
        <v>37</v>
      </c>
      <c r="BI5" s="370">
        <v>0.85</v>
      </c>
      <c r="BJ5" s="298" t="s">
        <v>845</v>
      </c>
      <c r="BK5" s="298">
        <v>0</v>
      </c>
      <c r="BL5" s="299" t="s">
        <v>104</v>
      </c>
    </row>
    <row r="6" spans="1:64" ht="12.75" customHeight="1">
      <c r="A6" s="322">
        <v>42072</v>
      </c>
      <c r="B6" s="279" t="s">
        <v>1008</v>
      </c>
      <c r="C6" s="317">
        <v>1</v>
      </c>
      <c r="D6" s="318">
        <v>20364228</v>
      </c>
      <c r="E6" s="318" t="s">
        <v>1091</v>
      </c>
      <c r="F6" s="319" t="s">
        <v>144</v>
      </c>
      <c r="G6" s="319" t="s">
        <v>145</v>
      </c>
      <c r="H6" s="369" t="s">
        <v>242</v>
      </c>
      <c r="I6" s="368" t="s">
        <v>1450</v>
      </c>
      <c r="J6" s="320" t="s">
        <v>180</v>
      </c>
      <c r="K6" s="320" t="s">
        <v>147</v>
      </c>
      <c r="L6" s="321" t="s">
        <v>148</v>
      </c>
      <c r="M6" s="321" t="s">
        <v>182</v>
      </c>
      <c r="N6" s="321" t="s">
        <v>215</v>
      </c>
      <c r="O6" s="321" t="s">
        <v>1045</v>
      </c>
      <c r="P6" s="321" t="s">
        <v>152</v>
      </c>
      <c r="Q6" s="321" t="s">
        <v>153</v>
      </c>
      <c r="R6" s="322">
        <v>42278</v>
      </c>
      <c r="S6" s="323">
        <v>-35</v>
      </c>
      <c r="T6" s="323">
        <v>-5</v>
      </c>
      <c r="U6" s="324">
        <v>0</v>
      </c>
      <c r="V6" s="324">
        <v>1</v>
      </c>
      <c r="W6" s="324">
        <v>0</v>
      </c>
      <c r="X6" s="324">
        <v>1</v>
      </c>
      <c r="Y6" s="325" t="s">
        <v>154</v>
      </c>
      <c r="Z6" s="325" t="s">
        <v>154</v>
      </c>
      <c r="AA6" s="326" t="s">
        <v>904</v>
      </c>
      <c r="AB6" s="326" t="s">
        <v>1092</v>
      </c>
      <c r="AC6" s="326">
        <v>4032417</v>
      </c>
      <c r="AD6" s="319" t="s">
        <v>155</v>
      </c>
      <c r="AE6" s="325">
        <v>42072</v>
      </c>
      <c r="AF6" s="325">
        <v>42284</v>
      </c>
      <c r="AG6" s="319" t="s">
        <v>311</v>
      </c>
      <c r="AH6" s="319" t="s">
        <v>156</v>
      </c>
      <c r="AI6" s="319" t="s">
        <v>157</v>
      </c>
      <c r="AJ6" s="319" t="s">
        <v>158</v>
      </c>
      <c r="AK6" s="319" t="s">
        <v>159</v>
      </c>
      <c r="AL6" s="319" t="s">
        <v>160</v>
      </c>
      <c r="AM6" s="319"/>
      <c r="AN6" s="319"/>
      <c r="AO6" s="327" t="s">
        <v>949</v>
      </c>
      <c r="AP6" s="319" t="s">
        <v>161</v>
      </c>
      <c r="AQ6" s="319" t="s">
        <v>162</v>
      </c>
      <c r="AR6" s="319" t="s">
        <v>163</v>
      </c>
      <c r="AS6" s="319" t="s">
        <v>164</v>
      </c>
      <c r="AT6" s="319" t="s">
        <v>177</v>
      </c>
      <c r="AU6" s="319" t="s">
        <v>1542</v>
      </c>
      <c r="AV6" s="325" t="s">
        <v>178</v>
      </c>
      <c r="AW6" s="319" t="s">
        <v>956</v>
      </c>
      <c r="AX6" s="319" t="s">
        <v>809</v>
      </c>
      <c r="AY6" s="325" t="s">
        <v>889</v>
      </c>
      <c r="AZ6" s="325" t="s">
        <v>186</v>
      </c>
      <c r="BA6" s="325">
        <v>39356</v>
      </c>
      <c r="BB6" s="325">
        <v>39356</v>
      </c>
      <c r="BC6" s="319" t="s">
        <v>168</v>
      </c>
      <c r="BD6" s="319" t="s">
        <v>808</v>
      </c>
      <c r="BE6" s="319" t="s">
        <v>808</v>
      </c>
      <c r="BF6" s="299" t="s">
        <v>786</v>
      </c>
      <c r="BG6" s="299" t="b">
        <v>1</v>
      </c>
      <c r="BH6" s="299">
        <v>44</v>
      </c>
      <c r="BI6" s="370">
        <v>0.85</v>
      </c>
      <c r="BJ6" s="298" t="s">
        <v>845</v>
      </c>
      <c r="BK6" s="298">
        <v>0</v>
      </c>
      <c r="BL6" s="299" t="s">
        <v>104</v>
      </c>
    </row>
    <row r="7" spans="1:64" ht="12.75" customHeight="1">
      <c r="A7" s="322">
        <v>42186</v>
      </c>
      <c r="B7" s="279" t="s">
        <v>1008</v>
      </c>
      <c r="C7" s="317">
        <v>1</v>
      </c>
      <c r="D7" s="318">
        <v>21612205</v>
      </c>
      <c r="E7" s="318" t="s">
        <v>522</v>
      </c>
      <c r="F7" s="319" t="s">
        <v>144</v>
      </c>
      <c r="G7" s="319" t="s">
        <v>145</v>
      </c>
      <c r="H7" s="369" t="s">
        <v>242</v>
      </c>
      <c r="I7" s="368" t="s">
        <v>1450</v>
      </c>
      <c r="J7" s="320" t="s">
        <v>180</v>
      </c>
      <c r="K7" s="320" t="s">
        <v>147</v>
      </c>
      <c r="L7" s="321" t="s">
        <v>148</v>
      </c>
      <c r="M7" s="321" t="s">
        <v>181</v>
      </c>
      <c r="N7" s="321" t="s">
        <v>182</v>
      </c>
      <c r="O7" s="321" t="s">
        <v>154</v>
      </c>
      <c r="P7" s="321" t="s">
        <v>152</v>
      </c>
      <c r="Q7" s="321" t="s">
        <v>153</v>
      </c>
      <c r="R7" s="322">
        <v>42309</v>
      </c>
      <c r="S7" s="323">
        <v>-66</v>
      </c>
      <c r="T7" s="323">
        <v>-9.4285714285714288</v>
      </c>
      <c r="U7" s="324">
        <v>0</v>
      </c>
      <c r="V7" s="324">
        <v>1</v>
      </c>
      <c r="W7" s="324">
        <v>0</v>
      </c>
      <c r="X7" s="324">
        <v>1</v>
      </c>
      <c r="Y7" s="325" t="s">
        <v>154</v>
      </c>
      <c r="Z7" s="325" t="s">
        <v>154</v>
      </c>
      <c r="AA7" s="326" t="s">
        <v>1110</v>
      </c>
      <c r="AB7" s="326" t="s">
        <v>190</v>
      </c>
      <c r="AC7" s="326">
        <v>5340241</v>
      </c>
      <c r="AD7" s="319" t="s">
        <v>155</v>
      </c>
      <c r="AE7" s="325">
        <v>42186</v>
      </c>
      <c r="AF7" s="325">
        <v>42308</v>
      </c>
      <c r="AG7" s="319" t="s">
        <v>311</v>
      </c>
      <c r="AH7" s="319" t="s">
        <v>156</v>
      </c>
      <c r="AI7" s="319" t="s">
        <v>340</v>
      </c>
      <c r="AJ7" s="319" t="s">
        <v>154</v>
      </c>
      <c r="AK7" s="319" t="s">
        <v>340</v>
      </c>
      <c r="AL7" s="319" t="s">
        <v>319</v>
      </c>
      <c r="AM7" s="319"/>
      <c r="AN7" s="319"/>
      <c r="AO7" s="327" t="s">
        <v>949</v>
      </c>
      <c r="AP7" s="319" t="s">
        <v>161</v>
      </c>
      <c r="AQ7" s="319" t="s">
        <v>162</v>
      </c>
      <c r="AR7" s="319" t="s">
        <v>163</v>
      </c>
      <c r="AS7" s="319" t="s">
        <v>164</v>
      </c>
      <c r="AT7" s="319" t="s">
        <v>165</v>
      </c>
      <c r="AU7" s="319" t="s">
        <v>1111</v>
      </c>
      <c r="AV7" s="325" t="s">
        <v>178</v>
      </c>
      <c r="AW7" s="319" t="s">
        <v>956</v>
      </c>
      <c r="AX7" s="319" t="s">
        <v>809</v>
      </c>
      <c r="AY7" s="325" t="s">
        <v>889</v>
      </c>
      <c r="AZ7" s="325" t="s">
        <v>186</v>
      </c>
      <c r="BA7" s="325">
        <v>40365</v>
      </c>
      <c r="BB7" s="325">
        <v>40365</v>
      </c>
      <c r="BC7" s="319" t="s">
        <v>168</v>
      </c>
      <c r="BD7" s="319" t="s">
        <v>242</v>
      </c>
      <c r="BE7" s="319" t="s">
        <v>808</v>
      </c>
      <c r="BF7" s="299" t="s">
        <v>786</v>
      </c>
      <c r="BG7" s="299" t="b">
        <v>1</v>
      </c>
      <c r="BH7" s="299">
        <v>68</v>
      </c>
      <c r="BI7" s="370">
        <v>0.85</v>
      </c>
      <c r="BJ7" s="298" t="s">
        <v>845</v>
      </c>
      <c r="BK7" s="298">
        <v>0</v>
      </c>
      <c r="BL7" s="299" t="s">
        <v>104</v>
      </c>
    </row>
    <row r="8" spans="1:64" ht="12.75" customHeight="1">
      <c r="A8" s="322">
        <v>41640</v>
      </c>
      <c r="B8" s="279" t="s">
        <v>1008</v>
      </c>
      <c r="C8" s="317">
        <v>1</v>
      </c>
      <c r="D8" s="318">
        <v>81081622</v>
      </c>
      <c r="E8" s="318" t="s">
        <v>1009</v>
      </c>
      <c r="F8" s="319" t="s">
        <v>199</v>
      </c>
      <c r="G8" s="319" t="s">
        <v>145</v>
      </c>
      <c r="H8" s="369" t="s">
        <v>242</v>
      </c>
      <c r="I8" s="368" t="s">
        <v>1437</v>
      </c>
      <c r="J8" s="320" t="s">
        <v>307</v>
      </c>
      <c r="K8" s="320" t="s">
        <v>270</v>
      </c>
      <c r="L8" s="321" t="s">
        <v>1451</v>
      </c>
      <c r="M8" s="321" t="s">
        <v>922</v>
      </c>
      <c r="N8" s="321" t="s">
        <v>308</v>
      </c>
      <c r="O8" s="321" t="s">
        <v>881</v>
      </c>
      <c r="P8" s="321" t="s">
        <v>152</v>
      </c>
      <c r="Q8" s="321" t="s">
        <v>153</v>
      </c>
      <c r="R8" s="322">
        <v>42309</v>
      </c>
      <c r="S8" s="323">
        <v>-66</v>
      </c>
      <c r="T8" s="323">
        <v>-9.4285714285714288</v>
      </c>
      <c r="U8" s="324">
        <v>0</v>
      </c>
      <c r="V8" s="324">
        <v>1</v>
      </c>
      <c r="W8" s="324">
        <v>0</v>
      </c>
      <c r="X8" s="324">
        <v>1</v>
      </c>
      <c r="Y8" s="325" t="s">
        <v>205</v>
      </c>
      <c r="Z8" s="325" t="s">
        <v>257</v>
      </c>
      <c r="AA8" s="326" t="s">
        <v>1010</v>
      </c>
      <c r="AB8" s="326" t="s">
        <v>827</v>
      </c>
      <c r="AC8" s="326">
        <v>965908</v>
      </c>
      <c r="AD8" s="319" t="s">
        <v>155</v>
      </c>
      <c r="AE8" s="325">
        <v>41640</v>
      </c>
      <c r="AF8" s="325">
        <v>42308</v>
      </c>
      <c r="AG8" s="319" t="s">
        <v>311</v>
      </c>
      <c r="AH8" s="319" t="s">
        <v>156</v>
      </c>
      <c r="AI8" s="319" t="s">
        <v>157</v>
      </c>
      <c r="AJ8" s="319" t="s">
        <v>154</v>
      </c>
      <c r="AK8" s="319" t="s">
        <v>159</v>
      </c>
      <c r="AL8" s="319" t="s">
        <v>160</v>
      </c>
      <c r="AM8" s="319"/>
      <c r="AN8" s="319"/>
      <c r="AO8" s="327" t="s">
        <v>964</v>
      </c>
      <c r="AP8" s="319" t="s">
        <v>272</v>
      </c>
      <c r="AQ8" s="319" t="s">
        <v>162</v>
      </c>
      <c r="AR8" s="319" t="s">
        <v>163</v>
      </c>
      <c r="AS8" s="319" t="s">
        <v>164</v>
      </c>
      <c r="AT8" s="319" t="s">
        <v>305</v>
      </c>
      <c r="AU8" s="319" t="s">
        <v>1011</v>
      </c>
      <c r="AV8" s="325" t="s">
        <v>211</v>
      </c>
      <c r="AW8" s="319" t="s">
        <v>987</v>
      </c>
      <c r="AX8" s="319" t="s">
        <v>988</v>
      </c>
      <c r="AY8" s="325" t="s">
        <v>894</v>
      </c>
      <c r="AZ8" s="325" t="s">
        <v>309</v>
      </c>
      <c r="BA8" s="325">
        <v>34702</v>
      </c>
      <c r="BB8" s="325">
        <v>39686</v>
      </c>
      <c r="BC8" s="319" t="s">
        <v>168</v>
      </c>
      <c r="BD8" s="319" t="s">
        <v>808</v>
      </c>
      <c r="BE8" s="319" t="s">
        <v>808</v>
      </c>
      <c r="BF8" s="299" t="s">
        <v>786</v>
      </c>
      <c r="BG8" s="299" t="b">
        <v>1</v>
      </c>
      <c r="BH8" s="299">
        <v>68</v>
      </c>
      <c r="BI8" s="370">
        <v>0.85</v>
      </c>
      <c r="BJ8" s="298" t="s">
        <v>845</v>
      </c>
      <c r="BK8" s="298">
        <v>0</v>
      </c>
      <c r="BL8" s="299" t="s">
        <v>104</v>
      </c>
    </row>
    <row r="9" spans="1:64" ht="12.75" customHeight="1">
      <c r="A9" s="322">
        <v>42064</v>
      </c>
      <c r="B9" s="279" t="s">
        <v>916</v>
      </c>
      <c r="C9" s="317">
        <v>1</v>
      </c>
      <c r="D9" s="318">
        <v>81007039</v>
      </c>
      <c r="E9" s="318" t="s">
        <v>1379</v>
      </c>
      <c r="F9" s="319" t="s">
        <v>199</v>
      </c>
      <c r="G9" s="319" t="s">
        <v>145</v>
      </c>
      <c r="H9" s="369" t="s">
        <v>242</v>
      </c>
      <c r="I9" s="368" t="s">
        <v>1437</v>
      </c>
      <c r="J9" s="320" t="s">
        <v>200</v>
      </c>
      <c r="K9" s="320" t="s">
        <v>201</v>
      </c>
      <c r="L9" s="321" t="s">
        <v>202</v>
      </c>
      <c r="M9" s="321" t="s">
        <v>986</v>
      </c>
      <c r="N9" s="321" t="s">
        <v>150</v>
      </c>
      <c r="O9" s="321" t="s">
        <v>203</v>
      </c>
      <c r="P9" s="321" t="s">
        <v>152</v>
      </c>
      <c r="Q9" s="321" t="s">
        <v>153</v>
      </c>
      <c r="R9" s="322">
        <v>42278</v>
      </c>
      <c r="S9" s="323"/>
      <c r="T9" s="323"/>
      <c r="U9" s="324">
        <v>0</v>
      </c>
      <c r="V9" s="324">
        <v>1</v>
      </c>
      <c r="W9" s="324">
        <v>1</v>
      </c>
      <c r="X9" s="324">
        <v>0</v>
      </c>
      <c r="Y9" s="325" t="s">
        <v>205</v>
      </c>
      <c r="Z9" s="325" t="s">
        <v>1380</v>
      </c>
      <c r="AA9" s="326" t="s">
        <v>1381</v>
      </c>
      <c r="AB9" s="326" t="s">
        <v>1382</v>
      </c>
      <c r="AC9" s="326">
        <v>4038213</v>
      </c>
      <c r="AD9" s="319" t="s">
        <v>155</v>
      </c>
      <c r="AE9" s="325">
        <v>42064</v>
      </c>
      <c r="AF9" s="325">
        <v>42277</v>
      </c>
      <c r="AG9" s="319" t="s">
        <v>311</v>
      </c>
      <c r="AH9" s="319" t="s">
        <v>156</v>
      </c>
      <c r="AI9" s="319" t="s">
        <v>157</v>
      </c>
      <c r="AJ9" s="319" t="s">
        <v>206</v>
      </c>
      <c r="AK9" s="319" t="s">
        <v>159</v>
      </c>
      <c r="AL9" s="319" t="s">
        <v>160</v>
      </c>
      <c r="AM9" s="319"/>
      <c r="AN9" s="319"/>
      <c r="AO9" s="327" t="s">
        <v>961</v>
      </c>
      <c r="AP9" s="319" t="s">
        <v>207</v>
      </c>
      <c r="AQ9" s="319" t="s">
        <v>208</v>
      </c>
      <c r="AR9" s="319" t="s">
        <v>163</v>
      </c>
      <c r="AS9" s="319" t="s">
        <v>209</v>
      </c>
      <c r="AT9" s="319" t="s">
        <v>210</v>
      </c>
      <c r="AU9" s="319" t="s">
        <v>1543</v>
      </c>
      <c r="AV9" s="325" t="s">
        <v>211</v>
      </c>
      <c r="AW9" s="319" t="s">
        <v>987</v>
      </c>
      <c r="AX9" s="319" t="s">
        <v>988</v>
      </c>
      <c r="AY9" s="325" t="s">
        <v>1275</v>
      </c>
      <c r="AZ9" s="325" t="s">
        <v>212</v>
      </c>
      <c r="BA9" s="325">
        <v>36693</v>
      </c>
      <c r="BB9" s="325">
        <v>39686</v>
      </c>
      <c r="BC9" s="319" t="s">
        <v>168</v>
      </c>
      <c r="BD9" s="319" t="s">
        <v>808</v>
      </c>
      <c r="BE9" s="319" t="s">
        <v>808</v>
      </c>
      <c r="BF9" s="299" t="s">
        <v>786</v>
      </c>
      <c r="BG9" s="299" t="b">
        <v>0</v>
      </c>
      <c r="BI9" s="370">
        <v>0.85</v>
      </c>
      <c r="BJ9" s="298" t="s">
        <v>845</v>
      </c>
      <c r="BK9" s="298">
        <v>0</v>
      </c>
      <c r="BL9" s="299" t="s">
        <v>104</v>
      </c>
    </row>
    <row r="10" spans="1:64" ht="12.75" customHeight="1">
      <c r="A10" s="322">
        <v>41579</v>
      </c>
      <c r="B10" s="279" t="s">
        <v>1008</v>
      </c>
      <c r="C10" s="317">
        <v>1</v>
      </c>
      <c r="D10" s="318">
        <v>21792449</v>
      </c>
      <c r="E10" s="318" t="s">
        <v>1118</v>
      </c>
      <c r="F10" s="319" t="s">
        <v>267</v>
      </c>
      <c r="G10" s="319" t="s">
        <v>145</v>
      </c>
      <c r="H10" s="369" t="s">
        <v>242</v>
      </c>
      <c r="I10" s="368" t="s">
        <v>1450</v>
      </c>
      <c r="J10" s="320" t="s">
        <v>161</v>
      </c>
      <c r="K10" s="320" t="s">
        <v>147</v>
      </c>
      <c r="L10" s="321" t="s">
        <v>148</v>
      </c>
      <c r="M10" s="321" t="s">
        <v>365</v>
      </c>
      <c r="N10" s="321"/>
      <c r="O10" s="321" t="s">
        <v>334</v>
      </c>
      <c r="P10" s="321" t="s">
        <v>152</v>
      </c>
      <c r="Q10" s="321" t="s">
        <v>153</v>
      </c>
      <c r="R10" s="322">
        <v>42309</v>
      </c>
      <c r="S10" s="323">
        <v>-66</v>
      </c>
      <c r="T10" s="323">
        <v>-9.4285714285714288</v>
      </c>
      <c r="U10" s="324">
        <v>0</v>
      </c>
      <c r="V10" s="324">
        <v>1</v>
      </c>
      <c r="W10" s="324">
        <v>0</v>
      </c>
      <c r="X10" s="324">
        <v>1</v>
      </c>
      <c r="Y10" s="325" t="s">
        <v>205</v>
      </c>
      <c r="Z10" s="325" t="s">
        <v>257</v>
      </c>
      <c r="AA10" s="326" t="s">
        <v>1018</v>
      </c>
      <c r="AB10" s="326" t="s">
        <v>1077</v>
      </c>
      <c r="AC10" s="326">
        <v>944610</v>
      </c>
      <c r="AD10" s="319" t="s">
        <v>155</v>
      </c>
      <c r="AE10" s="325">
        <v>41579</v>
      </c>
      <c r="AF10" s="325">
        <v>42308</v>
      </c>
      <c r="AG10" s="319" t="s">
        <v>311</v>
      </c>
      <c r="AH10" s="319" t="s">
        <v>156</v>
      </c>
      <c r="AI10" s="319" t="s">
        <v>340</v>
      </c>
      <c r="AJ10" s="319" t="s">
        <v>154</v>
      </c>
      <c r="AK10" s="319" t="s">
        <v>340</v>
      </c>
      <c r="AL10" s="319" t="s">
        <v>319</v>
      </c>
      <c r="AM10" s="319"/>
      <c r="AN10" s="319"/>
      <c r="AO10" s="327" t="s">
        <v>949</v>
      </c>
      <c r="AP10" s="319" t="s">
        <v>161</v>
      </c>
      <c r="AQ10" s="319" t="s">
        <v>162</v>
      </c>
      <c r="AR10" s="319" t="s">
        <v>163</v>
      </c>
      <c r="AS10" s="319" t="s">
        <v>164</v>
      </c>
      <c r="AT10" s="319" t="s">
        <v>177</v>
      </c>
      <c r="AU10" s="319" t="s">
        <v>1544</v>
      </c>
      <c r="AV10" s="325" t="s">
        <v>374</v>
      </c>
      <c r="AW10" s="319" t="s">
        <v>972</v>
      </c>
      <c r="AX10" s="319" t="s">
        <v>840</v>
      </c>
      <c r="AY10" s="325" t="s">
        <v>889</v>
      </c>
      <c r="AZ10" s="325" t="s">
        <v>375</v>
      </c>
      <c r="BA10" s="325">
        <v>40805</v>
      </c>
      <c r="BB10" s="325">
        <v>40805</v>
      </c>
      <c r="BC10" s="319" t="s">
        <v>168</v>
      </c>
      <c r="BD10" s="319" t="s">
        <v>808</v>
      </c>
      <c r="BE10" s="319" t="s">
        <v>808</v>
      </c>
      <c r="BF10" s="299" t="s">
        <v>786</v>
      </c>
      <c r="BG10" s="299" t="b">
        <v>1</v>
      </c>
      <c r="BH10" s="299">
        <v>68</v>
      </c>
      <c r="BI10" s="370">
        <v>0.6</v>
      </c>
      <c r="BJ10" s="298" t="s">
        <v>845</v>
      </c>
      <c r="BK10" s="298">
        <v>0</v>
      </c>
      <c r="BL10" s="299" t="s">
        <v>104</v>
      </c>
    </row>
    <row r="11" spans="1:64" ht="12.75" customHeight="1">
      <c r="A11" s="322">
        <v>42064</v>
      </c>
      <c r="B11" s="279" t="s">
        <v>800</v>
      </c>
      <c r="C11" s="317">
        <v>1</v>
      </c>
      <c r="D11" s="318">
        <v>21903099</v>
      </c>
      <c r="E11" s="318" t="s">
        <v>213</v>
      </c>
      <c r="F11" s="319" t="s">
        <v>235</v>
      </c>
      <c r="G11" s="319" t="s">
        <v>145</v>
      </c>
      <c r="H11" s="369" t="s">
        <v>242</v>
      </c>
      <c r="I11" s="368" t="s">
        <v>1437</v>
      </c>
      <c r="J11" s="320" t="s">
        <v>187</v>
      </c>
      <c r="K11" s="320" t="s">
        <v>147</v>
      </c>
      <c r="L11" s="321" t="s">
        <v>148</v>
      </c>
      <c r="M11" s="321" t="s">
        <v>215</v>
      </c>
      <c r="N11" s="321" t="s">
        <v>216</v>
      </c>
      <c r="O11" s="321" t="s">
        <v>788</v>
      </c>
      <c r="P11" s="321" t="s">
        <v>152</v>
      </c>
      <c r="Q11" s="321" t="s">
        <v>217</v>
      </c>
      <c r="R11" s="322">
        <v>42248</v>
      </c>
      <c r="S11" s="323">
        <v>-5</v>
      </c>
      <c r="T11" s="323">
        <v>-0.7142857142857143</v>
      </c>
      <c r="U11" s="324">
        <v>0</v>
      </c>
      <c r="V11" s="324">
        <v>1</v>
      </c>
      <c r="W11" s="324">
        <v>1</v>
      </c>
      <c r="X11" s="324">
        <v>0</v>
      </c>
      <c r="Y11" s="325" t="s">
        <v>154</v>
      </c>
      <c r="Z11" s="325" t="s">
        <v>154</v>
      </c>
      <c r="AA11" s="326" t="s">
        <v>22</v>
      </c>
      <c r="AB11" s="326" t="s">
        <v>218</v>
      </c>
      <c r="AC11" s="326">
        <v>3906696</v>
      </c>
      <c r="AD11" s="319" t="s">
        <v>155</v>
      </c>
      <c r="AE11" s="325">
        <v>42064</v>
      </c>
      <c r="AF11" s="325">
        <v>42247</v>
      </c>
      <c r="AG11" s="319" t="s">
        <v>311</v>
      </c>
      <c r="AH11" s="319" t="s">
        <v>156</v>
      </c>
      <c r="AI11" s="319" t="s">
        <v>157</v>
      </c>
      <c r="AJ11" s="319" t="s">
        <v>158</v>
      </c>
      <c r="AK11" s="319" t="s">
        <v>159</v>
      </c>
      <c r="AL11" s="319" t="s">
        <v>160</v>
      </c>
      <c r="AM11" s="319"/>
      <c r="AN11" s="319"/>
      <c r="AO11" s="327" t="s">
        <v>949</v>
      </c>
      <c r="AP11" s="319" t="s">
        <v>161</v>
      </c>
      <c r="AQ11" s="319" t="s">
        <v>162</v>
      </c>
      <c r="AR11" s="319" t="s">
        <v>163</v>
      </c>
      <c r="AS11" s="319" t="s">
        <v>164</v>
      </c>
      <c r="AT11" s="319" t="s">
        <v>165</v>
      </c>
      <c r="AU11" s="319" t="s">
        <v>1545</v>
      </c>
      <c r="AV11" s="325" t="s">
        <v>219</v>
      </c>
      <c r="AW11" s="319" t="s">
        <v>993</v>
      </c>
      <c r="AX11" s="319" t="s">
        <v>994</v>
      </c>
      <c r="AY11" s="325" t="s">
        <v>889</v>
      </c>
      <c r="AZ11" s="325" t="s">
        <v>193</v>
      </c>
      <c r="BA11" s="325">
        <v>41463</v>
      </c>
      <c r="BB11" s="325">
        <v>41463</v>
      </c>
      <c r="BC11" s="319" t="s">
        <v>168</v>
      </c>
      <c r="BD11" s="319" t="s">
        <v>808</v>
      </c>
      <c r="BE11" s="319" t="s">
        <v>808</v>
      </c>
      <c r="BF11" s="299" t="s">
        <v>786</v>
      </c>
      <c r="BG11" s="299" t="b">
        <v>1</v>
      </c>
      <c r="BH11" s="299">
        <v>7</v>
      </c>
      <c r="BI11" s="370">
        <v>0.85</v>
      </c>
      <c r="BJ11" s="298" t="s">
        <v>845</v>
      </c>
      <c r="BK11" s="298">
        <v>0</v>
      </c>
      <c r="BL11" s="299" t="s">
        <v>104</v>
      </c>
    </row>
    <row r="12" spans="1:64" ht="12.75" customHeight="1">
      <c r="A12" s="322">
        <v>42125</v>
      </c>
      <c r="B12" s="279" t="s">
        <v>916</v>
      </c>
      <c r="C12" s="317">
        <v>1</v>
      </c>
      <c r="D12" s="318">
        <v>81037738</v>
      </c>
      <c r="E12" s="318" t="s">
        <v>1015</v>
      </c>
      <c r="F12" s="319" t="s">
        <v>144</v>
      </c>
      <c r="G12" s="319" t="s">
        <v>145</v>
      </c>
      <c r="H12" s="369" t="s">
        <v>242</v>
      </c>
      <c r="I12" s="368" t="s">
        <v>1450</v>
      </c>
      <c r="J12" s="320" t="s">
        <v>220</v>
      </c>
      <c r="K12" s="320" t="s">
        <v>171</v>
      </c>
      <c r="L12" s="321" t="s">
        <v>172</v>
      </c>
      <c r="M12" s="321" t="s">
        <v>853</v>
      </c>
      <c r="N12" s="321" t="s">
        <v>228</v>
      </c>
      <c r="O12" s="321" t="s">
        <v>154</v>
      </c>
      <c r="P12" s="321" t="s">
        <v>152</v>
      </c>
      <c r="Q12" s="321" t="s">
        <v>153</v>
      </c>
      <c r="R12" s="322">
        <v>42278</v>
      </c>
      <c r="S12" s="323">
        <v>-35</v>
      </c>
      <c r="T12" s="323">
        <v>-5</v>
      </c>
      <c r="U12" s="324">
        <v>0</v>
      </c>
      <c r="V12" s="324">
        <v>1</v>
      </c>
      <c r="W12" s="324">
        <v>0.31818181818181823</v>
      </c>
      <c r="X12" s="324">
        <v>0.68181818181818177</v>
      </c>
      <c r="Y12" s="325" t="s">
        <v>154</v>
      </c>
      <c r="Z12" s="325" t="s">
        <v>154</v>
      </c>
      <c r="AA12" s="326" t="s">
        <v>1002</v>
      </c>
      <c r="AB12" s="326" t="s">
        <v>1016</v>
      </c>
      <c r="AC12" s="326">
        <v>4676933</v>
      </c>
      <c r="AD12" s="319" t="s">
        <v>155</v>
      </c>
      <c r="AE12" s="325">
        <v>42125</v>
      </c>
      <c r="AF12" s="325">
        <v>42268</v>
      </c>
      <c r="AG12" s="319" t="s">
        <v>311</v>
      </c>
      <c r="AH12" s="319" t="s">
        <v>156</v>
      </c>
      <c r="AI12" s="319" t="s">
        <v>157</v>
      </c>
      <c r="AJ12" s="319" t="s">
        <v>154</v>
      </c>
      <c r="AK12" s="319" t="s">
        <v>159</v>
      </c>
      <c r="AL12" s="319" t="s">
        <v>160</v>
      </c>
      <c r="AM12" s="319"/>
      <c r="AN12" s="319"/>
      <c r="AO12" s="327" t="s">
        <v>957</v>
      </c>
      <c r="AP12" s="319" t="s">
        <v>170</v>
      </c>
      <c r="AQ12" s="319" t="s">
        <v>162</v>
      </c>
      <c r="AR12" s="319" t="s">
        <v>163</v>
      </c>
      <c r="AS12" s="319" t="s">
        <v>164</v>
      </c>
      <c r="AT12" s="319" t="s">
        <v>251</v>
      </c>
      <c r="AU12" s="319" t="s">
        <v>1548</v>
      </c>
      <c r="AV12" s="325" t="s">
        <v>178</v>
      </c>
      <c r="AW12" s="319" t="s">
        <v>956</v>
      </c>
      <c r="AX12" s="319" t="s">
        <v>809</v>
      </c>
      <c r="AY12" s="325" t="s">
        <v>890</v>
      </c>
      <c r="AZ12" s="325" t="s">
        <v>224</v>
      </c>
      <c r="BA12" s="325">
        <v>32916</v>
      </c>
      <c r="BB12" s="325">
        <v>39686</v>
      </c>
      <c r="BC12" s="319" t="s">
        <v>168</v>
      </c>
      <c r="BD12" s="319" t="s">
        <v>808</v>
      </c>
      <c r="BE12" s="319" t="s">
        <v>808</v>
      </c>
      <c r="BF12" s="299" t="s">
        <v>786</v>
      </c>
      <c r="BG12" s="299" t="b">
        <v>1</v>
      </c>
      <c r="BH12" s="299">
        <v>28</v>
      </c>
      <c r="BI12" s="370">
        <v>0.85</v>
      </c>
      <c r="BJ12" s="298" t="s">
        <v>845</v>
      </c>
      <c r="BK12" s="298">
        <v>0</v>
      </c>
      <c r="BL12" s="299" t="s">
        <v>104</v>
      </c>
    </row>
    <row r="13" spans="1:64" ht="12.75" customHeight="1">
      <c r="A13" s="322">
        <v>42044</v>
      </c>
      <c r="B13" s="279" t="s">
        <v>1008</v>
      </c>
      <c r="C13" s="317">
        <v>1</v>
      </c>
      <c r="D13" s="318">
        <v>21940284</v>
      </c>
      <c r="E13" s="318" t="s">
        <v>1119</v>
      </c>
      <c r="F13" s="319" t="s">
        <v>214</v>
      </c>
      <c r="G13" s="319" t="s">
        <v>145</v>
      </c>
      <c r="H13" s="369" t="s">
        <v>242</v>
      </c>
      <c r="I13" s="368" t="s">
        <v>1437</v>
      </c>
      <c r="J13" s="320" t="s">
        <v>259</v>
      </c>
      <c r="K13" s="320" t="s">
        <v>147</v>
      </c>
      <c r="L13" s="321" t="s">
        <v>148</v>
      </c>
      <c r="M13" s="321" t="s">
        <v>216</v>
      </c>
      <c r="N13" s="321" t="s">
        <v>149</v>
      </c>
      <c r="O13" s="321" t="s">
        <v>203</v>
      </c>
      <c r="P13" s="321" t="s">
        <v>152</v>
      </c>
      <c r="Q13" s="321" t="s">
        <v>153</v>
      </c>
      <c r="R13" s="322">
        <v>42309</v>
      </c>
      <c r="S13" s="323">
        <v>-66</v>
      </c>
      <c r="T13" s="323">
        <v>-9.4285714285714288</v>
      </c>
      <c r="U13" s="324">
        <v>0</v>
      </c>
      <c r="V13" s="324">
        <v>1</v>
      </c>
      <c r="W13" s="324">
        <v>0</v>
      </c>
      <c r="X13" s="324">
        <v>1</v>
      </c>
      <c r="Y13" s="325" t="s">
        <v>154</v>
      </c>
      <c r="Z13" s="325" t="s">
        <v>154</v>
      </c>
      <c r="AA13" s="326" t="s">
        <v>1120</v>
      </c>
      <c r="AB13" s="326" t="s">
        <v>218</v>
      </c>
      <c r="AC13" s="326">
        <v>3793717</v>
      </c>
      <c r="AD13" s="319" t="s">
        <v>155</v>
      </c>
      <c r="AE13" s="325">
        <v>42044</v>
      </c>
      <c r="AF13" s="325">
        <v>42308</v>
      </c>
      <c r="AG13" s="319" t="s">
        <v>311</v>
      </c>
      <c r="AH13" s="319" t="s">
        <v>156</v>
      </c>
      <c r="AI13" s="319" t="s">
        <v>157</v>
      </c>
      <c r="AJ13" s="319" t="s">
        <v>158</v>
      </c>
      <c r="AK13" s="319" t="s">
        <v>159</v>
      </c>
      <c r="AL13" s="319" t="s">
        <v>160</v>
      </c>
      <c r="AM13" s="319"/>
      <c r="AN13" s="319"/>
      <c r="AO13" s="327" t="s">
        <v>949</v>
      </c>
      <c r="AP13" s="319" t="s">
        <v>161</v>
      </c>
      <c r="AQ13" s="319" t="s">
        <v>162</v>
      </c>
      <c r="AR13" s="319" t="s">
        <v>163</v>
      </c>
      <c r="AS13" s="319" t="s">
        <v>164</v>
      </c>
      <c r="AT13" s="319" t="s">
        <v>312</v>
      </c>
      <c r="AU13" s="319" t="s">
        <v>1121</v>
      </c>
      <c r="AV13" s="325" t="s">
        <v>178</v>
      </c>
      <c r="AW13" s="319" t="s">
        <v>955</v>
      </c>
      <c r="AX13" s="319" t="s">
        <v>814</v>
      </c>
      <c r="AY13" s="325" t="s">
        <v>889</v>
      </c>
      <c r="AZ13" s="325" t="s">
        <v>263</v>
      </c>
      <c r="BA13" s="325">
        <v>41463</v>
      </c>
      <c r="BB13" s="325">
        <v>41463</v>
      </c>
      <c r="BC13" s="319" t="s">
        <v>168</v>
      </c>
      <c r="BD13" s="319" t="s">
        <v>808</v>
      </c>
      <c r="BE13" s="319" t="s">
        <v>808</v>
      </c>
      <c r="BF13" s="299" t="s">
        <v>786</v>
      </c>
      <c r="BG13" s="299" t="b">
        <v>1</v>
      </c>
      <c r="BH13" s="299">
        <v>68</v>
      </c>
      <c r="BI13" s="370">
        <v>0.75</v>
      </c>
      <c r="BJ13" s="298" t="s">
        <v>845</v>
      </c>
      <c r="BK13" s="298">
        <v>0</v>
      </c>
      <c r="BL13" s="299" t="s">
        <v>104</v>
      </c>
    </row>
    <row r="14" spans="1:64" ht="12.75" customHeight="1">
      <c r="A14" s="322">
        <v>42100</v>
      </c>
      <c r="B14" s="279" t="s">
        <v>1008</v>
      </c>
      <c r="C14" s="317">
        <v>1</v>
      </c>
      <c r="D14" s="318">
        <v>21970993</v>
      </c>
      <c r="E14" s="318" t="s">
        <v>1318</v>
      </c>
      <c r="F14" s="319" t="s">
        <v>144</v>
      </c>
      <c r="G14" s="319" t="s">
        <v>145</v>
      </c>
      <c r="H14" s="369" t="s">
        <v>242</v>
      </c>
      <c r="I14" s="368" t="s">
        <v>1450</v>
      </c>
      <c r="J14" s="320" t="s">
        <v>234</v>
      </c>
      <c r="K14" s="320" t="s">
        <v>232</v>
      </c>
      <c r="L14" s="321" t="s">
        <v>172</v>
      </c>
      <c r="M14" s="321" t="s">
        <v>233</v>
      </c>
      <c r="N14" s="321" t="s">
        <v>304</v>
      </c>
      <c r="O14" s="321" t="s">
        <v>154</v>
      </c>
      <c r="P14" s="321" t="s">
        <v>152</v>
      </c>
      <c r="Q14" s="321" t="s">
        <v>153</v>
      </c>
      <c r="R14" s="322">
        <v>42309</v>
      </c>
      <c r="S14" s="323">
        <v>-66</v>
      </c>
      <c r="T14" s="323">
        <v>-9.4285714285714288</v>
      </c>
      <c r="U14" s="324">
        <v>0</v>
      </c>
      <c r="V14" s="324">
        <v>1</v>
      </c>
      <c r="W14" s="324">
        <v>0</v>
      </c>
      <c r="X14" s="324">
        <v>1</v>
      </c>
      <c r="Y14" s="325" t="s">
        <v>154</v>
      </c>
      <c r="Z14" s="325" t="s">
        <v>154</v>
      </c>
      <c r="AA14" s="326" t="s">
        <v>904</v>
      </c>
      <c r="AB14" s="326" t="s">
        <v>1319</v>
      </c>
      <c r="AC14" s="326">
        <v>4334605</v>
      </c>
      <c r="AD14" s="319" t="s">
        <v>155</v>
      </c>
      <c r="AE14" s="325">
        <v>42100</v>
      </c>
      <c r="AF14" s="325">
        <v>42308</v>
      </c>
      <c r="AG14" s="319" t="s">
        <v>311</v>
      </c>
      <c r="AH14" s="319" t="s">
        <v>156</v>
      </c>
      <c r="AI14" s="319" t="s">
        <v>157</v>
      </c>
      <c r="AJ14" s="319" t="s">
        <v>158</v>
      </c>
      <c r="AK14" s="319" t="s">
        <v>159</v>
      </c>
      <c r="AL14" s="319" t="s">
        <v>160</v>
      </c>
      <c r="AM14" s="319"/>
      <c r="AN14" s="319"/>
      <c r="AO14" s="327" t="s">
        <v>953</v>
      </c>
      <c r="AP14" s="319" t="s">
        <v>234</v>
      </c>
      <c r="AQ14" s="319" t="s">
        <v>162</v>
      </c>
      <c r="AR14" s="319" t="s">
        <v>163</v>
      </c>
      <c r="AS14" s="319" t="s">
        <v>164</v>
      </c>
      <c r="AT14" s="319" t="s">
        <v>251</v>
      </c>
      <c r="AU14" s="319" t="s">
        <v>1575</v>
      </c>
      <c r="AV14" s="325" t="s">
        <v>178</v>
      </c>
      <c r="AW14" s="319" t="s">
        <v>956</v>
      </c>
      <c r="AX14" s="319" t="s">
        <v>809</v>
      </c>
      <c r="AY14" s="325" t="s">
        <v>891</v>
      </c>
      <c r="AZ14" s="325" t="s">
        <v>255</v>
      </c>
      <c r="BA14" s="325">
        <v>41498</v>
      </c>
      <c r="BB14" s="325">
        <v>41498</v>
      </c>
      <c r="BC14" s="319" t="s">
        <v>168</v>
      </c>
      <c r="BD14" s="319" t="s">
        <v>808</v>
      </c>
      <c r="BE14" s="319" t="s">
        <v>808</v>
      </c>
      <c r="BF14" s="299" t="s">
        <v>786</v>
      </c>
      <c r="BG14" s="299" t="b">
        <v>1</v>
      </c>
      <c r="BH14" s="299">
        <v>68</v>
      </c>
      <c r="BI14" s="370">
        <v>0.85</v>
      </c>
      <c r="BJ14" s="298" t="s">
        <v>845</v>
      </c>
      <c r="BK14" s="298">
        <v>0</v>
      </c>
      <c r="BL14" s="299" t="s">
        <v>104</v>
      </c>
    </row>
    <row r="15" spans="1:64" ht="12.75" customHeight="1">
      <c r="A15" s="322">
        <v>42186</v>
      </c>
      <c r="B15" s="279" t="s">
        <v>916</v>
      </c>
      <c r="C15" s="317">
        <v>0.5</v>
      </c>
      <c r="D15" s="318">
        <v>81075093</v>
      </c>
      <c r="E15" s="318" t="s">
        <v>169</v>
      </c>
      <c r="F15" s="319" t="s">
        <v>144</v>
      </c>
      <c r="G15" s="319" t="s">
        <v>145</v>
      </c>
      <c r="H15" s="369" t="s">
        <v>242</v>
      </c>
      <c r="I15" s="368" t="s">
        <v>1437</v>
      </c>
      <c r="J15" s="320" t="s">
        <v>170</v>
      </c>
      <c r="K15" s="320" t="s">
        <v>171</v>
      </c>
      <c r="L15" s="321" t="s">
        <v>172</v>
      </c>
      <c r="M15" s="321" t="s">
        <v>173</v>
      </c>
      <c r="N15" s="321" t="s">
        <v>174</v>
      </c>
      <c r="O15" s="321" t="s">
        <v>815</v>
      </c>
      <c r="P15" s="321" t="s">
        <v>204</v>
      </c>
      <c r="Q15" s="321" t="s">
        <v>217</v>
      </c>
      <c r="R15" s="322">
        <v>42248</v>
      </c>
      <c r="S15" s="323">
        <v>-5</v>
      </c>
      <c r="T15" s="323">
        <v>-0.7142857142857143</v>
      </c>
      <c r="U15" s="324">
        <v>0.5</v>
      </c>
      <c r="V15" s="324">
        <v>0.5</v>
      </c>
      <c r="W15" s="324">
        <v>0.97727272727272729</v>
      </c>
      <c r="X15" s="324">
        <v>2.2727272727272728E-2</v>
      </c>
      <c r="Y15" s="325" t="s">
        <v>154</v>
      </c>
      <c r="Z15" s="325" t="s">
        <v>154</v>
      </c>
      <c r="AA15" s="326" t="s">
        <v>1013</v>
      </c>
      <c r="AB15" s="326" t="s">
        <v>1014</v>
      </c>
      <c r="AC15" s="326">
        <v>5540984</v>
      </c>
      <c r="AD15" s="319" t="s">
        <v>155</v>
      </c>
      <c r="AE15" s="325">
        <v>42186</v>
      </c>
      <c r="AF15" s="325">
        <v>42262</v>
      </c>
      <c r="AG15" s="319" t="s">
        <v>311</v>
      </c>
      <c r="AH15" s="319" t="s">
        <v>156</v>
      </c>
      <c r="AI15" s="319" t="s">
        <v>157</v>
      </c>
      <c r="AJ15" s="319" t="s">
        <v>230</v>
      </c>
      <c r="AK15" s="319" t="s">
        <v>274</v>
      </c>
      <c r="AL15" s="319" t="s">
        <v>160</v>
      </c>
      <c r="AM15" s="319"/>
      <c r="AN15" s="319"/>
      <c r="AO15" s="327" t="s">
        <v>957</v>
      </c>
      <c r="AP15" s="319" t="s">
        <v>170</v>
      </c>
      <c r="AQ15" s="319" t="s">
        <v>162</v>
      </c>
      <c r="AR15" s="319" t="s">
        <v>163</v>
      </c>
      <c r="AS15" s="319" t="s">
        <v>164</v>
      </c>
      <c r="AT15" s="319" t="s">
        <v>177</v>
      </c>
      <c r="AU15" s="319" t="s">
        <v>1547</v>
      </c>
      <c r="AV15" s="325" t="s">
        <v>178</v>
      </c>
      <c r="AW15" s="319" t="s">
        <v>956</v>
      </c>
      <c r="AX15" s="319" t="s">
        <v>809</v>
      </c>
      <c r="AY15" s="325" t="s">
        <v>890</v>
      </c>
      <c r="AZ15" s="325" t="s">
        <v>179</v>
      </c>
      <c r="BA15" s="325">
        <v>32678</v>
      </c>
      <c r="BB15" s="325">
        <v>39686</v>
      </c>
      <c r="BC15" s="319" t="s">
        <v>168</v>
      </c>
      <c r="BD15" s="319" t="s">
        <v>808</v>
      </c>
      <c r="BE15" s="319" t="s">
        <v>808</v>
      </c>
      <c r="BF15" s="299" t="s">
        <v>787</v>
      </c>
      <c r="BG15" s="299" t="b">
        <v>1</v>
      </c>
      <c r="BH15" s="299">
        <v>8</v>
      </c>
      <c r="BI15" s="370">
        <v>0.85</v>
      </c>
      <c r="BJ15" s="298" t="s">
        <v>845</v>
      </c>
      <c r="BK15" s="298">
        <v>0</v>
      </c>
      <c r="BL15" s="299" t="s">
        <v>104</v>
      </c>
    </row>
    <row r="16" spans="1:64" ht="12.75" customHeight="1">
      <c r="A16" s="322">
        <v>41640</v>
      </c>
      <c r="B16" s="279" t="s">
        <v>1008</v>
      </c>
      <c r="C16" s="317">
        <v>1</v>
      </c>
      <c r="D16" s="318">
        <v>21942791</v>
      </c>
      <c r="E16" s="318" t="s">
        <v>227</v>
      </c>
      <c r="F16" s="319" t="s">
        <v>144</v>
      </c>
      <c r="G16" s="319" t="s">
        <v>145</v>
      </c>
      <c r="H16" s="369" t="s">
        <v>242</v>
      </c>
      <c r="I16" s="368" t="s">
        <v>1450</v>
      </c>
      <c r="J16" s="320" t="s">
        <v>187</v>
      </c>
      <c r="K16" s="320" t="s">
        <v>147</v>
      </c>
      <c r="L16" s="321" t="s">
        <v>148</v>
      </c>
      <c r="M16" s="321" t="s">
        <v>188</v>
      </c>
      <c r="N16" s="321" t="s">
        <v>228</v>
      </c>
      <c r="O16" s="321" t="s">
        <v>154</v>
      </c>
      <c r="P16" s="321" t="s">
        <v>152</v>
      </c>
      <c r="Q16" s="321" t="s">
        <v>153</v>
      </c>
      <c r="R16" s="322">
        <v>42309</v>
      </c>
      <c r="S16" s="323">
        <v>-66</v>
      </c>
      <c r="T16" s="323">
        <v>-9.4285714285714288</v>
      </c>
      <c r="U16" s="324">
        <v>0</v>
      </c>
      <c r="V16" s="324">
        <v>1</v>
      </c>
      <c r="W16" s="324">
        <v>0</v>
      </c>
      <c r="X16" s="324">
        <v>1</v>
      </c>
      <c r="Y16" s="325" t="s">
        <v>175</v>
      </c>
      <c r="Z16" s="325" t="s">
        <v>229</v>
      </c>
      <c r="AA16" s="326" t="s">
        <v>26</v>
      </c>
      <c r="AB16" s="326" t="s">
        <v>877</v>
      </c>
      <c r="AC16" s="326">
        <v>990308</v>
      </c>
      <c r="AD16" s="319" t="s">
        <v>155</v>
      </c>
      <c r="AE16" s="325">
        <v>41640</v>
      </c>
      <c r="AF16" s="325">
        <v>42307</v>
      </c>
      <c r="AG16" s="319" t="s">
        <v>311</v>
      </c>
      <c r="AH16" s="319" t="s">
        <v>156</v>
      </c>
      <c r="AI16" s="319" t="s">
        <v>157</v>
      </c>
      <c r="AJ16" s="319" t="s">
        <v>230</v>
      </c>
      <c r="AK16" s="319" t="s">
        <v>159</v>
      </c>
      <c r="AL16" s="319" t="s">
        <v>160</v>
      </c>
      <c r="AM16" s="319"/>
      <c r="AN16" s="319"/>
      <c r="AO16" s="327" t="s">
        <v>949</v>
      </c>
      <c r="AP16" s="319" t="s">
        <v>161</v>
      </c>
      <c r="AQ16" s="319" t="s">
        <v>162</v>
      </c>
      <c r="AR16" s="319" t="s">
        <v>163</v>
      </c>
      <c r="AS16" s="319" t="s">
        <v>164</v>
      </c>
      <c r="AT16" s="319" t="s">
        <v>191</v>
      </c>
      <c r="AU16" s="319" t="s">
        <v>231</v>
      </c>
      <c r="AV16" s="325" t="s">
        <v>178</v>
      </c>
      <c r="AW16" s="319" t="s">
        <v>956</v>
      </c>
      <c r="AX16" s="319" t="s">
        <v>809</v>
      </c>
      <c r="AY16" s="325" t="s">
        <v>889</v>
      </c>
      <c r="AZ16" s="325" t="s">
        <v>193</v>
      </c>
      <c r="BA16" s="325">
        <v>41395</v>
      </c>
      <c r="BB16" s="325">
        <v>41395</v>
      </c>
      <c r="BC16" s="319" t="s">
        <v>168</v>
      </c>
      <c r="BD16" s="319" t="s">
        <v>808</v>
      </c>
      <c r="BE16" s="319" t="s">
        <v>808</v>
      </c>
      <c r="BF16" s="299" t="s">
        <v>786</v>
      </c>
      <c r="BG16" s="299" t="b">
        <v>1</v>
      </c>
      <c r="BH16" s="299">
        <v>67</v>
      </c>
      <c r="BI16" s="370">
        <v>0.85</v>
      </c>
      <c r="BJ16" s="298" t="s">
        <v>845</v>
      </c>
      <c r="BK16" s="298">
        <v>0</v>
      </c>
      <c r="BL16" s="299" t="s">
        <v>104</v>
      </c>
    </row>
    <row r="17" spans="1:64" ht="12.75" customHeight="1">
      <c r="A17" s="322">
        <v>42005</v>
      </c>
      <c r="B17" s="279" t="s">
        <v>1008</v>
      </c>
      <c r="C17" s="317">
        <v>1</v>
      </c>
      <c r="D17" s="318">
        <v>139895</v>
      </c>
      <c r="E17" s="318" t="s">
        <v>1035</v>
      </c>
      <c r="F17" s="319" t="s">
        <v>267</v>
      </c>
      <c r="G17" s="319" t="s">
        <v>145</v>
      </c>
      <c r="H17" s="369" t="s">
        <v>242</v>
      </c>
      <c r="I17" s="368" t="s">
        <v>1450</v>
      </c>
      <c r="J17" s="320" t="s">
        <v>170</v>
      </c>
      <c r="K17" s="320" t="s">
        <v>171</v>
      </c>
      <c r="L17" s="321" t="s">
        <v>172</v>
      </c>
      <c r="M17" s="321" t="s">
        <v>276</v>
      </c>
      <c r="N17" s="321" t="s">
        <v>174</v>
      </c>
      <c r="O17" s="321" t="s">
        <v>277</v>
      </c>
      <c r="P17" s="321" t="s">
        <v>152</v>
      </c>
      <c r="Q17" s="321" t="s">
        <v>153</v>
      </c>
      <c r="R17" s="322">
        <v>42278</v>
      </c>
      <c r="S17" s="323">
        <v>-35</v>
      </c>
      <c r="T17" s="323">
        <v>-5</v>
      </c>
      <c r="U17" s="324">
        <v>0</v>
      </c>
      <c r="V17" s="324">
        <v>1</v>
      </c>
      <c r="W17" s="324">
        <v>0</v>
      </c>
      <c r="X17" s="324">
        <v>1</v>
      </c>
      <c r="Y17" s="325" t="s">
        <v>154</v>
      </c>
      <c r="Z17" s="325" t="s">
        <v>154</v>
      </c>
      <c r="AA17" s="326" t="s">
        <v>23</v>
      </c>
      <c r="AB17" s="326" t="s">
        <v>181</v>
      </c>
      <c r="AC17" s="326">
        <v>2952593</v>
      </c>
      <c r="AD17" s="319" t="s">
        <v>155</v>
      </c>
      <c r="AE17" s="325">
        <v>42005</v>
      </c>
      <c r="AF17" s="325">
        <v>42286</v>
      </c>
      <c r="AG17" s="319" t="s">
        <v>311</v>
      </c>
      <c r="AH17" s="319" t="s">
        <v>156</v>
      </c>
      <c r="AI17" s="319" t="s">
        <v>157</v>
      </c>
      <c r="AJ17" s="319" t="s">
        <v>230</v>
      </c>
      <c r="AK17" s="319" t="s">
        <v>159</v>
      </c>
      <c r="AL17" s="319" t="s">
        <v>160</v>
      </c>
      <c r="AM17" s="319"/>
      <c r="AN17" s="319"/>
      <c r="AO17" s="327" t="s">
        <v>957</v>
      </c>
      <c r="AP17" s="319" t="s">
        <v>170</v>
      </c>
      <c r="AQ17" s="319" t="s">
        <v>162</v>
      </c>
      <c r="AR17" s="319" t="s">
        <v>163</v>
      </c>
      <c r="AS17" s="319" t="s">
        <v>164</v>
      </c>
      <c r="AT17" s="319" t="s">
        <v>185</v>
      </c>
      <c r="AU17" s="319" t="s">
        <v>1472</v>
      </c>
      <c r="AV17" s="325" t="s">
        <v>192</v>
      </c>
      <c r="AW17" s="319" t="s">
        <v>1036</v>
      </c>
      <c r="AX17" s="319" t="s">
        <v>1037</v>
      </c>
      <c r="AY17" s="325" t="s">
        <v>890</v>
      </c>
      <c r="AZ17" s="325" t="s">
        <v>179</v>
      </c>
      <c r="BA17" s="325">
        <v>30922</v>
      </c>
      <c r="BB17" s="325">
        <v>30195</v>
      </c>
      <c r="BC17" s="319" t="s">
        <v>168</v>
      </c>
      <c r="BD17" s="319" t="s">
        <v>808</v>
      </c>
      <c r="BE17" s="319" t="s">
        <v>808</v>
      </c>
      <c r="BF17" s="299" t="s">
        <v>786</v>
      </c>
      <c r="BG17" s="299" t="b">
        <v>1</v>
      </c>
      <c r="BH17" s="299">
        <v>46</v>
      </c>
      <c r="BI17" s="370">
        <v>0.6</v>
      </c>
      <c r="BJ17" s="298" t="s">
        <v>845</v>
      </c>
      <c r="BK17" s="298">
        <v>0</v>
      </c>
      <c r="BL17" s="299" t="s">
        <v>104</v>
      </c>
    </row>
    <row r="18" spans="1:64" ht="12.75" customHeight="1">
      <c r="A18" s="322">
        <v>41944</v>
      </c>
      <c r="B18" s="279" t="s">
        <v>1008</v>
      </c>
      <c r="C18" s="317">
        <v>1</v>
      </c>
      <c r="D18" s="318">
        <v>81080960</v>
      </c>
      <c r="E18" s="318" t="s">
        <v>1253</v>
      </c>
      <c r="F18" s="319" t="s">
        <v>144</v>
      </c>
      <c r="G18" s="319" t="s">
        <v>145</v>
      </c>
      <c r="H18" s="369" t="s">
        <v>242</v>
      </c>
      <c r="I18" s="368" t="s">
        <v>1437</v>
      </c>
      <c r="J18" s="320" t="s">
        <v>234</v>
      </c>
      <c r="K18" s="320" t="s">
        <v>232</v>
      </c>
      <c r="L18" s="321" t="s">
        <v>172</v>
      </c>
      <c r="M18" s="321" t="s">
        <v>253</v>
      </c>
      <c r="N18" s="321"/>
      <c r="O18" s="321" t="s">
        <v>815</v>
      </c>
      <c r="P18" s="321" t="s">
        <v>152</v>
      </c>
      <c r="Q18" s="321" t="s">
        <v>153</v>
      </c>
      <c r="R18" s="322">
        <v>42309</v>
      </c>
      <c r="S18" s="323">
        <v>-66</v>
      </c>
      <c r="T18" s="323">
        <v>-9.4285714285714288</v>
      </c>
      <c r="U18" s="324">
        <v>0</v>
      </c>
      <c r="V18" s="324">
        <v>1</v>
      </c>
      <c r="W18" s="324">
        <v>0</v>
      </c>
      <c r="X18" s="324">
        <v>1</v>
      </c>
      <c r="Y18" s="325" t="s">
        <v>154</v>
      </c>
      <c r="Z18" s="325" t="s">
        <v>154</v>
      </c>
      <c r="AA18" s="326" t="s">
        <v>1254</v>
      </c>
      <c r="AB18" s="326" t="s">
        <v>1187</v>
      </c>
      <c r="AC18" s="326">
        <v>2749655</v>
      </c>
      <c r="AD18" s="319" t="s">
        <v>155</v>
      </c>
      <c r="AE18" s="325">
        <v>41944</v>
      </c>
      <c r="AF18" s="325">
        <v>42308</v>
      </c>
      <c r="AG18" s="319" t="s">
        <v>311</v>
      </c>
      <c r="AH18" s="319" t="s">
        <v>156</v>
      </c>
      <c r="AI18" s="319" t="s">
        <v>340</v>
      </c>
      <c r="AJ18" s="319" t="s">
        <v>341</v>
      </c>
      <c r="AK18" s="319" t="s">
        <v>340</v>
      </c>
      <c r="AL18" s="319" t="s">
        <v>319</v>
      </c>
      <c r="AM18" s="319"/>
      <c r="AN18" s="319"/>
      <c r="AO18" s="327" t="s">
        <v>953</v>
      </c>
      <c r="AP18" s="319" t="s">
        <v>234</v>
      </c>
      <c r="AQ18" s="319" t="s">
        <v>162</v>
      </c>
      <c r="AR18" s="319" t="s">
        <v>163</v>
      </c>
      <c r="AS18" s="319" t="s">
        <v>164</v>
      </c>
      <c r="AT18" s="319" t="s">
        <v>251</v>
      </c>
      <c r="AU18" s="319" t="s">
        <v>1569</v>
      </c>
      <c r="AV18" s="325" t="s">
        <v>178</v>
      </c>
      <c r="AW18" s="319" t="s">
        <v>956</v>
      </c>
      <c r="AX18" s="319" t="s">
        <v>809</v>
      </c>
      <c r="AY18" s="325" t="s">
        <v>891</v>
      </c>
      <c r="AZ18" s="325" t="s">
        <v>255</v>
      </c>
      <c r="BA18" s="325">
        <v>34106</v>
      </c>
      <c r="BB18" s="325">
        <v>39686</v>
      </c>
      <c r="BC18" s="319" t="s">
        <v>168</v>
      </c>
      <c r="BD18" s="319" t="s">
        <v>808</v>
      </c>
      <c r="BE18" s="319" t="s">
        <v>808</v>
      </c>
      <c r="BF18" s="299" t="s">
        <v>786</v>
      </c>
      <c r="BG18" s="299" t="b">
        <v>1</v>
      </c>
      <c r="BH18" s="299">
        <v>68</v>
      </c>
      <c r="BI18" s="370">
        <v>0.85</v>
      </c>
      <c r="BJ18" s="298" t="s">
        <v>845</v>
      </c>
      <c r="BK18" s="298">
        <v>0</v>
      </c>
      <c r="BL18" s="299" t="s">
        <v>104</v>
      </c>
    </row>
    <row r="19" spans="1:64" ht="12.75" customHeight="1">
      <c r="A19" s="322">
        <v>41579</v>
      </c>
      <c r="B19" s="279" t="s">
        <v>1008</v>
      </c>
      <c r="C19" s="317">
        <v>0.7</v>
      </c>
      <c r="D19" s="318">
        <v>21754695</v>
      </c>
      <c r="E19" s="318" t="s">
        <v>1017</v>
      </c>
      <c r="F19" s="319" t="s">
        <v>267</v>
      </c>
      <c r="G19" s="319" t="s">
        <v>59</v>
      </c>
      <c r="H19" s="369" t="s">
        <v>845</v>
      </c>
      <c r="I19" s="368" t="s">
        <v>1452</v>
      </c>
      <c r="J19" s="320" t="s">
        <v>908</v>
      </c>
      <c r="K19" s="320" t="s">
        <v>951</v>
      </c>
      <c r="L19" s="321" t="s">
        <v>148</v>
      </c>
      <c r="M19" s="321" t="s">
        <v>848</v>
      </c>
      <c r="N19" s="321" t="s">
        <v>150</v>
      </c>
      <c r="O19" s="321"/>
      <c r="P19" s="321" t="s">
        <v>1281</v>
      </c>
      <c r="Q19" s="321"/>
      <c r="R19" s="322"/>
      <c r="S19" s="323"/>
      <c r="T19" s="323"/>
      <c r="U19" s="324">
        <v>0.30000000000000004</v>
      </c>
      <c r="V19" s="324">
        <v>0.7</v>
      </c>
      <c r="W19" s="324">
        <v>0.29999999999999993</v>
      </c>
      <c r="X19" s="324">
        <v>0.70000000000000007</v>
      </c>
      <c r="Y19" s="325" t="s">
        <v>205</v>
      </c>
      <c r="Z19" s="325" t="s">
        <v>257</v>
      </c>
      <c r="AA19" s="326" t="s">
        <v>1018</v>
      </c>
      <c r="AB19" s="326" t="s">
        <v>1019</v>
      </c>
      <c r="AC19" s="326">
        <v>944593</v>
      </c>
      <c r="AD19" s="319" t="s">
        <v>155</v>
      </c>
      <c r="AE19" s="325">
        <v>41579</v>
      </c>
      <c r="AF19" s="325">
        <v>42308</v>
      </c>
      <c r="AG19" s="319" t="s">
        <v>311</v>
      </c>
      <c r="AH19" s="319" t="s">
        <v>156</v>
      </c>
      <c r="AI19" s="319" t="s">
        <v>340</v>
      </c>
      <c r="AJ19" s="319" t="s">
        <v>154</v>
      </c>
      <c r="AK19" s="319" t="s">
        <v>340</v>
      </c>
      <c r="AL19" s="319" t="s">
        <v>319</v>
      </c>
      <c r="AM19" s="319"/>
      <c r="AN19" s="319"/>
      <c r="AO19" s="327" t="s">
        <v>1020</v>
      </c>
      <c r="AP19" s="319" t="s">
        <v>908</v>
      </c>
      <c r="AQ19" s="319" t="s">
        <v>335</v>
      </c>
      <c r="AR19" s="319" t="s">
        <v>163</v>
      </c>
      <c r="AS19" s="319" t="s">
        <v>164</v>
      </c>
      <c r="AT19" s="319" t="s">
        <v>165</v>
      </c>
      <c r="AU19" s="319" t="s">
        <v>1021</v>
      </c>
      <c r="AV19" s="325" t="s">
        <v>219</v>
      </c>
      <c r="AW19" s="319" t="s">
        <v>966</v>
      </c>
      <c r="AX19" s="319"/>
      <c r="AY19" s="325"/>
      <c r="AZ19" s="325"/>
      <c r="BA19" s="325">
        <v>40694</v>
      </c>
      <c r="BB19" s="325">
        <v>40694</v>
      </c>
      <c r="BC19" s="319" t="s">
        <v>168</v>
      </c>
      <c r="BD19" s="319" t="s">
        <v>808</v>
      </c>
      <c r="BE19" s="319" t="s">
        <v>808</v>
      </c>
      <c r="BF19" s="299" t="s">
        <v>845</v>
      </c>
      <c r="BG19" s="299" t="b">
        <v>1</v>
      </c>
      <c r="BH19" s="299">
        <v>68</v>
      </c>
      <c r="BI19" s="370" t="s">
        <v>1284</v>
      </c>
      <c r="BJ19" s="298" t="s">
        <v>845</v>
      </c>
      <c r="BK19" s="298">
        <v>0</v>
      </c>
      <c r="BL19" s="299" t="s">
        <v>104</v>
      </c>
    </row>
    <row r="20" spans="1:64" ht="12.75" customHeight="1">
      <c r="A20" s="322">
        <v>41579</v>
      </c>
      <c r="B20" s="279" t="s">
        <v>1008</v>
      </c>
      <c r="C20" s="317">
        <v>0.89999999999999991</v>
      </c>
      <c r="D20" s="318">
        <v>21931087</v>
      </c>
      <c r="E20" s="318" t="s">
        <v>1022</v>
      </c>
      <c r="F20" s="319" t="s">
        <v>267</v>
      </c>
      <c r="G20" s="319" t="s">
        <v>59</v>
      </c>
      <c r="H20" s="369" t="s">
        <v>845</v>
      </c>
      <c r="I20" s="368" t="s">
        <v>1452</v>
      </c>
      <c r="J20" s="320" t="s">
        <v>908</v>
      </c>
      <c r="K20" s="320" t="s">
        <v>951</v>
      </c>
      <c r="L20" s="321" t="s">
        <v>148</v>
      </c>
      <c r="M20" s="321" t="s">
        <v>848</v>
      </c>
      <c r="N20" s="321" t="s">
        <v>150</v>
      </c>
      <c r="O20" s="321"/>
      <c r="P20" s="321" t="s">
        <v>1281</v>
      </c>
      <c r="Q20" s="321"/>
      <c r="R20" s="322"/>
      <c r="S20" s="323"/>
      <c r="T20" s="323"/>
      <c r="U20" s="324">
        <v>0.10000000000000009</v>
      </c>
      <c r="V20" s="324">
        <v>0.89999999999999991</v>
      </c>
      <c r="W20" s="324">
        <v>9.9999999999999867E-2</v>
      </c>
      <c r="X20" s="324">
        <v>0.90000000000000013</v>
      </c>
      <c r="Y20" s="325" t="s">
        <v>205</v>
      </c>
      <c r="Z20" s="325" t="s">
        <v>257</v>
      </c>
      <c r="AA20" s="326" t="s">
        <v>1018</v>
      </c>
      <c r="AB20" s="326" t="s">
        <v>1019</v>
      </c>
      <c r="AC20" s="326">
        <v>944593</v>
      </c>
      <c r="AD20" s="319" t="s">
        <v>155</v>
      </c>
      <c r="AE20" s="325">
        <v>41579</v>
      </c>
      <c r="AF20" s="325">
        <v>42308</v>
      </c>
      <c r="AG20" s="319" t="s">
        <v>311</v>
      </c>
      <c r="AH20" s="319" t="s">
        <v>156</v>
      </c>
      <c r="AI20" s="319" t="s">
        <v>340</v>
      </c>
      <c r="AJ20" s="319" t="s">
        <v>154</v>
      </c>
      <c r="AK20" s="319" t="s">
        <v>340</v>
      </c>
      <c r="AL20" s="319" t="s">
        <v>319</v>
      </c>
      <c r="AM20" s="319"/>
      <c r="AN20" s="319"/>
      <c r="AO20" s="327" t="s">
        <v>1020</v>
      </c>
      <c r="AP20" s="319" t="s">
        <v>908</v>
      </c>
      <c r="AQ20" s="319" t="s">
        <v>335</v>
      </c>
      <c r="AR20" s="319" t="s">
        <v>163</v>
      </c>
      <c r="AS20" s="319" t="s">
        <v>164</v>
      </c>
      <c r="AT20" s="319" t="s">
        <v>191</v>
      </c>
      <c r="AU20" s="319" t="s">
        <v>1023</v>
      </c>
      <c r="AV20" s="325" t="s">
        <v>219</v>
      </c>
      <c r="AW20" s="319" t="s">
        <v>966</v>
      </c>
      <c r="AX20" s="319"/>
      <c r="AY20" s="325"/>
      <c r="AZ20" s="325"/>
      <c r="BA20" s="325">
        <v>41344</v>
      </c>
      <c r="BB20" s="325">
        <v>41344</v>
      </c>
      <c r="BC20" s="319" t="s">
        <v>168</v>
      </c>
      <c r="BD20" s="319" t="s">
        <v>808</v>
      </c>
      <c r="BE20" s="319" t="s">
        <v>808</v>
      </c>
      <c r="BF20" s="299" t="s">
        <v>845</v>
      </c>
      <c r="BG20" s="299" t="b">
        <v>1</v>
      </c>
      <c r="BH20" s="299">
        <v>68</v>
      </c>
      <c r="BI20" s="370" t="s">
        <v>1284</v>
      </c>
      <c r="BJ20" s="298" t="s">
        <v>845</v>
      </c>
      <c r="BK20" s="298">
        <v>0</v>
      </c>
      <c r="BL20" s="299" t="s">
        <v>104</v>
      </c>
    </row>
    <row r="21" spans="1:64" ht="12.75" customHeight="1">
      <c r="A21" s="322">
        <v>42016</v>
      </c>
      <c r="B21" s="279" t="s">
        <v>1008</v>
      </c>
      <c r="C21" s="317">
        <v>0.7</v>
      </c>
      <c r="D21" s="318">
        <v>563790</v>
      </c>
      <c r="E21" s="318" t="s">
        <v>1024</v>
      </c>
      <c r="F21" s="319" t="s">
        <v>267</v>
      </c>
      <c r="G21" s="319" t="s">
        <v>59</v>
      </c>
      <c r="H21" s="369" t="s">
        <v>845</v>
      </c>
      <c r="I21" s="368" t="s">
        <v>1452</v>
      </c>
      <c r="J21" s="320" t="s">
        <v>335</v>
      </c>
      <c r="K21" s="320" t="s">
        <v>951</v>
      </c>
      <c r="L21" s="321" t="s">
        <v>148</v>
      </c>
      <c r="M21" s="321" t="s">
        <v>365</v>
      </c>
      <c r="N21" s="321" t="s">
        <v>181</v>
      </c>
      <c r="O21" s="321"/>
      <c r="P21" s="321" t="s">
        <v>1281</v>
      </c>
      <c r="Q21" s="321"/>
      <c r="R21" s="322"/>
      <c r="S21" s="323"/>
      <c r="T21" s="323"/>
      <c r="U21" s="324">
        <v>0.30000000000000004</v>
      </c>
      <c r="V21" s="324">
        <v>0.7</v>
      </c>
      <c r="W21" s="324">
        <v>0.29999999999999993</v>
      </c>
      <c r="X21" s="324">
        <v>0.70000000000000007</v>
      </c>
      <c r="Y21" s="325" t="s">
        <v>205</v>
      </c>
      <c r="Z21" s="325" t="s">
        <v>257</v>
      </c>
      <c r="AA21" s="326" t="s">
        <v>1018</v>
      </c>
      <c r="AB21" s="326" t="s">
        <v>1025</v>
      </c>
      <c r="AC21" s="326">
        <v>2203892</v>
      </c>
      <c r="AD21" s="319" t="s">
        <v>155</v>
      </c>
      <c r="AE21" s="325">
        <v>42016</v>
      </c>
      <c r="AF21" s="325">
        <v>42308</v>
      </c>
      <c r="AG21" s="319" t="s">
        <v>311</v>
      </c>
      <c r="AH21" s="319" t="s">
        <v>156</v>
      </c>
      <c r="AI21" s="319" t="s">
        <v>340</v>
      </c>
      <c r="AJ21" s="319" t="s">
        <v>154</v>
      </c>
      <c r="AK21" s="319" t="s">
        <v>340</v>
      </c>
      <c r="AL21" s="319" t="s">
        <v>319</v>
      </c>
      <c r="AM21" s="319"/>
      <c r="AN21" s="319"/>
      <c r="AO21" s="327" t="s">
        <v>1020</v>
      </c>
      <c r="AP21" s="319"/>
      <c r="AQ21" s="319" t="s">
        <v>335</v>
      </c>
      <c r="AR21" s="319" t="s">
        <v>163</v>
      </c>
      <c r="AS21" s="319" t="s">
        <v>209</v>
      </c>
      <c r="AT21" s="319" t="s">
        <v>210</v>
      </c>
      <c r="AU21" s="319" t="s">
        <v>1453</v>
      </c>
      <c r="AV21" s="325" t="s">
        <v>219</v>
      </c>
      <c r="AW21" s="319" t="s">
        <v>966</v>
      </c>
      <c r="AX21" s="319"/>
      <c r="AY21" s="325"/>
      <c r="AZ21" s="325"/>
      <c r="BA21" s="325">
        <v>41302</v>
      </c>
      <c r="BB21" s="325">
        <v>37043</v>
      </c>
      <c r="BC21" s="319" t="s">
        <v>168</v>
      </c>
      <c r="BD21" s="319" t="s">
        <v>808</v>
      </c>
      <c r="BE21" s="319" t="s">
        <v>808</v>
      </c>
      <c r="BF21" s="299" t="s">
        <v>845</v>
      </c>
      <c r="BG21" s="299" t="b">
        <v>1</v>
      </c>
      <c r="BH21" s="299">
        <v>68</v>
      </c>
      <c r="BI21" s="370" t="s">
        <v>1284</v>
      </c>
      <c r="BJ21" s="298" t="s">
        <v>845</v>
      </c>
      <c r="BK21" s="298">
        <v>0</v>
      </c>
      <c r="BL21" s="299" t="s">
        <v>104</v>
      </c>
    </row>
    <row r="22" spans="1:64" ht="12.75" customHeight="1">
      <c r="A22" s="322">
        <v>41214</v>
      </c>
      <c r="B22" s="279" t="s">
        <v>1008</v>
      </c>
      <c r="C22" s="317">
        <v>1</v>
      </c>
      <c r="D22" s="318">
        <v>21559014</v>
      </c>
      <c r="E22" s="318" t="s">
        <v>1131</v>
      </c>
      <c r="F22" s="319" t="s">
        <v>267</v>
      </c>
      <c r="G22" s="319" t="s">
        <v>145</v>
      </c>
      <c r="H22" s="369" t="s">
        <v>242</v>
      </c>
      <c r="I22" s="368" t="s">
        <v>1450</v>
      </c>
      <c r="J22" s="320" t="s">
        <v>161</v>
      </c>
      <c r="K22" s="320" t="s">
        <v>147</v>
      </c>
      <c r="L22" s="321" t="s">
        <v>148</v>
      </c>
      <c r="M22" s="321" t="s">
        <v>365</v>
      </c>
      <c r="N22" s="321" t="s">
        <v>149</v>
      </c>
      <c r="O22" s="321" t="s">
        <v>830</v>
      </c>
      <c r="P22" s="321" t="s">
        <v>152</v>
      </c>
      <c r="Q22" s="321" t="s">
        <v>153</v>
      </c>
      <c r="R22" s="322">
        <v>42309</v>
      </c>
      <c r="S22" s="323">
        <v>-66</v>
      </c>
      <c r="T22" s="323">
        <v>-9.4285714285714288</v>
      </c>
      <c r="U22" s="324">
        <v>0</v>
      </c>
      <c r="V22" s="324">
        <v>1</v>
      </c>
      <c r="W22" s="324">
        <v>0</v>
      </c>
      <c r="X22" s="324">
        <v>1</v>
      </c>
      <c r="Y22" s="325" t="s">
        <v>205</v>
      </c>
      <c r="Z22" s="325" t="s">
        <v>315</v>
      </c>
      <c r="AA22" s="326" t="s">
        <v>985</v>
      </c>
      <c r="AB22" s="326" t="s">
        <v>149</v>
      </c>
      <c r="AC22" s="326">
        <v>526304</v>
      </c>
      <c r="AD22" s="319" t="s">
        <v>155</v>
      </c>
      <c r="AE22" s="325">
        <v>41214</v>
      </c>
      <c r="AF22" s="325">
        <v>42308</v>
      </c>
      <c r="AG22" s="319" t="s">
        <v>311</v>
      </c>
      <c r="AH22" s="319" t="s">
        <v>156</v>
      </c>
      <c r="AI22" s="319" t="s">
        <v>157</v>
      </c>
      <c r="AJ22" s="319" t="s">
        <v>240</v>
      </c>
      <c r="AK22" s="319" t="s">
        <v>159</v>
      </c>
      <c r="AL22" s="319" t="s">
        <v>160</v>
      </c>
      <c r="AM22" s="319"/>
      <c r="AN22" s="319"/>
      <c r="AO22" s="327" t="s">
        <v>949</v>
      </c>
      <c r="AP22" s="319" t="s">
        <v>161</v>
      </c>
      <c r="AQ22" s="319" t="s">
        <v>162</v>
      </c>
      <c r="AR22" s="319" t="s">
        <v>163</v>
      </c>
      <c r="AS22" s="319" t="s">
        <v>164</v>
      </c>
      <c r="AT22" s="319" t="s">
        <v>165</v>
      </c>
      <c r="AU22" s="319" t="s">
        <v>1132</v>
      </c>
      <c r="AV22" s="325" t="s">
        <v>374</v>
      </c>
      <c r="AW22" s="319" t="s">
        <v>972</v>
      </c>
      <c r="AX22" s="319" t="s">
        <v>840</v>
      </c>
      <c r="AY22" s="325" t="s">
        <v>889</v>
      </c>
      <c r="AZ22" s="325" t="s">
        <v>375</v>
      </c>
      <c r="BA22" s="325">
        <v>40210</v>
      </c>
      <c r="BB22" s="325">
        <v>40210</v>
      </c>
      <c r="BC22" s="319" t="s">
        <v>168</v>
      </c>
      <c r="BD22" s="319" t="s">
        <v>808</v>
      </c>
      <c r="BE22" s="319" t="s">
        <v>808</v>
      </c>
      <c r="BF22" s="299" t="s">
        <v>786</v>
      </c>
      <c r="BG22" s="299" t="b">
        <v>1</v>
      </c>
      <c r="BH22" s="299">
        <v>68</v>
      </c>
      <c r="BI22" s="370">
        <v>0.6</v>
      </c>
      <c r="BJ22" s="298" t="s">
        <v>845</v>
      </c>
      <c r="BK22" s="298">
        <v>0</v>
      </c>
      <c r="BL22" s="299" t="s">
        <v>104</v>
      </c>
    </row>
    <row r="23" spans="1:64" ht="12.75" customHeight="1">
      <c r="A23" s="322">
        <v>41579</v>
      </c>
      <c r="B23" s="279" t="s">
        <v>1008</v>
      </c>
      <c r="C23" s="317">
        <v>0.7</v>
      </c>
      <c r="D23" s="318">
        <v>21907226</v>
      </c>
      <c r="E23" s="318" t="s">
        <v>1026</v>
      </c>
      <c r="F23" s="319" t="s">
        <v>267</v>
      </c>
      <c r="G23" s="319" t="s">
        <v>59</v>
      </c>
      <c r="H23" s="369" t="s">
        <v>845</v>
      </c>
      <c r="I23" s="368" t="s">
        <v>1452</v>
      </c>
      <c r="J23" s="320" t="s">
        <v>335</v>
      </c>
      <c r="K23" s="320" t="s">
        <v>951</v>
      </c>
      <c r="L23" s="321" t="s">
        <v>148</v>
      </c>
      <c r="M23" s="321" t="s">
        <v>848</v>
      </c>
      <c r="N23" s="321" t="s">
        <v>150</v>
      </c>
      <c r="O23" s="321"/>
      <c r="P23" s="321" t="s">
        <v>1281</v>
      </c>
      <c r="Q23" s="321"/>
      <c r="R23" s="322"/>
      <c r="S23" s="323"/>
      <c r="T23" s="323"/>
      <c r="U23" s="324">
        <v>0.30000000000000004</v>
      </c>
      <c r="V23" s="324">
        <v>0.7</v>
      </c>
      <c r="W23" s="324">
        <v>0.29999999999999993</v>
      </c>
      <c r="X23" s="324">
        <v>0.70000000000000007</v>
      </c>
      <c r="Y23" s="325" t="s">
        <v>205</v>
      </c>
      <c r="Z23" s="325" t="s">
        <v>257</v>
      </c>
      <c r="AA23" s="326" t="s">
        <v>1018</v>
      </c>
      <c r="AB23" s="326" t="s">
        <v>1019</v>
      </c>
      <c r="AC23" s="326">
        <v>944593</v>
      </c>
      <c r="AD23" s="319" t="s">
        <v>155</v>
      </c>
      <c r="AE23" s="325">
        <v>41579</v>
      </c>
      <c r="AF23" s="325">
        <v>42308</v>
      </c>
      <c r="AG23" s="319" t="s">
        <v>311</v>
      </c>
      <c r="AH23" s="319" t="s">
        <v>156</v>
      </c>
      <c r="AI23" s="319" t="s">
        <v>340</v>
      </c>
      <c r="AJ23" s="319" t="s">
        <v>154</v>
      </c>
      <c r="AK23" s="319" t="s">
        <v>340</v>
      </c>
      <c r="AL23" s="319" t="s">
        <v>319</v>
      </c>
      <c r="AM23" s="319"/>
      <c r="AN23" s="319"/>
      <c r="AO23" s="327" t="s">
        <v>1020</v>
      </c>
      <c r="AP23" s="319"/>
      <c r="AQ23" s="319" t="s">
        <v>335</v>
      </c>
      <c r="AR23" s="319" t="s">
        <v>163</v>
      </c>
      <c r="AS23" s="319" t="s">
        <v>164</v>
      </c>
      <c r="AT23" s="319" t="s">
        <v>1027</v>
      </c>
      <c r="AU23" s="319" t="s">
        <v>1028</v>
      </c>
      <c r="AV23" s="325" t="s">
        <v>219</v>
      </c>
      <c r="AW23" s="319" t="s">
        <v>966</v>
      </c>
      <c r="AX23" s="319"/>
      <c r="AY23" s="325"/>
      <c r="AZ23" s="325"/>
      <c r="BA23" s="325">
        <v>41253</v>
      </c>
      <c r="BB23" s="325">
        <v>41253</v>
      </c>
      <c r="BC23" s="319" t="s">
        <v>168</v>
      </c>
      <c r="BD23" s="319" t="s">
        <v>808</v>
      </c>
      <c r="BE23" s="319" t="s">
        <v>808</v>
      </c>
      <c r="BF23" s="299" t="s">
        <v>845</v>
      </c>
      <c r="BG23" s="299" t="b">
        <v>1</v>
      </c>
      <c r="BH23" s="299">
        <v>68</v>
      </c>
      <c r="BI23" s="370" t="s">
        <v>1284</v>
      </c>
      <c r="BJ23" s="298" t="s">
        <v>845</v>
      </c>
      <c r="BK23" s="298">
        <v>0</v>
      </c>
      <c r="BL23" s="299" t="s">
        <v>104</v>
      </c>
    </row>
    <row r="24" spans="1:64" ht="12.75" customHeight="1">
      <c r="A24" s="322">
        <v>41275</v>
      </c>
      <c r="B24" s="279" t="s">
        <v>1008</v>
      </c>
      <c r="C24" s="317">
        <v>1</v>
      </c>
      <c r="D24" s="318">
        <v>81095228</v>
      </c>
      <c r="E24" s="318" t="s">
        <v>1029</v>
      </c>
      <c r="F24" s="319" t="s">
        <v>199</v>
      </c>
      <c r="G24" s="319" t="s">
        <v>145</v>
      </c>
      <c r="H24" s="369" t="s">
        <v>242</v>
      </c>
      <c r="I24" s="368" t="s">
        <v>1437</v>
      </c>
      <c r="J24" s="320" t="s">
        <v>348</v>
      </c>
      <c r="K24" s="320" t="s">
        <v>270</v>
      </c>
      <c r="L24" s="321" t="s">
        <v>1451</v>
      </c>
      <c r="M24" s="321" t="s">
        <v>336</v>
      </c>
      <c r="N24" s="321" t="s">
        <v>310</v>
      </c>
      <c r="O24" s="321" t="s">
        <v>154</v>
      </c>
      <c r="P24" s="321" t="s">
        <v>152</v>
      </c>
      <c r="Q24" s="321" t="s">
        <v>153</v>
      </c>
      <c r="R24" s="322">
        <v>42309</v>
      </c>
      <c r="S24" s="323">
        <v>-66</v>
      </c>
      <c r="T24" s="323">
        <v>-9.4285714285714288</v>
      </c>
      <c r="U24" s="324">
        <v>0</v>
      </c>
      <c r="V24" s="324">
        <v>1</v>
      </c>
      <c r="W24" s="324">
        <v>0</v>
      </c>
      <c r="X24" s="324">
        <v>1</v>
      </c>
      <c r="Y24" s="325" t="s">
        <v>205</v>
      </c>
      <c r="Z24" s="325" t="s">
        <v>257</v>
      </c>
      <c r="AA24" s="326" t="s">
        <v>1010</v>
      </c>
      <c r="AB24" s="326" t="s">
        <v>827</v>
      </c>
      <c r="AC24" s="326">
        <v>537842</v>
      </c>
      <c r="AD24" s="319" t="s">
        <v>176</v>
      </c>
      <c r="AE24" s="325">
        <v>41275</v>
      </c>
      <c r="AF24" s="325">
        <v>42308</v>
      </c>
      <c r="AG24" s="319" t="s">
        <v>311</v>
      </c>
      <c r="AH24" s="319" t="s">
        <v>156</v>
      </c>
      <c r="AI24" s="319" t="s">
        <v>157</v>
      </c>
      <c r="AJ24" s="319" t="s">
        <v>154</v>
      </c>
      <c r="AK24" s="319" t="s">
        <v>159</v>
      </c>
      <c r="AL24" s="319" t="s">
        <v>160</v>
      </c>
      <c r="AM24" s="319"/>
      <c r="AN24" s="319"/>
      <c r="AO24" s="327" t="s">
        <v>964</v>
      </c>
      <c r="AP24" s="319" t="s">
        <v>272</v>
      </c>
      <c r="AQ24" s="319" t="s">
        <v>162</v>
      </c>
      <c r="AR24" s="319" t="s">
        <v>163</v>
      </c>
      <c r="AS24" s="319" t="s">
        <v>164</v>
      </c>
      <c r="AT24" s="319" t="s">
        <v>329</v>
      </c>
      <c r="AU24" s="319" t="s">
        <v>1030</v>
      </c>
      <c r="AV24" s="325" t="s">
        <v>273</v>
      </c>
      <c r="AW24" s="319" t="s">
        <v>1031</v>
      </c>
      <c r="AX24" s="319" t="s">
        <v>1032</v>
      </c>
      <c r="AY24" s="325" t="s">
        <v>894</v>
      </c>
      <c r="AZ24" s="325" t="s">
        <v>349</v>
      </c>
      <c r="BA24" s="325">
        <v>36642</v>
      </c>
      <c r="BB24" s="325">
        <v>39686</v>
      </c>
      <c r="BC24" s="319" t="s">
        <v>168</v>
      </c>
      <c r="BD24" s="319" t="s">
        <v>808</v>
      </c>
      <c r="BE24" s="319" t="s">
        <v>808</v>
      </c>
      <c r="BF24" s="299" t="s">
        <v>786</v>
      </c>
      <c r="BG24" s="299" t="b">
        <v>1</v>
      </c>
      <c r="BH24" s="299">
        <v>68</v>
      </c>
      <c r="BI24" s="370">
        <v>0.85</v>
      </c>
      <c r="BJ24" s="298" t="s">
        <v>845</v>
      </c>
      <c r="BK24" s="298">
        <v>0</v>
      </c>
      <c r="BL24" s="299" t="s">
        <v>104</v>
      </c>
    </row>
    <row r="25" spans="1:64" ht="12.75" customHeight="1">
      <c r="A25" s="322">
        <v>42217</v>
      </c>
      <c r="B25" s="279" t="s">
        <v>916</v>
      </c>
      <c r="C25" s="317">
        <v>1</v>
      </c>
      <c r="D25" s="318">
        <v>21941021</v>
      </c>
      <c r="E25" s="318" t="s">
        <v>243</v>
      </c>
      <c r="F25" s="319" t="s">
        <v>214</v>
      </c>
      <c r="G25" s="319" t="s">
        <v>145</v>
      </c>
      <c r="H25" s="369" t="s">
        <v>242</v>
      </c>
      <c r="I25" s="368" t="s">
        <v>1437</v>
      </c>
      <c r="J25" s="320" t="s">
        <v>194</v>
      </c>
      <c r="K25" s="320" t="s">
        <v>195</v>
      </c>
      <c r="L25" s="321" t="s">
        <v>244</v>
      </c>
      <c r="M25" s="321" t="s">
        <v>1033</v>
      </c>
      <c r="N25" s="321" t="s">
        <v>253</v>
      </c>
      <c r="O25" s="321" t="s">
        <v>815</v>
      </c>
      <c r="P25" s="321" t="s">
        <v>152</v>
      </c>
      <c r="Q25" s="321" t="s">
        <v>153</v>
      </c>
      <c r="R25" s="322">
        <v>42278</v>
      </c>
      <c r="S25" s="323">
        <v>-35</v>
      </c>
      <c r="T25" s="323">
        <v>-5</v>
      </c>
      <c r="U25" s="324">
        <v>0</v>
      </c>
      <c r="V25" s="324">
        <v>1</v>
      </c>
      <c r="W25" s="324">
        <v>0</v>
      </c>
      <c r="X25" s="324">
        <v>1</v>
      </c>
      <c r="Y25" s="325" t="s">
        <v>154</v>
      </c>
      <c r="Z25" s="325" t="s">
        <v>154</v>
      </c>
      <c r="AA25" s="326" t="s">
        <v>22</v>
      </c>
      <c r="AB25" s="326" t="s">
        <v>1034</v>
      </c>
      <c r="AC25" s="326">
        <v>5500455</v>
      </c>
      <c r="AD25" s="319" t="s">
        <v>155</v>
      </c>
      <c r="AE25" s="325">
        <v>42217</v>
      </c>
      <c r="AF25" s="325">
        <v>42277</v>
      </c>
      <c r="AG25" s="319" t="s">
        <v>311</v>
      </c>
      <c r="AH25" s="319" t="s">
        <v>156</v>
      </c>
      <c r="AI25" s="319" t="s">
        <v>157</v>
      </c>
      <c r="AJ25" s="319" t="s">
        <v>158</v>
      </c>
      <c r="AK25" s="319" t="s">
        <v>159</v>
      </c>
      <c r="AL25" s="319" t="s">
        <v>160</v>
      </c>
      <c r="AM25" s="319"/>
      <c r="AN25" s="319"/>
      <c r="AO25" s="327" t="s">
        <v>958</v>
      </c>
      <c r="AP25" s="319" t="s">
        <v>194</v>
      </c>
      <c r="AQ25" s="319" t="s">
        <v>162</v>
      </c>
      <c r="AR25" s="319" t="s">
        <v>163</v>
      </c>
      <c r="AS25" s="319" t="s">
        <v>65</v>
      </c>
      <c r="AT25" s="319" t="s">
        <v>246</v>
      </c>
      <c r="AU25" s="319" t="s">
        <v>247</v>
      </c>
      <c r="AV25" s="325" t="s">
        <v>178</v>
      </c>
      <c r="AW25" s="319" t="s">
        <v>955</v>
      </c>
      <c r="AX25" s="319" t="s">
        <v>814</v>
      </c>
      <c r="AY25" s="325" t="s">
        <v>892</v>
      </c>
      <c r="AZ25" s="325" t="s">
        <v>893</v>
      </c>
      <c r="BA25" s="325">
        <v>41395</v>
      </c>
      <c r="BB25" s="325">
        <v>41395</v>
      </c>
      <c r="BC25" s="319" t="s">
        <v>168</v>
      </c>
      <c r="BD25" s="319" t="s">
        <v>808</v>
      </c>
      <c r="BE25" s="319" t="s">
        <v>808</v>
      </c>
      <c r="BF25" s="299" t="s">
        <v>786</v>
      </c>
      <c r="BG25" s="299" t="b">
        <v>1</v>
      </c>
      <c r="BH25" s="299">
        <v>37</v>
      </c>
      <c r="BI25" s="370">
        <v>0.75</v>
      </c>
      <c r="BJ25" s="298" t="s">
        <v>845</v>
      </c>
      <c r="BK25" s="298">
        <v>0</v>
      </c>
      <c r="BL25" s="299" t="s">
        <v>104</v>
      </c>
    </row>
    <row r="26" spans="1:64" ht="12.75" customHeight="1">
      <c r="A26" s="322">
        <v>42117</v>
      </c>
      <c r="B26" s="279" t="s">
        <v>800</v>
      </c>
      <c r="C26" s="317">
        <v>1</v>
      </c>
      <c r="D26" s="318">
        <v>21748622</v>
      </c>
      <c r="E26" s="318" t="s">
        <v>422</v>
      </c>
      <c r="F26" s="319" t="s">
        <v>144</v>
      </c>
      <c r="G26" s="319" t="s">
        <v>145</v>
      </c>
      <c r="H26" s="369" t="s">
        <v>242</v>
      </c>
      <c r="I26" s="368" t="s">
        <v>1437</v>
      </c>
      <c r="J26" s="320" t="s">
        <v>234</v>
      </c>
      <c r="K26" s="320" t="s">
        <v>232</v>
      </c>
      <c r="L26" s="321" t="s">
        <v>172</v>
      </c>
      <c r="M26" s="321" t="s">
        <v>253</v>
      </c>
      <c r="N26" s="321"/>
      <c r="O26" s="321" t="s">
        <v>154</v>
      </c>
      <c r="P26" s="321" t="s">
        <v>152</v>
      </c>
      <c r="Q26" s="321" t="s">
        <v>217</v>
      </c>
      <c r="R26" s="322">
        <v>42248</v>
      </c>
      <c r="S26" s="323">
        <v>-5</v>
      </c>
      <c r="T26" s="323">
        <v>-0.7142857142857143</v>
      </c>
      <c r="U26" s="324">
        <v>0</v>
      </c>
      <c r="V26" s="324">
        <v>1</v>
      </c>
      <c r="W26" s="324">
        <v>1</v>
      </c>
      <c r="X26" s="324">
        <v>0</v>
      </c>
      <c r="Y26" s="325" t="s">
        <v>175</v>
      </c>
      <c r="Z26" s="325" t="s">
        <v>229</v>
      </c>
      <c r="AA26" s="326" t="s">
        <v>26</v>
      </c>
      <c r="AB26" s="326" t="s">
        <v>792</v>
      </c>
      <c r="AC26" s="326">
        <v>4523230</v>
      </c>
      <c r="AD26" s="319" t="s">
        <v>155</v>
      </c>
      <c r="AE26" s="325">
        <v>42117</v>
      </c>
      <c r="AF26" s="325">
        <v>42247</v>
      </c>
      <c r="AG26" s="319" t="s">
        <v>311</v>
      </c>
      <c r="AH26" s="319" t="s">
        <v>156</v>
      </c>
      <c r="AI26" s="319" t="s">
        <v>157</v>
      </c>
      <c r="AJ26" s="319" t="s">
        <v>230</v>
      </c>
      <c r="AK26" s="319" t="s">
        <v>159</v>
      </c>
      <c r="AL26" s="319" t="s">
        <v>160</v>
      </c>
      <c r="AM26" s="319"/>
      <c r="AN26" s="319"/>
      <c r="AO26" s="327" t="s">
        <v>953</v>
      </c>
      <c r="AP26" s="319" t="s">
        <v>234</v>
      </c>
      <c r="AQ26" s="319" t="s">
        <v>162</v>
      </c>
      <c r="AR26" s="319" t="s">
        <v>163</v>
      </c>
      <c r="AS26" s="319" t="s">
        <v>164</v>
      </c>
      <c r="AT26" s="319" t="s">
        <v>185</v>
      </c>
      <c r="AU26" s="319" t="s">
        <v>1546</v>
      </c>
      <c r="AV26" s="325" t="s">
        <v>178</v>
      </c>
      <c r="AW26" s="319" t="s">
        <v>956</v>
      </c>
      <c r="AX26" s="319" t="s">
        <v>809</v>
      </c>
      <c r="AY26" s="325" t="s">
        <v>891</v>
      </c>
      <c r="AZ26" s="325" t="s">
        <v>255</v>
      </c>
      <c r="BA26" s="325">
        <v>40695</v>
      </c>
      <c r="BB26" s="325">
        <v>40695</v>
      </c>
      <c r="BC26" s="319" t="s">
        <v>168</v>
      </c>
      <c r="BD26" s="319" t="s">
        <v>808</v>
      </c>
      <c r="BE26" s="319" t="s">
        <v>808</v>
      </c>
      <c r="BF26" s="299" t="s">
        <v>786</v>
      </c>
      <c r="BG26" s="299" t="b">
        <v>1</v>
      </c>
      <c r="BH26" s="299">
        <v>7</v>
      </c>
      <c r="BI26" s="370">
        <v>0.85</v>
      </c>
      <c r="BJ26" s="298" t="s">
        <v>845</v>
      </c>
      <c r="BK26" s="298">
        <v>0</v>
      </c>
      <c r="BL26" s="299" t="s">
        <v>104</v>
      </c>
    </row>
    <row r="27" spans="1:64" ht="12.75" customHeight="1">
      <c r="A27" s="322">
        <v>41760</v>
      </c>
      <c r="B27" s="279" t="s">
        <v>1008</v>
      </c>
      <c r="C27" s="317">
        <v>1</v>
      </c>
      <c r="D27" s="318">
        <v>21603255</v>
      </c>
      <c r="E27" s="318" t="s">
        <v>256</v>
      </c>
      <c r="F27" s="319" t="s">
        <v>144</v>
      </c>
      <c r="G27" s="319" t="s">
        <v>145</v>
      </c>
      <c r="H27" s="369" t="s">
        <v>242</v>
      </c>
      <c r="I27" s="368" t="s">
        <v>1450</v>
      </c>
      <c r="J27" s="320" t="s">
        <v>146</v>
      </c>
      <c r="K27" s="320" t="s">
        <v>147</v>
      </c>
      <c r="L27" s="321" t="s">
        <v>148</v>
      </c>
      <c r="M27" s="321" t="s">
        <v>149</v>
      </c>
      <c r="N27" s="321" t="s">
        <v>216</v>
      </c>
      <c r="O27" s="321" t="s">
        <v>151</v>
      </c>
      <c r="P27" s="321" t="s">
        <v>152</v>
      </c>
      <c r="Q27" s="321" t="s">
        <v>153</v>
      </c>
      <c r="R27" s="322">
        <v>42309</v>
      </c>
      <c r="S27" s="323">
        <v>-66</v>
      </c>
      <c r="T27" s="323">
        <v>-9.4285714285714288</v>
      </c>
      <c r="U27" s="324">
        <v>0</v>
      </c>
      <c r="V27" s="324">
        <v>1</v>
      </c>
      <c r="W27" s="324">
        <v>0</v>
      </c>
      <c r="X27" s="324">
        <v>1</v>
      </c>
      <c r="Y27" s="325" t="s">
        <v>205</v>
      </c>
      <c r="Z27" s="325" t="s">
        <v>257</v>
      </c>
      <c r="AA27" s="326" t="s">
        <v>1534</v>
      </c>
      <c r="AB27" s="326" t="s">
        <v>149</v>
      </c>
      <c r="AC27" s="326">
        <v>1491795</v>
      </c>
      <c r="AD27" s="319" t="s">
        <v>155</v>
      </c>
      <c r="AE27" s="325">
        <v>41760</v>
      </c>
      <c r="AF27" s="325">
        <v>42308</v>
      </c>
      <c r="AG27" s="319" t="s">
        <v>311</v>
      </c>
      <c r="AH27" s="319" t="s">
        <v>156</v>
      </c>
      <c r="AI27" s="319" t="s">
        <v>157</v>
      </c>
      <c r="AJ27" s="319" t="s">
        <v>158</v>
      </c>
      <c r="AK27" s="319" t="s">
        <v>159</v>
      </c>
      <c r="AL27" s="319" t="s">
        <v>160</v>
      </c>
      <c r="AM27" s="319"/>
      <c r="AN27" s="319"/>
      <c r="AO27" s="327" t="s">
        <v>949</v>
      </c>
      <c r="AP27" s="319" t="s">
        <v>161</v>
      </c>
      <c r="AQ27" s="319" t="s">
        <v>162</v>
      </c>
      <c r="AR27" s="319" t="s">
        <v>163</v>
      </c>
      <c r="AS27" s="319" t="s">
        <v>164</v>
      </c>
      <c r="AT27" s="319" t="s">
        <v>995</v>
      </c>
      <c r="AU27" s="319" t="s">
        <v>1552</v>
      </c>
      <c r="AV27" s="325" t="s">
        <v>166</v>
      </c>
      <c r="AW27" s="319" t="s">
        <v>962</v>
      </c>
      <c r="AX27" s="319" t="s">
        <v>807</v>
      </c>
      <c r="AY27" s="325" t="s">
        <v>889</v>
      </c>
      <c r="AZ27" s="325" t="s">
        <v>167</v>
      </c>
      <c r="BA27" s="325">
        <v>40322</v>
      </c>
      <c r="BB27" s="325">
        <v>40322</v>
      </c>
      <c r="BC27" s="319" t="s">
        <v>168</v>
      </c>
      <c r="BD27" s="319" t="s">
        <v>808</v>
      </c>
      <c r="BE27" s="319" t="s">
        <v>808</v>
      </c>
      <c r="BF27" s="299" t="s">
        <v>786</v>
      </c>
      <c r="BG27" s="299" t="b">
        <v>1</v>
      </c>
      <c r="BH27" s="299">
        <v>68</v>
      </c>
      <c r="BI27" s="370">
        <v>0.85</v>
      </c>
      <c r="BJ27" s="298" t="s">
        <v>845</v>
      </c>
      <c r="BK27" s="298">
        <v>0</v>
      </c>
      <c r="BL27" s="299" t="s">
        <v>104</v>
      </c>
    </row>
    <row r="28" spans="1:64" ht="12.75" customHeight="1">
      <c r="A28" s="322">
        <v>41334</v>
      </c>
      <c r="B28" s="279" t="s">
        <v>1008</v>
      </c>
      <c r="C28" s="317">
        <v>1</v>
      </c>
      <c r="D28" s="318">
        <v>81153489</v>
      </c>
      <c r="E28" s="318" t="s">
        <v>1038</v>
      </c>
      <c r="F28" s="319" t="s">
        <v>199</v>
      </c>
      <c r="G28" s="319" t="s">
        <v>145</v>
      </c>
      <c r="H28" s="369" t="s">
        <v>242</v>
      </c>
      <c r="I28" s="368" t="s">
        <v>1437</v>
      </c>
      <c r="J28" s="320" t="s">
        <v>284</v>
      </c>
      <c r="K28" s="320" t="s">
        <v>270</v>
      </c>
      <c r="L28" s="321" t="s">
        <v>1451</v>
      </c>
      <c r="M28" s="321" t="s">
        <v>271</v>
      </c>
      <c r="N28" s="321" t="s">
        <v>308</v>
      </c>
      <c r="O28" s="321" t="s">
        <v>881</v>
      </c>
      <c r="P28" s="321" t="s">
        <v>152</v>
      </c>
      <c r="Q28" s="321" t="s">
        <v>153</v>
      </c>
      <c r="R28" s="322">
        <v>42309</v>
      </c>
      <c r="S28" s="323">
        <v>-66</v>
      </c>
      <c r="T28" s="323">
        <v>-9.4285714285714288</v>
      </c>
      <c r="U28" s="324">
        <v>0</v>
      </c>
      <c r="V28" s="324">
        <v>1</v>
      </c>
      <c r="W28" s="324">
        <v>0</v>
      </c>
      <c r="X28" s="324">
        <v>1</v>
      </c>
      <c r="Y28" s="325" t="s">
        <v>222</v>
      </c>
      <c r="Z28" s="325" t="s">
        <v>1039</v>
      </c>
      <c r="AA28" s="326" t="s">
        <v>1040</v>
      </c>
      <c r="AB28" s="326" t="s">
        <v>1041</v>
      </c>
      <c r="AC28" s="326">
        <v>661893</v>
      </c>
      <c r="AD28" s="319" t="s">
        <v>155</v>
      </c>
      <c r="AE28" s="325">
        <v>41334</v>
      </c>
      <c r="AF28" s="325">
        <v>42308</v>
      </c>
      <c r="AG28" s="319" t="s">
        <v>311</v>
      </c>
      <c r="AH28" s="319" t="s">
        <v>156</v>
      </c>
      <c r="AI28" s="319" t="s">
        <v>157</v>
      </c>
      <c r="AJ28" s="319" t="s">
        <v>184</v>
      </c>
      <c r="AK28" s="319" t="s">
        <v>159</v>
      </c>
      <c r="AL28" s="319" t="s">
        <v>160</v>
      </c>
      <c r="AM28" s="319"/>
      <c r="AN28" s="319"/>
      <c r="AO28" s="327" t="s">
        <v>964</v>
      </c>
      <c r="AP28" s="319" t="s">
        <v>272</v>
      </c>
      <c r="AQ28" s="319" t="s">
        <v>162</v>
      </c>
      <c r="AR28" s="319" t="s">
        <v>163</v>
      </c>
      <c r="AS28" s="319" t="s">
        <v>164</v>
      </c>
      <c r="AT28" s="319" t="s">
        <v>251</v>
      </c>
      <c r="AU28" s="319" t="s">
        <v>1553</v>
      </c>
      <c r="AV28" s="325" t="s">
        <v>273</v>
      </c>
      <c r="AW28" s="319" t="s">
        <v>1031</v>
      </c>
      <c r="AX28" s="319" t="s">
        <v>1032</v>
      </c>
      <c r="AY28" s="325" t="s">
        <v>894</v>
      </c>
      <c r="AZ28" s="325" t="s">
        <v>288</v>
      </c>
      <c r="BA28" s="325">
        <v>38978</v>
      </c>
      <c r="BB28" s="325">
        <v>39686</v>
      </c>
      <c r="BC28" s="319" t="s">
        <v>168</v>
      </c>
      <c r="BD28" s="319" t="s">
        <v>808</v>
      </c>
      <c r="BE28" s="319" t="s">
        <v>808</v>
      </c>
      <c r="BF28" s="299" t="s">
        <v>786</v>
      </c>
      <c r="BG28" s="299" t="b">
        <v>1</v>
      </c>
      <c r="BH28" s="299">
        <v>68</v>
      </c>
      <c r="BI28" s="370">
        <v>0.85</v>
      </c>
      <c r="BJ28" s="298" t="s">
        <v>845</v>
      </c>
      <c r="BK28" s="298">
        <v>0</v>
      </c>
      <c r="BL28" s="299" t="s">
        <v>104</v>
      </c>
    </row>
    <row r="29" spans="1:64" ht="12.75" customHeight="1">
      <c r="A29" s="322">
        <v>41852</v>
      </c>
      <c r="B29" s="279" t="s">
        <v>1008</v>
      </c>
      <c r="C29" s="317">
        <v>0.7</v>
      </c>
      <c r="D29" s="318">
        <v>20434831</v>
      </c>
      <c r="E29" s="318" t="s">
        <v>1042</v>
      </c>
      <c r="F29" s="319" t="s">
        <v>144</v>
      </c>
      <c r="G29" s="319" t="s">
        <v>59</v>
      </c>
      <c r="H29" s="369" t="s">
        <v>845</v>
      </c>
      <c r="I29" s="368" t="s">
        <v>1452</v>
      </c>
      <c r="J29" s="320" t="s">
        <v>1043</v>
      </c>
      <c r="K29" s="320" t="s">
        <v>951</v>
      </c>
      <c r="L29" s="321" t="s">
        <v>148</v>
      </c>
      <c r="M29" s="321" t="s">
        <v>181</v>
      </c>
      <c r="N29" s="321"/>
      <c r="O29" s="321"/>
      <c r="P29" s="321" t="s">
        <v>1281</v>
      </c>
      <c r="Q29" s="321"/>
      <c r="R29" s="322"/>
      <c r="S29" s="323"/>
      <c r="T29" s="323"/>
      <c r="U29" s="324">
        <v>0.30000000000000004</v>
      </c>
      <c r="V29" s="324">
        <v>0.7</v>
      </c>
      <c r="W29" s="324">
        <v>0.29999999999999993</v>
      </c>
      <c r="X29" s="324">
        <v>0.70000000000000007</v>
      </c>
      <c r="Y29" s="325" t="s">
        <v>205</v>
      </c>
      <c r="Z29" s="325" t="s">
        <v>257</v>
      </c>
      <c r="AA29" s="326" t="s">
        <v>1018</v>
      </c>
      <c r="AB29" s="326" t="s">
        <v>1025</v>
      </c>
      <c r="AC29" s="326">
        <v>2203892</v>
      </c>
      <c r="AD29" s="319" t="s">
        <v>155</v>
      </c>
      <c r="AE29" s="325">
        <v>41852</v>
      </c>
      <c r="AF29" s="325">
        <v>42308</v>
      </c>
      <c r="AG29" s="319" t="s">
        <v>311</v>
      </c>
      <c r="AH29" s="319" t="s">
        <v>156</v>
      </c>
      <c r="AI29" s="319" t="s">
        <v>340</v>
      </c>
      <c r="AJ29" s="319" t="s">
        <v>154</v>
      </c>
      <c r="AK29" s="319" t="s">
        <v>340</v>
      </c>
      <c r="AL29" s="319" t="s">
        <v>319</v>
      </c>
      <c r="AM29" s="319"/>
      <c r="AN29" s="319"/>
      <c r="AO29" s="327" t="s">
        <v>1020</v>
      </c>
      <c r="AP29" s="319" t="s">
        <v>1043</v>
      </c>
      <c r="AQ29" s="319" t="s">
        <v>335</v>
      </c>
      <c r="AR29" s="319" t="s">
        <v>163</v>
      </c>
      <c r="AS29" s="319" t="s">
        <v>404</v>
      </c>
      <c r="AT29" s="319" t="s">
        <v>405</v>
      </c>
      <c r="AU29" s="319" t="s">
        <v>1044</v>
      </c>
      <c r="AV29" s="325" t="s">
        <v>178</v>
      </c>
      <c r="AW29" s="319" t="s">
        <v>956</v>
      </c>
      <c r="AX29" s="319"/>
      <c r="AY29" s="325"/>
      <c r="AZ29" s="325"/>
      <c r="BA29" s="325">
        <v>39664</v>
      </c>
      <c r="BB29" s="325">
        <v>39664</v>
      </c>
      <c r="BC29" s="319" t="s">
        <v>168</v>
      </c>
      <c r="BD29" s="319" t="s">
        <v>808</v>
      </c>
      <c r="BE29" s="319" t="s">
        <v>808</v>
      </c>
      <c r="BF29" s="299" t="s">
        <v>845</v>
      </c>
      <c r="BG29" s="299" t="b">
        <v>1</v>
      </c>
      <c r="BH29" s="299">
        <v>68</v>
      </c>
      <c r="BI29" s="370" t="s">
        <v>1284</v>
      </c>
      <c r="BJ29" s="298" t="s">
        <v>845</v>
      </c>
      <c r="BK29" s="298">
        <v>0</v>
      </c>
      <c r="BL29" s="299" t="s">
        <v>104</v>
      </c>
    </row>
    <row r="30" spans="1:64" ht="12.75" customHeight="1">
      <c r="A30" s="322">
        <v>42064</v>
      </c>
      <c r="B30" s="279" t="s">
        <v>916</v>
      </c>
      <c r="C30" s="317">
        <v>1</v>
      </c>
      <c r="D30" s="318">
        <v>20294327</v>
      </c>
      <c r="E30" s="318" t="s">
        <v>258</v>
      </c>
      <c r="F30" s="319" t="s">
        <v>199</v>
      </c>
      <c r="G30" s="319" t="s">
        <v>145</v>
      </c>
      <c r="H30" s="369" t="s">
        <v>242</v>
      </c>
      <c r="I30" s="368" t="s">
        <v>1437</v>
      </c>
      <c r="J30" s="320" t="s">
        <v>259</v>
      </c>
      <c r="K30" s="320" t="s">
        <v>147</v>
      </c>
      <c r="L30" s="321" t="s">
        <v>148</v>
      </c>
      <c r="M30" s="321" t="s">
        <v>260</v>
      </c>
      <c r="N30" s="321" t="s">
        <v>150</v>
      </c>
      <c r="O30" s="321" t="s">
        <v>815</v>
      </c>
      <c r="P30" s="321" t="s">
        <v>152</v>
      </c>
      <c r="Q30" s="321" t="s">
        <v>153</v>
      </c>
      <c r="R30" s="322">
        <v>42278</v>
      </c>
      <c r="S30" s="323">
        <v>-35</v>
      </c>
      <c r="T30" s="323">
        <v>-5</v>
      </c>
      <c r="U30" s="324">
        <v>0</v>
      </c>
      <c r="V30" s="324">
        <v>1</v>
      </c>
      <c r="W30" s="324">
        <v>0</v>
      </c>
      <c r="X30" s="324">
        <v>1</v>
      </c>
      <c r="Y30" s="325" t="s">
        <v>154</v>
      </c>
      <c r="Z30" s="325" t="s">
        <v>154</v>
      </c>
      <c r="AA30" s="326" t="s">
        <v>22</v>
      </c>
      <c r="AB30" s="326" t="s">
        <v>261</v>
      </c>
      <c r="AC30" s="326">
        <v>3907150</v>
      </c>
      <c r="AD30" s="319" t="s">
        <v>155</v>
      </c>
      <c r="AE30" s="325">
        <v>42064</v>
      </c>
      <c r="AF30" s="325">
        <v>42277</v>
      </c>
      <c r="AG30" s="319" t="s">
        <v>311</v>
      </c>
      <c r="AH30" s="319" t="s">
        <v>156</v>
      </c>
      <c r="AI30" s="319" t="s">
        <v>157</v>
      </c>
      <c r="AJ30" s="319" t="s">
        <v>158</v>
      </c>
      <c r="AK30" s="319" t="s">
        <v>159</v>
      </c>
      <c r="AL30" s="319" t="s">
        <v>160</v>
      </c>
      <c r="AM30" s="319"/>
      <c r="AN30" s="319"/>
      <c r="AO30" s="327" t="s">
        <v>949</v>
      </c>
      <c r="AP30" s="319" t="s">
        <v>161</v>
      </c>
      <c r="AQ30" s="319" t="s">
        <v>162</v>
      </c>
      <c r="AR30" s="319" t="s">
        <v>163</v>
      </c>
      <c r="AS30" s="319" t="s">
        <v>164</v>
      </c>
      <c r="AT30" s="319" t="s">
        <v>185</v>
      </c>
      <c r="AU30" s="319" t="s">
        <v>262</v>
      </c>
      <c r="AV30" s="325" t="s">
        <v>219</v>
      </c>
      <c r="AW30" s="319" t="s">
        <v>959</v>
      </c>
      <c r="AX30" s="319" t="s">
        <v>816</v>
      </c>
      <c r="AY30" s="325" t="s">
        <v>889</v>
      </c>
      <c r="AZ30" s="325" t="s">
        <v>263</v>
      </c>
      <c r="BA30" s="325">
        <v>38229</v>
      </c>
      <c r="BB30" s="325">
        <v>39142</v>
      </c>
      <c r="BC30" s="319" t="s">
        <v>168</v>
      </c>
      <c r="BD30" s="319" t="s">
        <v>808</v>
      </c>
      <c r="BE30" s="319" t="s">
        <v>808</v>
      </c>
      <c r="BF30" s="299" t="s">
        <v>786</v>
      </c>
      <c r="BG30" s="299" t="b">
        <v>1</v>
      </c>
      <c r="BH30" s="299">
        <v>37</v>
      </c>
      <c r="BI30" s="370">
        <v>0.85</v>
      </c>
      <c r="BJ30" s="298" t="s">
        <v>845</v>
      </c>
      <c r="BK30" s="298">
        <v>0</v>
      </c>
      <c r="BL30" s="299" t="s">
        <v>104</v>
      </c>
    </row>
    <row r="31" spans="1:64" ht="12.75" customHeight="1">
      <c r="A31" s="322">
        <v>42125</v>
      </c>
      <c r="B31" s="279" t="s">
        <v>916</v>
      </c>
      <c r="C31" s="317">
        <v>1</v>
      </c>
      <c r="D31" s="318">
        <v>21955736</v>
      </c>
      <c r="E31" s="318" t="s">
        <v>264</v>
      </c>
      <c r="F31" s="319" t="s">
        <v>235</v>
      </c>
      <c r="G31" s="319" t="s">
        <v>145</v>
      </c>
      <c r="H31" s="369" t="s">
        <v>242</v>
      </c>
      <c r="I31" s="368" t="s">
        <v>1437</v>
      </c>
      <c r="J31" s="320" t="s">
        <v>248</v>
      </c>
      <c r="K31" s="320" t="s">
        <v>147</v>
      </c>
      <c r="L31" s="321" t="s">
        <v>148</v>
      </c>
      <c r="M31" s="321" t="s">
        <v>249</v>
      </c>
      <c r="N31" s="321" t="s">
        <v>250</v>
      </c>
      <c r="O31" s="321" t="s">
        <v>817</v>
      </c>
      <c r="P31" s="321" t="s">
        <v>152</v>
      </c>
      <c r="Q31" s="321" t="s">
        <v>153</v>
      </c>
      <c r="R31" s="322">
        <v>42278</v>
      </c>
      <c r="S31" s="323">
        <v>-35</v>
      </c>
      <c r="T31" s="323">
        <v>-5</v>
      </c>
      <c r="U31" s="324">
        <v>0</v>
      </c>
      <c r="V31" s="324">
        <v>1</v>
      </c>
      <c r="W31" s="324">
        <v>0</v>
      </c>
      <c r="X31" s="324">
        <v>1</v>
      </c>
      <c r="Y31" s="325" t="s">
        <v>154</v>
      </c>
      <c r="Z31" s="325" t="s">
        <v>154</v>
      </c>
      <c r="AA31" s="326" t="s">
        <v>22</v>
      </c>
      <c r="AB31" s="326" t="s">
        <v>383</v>
      </c>
      <c r="AC31" s="326">
        <v>4540471</v>
      </c>
      <c r="AD31" s="319" t="s">
        <v>155</v>
      </c>
      <c r="AE31" s="325">
        <v>42125</v>
      </c>
      <c r="AF31" s="325">
        <v>42277</v>
      </c>
      <c r="AG31" s="319" t="s">
        <v>311</v>
      </c>
      <c r="AH31" s="319" t="s">
        <v>156</v>
      </c>
      <c r="AI31" s="319" t="s">
        <v>157</v>
      </c>
      <c r="AJ31" s="319" t="s">
        <v>158</v>
      </c>
      <c r="AK31" s="319" t="s">
        <v>159</v>
      </c>
      <c r="AL31" s="319" t="s">
        <v>160</v>
      </c>
      <c r="AM31" s="319"/>
      <c r="AN31" s="319"/>
      <c r="AO31" s="327" t="s">
        <v>949</v>
      </c>
      <c r="AP31" s="319" t="s">
        <v>161</v>
      </c>
      <c r="AQ31" s="319" t="s">
        <v>162</v>
      </c>
      <c r="AR31" s="319" t="s">
        <v>163</v>
      </c>
      <c r="AS31" s="319" t="s">
        <v>164</v>
      </c>
      <c r="AT31" s="319" t="s">
        <v>251</v>
      </c>
      <c r="AU31" s="319" t="s">
        <v>1554</v>
      </c>
      <c r="AV31" s="325" t="s">
        <v>178</v>
      </c>
      <c r="AW31" s="319" t="s">
        <v>954</v>
      </c>
      <c r="AX31" s="319" t="s">
        <v>813</v>
      </c>
      <c r="AY31" s="325" t="s">
        <v>889</v>
      </c>
      <c r="AZ31" s="325" t="s">
        <v>252</v>
      </c>
      <c r="BA31" s="325">
        <v>41512</v>
      </c>
      <c r="BB31" s="325">
        <v>41512</v>
      </c>
      <c r="BC31" s="319" t="s">
        <v>168</v>
      </c>
      <c r="BD31" s="319" t="s">
        <v>808</v>
      </c>
      <c r="BE31" s="319" t="s">
        <v>808</v>
      </c>
      <c r="BF31" s="299" t="s">
        <v>786</v>
      </c>
      <c r="BG31" s="299" t="b">
        <v>1</v>
      </c>
      <c r="BH31" s="299">
        <v>37</v>
      </c>
      <c r="BI31" s="370">
        <v>0.85</v>
      </c>
      <c r="BJ31" s="298" t="s">
        <v>845</v>
      </c>
      <c r="BK31" s="298">
        <v>0</v>
      </c>
      <c r="BL31" s="299" t="s">
        <v>104</v>
      </c>
    </row>
    <row r="32" spans="1:64" ht="12.75" customHeight="1">
      <c r="A32" s="322">
        <v>42095</v>
      </c>
      <c r="B32" s="279" t="s">
        <v>1008</v>
      </c>
      <c r="C32" s="317">
        <v>1</v>
      </c>
      <c r="D32" s="318">
        <v>60017178</v>
      </c>
      <c r="E32" s="318" t="s">
        <v>1047</v>
      </c>
      <c r="F32" s="319" t="s">
        <v>199</v>
      </c>
      <c r="G32" s="319" t="s">
        <v>145</v>
      </c>
      <c r="H32" s="369" t="s">
        <v>242</v>
      </c>
      <c r="I32" s="368" t="s">
        <v>1437</v>
      </c>
      <c r="J32" s="320" t="s">
        <v>402</v>
      </c>
      <c r="K32" s="320" t="s">
        <v>201</v>
      </c>
      <c r="L32" s="321" t="s">
        <v>202</v>
      </c>
      <c r="M32" s="321" t="s">
        <v>819</v>
      </c>
      <c r="N32" s="321" t="s">
        <v>285</v>
      </c>
      <c r="O32" s="321" t="s">
        <v>154</v>
      </c>
      <c r="P32" s="321" t="s">
        <v>152</v>
      </c>
      <c r="Q32" s="321" t="s">
        <v>153</v>
      </c>
      <c r="R32" s="322">
        <v>42309</v>
      </c>
      <c r="S32" s="323">
        <v>-66</v>
      </c>
      <c r="T32" s="323">
        <v>-9.4285714285714288</v>
      </c>
      <c r="U32" s="324">
        <v>0</v>
      </c>
      <c r="V32" s="324">
        <v>1</v>
      </c>
      <c r="W32" s="324">
        <v>0</v>
      </c>
      <c r="X32" s="324">
        <v>1</v>
      </c>
      <c r="Y32" s="325" t="s">
        <v>1048</v>
      </c>
      <c r="Z32" s="325" t="s">
        <v>1049</v>
      </c>
      <c r="AA32" s="326" t="s">
        <v>1050</v>
      </c>
      <c r="AB32" s="326" t="s">
        <v>1051</v>
      </c>
      <c r="AC32" s="326">
        <v>1334102</v>
      </c>
      <c r="AD32" s="319" t="s">
        <v>176</v>
      </c>
      <c r="AE32" s="325">
        <v>42095</v>
      </c>
      <c r="AF32" s="325">
        <v>42308</v>
      </c>
      <c r="AG32" s="319" t="s">
        <v>311</v>
      </c>
      <c r="AH32" s="319" t="s">
        <v>156</v>
      </c>
      <c r="AI32" s="319" t="s">
        <v>157</v>
      </c>
      <c r="AJ32" s="319" t="s">
        <v>822</v>
      </c>
      <c r="AK32" s="319" t="s">
        <v>159</v>
      </c>
      <c r="AL32" s="319" t="s">
        <v>160</v>
      </c>
      <c r="AM32" s="319"/>
      <c r="AN32" s="319"/>
      <c r="AO32" s="327" t="s">
        <v>401</v>
      </c>
      <c r="AP32" s="319" t="s">
        <v>402</v>
      </c>
      <c r="AQ32" s="319" t="s">
        <v>403</v>
      </c>
      <c r="AR32" s="319" t="s">
        <v>163</v>
      </c>
      <c r="AS32" s="319" t="s">
        <v>404</v>
      </c>
      <c r="AT32" s="319" t="s">
        <v>405</v>
      </c>
      <c r="AU32" s="319" t="s">
        <v>1052</v>
      </c>
      <c r="AV32" s="325" t="s">
        <v>219</v>
      </c>
      <c r="AW32" s="319" t="s">
        <v>959</v>
      </c>
      <c r="AX32" s="319" t="s">
        <v>816</v>
      </c>
      <c r="AY32" s="325" t="s">
        <v>1053</v>
      </c>
      <c r="AZ32" s="325" t="s">
        <v>880</v>
      </c>
      <c r="BA32" s="325">
        <v>41898</v>
      </c>
      <c r="BB32" s="325">
        <v>41898</v>
      </c>
      <c r="BC32" s="319" t="s">
        <v>168</v>
      </c>
      <c r="BD32" s="319" t="s">
        <v>845</v>
      </c>
      <c r="BE32" s="319" t="s">
        <v>845</v>
      </c>
      <c r="BF32" s="299" t="s">
        <v>786</v>
      </c>
      <c r="BG32" s="299" t="b">
        <v>0</v>
      </c>
      <c r="BI32" s="370">
        <v>0.85</v>
      </c>
      <c r="BJ32" s="298" t="s">
        <v>845</v>
      </c>
      <c r="BK32" s="298">
        <v>0</v>
      </c>
      <c r="BL32" s="299" t="s">
        <v>104</v>
      </c>
    </row>
    <row r="33" spans="1:64" ht="12.75" customHeight="1">
      <c r="A33" s="322">
        <v>42125</v>
      </c>
      <c r="B33" s="279" t="s">
        <v>1008</v>
      </c>
      <c r="C33" s="317">
        <v>1</v>
      </c>
      <c r="D33" s="318">
        <v>81071343</v>
      </c>
      <c r="E33" s="318" t="s">
        <v>1062</v>
      </c>
      <c r="F33" s="319" t="s">
        <v>144</v>
      </c>
      <c r="G33" s="319" t="s">
        <v>145</v>
      </c>
      <c r="H33" s="369" t="s">
        <v>242</v>
      </c>
      <c r="I33" s="368" t="s">
        <v>1450</v>
      </c>
      <c r="J33" s="320" t="s">
        <v>170</v>
      </c>
      <c r="K33" s="320" t="s">
        <v>171</v>
      </c>
      <c r="L33" s="321" t="s">
        <v>172</v>
      </c>
      <c r="M33" s="321" t="s">
        <v>174</v>
      </c>
      <c r="N33" s="321" t="s">
        <v>216</v>
      </c>
      <c r="O33" s="321" t="s">
        <v>815</v>
      </c>
      <c r="P33" s="321" t="s">
        <v>152</v>
      </c>
      <c r="Q33" s="321" t="s">
        <v>153</v>
      </c>
      <c r="R33" s="322">
        <v>42309</v>
      </c>
      <c r="S33" s="323">
        <v>-66</v>
      </c>
      <c r="T33" s="323">
        <v>-9.4285714285714288</v>
      </c>
      <c r="U33" s="324">
        <v>0</v>
      </c>
      <c r="V33" s="324">
        <v>1</v>
      </c>
      <c r="W33" s="324">
        <v>0</v>
      </c>
      <c r="X33" s="324">
        <v>1</v>
      </c>
      <c r="Y33" s="325" t="s">
        <v>154</v>
      </c>
      <c r="Z33" s="325" t="s">
        <v>154</v>
      </c>
      <c r="AA33" s="326" t="s">
        <v>1063</v>
      </c>
      <c r="AB33" s="326" t="s">
        <v>216</v>
      </c>
      <c r="AC33" s="326">
        <v>4546588</v>
      </c>
      <c r="AD33" s="319" t="s">
        <v>155</v>
      </c>
      <c r="AE33" s="325">
        <v>42125</v>
      </c>
      <c r="AF33" s="325">
        <v>42308</v>
      </c>
      <c r="AG33" s="319" t="s">
        <v>311</v>
      </c>
      <c r="AH33" s="319" t="s">
        <v>156</v>
      </c>
      <c r="AI33" s="319" t="s">
        <v>157</v>
      </c>
      <c r="AJ33" s="319" t="s">
        <v>158</v>
      </c>
      <c r="AK33" s="319" t="s">
        <v>159</v>
      </c>
      <c r="AL33" s="319" t="s">
        <v>160</v>
      </c>
      <c r="AM33" s="319"/>
      <c r="AN33" s="319"/>
      <c r="AO33" s="327" t="s">
        <v>957</v>
      </c>
      <c r="AP33" s="319" t="s">
        <v>170</v>
      </c>
      <c r="AQ33" s="319" t="s">
        <v>162</v>
      </c>
      <c r="AR33" s="319" t="s">
        <v>163</v>
      </c>
      <c r="AS33" s="319" t="s">
        <v>164</v>
      </c>
      <c r="AT33" s="319" t="s">
        <v>251</v>
      </c>
      <c r="AU33" s="319" t="s">
        <v>1566</v>
      </c>
      <c r="AV33" s="325" t="s">
        <v>178</v>
      </c>
      <c r="AW33" s="319" t="s">
        <v>956</v>
      </c>
      <c r="AX33" s="319" t="s">
        <v>809</v>
      </c>
      <c r="AY33" s="325" t="s">
        <v>890</v>
      </c>
      <c r="AZ33" s="325" t="s">
        <v>179</v>
      </c>
      <c r="BA33" s="325">
        <v>33182</v>
      </c>
      <c r="BB33" s="325">
        <v>39686</v>
      </c>
      <c r="BC33" s="319" t="s">
        <v>168</v>
      </c>
      <c r="BD33" s="319" t="s">
        <v>808</v>
      </c>
      <c r="BE33" s="319" t="s">
        <v>808</v>
      </c>
      <c r="BF33" s="299" t="s">
        <v>786</v>
      </c>
      <c r="BG33" s="299" t="b">
        <v>1</v>
      </c>
      <c r="BH33" s="299">
        <v>68</v>
      </c>
      <c r="BI33" s="370">
        <v>0.85</v>
      </c>
      <c r="BJ33" s="298" t="s">
        <v>845</v>
      </c>
      <c r="BK33" s="298">
        <v>0</v>
      </c>
      <c r="BL33" s="299" t="s">
        <v>104</v>
      </c>
    </row>
    <row r="34" spans="1:64" ht="12.75" customHeight="1">
      <c r="A34" s="322">
        <v>42079</v>
      </c>
      <c r="B34" s="279" t="s">
        <v>1008</v>
      </c>
      <c r="C34" s="317">
        <v>1</v>
      </c>
      <c r="D34" s="318">
        <v>20294347</v>
      </c>
      <c r="E34" s="318" t="s">
        <v>1133</v>
      </c>
      <c r="F34" s="319" t="s">
        <v>144</v>
      </c>
      <c r="G34" s="319" t="s">
        <v>145</v>
      </c>
      <c r="H34" s="369" t="s">
        <v>242</v>
      </c>
      <c r="I34" s="368" t="s">
        <v>1450</v>
      </c>
      <c r="J34" s="320" t="s">
        <v>146</v>
      </c>
      <c r="K34" s="320" t="s">
        <v>147</v>
      </c>
      <c r="L34" s="321" t="s">
        <v>148</v>
      </c>
      <c r="M34" s="321" t="s">
        <v>149</v>
      </c>
      <c r="N34" s="321" t="s">
        <v>275</v>
      </c>
      <c r="O34" s="321" t="s">
        <v>154</v>
      </c>
      <c r="P34" s="321" t="s">
        <v>152</v>
      </c>
      <c r="Q34" s="321" t="s">
        <v>153</v>
      </c>
      <c r="R34" s="322">
        <v>42309</v>
      </c>
      <c r="S34" s="323">
        <v>-66</v>
      </c>
      <c r="T34" s="323">
        <v>-9.4285714285714288</v>
      </c>
      <c r="U34" s="324">
        <v>0</v>
      </c>
      <c r="V34" s="324">
        <v>1</v>
      </c>
      <c r="W34" s="324">
        <v>0</v>
      </c>
      <c r="X34" s="324">
        <v>1</v>
      </c>
      <c r="Y34" s="325" t="s">
        <v>154</v>
      </c>
      <c r="Z34" s="325" t="s">
        <v>154</v>
      </c>
      <c r="AA34" s="326" t="s">
        <v>22</v>
      </c>
      <c r="AB34" s="326" t="s">
        <v>1134</v>
      </c>
      <c r="AC34" s="326">
        <v>4004058</v>
      </c>
      <c r="AD34" s="319" t="s">
        <v>155</v>
      </c>
      <c r="AE34" s="325">
        <v>42079</v>
      </c>
      <c r="AF34" s="325">
        <v>42308</v>
      </c>
      <c r="AG34" s="319" t="s">
        <v>311</v>
      </c>
      <c r="AH34" s="319" t="s">
        <v>156</v>
      </c>
      <c r="AI34" s="319" t="s">
        <v>157</v>
      </c>
      <c r="AJ34" s="319" t="s">
        <v>158</v>
      </c>
      <c r="AK34" s="319" t="s">
        <v>159</v>
      </c>
      <c r="AL34" s="319" t="s">
        <v>160</v>
      </c>
      <c r="AM34" s="319"/>
      <c r="AN34" s="319"/>
      <c r="AO34" s="327" t="s">
        <v>949</v>
      </c>
      <c r="AP34" s="319" t="s">
        <v>161</v>
      </c>
      <c r="AQ34" s="319" t="s">
        <v>162</v>
      </c>
      <c r="AR34" s="319" t="s">
        <v>163</v>
      </c>
      <c r="AS34" s="319" t="s">
        <v>164</v>
      </c>
      <c r="AT34" s="319" t="s">
        <v>185</v>
      </c>
      <c r="AU34" s="319" t="s">
        <v>1135</v>
      </c>
      <c r="AV34" s="325" t="s">
        <v>178</v>
      </c>
      <c r="AW34" s="319" t="s">
        <v>956</v>
      </c>
      <c r="AX34" s="319" t="s">
        <v>809</v>
      </c>
      <c r="AY34" s="325" t="s">
        <v>889</v>
      </c>
      <c r="AZ34" s="325" t="s">
        <v>167</v>
      </c>
      <c r="BA34" s="325">
        <v>38306</v>
      </c>
      <c r="BB34" s="325">
        <v>39142</v>
      </c>
      <c r="BC34" s="319" t="s">
        <v>168</v>
      </c>
      <c r="BD34" s="319" t="s">
        <v>808</v>
      </c>
      <c r="BE34" s="319" t="s">
        <v>808</v>
      </c>
      <c r="BF34" s="299" t="s">
        <v>786</v>
      </c>
      <c r="BG34" s="299" t="b">
        <v>1</v>
      </c>
      <c r="BH34" s="299">
        <v>68</v>
      </c>
      <c r="BI34" s="370">
        <v>0.85</v>
      </c>
      <c r="BJ34" s="298" t="s">
        <v>845</v>
      </c>
      <c r="BK34" s="298">
        <v>0</v>
      </c>
      <c r="BL34" s="299" t="s">
        <v>104</v>
      </c>
    </row>
    <row r="35" spans="1:64" ht="12.75" customHeight="1">
      <c r="A35" s="322">
        <v>41699</v>
      </c>
      <c r="B35" s="279" t="s">
        <v>916</v>
      </c>
      <c r="C35" s="317">
        <v>1</v>
      </c>
      <c r="D35" s="318">
        <v>81072577</v>
      </c>
      <c r="E35" s="318" t="s">
        <v>342</v>
      </c>
      <c r="F35" s="319" t="s">
        <v>144</v>
      </c>
      <c r="G35" s="319" t="s">
        <v>145</v>
      </c>
      <c r="H35" s="369" t="s">
        <v>242</v>
      </c>
      <c r="I35" s="368" t="s">
        <v>1450</v>
      </c>
      <c r="J35" s="320" t="s">
        <v>234</v>
      </c>
      <c r="K35" s="320" t="s">
        <v>232</v>
      </c>
      <c r="L35" s="321" t="s">
        <v>172</v>
      </c>
      <c r="M35" s="321" t="s">
        <v>181</v>
      </c>
      <c r="N35" s="321"/>
      <c r="O35" s="321" t="s">
        <v>815</v>
      </c>
      <c r="P35" s="321" t="s">
        <v>152</v>
      </c>
      <c r="Q35" s="321" t="s">
        <v>153</v>
      </c>
      <c r="R35" s="322">
        <v>42278</v>
      </c>
      <c r="S35" s="323">
        <v>-35</v>
      </c>
      <c r="T35" s="323">
        <v>-5</v>
      </c>
      <c r="U35" s="324">
        <v>0</v>
      </c>
      <c r="V35" s="324">
        <v>1</v>
      </c>
      <c r="W35" s="324">
        <v>0</v>
      </c>
      <c r="X35" s="324">
        <v>1</v>
      </c>
      <c r="Y35" s="325" t="s">
        <v>205</v>
      </c>
      <c r="Z35" s="325" t="s">
        <v>343</v>
      </c>
      <c r="AA35" s="326" t="s">
        <v>27</v>
      </c>
      <c r="AB35" s="326" t="s">
        <v>969</v>
      </c>
      <c r="AC35" s="326">
        <v>1497552</v>
      </c>
      <c r="AD35" s="319" t="s">
        <v>176</v>
      </c>
      <c r="AE35" s="325">
        <v>41699</v>
      </c>
      <c r="AF35" s="325">
        <v>42277</v>
      </c>
      <c r="AG35" s="319" t="s">
        <v>311</v>
      </c>
      <c r="AH35" s="319" t="s">
        <v>156</v>
      </c>
      <c r="AI35" s="319" t="s">
        <v>157</v>
      </c>
      <c r="AJ35" s="319" t="s">
        <v>344</v>
      </c>
      <c r="AK35" s="319" t="s">
        <v>298</v>
      </c>
      <c r="AL35" s="319" t="s">
        <v>160</v>
      </c>
      <c r="AM35" s="319"/>
      <c r="AN35" s="319"/>
      <c r="AO35" s="327" t="s">
        <v>953</v>
      </c>
      <c r="AP35" s="319" t="s">
        <v>234</v>
      </c>
      <c r="AQ35" s="319" t="s">
        <v>162</v>
      </c>
      <c r="AR35" s="319" t="s">
        <v>163</v>
      </c>
      <c r="AS35" s="319" t="s">
        <v>164</v>
      </c>
      <c r="AT35" s="319" t="s">
        <v>251</v>
      </c>
      <c r="AU35" s="319" t="s">
        <v>345</v>
      </c>
      <c r="AV35" s="325" t="s">
        <v>178</v>
      </c>
      <c r="AW35" s="319" t="s">
        <v>956</v>
      </c>
      <c r="AX35" s="319" t="s">
        <v>809</v>
      </c>
      <c r="AY35" s="325" t="s">
        <v>891</v>
      </c>
      <c r="AZ35" s="325" t="s">
        <v>255</v>
      </c>
      <c r="BA35" s="325">
        <v>34666</v>
      </c>
      <c r="BB35" s="325">
        <v>39686</v>
      </c>
      <c r="BC35" s="319" t="s">
        <v>168</v>
      </c>
      <c r="BD35" s="319" t="s">
        <v>808</v>
      </c>
      <c r="BE35" s="319" t="s">
        <v>808</v>
      </c>
      <c r="BF35" s="299" t="s">
        <v>786</v>
      </c>
      <c r="BG35" s="299" t="b">
        <v>1</v>
      </c>
      <c r="BH35" s="299">
        <v>37</v>
      </c>
      <c r="BI35" s="370">
        <v>0.85</v>
      </c>
      <c r="BJ35" s="298" t="s">
        <v>845</v>
      </c>
      <c r="BK35" s="298">
        <v>0</v>
      </c>
      <c r="BL35" s="299" t="s">
        <v>104</v>
      </c>
    </row>
    <row r="36" spans="1:64" ht="12.75" customHeight="1">
      <c r="A36" s="322">
        <v>41715</v>
      </c>
      <c r="B36" s="279" t="s">
        <v>1008</v>
      </c>
      <c r="C36" s="317">
        <v>1</v>
      </c>
      <c r="D36" s="318">
        <v>21948204</v>
      </c>
      <c r="E36" s="318" t="s">
        <v>278</v>
      </c>
      <c r="F36" s="319" t="s">
        <v>214</v>
      </c>
      <c r="G36" s="319" t="s">
        <v>145</v>
      </c>
      <c r="H36" s="369" t="s">
        <v>242</v>
      </c>
      <c r="I36" s="368" t="s">
        <v>1437</v>
      </c>
      <c r="J36" s="320" t="s">
        <v>194</v>
      </c>
      <c r="K36" s="320" t="s">
        <v>195</v>
      </c>
      <c r="L36" s="321" t="s">
        <v>244</v>
      </c>
      <c r="M36" s="321" t="s">
        <v>228</v>
      </c>
      <c r="N36" s="321" t="s">
        <v>1061</v>
      </c>
      <c r="O36" s="321" t="s">
        <v>815</v>
      </c>
      <c r="P36" s="321" t="s">
        <v>152</v>
      </c>
      <c r="Q36" s="321" t="s">
        <v>153</v>
      </c>
      <c r="R36" s="322">
        <v>42309</v>
      </c>
      <c r="S36" s="323">
        <v>-66</v>
      </c>
      <c r="T36" s="323">
        <v>-9.4285714285714288</v>
      </c>
      <c r="U36" s="324">
        <v>0</v>
      </c>
      <c r="V36" s="324">
        <v>1</v>
      </c>
      <c r="W36" s="324">
        <v>0</v>
      </c>
      <c r="X36" s="324">
        <v>1</v>
      </c>
      <c r="Y36" s="325" t="s">
        <v>175</v>
      </c>
      <c r="Z36" s="325" t="s">
        <v>229</v>
      </c>
      <c r="AA36" s="326" t="s">
        <v>26</v>
      </c>
      <c r="AB36" s="326" t="s">
        <v>878</v>
      </c>
      <c r="AC36" s="326">
        <v>1340908</v>
      </c>
      <c r="AD36" s="319" t="s">
        <v>155</v>
      </c>
      <c r="AE36" s="325">
        <v>41715</v>
      </c>
      <c r="AF36" s="325">
        <v>42307</v>
      </c>
      <c r="AG36" s="319" t="s">
        <v>311</v>
      </c>
      <c r="AH36" s="319" t="s">
        <v>156</v>
      </c>
      <c r="AI36" s="319" t="s">
        <v>157</v>
      </c>
      <c r="AJ36" s="319" t="s">
        <v>230</v>
      </c>
      <c r="AK36" s="319" t="s">
        <v>159</v>
      </c>
      <c r="AL36" s="319" t="s">
        <v>160</v>
      </c>
      <c r="AM36" s="319"/>
      <c r="AN36" s="319"/>
      <c r="AO36" s="327" t="s">
        <v>958</v>
      </c>
      <c r="AP36" s="319" t="s">
        <v>194</v>
      </c>
      <c r="AQ36" s="319" t="s">
        <v>162</v>
      </c>
      <c r="AR36" s="319" t="s">
        <v>163</v>
      </c>
      <c r="AS36" s="319" t="s">
        <v>65</v>
      </c>
      <c r="AT36" s="319" t="s">
        <v>246</v>
      </c>
      <c r="AU36" s="319" t="s">
        <v>279</v>
      </c>
      <c r="AV36" s="325" t="s">
        <v>178</v>
      </c>
      <c r="AW36" s="319" t="s">
        <v>955</v>
      </c>
      <c r="AX36" s="319" t="s">
        <v>814</v>
      </c>
      <c r="AY36" s="325" t="s">
        <v>892</v>
      </c>
      <c r="AZ36" s="325" t="s">
        <v>893</v>
      </c>
      <c r="BA36" s="325">
        <v>41442</v>
      </c>
      <c r="BB36" s="325">
        <v>41442</v>
      </c>
      <c r="BC36" s="319" t="s">
        <v>168</v>
      </c>
      <c r="BD36" s="319" t="s">
        <v>808</v>
      </c>
      <c r="BE36" s="319" t="s">
        <v>808</v>
      </c>
      <c r="BF36" s="299" t="s">
        <v>786</v>
      </c>
      <c r="BG36" s="299" t="b">
        <v>1</v>
      </c>
      <c r="BH36" s="299">
        <v>67</v>
      </c>
      <c r="BI36" s="370">
        <v>0.75</v>
      </c>
      <c r="BJ36" s="298" t="s">
        <v>845</v>
      </c>
      <c r="BK36" s="298">
        <v>0</v>
      </c>
      <c r="BL36" s="299" t="s">
        <v>104</v>
      </c>
    </row>
    <row r="37" spans="1:64" ht="12.75" customHeight="1">
      <c r="A37" s="322">
        <v>42064</v>
      </c>
      <c r="B37" s="279" t="s">
        <v>916</v>
      </c>
      <c r="C37" s="317">
        <v>1</v>
      </c>
      <c r="D37" s="318">
        <v>21941315</v>
      </c>
      <c r="E37" s="318" t="s">
        <v>280</v>
      </c>
      <c r="F37" s="319" t="s">
        <v>214</v>
      </c>
      <c r="G37" s="319" t="s">
        <v>145</v>
      </c>
      <c r="H37" s="369" t="s">
        <v>242</v>
      </c>
      <c r="I37" s="368" t="s">
        <v>1437</v>
      </c>
      <c r="J37" s="320" t="s">
        <v>187</v>
      </c>
      <c r="K37" s="320" t="s">
        <v>147</v>
      </c>
      <c r="L37" s="321" t="s">
        <v>148</v>
      </c>
      <c r="M37" s="321" t="s">
        <v>225</v>
      </c>
      <c r="N37" s="321" t="s">
        <v>215</v>
      </c>
      <c r="O37" s="321" t="s">
        <v>154</v>
      </c>
      <c r="P37" s="321" t="s">
        <v>152</v>
      </c>
      <c r="Q37" s="321" t="s">
        <v>153</v>
      </c>
      <c r="R37" s="322">
        <v>42278</v>
      </c>
      <c r="S37" s="323">
        <v>-35</v>
      </c>
      <c r="T37" s="323">
        <v>-5</v>
      </c>
      <c r="U37" s="324">
        <v>0</v>
      </c>
      <c r="V37" s="324">
        <v>1</v>
      </c>
      <c r="W37" s="324">
        <v>0</v>
      </c>
      <c r="X37" s="324">
        <v>1</v>
      </c>
      <c r="Y37" s="325" t="s">
        <v>154</v>
      </c>
      <c r="Z37" s="325" t="s">
        <v>154</v>
      </c>
      <c r="AA37" s="326" t="s">
        <v>22</v>
      </c>
      <c r="AB37" s="326" t="s">
        <v>281</v>
      </c>
      <c r="AC37" s="326">
        <v>3906694</v>
      </c>
      <c r="AD37" s="319" t="s">
        <v>155</v>
      </c>
      <c r="AE37" s="325">
        <v>42064</v>
      </c>
      <c r="AF37" s="325">
        <v>42277</v>
      </c>
      <c r="AG37" s="319" t="s">
        <v>311</v>
      </c>
      <c r="AH37" s="319" t="s">
        <v>156</v>
      </c>
      <c r="AI37" s="319" t="s">
        <v>157</v>
      </c>
      <c r="AJ37" s="319" t="s">
        <v>158</v>
      </c>
      <c r="AK37" s="319" t="s">
        <v>159</v>
      </c>
      <c r="AL37" s="319" t="s">
        <v>160</v>
      </c>
      <c r="AM37" s="319"/>
      <c r="AN37" s="319"/>
      <c r="AO37" s="327" t="s">
        <v>949</v>
      </c>
      <c r="AP37" s="319" t="s">
        <v>161</v>
      </c>
      <c r="AQ37" s="319" t="s">
        <v>162</v>
      </c>
      <c r="AR37" s="319" t="s">
        <v>163</v>
      </c>
      <c r="AS37" s="319" t="s">
        <v>164</v>
      </c>
      <c r="AT37" s="319" t="s">
        <v>191</v>
      </c>
      <c r="AU37" s="319" t="s">
        <v>282</v>
      </c>
      <c r="AV37" s="325" t="s">
        <v>178</v>
      </c>
      <c r="AW37" s="319" t="s">
        <v>955</v>
      </c>
      <c r="AX37" s="319" t="s">
        <v>814</v>
      </c>
      <c r="AY37" s="325" t="s">
        <v>889</v>
      </c>
      <c r="AZ37" s="325" t="s">
        <v>193</v>
      </c>
      <c r="BA37" s="325">
        <v>41400</v>
      </c>
      <c r="BB37" s="325">
        <v>41400</v>
      </c>
      <c r="BC37" s="319" t="s">
        <v>168</v>
      </c>
      <c r="BD37" s="319" t="s">
        <v>808</v>
      </c>
      <c r="BE37" s="319" t="s">
        <v>808</v>
      </c>
      <c r="BF37" s="299" t="s">
        <v>786</v>
      </c>
      <c r="BG37" s="299" t="b">
        <v>1</v>
      </c>
      <c r="BH37" s="299">
        <v>37</v>
      </c>
      <c r="BI37" s="370">
        <v>0.75</v>
      </c>
      <c r="BJ37" s="298" t="s">
        <v>845</v>
      </c>
      <c r="BK37" s="298">
        <v>0</v>
      </c>
      <c r="BL37" s="299" t="s">
        <v>104</v>
      </c>
    </row>
    <row r="38" spans="1:64" ht="12.75" customHeight="1">
      <c r="A38" s="322">
        <v>42186</v>
      </c>
      <c r="B38" s="279" t="s">
        <v>800</v>
      </c>
      <c r="C38" s="317">
        <v>1</v>
      </c>
      <c r="D38" s="318">
        <v>81051364</v>
      </c>
      <c r="E38" s="318" t="s">
        <v>900</v>
      </c>
      <c r="F38" s="319" t="s">
        <v>267</v>
      </c>
      <c r="G38" s="319" t="s">
        <v>145</v>
      </c>
      <c r="H38" s="369" t="s">
        <v>242</v>
      </c>
      <c r="I38" s="368" t="s">
        <v>1450</v>
      </c>
      <c r="J38" s="320" t="s">
        <v>234</v>
      </c>
      <c r="K38" s="320" t="s">
        <v>232</v>
      </c>
      <c r="L38" s="321" t="s">
        <v>172</v>
      </c>
      <c r="M38" s="321" t="s">
        <v>254</v>
      </c>
      <c r="N38" s="321" t="s">
        <v>233</v>
      </c>
      <c r="O38" s="321" t="s">
        <v>815</v>
      </c>
      <c r="P38" s="321" t="s">
        <v>152</v>
      </c>
      <c r="Q38" s="321" t="s">
        <v>153</v>
      </c>
      <c r="R38" s="322">
        <v>42278</v>
      </c>
      <c r="S38" s="323">
        <v>-35</v>
      </c>
      <c r="T38" s="323">
        <v>-5</v>
      </c>
      <c r="U38" s="324">
        <v>0</v>
      </c>
      <c r="V38" s="324">
        <v>1</v>
      </c>
      <c r="W38" s="324">
        <v>0.5</v>
      </c>
      <c r="X38" s="324">
        <v>0.5</v>
      </c>
      <c r="Y38" s="325" t="s">
        <v>154</v>
      </c>
      <c r="Z38" s="325" t="s">
        <v>154</v>
      </c>
      <c r="AA38" s="326" t="s">
        <v>1065</v>
      </c>
      <c r="AB38" s="326" t="s">
        <v>1066</v>
      </c>
      <c r="AC38" s="326">
        <v>5499982</v>
      </c>
      <c r="AD38" s="319" t="s">
        <v>155</v>
      </c>
      <c r="AE38" s="325">
        <v>42186</v>
      </c>
      <c r="AF38" s="325">
        <v>42247</v>
      </c>
      <c r="AG38" s="319" t="s">
        <v>311</v>
      </c>
      <c r="AH38" s="319" t="s">
        <v>156</v>
      </c>
      <c r="AI38" s="319" t="s">
        <v>154</v>
      </c>
      <c r="AJ38" s="319" t="s">
        <v>341</v>
      </c>
      <c r="AK38" s="319" t="s">
        <v>283</v>
      </c>
      <c r="AL38" s="319" t="s">
        <v>319</v>
      </c>
      <c r="AM38" s="319"/>
      <c r="AN38" s="319" t="s">
        <v>1388</v>
      </c>
      <c r="AO38" s="327" t="s">
        <v>953</v>
      </c>
      <c r="AP38" s="319" t="s">
        <v>234</v>
      </c>
      <c r="AQ38" s="319" t="s">
        <v>162</v>
      </c>
      <c r="AR38" s="319" t="s">
        <v>163</v>
      </c>
      <c r="AS38" s="319" t="s">
        <v>164</v>
      </c>
      <c r="AT38" s="319" t="s">
        <v>251</v>
      </c>
      <c r="AU38" s="319" t="s">
        <v>1541</v>
      </c>
      <c r="AV38" s="325" t="s">
        <v>178</v>
      </c>
      <c r="AW38" s="319" t="s">
        <v>960</v>
      </c>
      <c r="AX38" s="319" t="s">
        <v>818</v>
      </c>
      <c r="AY38" s="325" t="s">
        <v>891</v>
      </c>
      <c r="AZ38" s="325" t="s">
        <v>255</v>
      </c>
      <c r="BA38" s="325">
        <v>31565</v>
      </c>
      <c r="BB38" s="325">
        <v>39686</v>
      </c>
      <c r="BC38" s="319" t="s">
        <v>168</v>
      </c>
      <c r="BD38" s="319" t="s">
        <v>808</v>
      </c>
      <c r="BE38" s="319" t="s">
        <v>808</v>
      </c>
      <c r="BF38" s="299" t="s">
        <v>786</v>
      </c>
      <c r="BG38" s="299" t="b">
        <v>1</v>
      </c>
      <c r="BH38" s="299">
        <v>7</v>
      </c>
      <c r="BI38" s="370">
        <v>0.6</v>
      </c>
      <c r="BJ38" s="298" t="s">
        <v>845</v>
      </c>
      <c r="BK38" s="298">
        <v>0</v>
      </c>
      <c r="BL38" s="299" t="s">
        <v>104</v>
      </c>
    </row>
    <row r="39" spans="1:64" ht="12.75" customHeight="1">
      <c r="A39" s="322">
        <v>42156</v>
      </c>
      <c r="B39" s="279" t="s">
        <v>1008</v>
      </c>
      <c r="C39" s="317">
        <v>1</v>
      </c>
      <c r="D39" s="318">
        <v>81066702</v>
      </c>
      <c r="E39" s="318" t="s">
        <v>1064</v>
      </c>
      <c r="F39" s="319" t="s">
        <v>144</v>
      </c>
      <c r="G39" s="319" t="s">
        <v>145</v>
      </c>
      <c r="H39" s="369" t="s">
        <v>242</v>
      </c>
      <c r="I39" s="368" t="s">
        <v>1450</v>
      </c>
      <c r="J39" s="320" t="s">
        <v>234</v>
      </c>
      <c r="K39" s="320" t="s">
        <v>232</v>
      </c>
      <c r="L39" s="321" t="s">
        <v>172</v>
      </c>
      <c r="M39" s="321" t="s">
        <v>254</v>
      </c>
      <c r="N39" s="321" t="s">
        <v>304</v>
      </c>
      <c r="O39" s="321" t="s">
        <v>815</v>
      </c>
      <c r="P39" s="321" t="s">
        <v>152</v>
      </c>
      <c r="Q39" s="321" t="s">
        <v>153</v>
      </c>
      <c r="R39" s="322">
        <v>42309</v>
      </c>
      <c r="S39" s="323">
        <v>-66</v>
      </c>
      <c r="T39" s="323">
        <v>-9.4285714285714288</v>
      </c>
      <c r="U39" s="324">
        <v>0</v>
      </c>
      <c r="V39" s="324">
        <v>1</v>
      </c>
      <c r="W39" s="324">
        <v>0</v>
      </c>
      <c r="X39" s="324">
        <v>1</v>
      </c>
      <c r="Y39" s="325" t="s">
        <v>154</v>
      </c>
      <c r="Z39" s="325" t="s">
        <v>154</v>
      </c>
      <c r="AA39" s="326" t="s">
        <v>1065</v>
      </c>
      <c r="AB39" s="326" t="s">
        <v>1066</v>
      </c>
      <c r="AC39" s="326">
        <v>4810214</v>
      </c>
      <c r="AD39" s="319" t="s">
        <v>155</v>
      </c>
      <c r="AE39" s="325">
        <v>42156</v>
      </c>
      <c r="AF39" s="325">
        <v>42308</v>
      </c>
      <c r="AG39" s="319" t="s">
        <v>311</v>
      </c>
      <c r="AH39" s="319" t="s">
        <v>156</v>
      </c>
      <c r="AI39" s="319" t="s">
        <v>154</v>
      </c>
      <c r="AJ39" s="319" t="s">
        <v>341</v>
      </c>
      <c r="AK39" s="319" t="s">
        <v>283</v>
      </c>
      <c r="AL39" s="319" t="s">
        <v>319</v>
      </c>
      <c r="AM39" s="319"/>
      <c r="AN39" s="319"/>
      <c r="AO39" s="327" t="s">
        <v>953</v>
      </c>
      <c r="AP39" s="319" t="s">
        <v>234</v>
      </c>
      <c r="AQ39" s="319" t="s">
        <v>162</v>
      </c>
      <c r="AR39" s="319" t="s">
        <v>163</v>
      </c>
      <c r="AS39" s="319" t="s">
        <v>164</v>
      </c>
      <c r="AT39" s="319" t="s">
        <v>332</v>
      </c>
      <c r="AU39" s="319" t="s">
        <v>1559</v>
      </c>
      <c r="AV39" s="325" t="s">
        <v>178</v>
      </c>
      <c r="AW39" s="319" t="s">
        <v>956</v>
      </c>
      <c r="AX39" s="319" t="s">
        <v>809</v>
      </c>
      <c r="AY39" s="325" t="s">
        <v>891</v>
      </c>
      <c r="AZ39" s="325" t="s">
        <v>255</v>
      </c>
      <c r="BA39" s="325">
        <v>34183</v>
      </c>
      <c r="BB39" s="325">
        <v>39686</v>
      </c>
      <c r="BC39" s="319" t="s">
        <v>168</v>
      </c>
      <c r="BD39" s="319" t="s">
        <v>808</v>
      </c>
      <c r="BE39" s="319" t="s">
        <v>808</v>
      </c>
      <c r="BF39" s="299" t="s">
        <v>786</v>
      </c>
      <c r="BG39" s="299" t="b">
        <v>1</v>
      </c>
      <c r="BH39" s="299">
        <v>68</v>
      </c>
      <c r="BI39" s="370">
        <v>0.85</v>
      </c>
      <c r="BJ39" s="298" t="s">
        <v>845</v>
      </c>
      <c r="BK39" s="298">
        <v>0</v>
      </c>
      <c r="BL39" s="299" t="s">
        <v>104</v>
      </c>
    </row>
    <row r="40" spans="1:64" ht="12.75" customHeight="1">
      <c r="A40" s="322">
        <v>42072</v>
      </c>
      <c r="B40" s="279" t="s">
        <v>1008</v>
      </c>
      <c r="C40" s="317">
        <v>1</v>
      </c>
      <c r="D40" s="318">
        <v>21568199</v>
      </c>
      <c r="E40" s="318" t="s">
        <v>1280</v>
      </c>
      <c r="F40" s="319" t="s">
        <v>144</v>
      </c>
      <c r="G40" s="319" t="s">
        <v>145</v>
      </c>
      <c r="H40" s="369" t="s">
        <v>242</v>
      </c>
      <c r="I40" s="368" t="s">
        <v>1450</v>
      </c>
      <c r="J40" s="320" t="s">
        <v>234</v>
      </c>
      <c r="K40" s="320" t="s">
        <v>232</v>
      </c>
      <c r="L40" s="321" t="s">
        <v>172</v>
      </c>
      <c r="M40" s="321" t="s">
        <v>304</v>
      </c>
      <c r="N40" s="321" t="s">
        <v>233</v>
      </c>
      <c r="O40" s="321"/>
      <c r="P40" s="321" t="s">
        <v>1281</v>
      </c>
      <c r="Q40" s="321"/>
      <c r="R40" s="322"/>
      <c r="S40" s="323"/>
      <c r="T40" s="323"/>
      <c r="U40" s="324">
        <v>0</v>
      </c>
      <c r="V40" s="324">
        <v>1</v>
      </c>
      <c r="W40" s="324">
        <v>0</v>
      </c>
      <c r="X40" s="324">
        <v>1</v>
      </c>
      <c r="Y40" s="325" t="s">
        <v>154</v>
      </c>
      <c r="Z40" s="325" t="s">
        <v>154</v>
      </c>
      <c r="AA40" s="326" t="s">
        <v>1065</v>
      </c>
      <c r="AB40" s="326" t="s">
        <v>1066</v>
      </c>
      <c r="AC40" s="326">
        <v>3982065</v>
      </c>
      <c r="AD40" s="319" t="s">
        <v>155</v>
      </c>
      <c r="AE40" s="325">
        <v>42072</v>
      </c>
      <c r="AF40" s="325">
        <v>42308</v>
      </c>
      <c r="AG40" s="319" t="s">
        <v>311</v>
      </c>
      <c r="AH40" s="319" t="s">
        <v>156</v>
      </c>
      <c r="AI40" s="319" t="s">
        <v>154</v>
      </c>
      <c r="AJ40" s="319" t="s">
        <v>341</v>
      </c>
      <c r="AK40" s="319" t="s">
        <v>283</v>
      </c>
      <c r="AL40" s="319" t="s">
        <v>319</v>
      </c>
      <c r="AM40" s="319"/>
      <c r="AN40" s="319"/>
      <c r="AO40" s="327" t="s">
        <v>1282</v>
      </c>
      <c r="AP40" s="319" t="s">
        <v>234</v>
      </c>
      <c r="AQ40" s="319" t="s">
        <v>162</v>
      </c>
      <c r="AR40" s="319" t="s">
        <v>163</v>
      </c>
      <c r="AS40" s="319" t="s">
        <v>164</v>
      </c>
      <c r="AT40" s="319" t="s">
        <v>191</v>
      </c>
      <c r="AU40" s="319" t="s">
        <v>1283</v>
      </c>
      <c r="AV40" s="325" t="s">
        <v>178</v>
      </c>
      <c r="AW40" s="319" t="s">
        <v>956</v>
      </c>
      <c r="AX40" s="319"/>
      <c r="AY40" s="325"/>
      <c r="AZ40" s="325"/>
      <c r="BA40" s="325">
        <v>37991</v>
      </c>
      <c r="BB40" s="325">
        <v>40307</v>
      </c>
      <c r="BC40" s="319" t="s">
        <v>168</v>
      </c>
      <c r="BD40" s="319" t="s">
        <v>808</v>
      </c>
      <c r="BE40" s="319" t="s">
        <v>808</v>
      </c>
      <c r="BF40" s="299" t="s">
        <v>845</v>
      </c>
      <c r="BG40" s="299" t="b">
        <v>1</v>
      </c>
      <c r="BH40" s="299">
        <v>68</v>
      </c>
      <c r="BI40" s="370" t="s">
        <v>1284</v>
      </c>
      <c r="BJ40" s="298" t="s">
        <v>845</v>
      </c>
      <c r="BK40" s="298">
        <v>0</v>
      </c>
      <c r="BL40" s="299" t="s">
        <v>104</v>
      </c>
    </row>
    <row r="41" spans="1:64" ht="12.75" customHeight="1">
      <c r="A41" s="322">
        <v>42191</v>
      </c>
      <c r="B41" s="279" t="s">
        <v>1008</v>
      </c>
      <c r="C41" s="317">
        <v>1</v>
      </c>
      <c r="D41" s="318">
        <v>21826697</v>
      </c>
      <c r="E41" s="318" t="s">
        <v>289</v>
      </c>
      <c r="F41" s="319" t="s">
        <v>144</v>
      </c>
      <c r="G41" s="319" t="s">
        <v>145</v>
      </c>
      <c r="H41" s="369" t="s">
        <v>242</v>
      </c>
      <c r="I41" s="368" t="s">
        <v>1450</v>
      </c>
      <c r="J41" s="320" t="s">
        <v>259</v>
      </c>
      <c r="K41" s="320" t="s">
        <v>147</v>
      </c>
      <c r="L41" s="321" t="s">
        <v>148</v>
      </c>
      <c r="M41" s="321" t="s">
        <v>149</v>
      </c>
      <c r="N41" s="321" t="s">
        <v>225</v>
      </c>
      <c r="O41" s="321" t="s">
        <v>879</v>
      </c>
      <c r="P41" s="321" t="s">
        <v>152</v>
      </c>
      <c r="Q41" s="321" t="s">
        <v>153</v>
      </c>
      <c r="R41" s="322">
        <v>42309</v>
      </c>
      <c r="S41" s="323">
        <v>-66</v>
      </c>
      <c r="T41" s="323">
        <v>-9.4285714285714288</v>
      </c>
      <c r="U41" s="324">
        <v>0</v>
      </c>
      <c r="V41" s="324">
        <v>1</v>
      </c>
      <c r="W41" s="324">
        <v>0</v>
      </c>
      <c r="X41" s="324">
        <v>1</v>
      </c>
      <c r="Y41" s="325" t="s">
        <v>175</v>
      </c>
      <c r="Z41" s="325" t="s">
        <v>229</v>
      </c>
      <c r="AA41" s="326" t="s">
        <v>26</v>
      </c>
      <c r="AB41" s="326" t="s">
        <v>149</v>
      </c>
      <c r="AC41" s="326">
        <v>5164420</v>
      </c>
      <c r="AD41" s="319" t="s">
        <v>155</v>
      </c>
      <c r="AE41" s="325">
        <v>42191</v>
      </c>
      <c r="AF41" s="325">
        <v>42307</v>
      </c>
      <c r="AG41" s="319" t="s">
        <v>311</v>
      </c>
      <c r="AH41" s="319" t="s">
        <v>156</v>
      </c>
      <c r="AI41" s="319" t="s">
        <v>157</v>
      </c>
      <c r="AJ41" s="319" t="s">
        <v>230</v>
      </c>
      <c r="AK41" s="319" t="s">
        <v>159</v>
      </c>
      <c r="AL41" s="319" t="s">
        <v>160</v>
      </c>
      <c r="AM41" s="319"/>
      <c r="AN41" s="319"/>
      <c r="AO41" s="327" t="s">
        <v>949</v>
      </c>
      <c r="AP41" s="319" t="s">
        <v>161</v>
      </c>
      <c r="AQ41" s="319" t="s">
        <v>162</v>
      </c>
      <c r="AR41" s="319" t="s">
        <v>163</v>
      </c>
      <c r="AS41" s="319" t="s">
        <v>164</v>
      </c>
      <c r="AT41" s="319" t="s">
        <v>291</v>
      </c>
      <c r="AU41" s="319" t="s">
        <v>1557</v>
      </c>
      <c r="AV41" s="325" t="s">
        <v>166</v>
      </c>
      <c r="AW41" s="319" t="s">
        <v>962</v>
      </c>
      <c r="AX41" s="319" t="s">
        <v>807</v>
      </c>
      <c r="AY41" s="325" t="s">
        <v>889</v>
      </c>
      <c r="AZ41" s="325" t="s">
        <v>263</v>
      </c>
      <c r="BA41" s="325">
        <v>40925</v>
      </c>
      <c r="BB41" s="325">
        <v>40925</v>
      </c>
      <c r="BC41" s="319" t="s">
        <v>168</v>
      </c>
      <c r="BD41" s="319" t="s">
        <v>808</v>
      </c>
      <c r="BE41" s="319" t="s">
        <v>808</v>
      </c>
      <c r="BF41" s="299" t="s">
        <v>786</v>
      </c>
      <c r="BG41" s="299" t="b">
        <v>1</v>
      </c>
      <c r="BH41" s="299">
        <v>67</v>
      </c>
      <c r="BI41" s="370">
        <v>0.85</v>
      </c>
      <c r="BJ41" s="298" t="s">
        <v>845</v>
      </c>
      <c r="BK41" s="298">
        <v>0</v>
      </c>
      <c r="BL41" s="299" t="s">
        <v>104</v>
      </c>
    </row>
    <row r="42" spans="1:64" ht="12.75" customHeight="1">
      <c r="A42" s="322">
        <v>42198</v>
      </c>
      <c r="B42" s="279" t="s">
        <v>1008</v>
      </c>
      <c r="C42" s="317">
        <v>1</v>
      </c>
      <c r="D42" s="318">
        <v>81038148</v>
      </c>
      <c r="E42" s="318" t="s">
        <v>1054</v>
      </c>
      <c r="F42" s="319" t="s">
        <v>1055</v>
      </c>
      <c r="G42" s="319" t="s">
        <v>145</v>
      </c>
      <c r="H42" s="369" t="s">
        <v>242</v>
      </c>
      <c r="I42" s="368" t="s">
        <v>1450</v>
      </c>
      <c r="J42" s="320" t="s">
        <v>170</v>
      </c>
      <c r="K42" s="320" t="s">
        <v>171</v>
      </c>
      <c r="L42" s="321" t="s">
        <v>172</v>
      </c>
      <c r="M42" s="321" t="s">
        <v>276</v>
      </c>
      <c r="N42" s="321" t="s">
        <v>174</v>
      </c>
      <c r="O42" s="321" t="s">
        <v>154</v>
      </c>
      <c r="P42" s="321" t="s">
        <v>152</v>
      </c>
      <c r="Q42" s="321" t="s">
        <v>153</v>
      </c>
      <c r="R42" s="322">
        <v>42309</v>
      </c>
      <c r="S42" s="323">
        <v>-66</v>
      </c>
      <c r="T42" s="323">
        <v>-9.4285714285714288</v>
      </c>
      <c r="U42" s="324">
        <v>0</v>
      </c>
      <c r="V42" s="324">
        <v>1</v>
      </c>
      <c r="W42" s="324">
        <v>0</v>
      </c>
      <c r="X42" s="324">
        <v>1</v>
      </c>
      <c r="Y42" s="325" t="s">
        <v>154</v>
      </c>
      <c r="Z42" s="325" t="s">
        <v>154</v>
      </c>
      <c r="AA42" s="326" t="s">
        <v>1056</v>
      </c>
      <c r="AB42" s="326" t="s">
        <v>1057</v>
      </c>
      <c r="AC42" s="326">
        <v>5714508</v>
      </c>
      <c r="AD42" s="319" t="s">
        <v>155</v>
      </c>
      <c r="AE42" s="325">
        <v>42198</v>
      </c>
      <c r="AF42" s="325">
        <v>42308</v>
      </c>
      <c r="AG42" s="319" t="s">
        <v>311</v>
      </c>
      <c r="AH42" s="319" t="s">
        <v>156</v>
      </c>
      <c r="AI42" s="319" t="s">
        <v>157</v>
      </c>
      <c r="AJ42" s="319" t="s">
        <v>154</v>
      </c>
      <c r="AK42" s="319" t="s">
        <v>159</v>
      </c>
      <c r="AL42" s="319" t="s">
        <v>160</v>
      </c>
      <c r="AM42" s="319"/>
      <c r="AN42" s="319"/>
      <c r="AO42" s="327" t="s">
        <v>957</v>
      </c>
      <c r="AP42" s="319" t="s">
        <v>170</v>
      </c>
      <c r="AQ42" s="319" t="s">
        <v>162</v>
      </c>
      <c r="AR42" s="319" t="s">
        <v>163</v>
      </c>
      <c r="AS42" s="319" t="s">
        <v>164</v>
      </c>
      <c r="AT42" s="319" t="s">
        <v>251</v>
      </c>
      <c r="AU42" s="319" t="s">
        <v>1058</v>
      </c>
      <c r="AV42" s="325" t="s">
        <v>178</v>
      </c>
      <c r="AW42" s="319" t="s">
        <v>1059</v>
      </c>
      <c r="AX42" s="319" t="s">
        <v>1060</v>
      </c>
      <c r="AY42" s="325" t="s">
        <v>890</v>
      </c>
      <c r="AZ42" s="325" t="s">
        <v>179</v>
      </c>
      <c r="BA42" s="325">
        <v>34526</v>
      </c>
      <c r="BB42" s="325">
        <v>39686</v>
      </c>
      <c r="BC42" s="319" t="s">
        <v>168</v>
      </c>
      <c r="BD42" s="319" t="s">
        <v>808</v>
      </c>
      <c r="BE42" s="319" t="s">
        <v>808</v>
      </c>
      <c r="BF42" s="299" t="s">
        <v>786</v>
      </c>
      <c r="BG42" s="299" t="b">
        <v>1</v>
      </c>
      <c r="BH42" s="299">
        <v>68</v>
      </c>
      <c r="BI42" s="370">
        <v>0</v>
      </c>
      <c r="BJ42" s="298" t="s">
        <v>845</v>
      </c>
      <c r="BK42" s="298">
        <v>0</v>
      </c>
      <c r="BL42" s="299" t="s">
        <v>104</v>
      </c>
    </row>
    <row r="43" spans="1:64" ht="12.75" customHeight="1">
      <c r="A43" s="322">
        <v>42005</v>
      </c>
      <c r="B43" s="279" t="s">
        <v>916</v>
      </c>
      <c r="C43" s="317">
        <v>1</v>
      </c>
      <c r="D43" s="318">
        <v>21893377</v>
      </c>
      <c r="E43" s="318" t="s">
        <v>1447</v>
      </c>
      <c r="F43" s="319" t="s">
        <v>214</v>
      </c>
      <c r="G43" s="319" t="s">
        <v>145</v>
      </c>
      <c r="H43" s="369" t="s">
        <v>242</v>
      </c>
      <c r="I43" s="368" t="s">
        <v>808</v>
      </c>
      <c r="J43" s="320" t="s">
        <v>146</v>
      </c>
      <c r="K43" s="320" t="s">
        <v>147</v>
      </c>
      <c r="L43" s="321" t="s">
        <v>148</v>
      </c>
      <c r="M43" s="321" t="s">
        <v>808</v>
      </c>
      <c r="N43" s="321" t="s">
        <v>808</v>
      </c>
      <c r="O43" s="321"/>
      <c r="P43" s="321" t="s">
        <v>1281</v>
      </c>
      <c r="Q43" s="321"/>
      <c r="R43" s="322"/>
      <c r="S43" s="323"/>
      <c r="T43" s="323"/>
      <c r="U43" s="324">
        <v>0</v>
      </c>
      <c r="V43" s="324">
        <v>1</v>
      </c>
      <c r="W43" s="324"/>
      <c r="X43" s="324"/>
      <c r="Y43" s="325"/>
      <c r="Z43" s="325" t="s">
        <v>1539</v>
      </c>
      <c r="AA43" s="326" t="s">
        <v>1539</v>
      </c>
      <c r="AB43" s="326"/>
      <c r="AC43" s="326"/>
      <c r="AD43" s="319"/>
      <c r="AE43" s="325">
        <v>42005</v>
      </c>
      <c r="AF43" s="325">
        <v>42262</v>
      </c>
      <c r="AG43" s="319"/>
      <c r="AH43" s="319"/>
      <c r="AI43" s="319"/>
      <c r="AJ43" s="319"/>
      <c r="AK43" s="319"/>
      <c r="AL43" s="319" t="s">
        <v>160</v>
      </c>
      <c r="AM43" s="319"/>
      <c r="AN43" s="319"/>
      <c r="AO43" s="327" t="s">
        <v>1455</v>
      </c>
      <c r="AP43" s="319" t="s">
        <v>161</v>
      </c>
      <c r="AQ43" s="319" t="s">
        <v>162</v>
      </c>
      <c r="AR43" s="319" t="s">
        <v>163</v>
      </c>
      <c r="AS43" s="319" t="s">
        <v>164</v>
      </c>
      <c r="AT43" s="319" t="s">
        <v>1178</v>
      </c>
      <c r="AU43" s="319" t="s">
        <v>1558</v>
      </c>
      <c r="AV43" s="325" t="s">
        <v>1149</v>
      </c>
      <c r="AW43" s="319" t="s">
        <v>1456</v>
      </c>
      <c r="AX43" s="319"/>
      <c r="AY43" s="325"/>
      <c r="AZ43" s="325"/>
      <c r="BA43" s="325">
        <v>40609</v>
      </c>
      <c r="BB43" s="325">
        <v>41275</v>
      </c>
      <c r="BC43" s="319" t="s">
        <v>168</v>
      </c>
      <c r="BD43" s="319" t="s">
        <v>808</v>
      </c>
      <c r="BE43" s="319" t="s">
        <v>808</v>
      </c>
      <c r="BF43" s="299" t="s">
        <v>845</v>
      </c>
      <c r="BG43" s="299" t="b">
        <v>0</v>
      </c>
      <c r="BI43" s="370" t="s">
        <v>1284</v>
      </c>
      <c r="BJ43" s="298" t="s">
        <v>808</v>
      </c>
      <c r="BK43" s="298" t="s">
        <v>808</v>
      </c>
      <c r="BL43" s="299" t="s">
        <v>808</v>
      </c>
    </row>
    <row r="44" spans="1:64" ht="12.75" customHeight="1">
      <c r="A44" s="322">
        <v>41358</v>
      </c>
      <c r="B44" s="279" t="s">
        <v>1008</v>
      </c>
      <c r="C44" s="317">
        <v>1</v>
      </c>
      <c r="D44" s="318">
        <v>81152294</v>
      </c>
      <c r="E44" s="318" t="s">
        <v>1067</v>
      </c>
      <c r="F44" s="319" t="s">
        <v>199</v>
      </c>
      <c r="G44" s="319" t="s">
        <v>145</v>
      </c>
      <c r="H44" s="369" t="s">
        <v>242</v>
      </c>
      <c r="I44" s="368" t="s">
        <v>1437</v>
      </c>
      <c r="J44" s="320" t="s">
        <v>307</v>
      </c>
      <c r="K44" s="320" t="s">
        <v>270</v>
      </c>
      <c r="L44" s="321" t="s">
        <v>1451</v>
      </c>
      <c r="M44" s="321" t="s">
        <v>308</v>
      </c>
      <c r="N44" s="321" t="s">
        <v>937</v>
      </c>
      <c r="O44" s="321" t="s">
        <v>881</v>
      </c>
      <c r="P44" s="321" t="s">
        <v>152</v>
      </c>
      <c r="Q44" s="321"/>
      <c r="R44" s="322"/>
      <c r="S44" s="323"/>
      <c r="T44" s="323"/>
      <c r="U44" s="324">
        <v>0</v>
      </c>
      <c r="V44" s="324">
        <v>1</v>
      </c>
      <c r="W44" s="324">
        <v>0</v>
      </c>
      <c r="X44" s="324">
        <v>1</v>
      </c>
      <c r="Y44" s="325" t="s">
        <v>205</v>
      </c>
      <c r="Z44" s="325" t="s">
        <v>239</v>
      </c>
      <c r="AA44" s="326" t="s">
        <v>25</v>
      </c>
      <c r="AB44" s="326" t="s">
        <v>1068</v>
      </c>
      <c r="AC44" s="326">
        <v>532856</v>
      </c>
      <c r="AD44" s="319" t="s">
        <v>1012</v>
      </c>
      <c r="AE44" s="325">
        <v>41358</v>
      </c>
      <c r="AF44" s="325">
        <v>42281</v>
      </c>
      <c r="AG44" s="319" t="s">
        <v>311</v>
      </c>
      <c r="AH44" s="319" t="s">
        <v>156</v>
      </c>
      <c r="AI44" s="319" t="s">
        <v>157</v>
      </c>
      <c r="AJ44" s="319" t="s">
        <v>240</v>
      </c>
      <c r="AK44" s="319" t="s">
        <v>159</v>
      </c>
      <c r="AL44" s="319" t="s">
        <v>160</v>
      </c>
      <c r="AM44" s="319"/>
      <c r="AN44" s="319"/>
      <c r="AO44" s="327" t="s">
        <v>964</v>
      </c>
      <c r="AP44" s="319" t="s">
        <v>272</v>
      </c>
      <c r="AQ44" s="319" t="s">
        <v>162</v>
      </c>
      <c r="AR44" s="319" t="s">
        <v>163</v>
      </c>
      <c r="AS44" s="319" t="s">
        <v>164</v>
      </c>
      <c r="AT44" s="319" t="s">
        <v>165</v>
      </c>
      <c r="AU44" s="319" t="s">
        <v>1069</v>
      </c>
      <c r="AV44" s="325" t="s">
        <v>273</v>
      </c>
      <c r="AW44" s="319" t="s">
        <v>1031</v>
      </c>
      <c r="AX44" s="319" t="s">
        <v>1032</v>
      </c>
      <c r="AY44" s="325" t="s">
        <v>894</v>
      </c>
      <c r="AZ44" s="325" t="s">
        <v>309</v>
      </c>
      <c r="BA44" s="325">
        <v>38936</v>
      </c>
      <c r="BB44" s="325">
        <v>39686</v>
      </c>
      <c r="BC44" s="319" t="s">
        <v>168</v>
      </c>
      <c r="BD44" s="319" t="s">
        <v>808</v>
      </c>
      <c r="BE44" s="319" t="s">
        <v>808</v>
      </c>
      <c r="BF44" s="299" t="s">
        <v>786</v>
      </c>
      <c r="BG44" s="299" t="b">
        <v>1</v>
      </c>
      <c r="BH44" s="299">
        <v>41</v>
      </c>
      <c r="BI44" s="370">
        <v>0.85</v>
      </c>
      <c r="BJ44" s="298" t="s">
        <v>845</v>
      </c>
      <c r="BK44" s="298">
        <v>0</v>
      </c>
      <c r="BL44" s="299" t="s">
        <v>104</v>
      </c>
    </row>
    <row r="45" spans="1:64" ht="12.75" customHeight="1">
      <c r="A45" s="322">
        <v>42129</v>
      </c>
      <c r="B45" s="279" t="s">
        <v>1008</v>
      </c>
      <c r="C45" s="317">
        <v>1</v>
      </c>
      <c r="D45" s="318">
        <v>571596</v>
      </c>
      <c r="E45" s="318" t="s">
        <v>1070</v>
      </c>
      <c r="F45" s="319" t="s">
        <v>267</v>
      </c>
      <c r="G45" s="319" t="s">
        <v>145</v>
      </c>
      <c r="H45" s="369" t="s">
        <v>242</v>
      </c>
      <c r="I45" s="368" t="s">
        <v>1450</v>
      </c>
      <c r="J45" s="320" t="s">
        <v>321</v>
      </c>
      <c r="K45" s="320" t="s">
        <v>322</v>
      </c>
      <c r="L45" s="321" t="s">
        <v>244</v>
      </c>
      <c r="M45" s="321" t="s">
        <v>378</v>
      </c>
      <c r="N45" s="321" t="s">
        <v>181</v>
      </c>
      <c r="O45" s="321" t="s">
        <v>379</v>
      </c>
      <c r="P45" s="321" t="s">
        <v>152</v>
      </c>
      <c r="Q45" s="321" t="s">
        <v>153</v>
      </c>
      <c r="R45" s="322">
        <v>42309</v>
      </c>
      <c r="S45" s="323">
        <v>-66</v>
      </c>
      <c r="T45" s="323">
        <v>-9.4285714285714288</v>
      </c>
      <c r="U45" s="324">
        <v>0</v>
      </c>
      <c r="V45" s="324">
        <v>1</v>
      </c>
      <c r="W45" s="324">
        <v>0</v>
      </c>
      <c r="X45" s="324">
        <v>1</v>
      </c>
      <c r="Y45" s="325" t="s">
        <v>154</v>
      </c>
      <c r="Z45" s="325" t="s">
        <v>154</v>
      </c>
      <c r="AA45" s="326" t="s">
        <v>904</v>
      </c>
      <c r="AB45" s="326" t="s">
        <v>149</v>
      </c>
      <c r="AC45" s="326">
        <v>4663281</v>
      </c>
      <c r="AD45" s="319" t="s">
        <v>155</v>
      </c>
      <c r="AE45" s="325">
        <v>42129</v>
      </c>
      <c r="AF45" s="325">
        <v>42308</v>
      </c>
      <c r="AG45" s="319" t="s">
        <v>311</v>
      </c>
      <c r="AH45" s="319" t="s">
        <v>156</v>
      </c>
      <c r="AI45" s="319" t="s">
        <v>157</v>
      </c>
      <c r="AJ45" s="319" t="s">
        <v>158</v>
      </c>
      <c r="AK45" s="319" t="s">
        <v>159</v>
      </c>
      <c r="AL45" s="319" t="s">
        <v>160</v>
      </c>
      <c r="AM45" s="319"/>
      <c r="AN45" s="319"/>
      <c r="AO45" s="327" t="s">
        <v>967</v>
      </c>
      <c r="AP45" s="319" t="s">
        <v>321</v>
      </c>
      <c r="AQ45" s="319" t="s">
        <v>162</v>
      </c>
      <c r="AR45" s="319" t="s">
        <v>163</v>
      </c>
      <c r="AS45" s="319" t="s">
        <v>164</v>
      </c>
      <c r="AT45" s="319" t="s">
        <v>995</v>
      </c>
      <c r="AU45" s="319" t="s">
        <v>1457</v>
      </c>
      <c r="AV45" s="325" t="s">
        <v>178</v>
      </c>
      <c r="AW45" s="319" t="s">
        <v>960</v>
      </c>
      <c r="AX45" s="319" t="s">
        <v>818</v>
      </c>
      <c r="AY45" s="325" t="s">
        <v>901</v>
      </c>
      <c r="AZ45" s="325" t="s">
        <v>324</v>
      </c>
      <c r="BA45" s="325">
        <v>36752</v>
      </c>
      <c r="BB45" s="325">
        <v>36752</v>
      </c>
      <c r="BC45" s="319" t="s">
        <v>168</v>
      </c>
      <c r="BD45" s="319" t="s">
        <v>808</v>
      </c>
      <c r="BE45" s="319" t="s">
        <v>808</v>
      </c>
      <c r="BF45" s="299" t="s">
        <v>786</v>
      </c>
      <c r="BG45" s="299" t="b">
        <v>1</v>
      </c>
      <c r="BH45" s="299">
        <v>68</v>
      </c>
      <c r="BI45" s="370">
        <v>0.6</v>
      </c>
      <c r="BJ45" s="298" t="s">
        <v>845</v>
      </c>
      <c r="BK45" s="298">
        <v>0</v>
      </c>
      <c r="BL45" s="299" t="s">
        <v>104</v>
      </c>
    </row>
    <row r="46" spans="1:64" ht="12.75" customHeight="1">
      <c r="A46" s="322">
        <v>42064</v>
      </c>
      <c r="B46" s="279" t="s">
        <v>916</v>
      </c>
      <c r="C46" s="317">
        <v>1</v>
      </c>
      <c r="D46" s="318">
        <v>21960290</v>
      </c>
      <c r="E46" s="318" t="s">
        <v>300</v>
      </c>
      <c r="F46" s="319" t="s">
        <v>199</v>
      </c>
      <c r="G46" s="319" t="s">
        <v>145</v>
      </c>
      <c r="H46" s="369" t="s">
        <v>242</v>
      </c>
      <c r="I46" s="368" t="s">
        <v>1437</v>
      </c>
      <c r="J46" s="320" t="s">
        <v>236</v>
      </c>
      <c r="K46" s="320" t="s">
        <v>147</v>
      </c>
      <c r="L46" s="321" t="s">
        <v>148</v>
      </c>
      <c r="M46" s="321" t="s">
        <v>250</v>
      </c>
      <c r="N46" s="321" t="s">
        <v>301</v>
      </c>
      <c r="O46" s="321" t="s">
        <v>154</v>
      </c>
      <c r="P46" s="321" t="s">
        <v>152</v>
      </c>
      <c r="Q46" s="321" t="s">
        <v>153</v>
      </c>
      <c r="R46" s="322">
        <v>42278</v>
      </c>
      <c r="S46" s="323">
        <v>-35</v>
      </c>
      <c r="T46" s="323">
        <v>-5</v>
      </c>
      <c r="U46" s="324">
        <v>0</v>
      </c>
      <c r="V46" s="324">
        <v>1</v>
      </c>
      <c r="W46" s="324">
        <v>0</v>
      </c>
      <c r="X46" s="324">
        <v>1</v>
      </c>
      <c r="Y46" s="325" t="s">
        <v>154</v>
      </c>
      <c r="Z46" s="325" t="s">
        <v>154</v>
      </c>
      <c r="AA46" s="326" t="s">
        <v>22</v>
      </c>
      <c r="AB46" s="326" t="s">
        <v>302</v>
      </c>
      <c r="AC46" s="326">
        <v>3906692</v>
      </c>
      <c r="AD46" s="319" t="s">
        <v>155</v>
      </c>
      <c r="AE46" s="325">
        <v>42064</v>
      </c>
      <c r="AF46" s="325">
        <v>42277</v>
      </c>
      <c r="AG46" s="319" t="s">
        <v>311</v>
      </c>
      <c r="AH46" s="319" t="s">
        <v>156</v>
      </c>
      <c r="AI46" s="319" t="s">
        <v>157</v>
      </c>
      <c r="AJ46" s="319" t="s">
        <v>158</v>
      </c>
      <c r="AK46" s="319" t="s">
        <v>159</v>
      </c>
      <c r="AL46" s="319" t="s">
        <v>160</v>
      </c>
      <c r="AM46" s="319"/>
      <c r="AN46" s="319"/>
      <c r="AO46" s="327" t="s">
        <v>949</v>
      </c>
      <c r="AP46" s="319" t="s">
        <v>161</v>
      </c>
      <c r="AQ46" s="319" t="s">
        <v>162</v>
      </c>
      <c r="AR46" s="319" t="s">
        <v>163</v>
      </c>
      <c r="AS46" s="319" t="s">
        <v>164</v>
      </c>
      <c r="AT46" s="319" t="s">
        <v>185</v>
      </c>
      <c r="AU46" s="319" t="s">
        <v>303</v>
      </c>
      <c r="AV46" s="325" t="s">
        <v>178</v>
      </c>
      <c r="AW46" s="319" t="s">
        <v>963</v>
      </c>
      <c r="AX46" s="319" t="s">
        <v>810</v>
      </c>
      <c r="AY46" s="325" t="s">
        <v>889</v>
      </c>
      <c r="AZ46" s="325" t="s">
        <v>241</v>
      </c>
      <c r="BA46" s="325">
        <v>41449</v>
      </c>
      <c r="BB46" s="325">
        <v>41449</v>
      </c>
      <c r="BC46" s="319" t="s">
        <v>168</v>
      </c>
      <c r="BD46" s="319" t="s">
        <v>808</v>
      </c>
      <c r="BE46" s="319" t="s">
        <v>808</v>
      </c>
      <c r="BF46" s="299" t="s">
        <v>786</v>
      </c>
      <c r="BG46" s="299" t="b">
        <v>1</v>
      </c>
      <c r="BH46" s="299">
        <v>37</v>
      </c>
      <c r="BI46" s="370">
        <v>0.85</v>
      </c>
      <c r="BJ46" s="298" t="s">
        <v>845</v>
      </c>
      <c r="BK46" s="298">
        <v>0</v>
      </c>
      <c r="BL46" s="299" t="s">
        <v>104</v>
      </c>
    </row>
    <row r="47" spans="1:64" ht="12.75" customHeight="1">
      <c r="A47" s="322">
        <v>41306</v>
      </c>
      <c r="B47" s="279" t="s">
        <v>800</v>
      </c>
      <c r="C47" s="317">
        <v>1</v>
      </c>
      <c r="D47" s="318">
        <v>81051405</v>
      </c>
      <c r="E47" s="318" t="s">
        <v>804</v>
      </c>
      <c r="F47" s="319" t="s">
        <v>144</v>
      </c>
      <c r="G47" s="319" t="s">
        <v>145</v>
      </c>
      <c r="H47" s="369" t="s">
        <v>242</v>
      </c>
      <c r="I47" s="368" t="s">
        <v>1437</v>
      </c>
      <c r="J47" s="320" t="s">
        <v>348</v>
      </c>
      <c r="K47" s="320" t="s">
        <v>270</v>
      </c>
      <c r="L47" s="321" t="s">
        <v>1451</v>
      </c>
      <c r="M47" s="321" t="s">
        <v>310</v>
      </c>
      <c r="N47" s="321" t="s">
        <v>336</v>
      </c>
      <c r="O47" s="321" t="s">
        <v>881</v>
      </c>
      <c r="P47" s="321" t="s">
        <v>152</v>
      </c>
      <c r="Q47" s="321"/>
      <c r="R47" s="322"/>
      <c r="S47" s="323"/>
      <c r="T47" s="323"/>
      <c r="U47" s="324">
        <v>0</v>
      </c>
      <c r="V47" s="324">
        <v>1.1499999999999999</v>
      </c>
      <c r="W47" s="324">
        <v>0.35</v>
      </c>
      <c r="X47" s="324">
        <v>0.65</v>
      </c>
      <c r="Y47" s="325" t="s">
        <v>197</v>
      </c>
      <c r="Z47" s="325" t="s">
        <v>824</v>
      </c>
      <c r="AA47" s="326" t="s">
        <v>803</v>
      </c>
      <c r="AB47" s="326" t="s">
        <v>825</v>
      </c>
      <c r="AC47" s="326">
        <v>750191</v>
      </c>
      <c r="AD47" s="319" t="s">
        <v>155</v>
      </c>
      <c r="AE47" s="325">
        <v>41306</v>
      </c>
      <c r="AF47" s="325">
        <v>42247</v>
      </c>
      <c r="AG47" s="319" t="s">
        <v>311</v>
      </c>
      <c r="AH47" s="319" t="s">
        <v>156</v>
      </c>
      <c r="AI47" s="319" t="s">
        <v>157</v>
      </c>
      <c r="AJ47" s="319" t="s">
        <v>357</v>
      </c>
      <c r="AK47" s="319" t="s">
        <v>159</v>
      </c>
      <c r="AL47" s="319" t="s">
        <v>160</v>
      </c>
      <c r="AM47" s="319"/>
      <c r="AN47" s="319"/>
      <c r="AO47" s="327" t="s">
        <v>964</v>
      </c>
      <c r="AP47" s="319" t="s">
        <v>272</v>
      </c>
      <c r="AQ47" s="319" t="s">
        <v>162</v>
      </c>
      <c r="AR47" s="319" t="s">
        <v>163</v>
      </c>
      <c r="AS47" s="319" t="s">
        <v>164</v>
      </c>
      <c r="AT47" s="319" t="s">
        <v>287</v>
      </c>
      <c r="AU47" s="319" t="s">
        <v>826</v>
      </c>
      <c r="AV47" s="325" t="s">
        <v>273</v>
      </c>
      <c r="AW47" s="319" t="s">
        <v>965</v>
      </c>
      <c r="AX47" s="319" t="s">
        <v>820</v>
      </c>
      <c r="AY47" s="325" t="s">
        <v>894</v>
      </c>
      <c r="AZ47" s="325" t="s">
        <v>349</v>
      </c>
      <c r="BA47" s="325">
        <v>32664</v>
      </c>
      <c r="BB47" s="325">
        <v>39686</v>
      </c>
      <c r="BC47" s="319" t="s">
        <v>168</v>
      </c>
      <c r="BD47" s="319" t="s">
        <v>808</v>
      </c>
      <c r="BE47" s="319" t="s">
        <v>808</v>
      </c>
      <c r="BF47" s="299" t="s">
        <v>786</v>
      </c>
      <c r="BG47" s="299" t="b">
        <v>1</v>
      </c>
      <c r="BH47" s="299">
        <v>7</v>
      </c>
      <c r="BI47" s="370">
        <v>0.9</v>
      </c>
      <c r="BJ47" s="298" t="s">
        <v>845</v>
      </c>
      <c r="BK47" s="298">
        <v>0</v>
      </c>
      <c r="BL47" s="299" t="s">
        <v>104</v>
      </c>
    </row>
    <row r="48" spans="1:64" ht="12.75" customHeight="1">
      <c r="A48" s="322">
        <v>41579</v>
      </c>
      <c r="B48" s="279" t="s">
        <v>1008</v>
      </c>
      <c r="C48" s="317">
        <v>1</v>
      </c>
      <c r="D48" s="318">
        <v>20294523</v>
      </c>
      <c r="E48" s="318" t="s">
        <v>1075</v>
      </c>
      <c r="F48" s="319" t="s">
        <v>267</v>
      </c>
      <c r="G48" s="319" t="s">
        <v>59</v>
      </c>
      <c r="H48" s="369" t="s">
        <v>845</v>
      </c>
      <c r="I48" s="368" t="s">
        <v>1452</v>
      </c>
      <c r="J48" s="320" t="s">
        <v>1076</v>
      </c>
      <c r="K48" s="320" t="s">
        <v>951</v>
      </c>
      <c r="L48" s="321" t="s">
        <v>148</v>
      </c>
      <c r="M48" s="321" t="s">
        <v>365</v>
      </c>
      <c r="N48" s="321" t="s">
        <v>181</v>
      </c>
      <c r="O48" s="321"/>
      <c r="P48" s="321" t="s">
        <v>1281</v>
      </c>
      <c r="Q48" s="321"/>
      <c r="R48" s="322"/>
      <c r="S48" s="323"/>
      <c r="T48" s="323"/>
      <c r="U48" s="324">
        <v>0</v>
      </c>
      <c r="V48" s="324">
        <v>1</v>
      </c>
      <c r="W48" s="324">
        <v>0</v>
      </c>
      <c r="X48" s="324">
        <v>1</v>
      </c>
      <c r="Y48" s="325" t="s">
        <v>205</v>
      </c>
      <c r="Z48" s="325" t="s">
        <v>257</v>
      </c>
      <c r="AA48" s="326" t="s">
        <v>1018</v>
      </c>
      <c r="AB48" s="326" t="s">
        <v>1077</v>
      </c>
      <c r="AC48" s="326">
        <v>944610</v>
      </c>
      <c r="AD48" s="319" t="s">
        <v>155</v>
      </c>
      <c r="AE48" s="325">
        <v>41579</v>
      </c>
      <c r="AF48" s="325">
        <v>42308</v>
      </c>
      <c r="AG48" s="319" t="s">
        <v>311</v>
      </c>
      <c r="AH48" s="319" t="s">
        <v>156</v>
      </c>
      <c r="AI48" s="319" t="s">
        <v>340</v>
      </c>
      <c r="AJ48" s="319" t="s">
        <v>154</v>
      </c>
      <c r="AK48" s="319" t="s">
        <v>340</v>
      </c>
      <c r="AL48" s="319" t="s">
        <v>319</v>
      </c>
      <c r="AM48" s="319"/>
      <c r="AN48" s="319"/>
      <c r="AO48" s="327" t="s">
        <v>1020</v>
      </c>
      <c r="AP48" s="319" t="s">
        <v>1076</v>
      </c>
      <c r="AQ48" s="319" t="s">
        <v>335</v>
      </c>
      <c r="AR48" s="319" t="s">
        <v>163</v>
      </c>
      <c r="AS48" s="319" t="s">
        <v>164</v>
      </c>
      <c r="AT48" s="319" t="s">
        <v>165</v>
      </c>
      <c r="AU48" s="319" t="s">
        <v>1078</v>
      </c>
      <c r="AV48" s="325" t="s">
        <v>166</v>
      </c>
      <c r="AW48" s="319" t="s">
        <v>970</v>
      </c>
      <c r="AX48" s="319"/>
      <c r="AY48" s="325"/>
      <c r="AZ48" s="325"/>
      <c r="BA48" s="325">
        <v>38810</v>
      </c>
      <c r="BB48" s="325">
        <v>39142</v>
      </c>
      <c r="BC48" s="319" t="s">
        <v>168</v>
      </c>
      <c r="BD48" s="319" t="s">
        <v>808</v>
      </c>
      <c r="BE48" s="319" t="s">
        <v>808</v>
      </c>
      <c r="BF48" s="299" t="s">
        <v>845</v>
      </c>
      <c r="BG48" s="299" t="b">
        <v>1</v>
      </c>
      <c r="BH48" s="299">
        <v>68</v>
      </c>
      <c r="BI48" s="370" t="s">
        <v>1284</v>
      </c>
      <c r="BJ48" s="298" t="s">
        <v>845</v>
      </c>
      <c r="BK48" s="298">
        <v>0</v>
      </c>
      <c r="BL48" s="299" t="s">
        <v>104</v>
      </c>
    </row>
    <row r="49" spans="1:64" ht="12.75" customHeight="1">
      <c r="A49" s="322">
        <v>41579</v>
      </c>
      <c r="B49" s="279" t="s">
        <v>1008</v>
      </c>
      <c r="C49" s="317">
        <v>1</v>
      </c>
      <c r="D49" s="318">
        <v>81065518</v>
      </c>
      <c r="E49" s="318" t="s">
        <v>1273</v>
      </c>
      <c r="F49" s="319" t="s">
        <v>267</v>
      </c>
      <c r="G49" s="319" t="s">
        <v>145</v>
      </c>
      <c r="H49" s="369" t="s">
        <v>242</v>
      </c>
      <c r="I49" s="368" t="s">
        <v>1450</v>
      </c>
      <c r="J49" s="320" t="s">
        <v>234</v>
      </c>
      <c r="K49" s="320" t="s">
        <v>232</v>
      </c>
      <c r="L49" s="321" t="s">
        <v>172</v>
      </c>
      <c r="M49" s="321" t="s">
        <v>233</v>
      </c>
      <c r="N49" s="321" t="s">
        <v>313</v>
      </c>
      <c r="O49" s="321" t="s">
        <v>815</v>
      </c>
      <c r="P49" s="321" t="s">
        <v>152</v>
      </c>
      <c r="Q49" s="321" t="s">
        <v>153</v>
      </c>
      <c r="R49" s="322">
        <v>42309</v>
      </c>
      <c r="S49" s="323">
        <v>-66</v>
      </c>
      <c r="T49" s="323">
        <v>-9.4285714285714288</v>
      </c>
      <c r="U49" s="324">
        <v>0</v>
      </c>
      <c r="V49" s="324">
        <v>1</v>
      </c>
      <c r="W49" s="324">
        <v>0</v>
      </c>
      <c r="X49" s="324">
        <v>1</v>
      </c>
      <c r="Y49" s="325" t="s">
        <v>205</v>
      </c>
      <c r="Z49" s="325" t="s">
        <v>257</v>
      </c>
      <c r="AA49" s="326" t="s">
        <v>1018</v>
      </c>
      <c r="AB49" s="326" t="s">
        <v>1274</v>
      </c>
      <c r="AC49" s="326">
        <v>944623</v>
      </c>
      <c r="AD49" s="319" t="s">
        <v>155</v>
      </c>
      <c r="AE49" s="325">
        <v>41579</v>
      </c>
      <c r="AF49" s="325">
        <v>42308</v>
      </c>
      <c r="AG49" s="319" t="s">
        <v>311</v>
      </c>
      <c r="AH49" s="319" t="s">
        <v>156</v>
      </c>
      <c r="AI49" s="319" t="s">
        <v>340</v>
      </c>
      <c r="AJ49" s="319" t="s">
        <v>154</v>
      </c>
      <c r="AK49" s="319" t="s">
        <v>340</v>
      </c>
      <c r="AL49" s="319" t="s">
        <v>319</v>
      </c>
      <c r="AM49" s="319"/>
      <c r="AN49" s="319"/>
      <c r="AO49" s="327" t="s">
        <v>953</v>
      </c>
      <c r="AP49" s="319" t="s">
        <v>234</v>
      </c>
      <c r="AQ49" s="319" t="s">
        <v>162</v>
      </c>
      <c r="AR49" s="319" t="s">
        <v>163</v>
      </c>
      <c r="AS49" s="319" t="s">
        <v>164</v>
      </c>
      <c r="AT49" s="319" t="s">
        <v>251</v>
      </c>
      <c r="AU49" s="319" t="s">
        <v>1570</v>
      </c>
      <c r="AV49" s="325" t="s">
        <v>178</v>
      </c>
      <c r="AW49" s="319" t="s">
        <v>960</v>
      </c>
      <c r="AX49" s="319" t="s">
        <v>818</v>
      </c>
      <c r="AY49" s="325" t="s">
        <v>891</v>
      </c>
      <c r="AZ49" s="325" t="s">
        <v>255</v>
      </c>
      <c r="BA49" s="325">
        <v>34639</v>
      </c>
      <c r="BB49" s="325">
        <v>39686</v>
      </c>
      <c r="BC49" s="319" t="s">
        <v>168</v>
      </c>
      <c r="BD49" s="319" t="s">
        <v>808</v>
      </c>
      <c r="BE49" s="319" t="s">
        <v>808</v>
      </c>
      <c r="BF49" s="299" t="s">
        <v>786</v>
      </c>
      <c r="BG49" s="299" t="b">
        <v>1</v>
      </c>
      <c r="BH49" s="299">
        <v>68</v>
      </c>
      <c r="BI49" s="370">
        <v>0.6</v>
      </c>
      <c r="BJ49" s="298" t="s">
        <v>845</v>
      </c>
      <c r="BK49" s="298">
        <v>0</v>
      </c>
      <c r="BL49" s="299" t="s">
        <v>104</v>
      </c>
    </row>
    <row r="50" spans="1:64" ht="12.75" customHeight="1">
      <c r="A50" s="322">
        <v>42150</v>
      </c>
      <c r="B50" s="279" t="s">
        <v>916</v>
      </c>
      <c r="C50" s="317">
        <v>1</v>
      </c>
      <c r="D50" s="318">
        <v>81049831</v>
      </c>
      <c r="E50" s="318" t="s">
        <v>796</v>
      </c>
      <c r="F50" s="319" t="s">
        <v>267</v>
      </c>
      <c r="G50" s="319" t="s">
        <v>145</v>
      </c>
      <c r="H50" s="369" t="s">
        <v>242</v>
      </c>
      <c r="I50" s="368" t="s">
        <v>1450</v>
      </c>
      <c r="J50" s="320" t="s">
        <v>234</v>
      </c>
      <c r="K50" s="320" t="s">
        <v>232</v>
      </c>
      <c r="L50" s="321" t="s">
        <v>172</v>
      </c>
      <c r="M50" s="321" t="s">
        <v>181</v>
      </c>
      <c r="N50" s="321" t="s">
        <v>233</v>
      </c>
      <c r="O50" s="321" t="s">
        <v>154</v>
      </c>
      <c r="P50" s="321" t="s">
        <v>152</v>
      </c>
      <c r="Q50" s="321" t="s">
        <v>153</v>
      </c>
      <c r="R50" s="322">
        <v>42278</v>
      </c>
      <c r="S50" s="323">
        <v>-35</v>
      </c>
      <c r="T50" s="323">
        <v>-5</v>
      </c>
      <c r="U50" s="324">
        <v>0</v>
      </c>
      <c r="V50" s="324">
        <v>1</v>
      </c>
      <c r="W50" s="324">
        <v>0</v>
      </c>
      <c r="X50" s="324">
        <v>1</v>
      </c>
      <c r="Y50" s="325" t="s">
        <v>154</v>
      </c>
      <c r="Z50" s="325" t="s">
        <v>154</v>
      </c>
      <c r="AA50" s="326" t="s">
        <v>863</v>
      </c>
      <c r="AB50" s="326" t="s">
        <v>865</v>
      </c>
      <c r="AC50" s="326">
        <v>4912573</v>
      </c>
      <c r="AD50" s="319" t="s">
        <v>155</v>
      </c>
      <c r="AE50" s="325">
        <v>42150</v>
      </c>
      <c r="AF50" s="325">
        <v>42277</v>
      </c>
      <c r="AG50" s="319" t="s">
        <v>311</v>
      </c>
      <c r="AH50" s="319" t="s">
        <v>156</v>
      </c>
      <c r="AI50" s="319" t="s">
        <v>340</v>
      </c>
      <c r="AJ50" s="319" t="s">
        <v>154</v>
      </c>
      <c r="AK50" s="319" t="s">
        <v>340</v>
      </c>
      <c r="AL50" s="319" t="s">
        <v>319</v>
      </c>
      <c r="AM50" s="319"/>
      <c r="AN50" s="319"/>
      <c r="AO50" s="327" t="s">
        <v>953</v>
      </c>
      <c r="AP50" s="319" t="s">
        <v>234</v>
      </c>
      <c r="AQ50" s="319" t="s">
        <v>162</v>
      </c>
      <c r="AR50" s="319" t="s">
        <v>163</v>
      </c>
      <c r="AS50" s="319" t="s">
        <v>164</v>
      </c>
      <c r="AT50" s="319" t="s">
        <v>251</v>
      </c>
      <c r="AU50" s="319" t="s">
        <v>1555</v>
      </c>
      <c r="AV50" s="325" t="s">
        <v>178</v>
      </c>
      <c r="AW50" s="319" t="s">
        <v>960</v>
      </c>
      <c r="AX50" s="319" t="s">
        <v>818</v>
      </c>
      <c r="AY50" s="325" t="s">
        <v>891</v>
      </c>
      <c r="AZ50" s="325" t="s">
        <v>255</v>
      </c>
      <c r="BA50" s="325">
        <v>31187</v>
      </c>
      <c r="BB50" s="325">
        <v>39686</v>
      </c>
      <c r="BC50" s="319" t="s">
        <v>168</v>
      </c>
      <c r="BD50" s="319" t="s">
        <v>808</v>
      </c>
      <c r="BE50" s="319" t="s">
        <v>808</v>
      </c>
      <c r="BF50" s="299" t="s">
        <v>786</v>
      </c>
      <c r="BG50" s="299" t="b">
        <v>1</v>
      </c>
      <c r="BH50" s="299">
        <v>37</v>
      </c>
      <c r="BI50" s="370">
        <v>0.6</v>
      </c>
      <c r="BJ50" s="298" t="s">
        <v>845</v>
      </c>
      <c r="BK50" s="298">
        <v>0</v>
      </c>
      <c r="BL50" s="299" t="s">
        <v>104</v>
      </c>
    </row>
    <row r="51" spans="1:64" ht="12.75" customHeight="1">
      <c r="A51" s="322">
        <v>41582</v>
      </c>
      <c r="B51" s="279" t="s">
        <v>1008</v>
      </c>
      <c r="C51" s="317">
        <v>1</v>
      </c>
      <c r="D51" s="318">
        <v>21955096</v>
      </c>
      <c r="E51" s="318" t="s">
        <v>1079</v>
      </c>
      <c r="F51" s="319" t="s">
        <v>199</v>
      </c>
      <c r="G51" s="319" t="s">
        <v>145</v>
      </c>
      <c r="H51" s="369" t="s">
        <v>242</v>
      </c>
      <c r="I51" s="368" t="s">
        <v>1437</v>
      </c>
      <c r="J51" s="320" t="s">
        <v>269</v>
      </c>
      <c r="K51" s="320" t="s">
        <v>270</v>
      </c>
      <c r="L51" s="321" t="s">
        <v>1451</v>
      </c>
      <c r="M51" s="321" t="s">
        <v>271</v>
      </c>
      <c r="N51" s="321"/>
      <c r="O51" s="321" t="s">
        <v>881</v>
      </c>
      <c r="P51" s="321" t="s">
        <v>152</v>
      </c>
      <c r="Q51" s="321" t="s">
        <v>153</v>
      </c>
      <c r="R51" s="322">
        <v>42309</v>
      </c>
      <c r="S51" s="323">
        <v>-66</v>
      </c>
      <c r="T51" s="323">
        <v>-9.4285714285714288</v>
      </c>
      <c r="U51" s="324">
        <v>0</v>
      </c>
      <c r="V51" s="324">
        <v>1</v>
      </c>
      <c r="W51" s="324">
        <v>0</v>
      </c>
      <c r="X51" s="324">
        <v>1</v>
      </c>
      <c r="Y51" s="325" t="s">
        <v>205</v>
      </c>
      <c r="Z51" s="325" t="s">
        <v>1080</v>
      </c>
      <c r="AA51" s="326" t="s">
        <v>1383</v>
      </c>
      <c r="AB51" s="326" t="s">
        <v>1081</v>
      </c>
      <c r="AC51" s="326">
        <v>941556</v>
      </c>
      <c r="AD51" s="319" t="s">
        <v>176</v>
      </c>
      <c r="AE51" s="325">
        <v>41582</v>
      </c>
      <c r="AF51" s="325">
        <v>42308</v>
      </c>
      <c r="AG51" s="319" t="s">
        <v>311</v>
      </c>
      <c r="AH51" s="319" t="s">
        <v>156</v>
      </c>
      <c r="AI51" s="319" t="s">
        <v>157</v>
      </c>
      <c r="AJ51" s="319" t="s">
        <v>357</v>
      </c>
      <c r="AK51" s="319" t="s">
        <v>159</v>
      </c>
      <c r="AL51" s="319" t="s">
        <v>160</v>
      </c>
      <c r="AM51" s="319"/>
      <c r="AN51" s="319"/>
      <c r="AO51" s="327" t="s">
        <v>964</v>
      </c>
      <c r="AP51" s="319" t="s">
        <v>272</v>
      </c>
      <c r="AQ51" s="319" t="s">
        <v>162</v>
      </c>
      <c r="AR51" s="319" t="s">
        <v>163</v>
      </c>
      <c r="AS51" s="319" t="s">
        <v>164</v>
      </c>
      <c r="AT51" s="319" t="s">
        <v>165</v>
      </c>
      <c r="AU51" s="319" t="s">
        <v>1561</v>
      </c>
      <c r="AV51" s="325" t="s">
        <v>273</v>
      </c>
      <c r="AW51" s="319" t="s">
        <v>1031</v>
      </c>
      <c r="AX51" s="319" t="s">
        <v>1032</v>
      </c>
      <c r="AY51" s="325" t="s">
        <v>894</v>
      </c>
      <c r="AZ51" s="325" t="s">
        <v>1082</v>
      </c>
      <c r="BA51" s="325">
        <v>41449</v>
      </c>
      <c r="BB51" s="325">
        <v>41449</v>
      </c>
      <c r="BC51" s="319" t="s">
        <v>168</v>
      </c>
      <c r="BD51" s="319" t="s">
        <v>808</v>
      </c>
      <c r="BE51" s="319" t="s">
        <v>808</v>
      </c>
      <c r="BF51" s="299" t="s">
        <v>786</v>
      </c>
      <c r="BG51" s="299" t="b">
        <v>1</v>
      </c>
      <c r="BH51" s="299">
        <v>68</v>
      </c>
      <c r="BI51" s="370">
        <v>0.85</v>
      </c>
      <c r="BJ51" s="298" t="s">
        <v>845</v>
      </c>
      <c r="BK51" s="298">
        <v>0</v>
      </c>
      <c r="BL51" s="299" t="s">
        <v>104</v>
      </c>
    </row>
    <row r="52" spans="1:64" ht="12.75" customHeight="1">
      <c r="A52" s="322">
        <v>42125</v>
      </c>
      <c r="B52" s="279" t="s">
        <v>1008</v>
      </c>
      <c r="C52" s="317">
        <v>1</v>
      </c>
      <c r="D52" s="318">
        <v>21670997</v>
      </c>
      <c r="E52" s="318" t="s">
        <v>1083</v>
      </c>
      <c r="F52" s="319" t="s">
        <v>199</v>
      </c>
      <c r="G52" s="319" t="s">
        <v>145</v>
      </c>
      <c r="H52" s="369" t="s">
        <v>242</v>
      </c>
      <c r="I52" s="368" t="s">
        <v>1437</v>
      </c>
      <c r="J52" s="320" t="s">
        <v>402</v>
      </c>
      <c r="K52" s="320" t="s">
        <v>201</v>
      </c>
      <c r="L52" s="321" t="s">
        <v>202</v>
      </c>
      <c r="M52" s="321" t="s">
        <v>358</v>
      </c>
      <c r="N52" s="321" t="s">
        <v>930</v>
      </c>
      <c r="O52" s="321" t="s">
        <v>881</v>
      </c>
      <c r="P52" s="321" t="s">
        <v>152</v>
      </c>
      <c r="Q52" s="321" t="s">
        <v>153</v>
      </c>
      <c r="R52" s="322">
        <v>42309</v>
      </c>
      <c r="S52" s="323">
        <v>-66</v>
      </c>
      <c r="T52" s="323">
        <v>-9.4285714285714288</v>
      </c>
      <c r="U52" s="324">
        <v>0</v>
      </c>
      <c r="V52" s="324">
        <v>1</v>
      </c>
      <c r="W52" s="324">
        <v>0</v>
      </c>
      <c r="X52" s="324">
        <v>1</v>
      </c>
      <c r="Y52" s="325" t="s">
        <v>154</v>
      </c>
      <c r="Z52" s="325" t="s">
        <v>154</v>
      </c>
      <c r="AA52" s="326" t="s">
        <v>1084</v>
      </c>
      <c r="AB52" s="326" t="s">
        <v>1085</v>
      </c>
      <c r="AC52" s="326">
        <v>3649112</v>
      </c>
      <c r="AD52" s="319" t="s">
        <v>155</v>
      </c>
      <c r="AE52" s="325">
        <v>42125</v>
      </c>
      <c r="AF52" s="325">
        <v>42308</v>
      </c>
      <c r="AG52" s="319" t="s">
        <v>311</v>
      </c>
      <c r="AH52" s="319" t="s">
        <v>156</v>
      </c>
      <c r="AI52" s="319" t="s">
        <v>157</v>
      </c>
      <c r="AJ52" s="319" t="s">
        <v>154</v>
      </c>
      <c r="AK52" s="319" t="s">
        <v>159</v>
      </c>
      <c r="AL52" s="319" t="s">
        <v>160</v>
      </c>
      <c r="AM52" s="319"/>
      <c r="AN52" s="319"/>
      <c r="AO52" s="327" t="s">
        <v>401</v>
      </c>
      <c r="AP52" s="319" t="s">
        <v>402</v>
      </c>
      <c r="AQ52" s="319" t="s">
        <v>403</v>
      </c>
      <c r="AR52" s="319" t="s">
        <v>163</v>
      </c>
      <c r="AS52" s="319" t="s">
        <v>404</v>
      </c>
      <c r="AT52" s="319" t="s">
        <v>823</v>
      </c>
      <c r="AU52" s="319" t="s">
        <v>1086</v>
      </c>
      <c r="AV52" s="325" t="s">
        <v>178</v>
      </c>
      <c r="AW52" s="319" t="s">
        <v>963</v>
      </c>
      <c r="AX52" s="319" t="s">
        <v>810</v>
      </c>
      <c r="AY52" s="325" t="s">
        <v>1053</v>
      </c>
      <c r="AZ52" s="325" t="s">
        <v>880</v>
      </c>
      <c r="BA52" s="325">
        <v>40498</v>
      </c>
      <c r="BB52" s="325">
        <v>40498</v>
      </c>
      <c r="BC52" s="319" t="s">
        <v>168</v>
      </c>
      <c r="BD52" s="319" t="s">
        <v>808</v>
      </c>
      <c r="BE52" s="319" t="s">
        <v>808</v>
      </c>
      <c r="BF52" s="299" t="s">
        <v>786</v>
      </c>
      <c r="BG52" s="299" t="b">
        <v>0</v>
      </c>
      <c r="BI52" s="370">
        <v>0.85</v>
      </c>
      <c r="BJ52" s="298" t="s">
        <v>845</v>
      </c>
      <c r="BK52" s="298">
        <v>0</v>
      </c>
      <c r="BL52" s="299" t="s">
        <v>104</v>
      </c>
    </row>
    <row r="53" spans="1:64" ht="12.75" customHeight="1">
      <c r="A53" s="322">
        <v>41871</v>
      </c>
      <c r="B53" s="279" t="s">
        <v>916</v>
      </c>
      <c r="C53" s="317">
        <v>1</v>
      </c>
      <c r="D53" s="318">
        <v>81086988</v>
      </c>
      <c r="E53" s="318" t="s">
        <v>924</v>
      </c>
      <c r="F53" s="319" t="s">
        <v>199</v>
      </c>
      <c r="G53" s="319" t="s">
        <v>145</v>
      </c>
      <c r="H53" s="369" t="s">
        <v>242</v>
      </c>
      <c r="I53" s="368" t="s">
        <v>1437</v>
      </c>
      <c r="J53" s="320" t="s">
        <v>236</v>
      </c>
      <c r="K53" s="320" t="s">
        <v>147</v>
      </c>
      <c r="L53" s="321" t="s">
        <v>148</v>
      </c>
      <c r="M53" s="321" t="s">
        <v>821</v>
      </c>
      <c r="N53" s="321" t="s">
        <v>306</v>
      </c>
      <c r="O53" s="321" t="s">
        <v>295</v>
      </c>
      <c r="P53" s="321" t="s">
        <v>152</v>
      </c>
      <c r="Q53" s="321" t="s">
        <v>153</v>
      </c>
      <c r="R53" s="322">
        <v>42278</v>
      </c>
      <c r="S53" s="323">
        <v>-35</v>
      </c>
      <c r="T53" s="323">
        <v>-5</v>
      </c>
      <c r="U53" s="324">
        <v>0</v>
      </c>
      <c r="V53" s="324">
        <v>1</v>
      </c>
      <c r="W53" s="324">
        <v>0</v>
      </c>
      <c r="X53" s="324">
        <v>1</v>
      </c>
      <c r="Y53" s="325" t="s">
        <v>205</v>
      </c>
      <c r="Z53" s="325" t="s">
        <v>925</v>
      </c>
      <c r="AA53" s="326" t="s">
        <v>918</v>
      </c>
      <c r="AB53" s="326" t="s">
        <v>926</v>
      </c>
      <c r="AC53" s="326">
        <v>2309423</v>
      </c>
      <c r="AD53" s="319" t="s">
        <v>155</v>
      </c>
      <c r="AE53" s="325">
        <v>41871</v>
      </c>
      <c r="AF53" s="325">
        <v>42277</v>
      </c>
      <c r="AG53" s="319" t="s">
        <v>311</v>
      </c>
      <c r="AH53" s="319" t="s">
        <v>156</v>
      </c>
      <c r="AI53" s="319" t="s">
        <v>157</v>
      </c>
      <c r="AJ53" s="319" t="s">
        <v>158</v>
      </c>
      <c r="AK53" s="319" t="s">
        <v>274</v>
      </c>
      <c r="AL53" s="319" t="s">
        <v>160</v>
      </c>
      <c r="AM53" s="319"/>
      <c r="AN53" s="319"/>
      <c r="AO53" s="327" t="s">
        <v>949</v>
      </c>
      <c r="AP53" s="319" t="s">
        <v>161</v>
      </c>
      <c r="AQ53" s="319" t="s">
        <v>162</v>
      </c>
      <c r="AR53" s="319" t="s">
        <v>163</v>
      </c>
      <c r="AS53" s="319" t="s">
        <v>164</v>
      </c>
      <c r="AT53" s="319" t="s">
        <v>251</v>
      </c>
      <c r="AU53" s="319" t="s">
        <v>1562</v>
      </c>
      <c r="AV53" s="325" t="s">
        <v>178</v>
      </c>
      <c r="AW53" s="319" t="s">
        <v>963</v>
      </c>
      <c r="AX53" s="319" t="s">
        <v>810</v>
      </c>
      <c r="AY53" s="325" t="s">
        <v>889</v>
      </c>
      <c r="AZ53" s="325" t="s">
        <v>241</v>
      </c>
      <c r="BA53" s="325">
        <v>35457</v>
      </c>
      <c r="BB53" s="325">
        <v>39686</v>
      </c>
      <c r="BC53" s="319" t="s">
        <v>168</v>
      </c>
      <c r="BD53" s="319" t="s">
        <v>808</v>
      </c>
      <c r="BE53" s="319" t="s">
        <v>808</v>
      </c>
      <c r="BF53" s="299" t="s">
        <v>786</v>
      </c>
      <c r="BG53" s="299" t="b">
        <v>1</v>
      </c>
      <c r="BH53" s="299">
        <v>37</v>
      </c>
      <c r="BI53" s="370">
        <v>0.85</v>
      </c>
      <c r="BJ53" s="298" t="s">
        <v>845</v>
      </c>
      <c r="BK53" s="298">
        <v>0</v>
      </c>
      <c r="BL53" s="299" t="s">
        <v>104</v>
      </c>
    </row>
    <row r="54" spans="1:64" ht="12.75" customHeight="1">
      <c r="A54" s="322">
        <v>41456</v>
      </c>
      <c r="B54" s="279" t="s">
        <v>1008</v>
      </c>
      <c r="C54" s="317">
        <v>1</v>
      </c>
      <c r="D54" s="318">
        <v>21951188</v>
      </c>
      <c r="E54" s="318" t="s">
        <v>895</v>
      </c>
      <c r="F54" s="319" t="s">
        <v>144</v>
      </c>
      <c r="G54" s="319" t="s">
        <v>145</v>
      </c>
      <c r="H54" s="369" t="s">
        <v>242</v>
      </c>
      <c r="I54" s="368" t="s">
        <v>1450</v>
      </c>
      <c r="J54" s="320" t="s">
        <v>187</v>
      </c>
      <c r="K54" s="320" t="s">
        <v>147</v>
      </c>
      <c r="L54" s="321" t="s">
        <v>148</v>
      </c>
      <c r="M54" s="321" t="s">
        <v>215</v>
      </c>
      <c r="N54" s="321" t="s">
        <v>225</v>
      </c>
      <c r="O54" s="321" t="s">
        <v>815</v>
      </c>
      <c r="P54" s="321" t="s">
        <v>152</v>
      </c>
      <c r="Q54" s="321" t="s">
        <v>217</v>
      </c>
      <c r="R54" s="322">
        <v>42248</v>
      </c>
      <c r="S54" s="323">
        <v>-5</v>
      </c>
      <c r="T54" s="323">
        <v>-0.7142857142857143</v>
      </c>
      <c r="U54" s="324">
        <v>0</v>
      </c>
      <c r="V54" s="324">
        <v>1</v>
      </c>
      <c r="W54" s="324">
        <v>1</v>
      </c>
      <c r="X54" s="324">
        <v>0</v>
      </c>
      <c r="Y54" s="325" t="s">
        <v>154</v>
      </c>
      <c r="Z54" s="325" t="s">
        <v>154</v>
      </c>
      <c r="AA54" s="326" t="s">
        <v>896</v>
      </c>
      <c r="AB54" s="326" t="s">
        <v>897</v>
      </c>
      <c r="AC54" s="326">
        <v>823534</v>
      </c>
      <c r="AD54" s="319" t="s">
        <v>155</v>
      </c>
      <c r="AE54" s="325">
        <v>41456</v>
      </c>
      <c r="AF54" s="325">
        <v>42308</v>
      </c>
      <c r="AG54" s="319" t="s">
        <v>311</v>
      </c>
      <c r="AH54" s="319" t="s">
        <v>156</v>
      </c>
      <c r="AI54" s="319" t="s">
        <v>898</v>
      </c>
      <c r="AJ54" s="319" t="s">
        <v>341</v>
      </c>
      <c r="AK54" s="319" t="s">
        <v>898</v>
      </c>
      <c r="AL54" s="319" t="s">
        <v>319</v>
      </c>
      <c r="AM54" s="319"/>
      <c r="AN54" s="319"/>
      <c r="AO54" s="327" t="s">
        <v>949</v>
      </c>
      <c r="AP54" s="319" t="s">
        <v>161</v>
      </c>
      <c r="AQ54" s="319" t="s">
        <v>162</v>
      </c>
      <c r="AR54" s="319" t="s">
        <v>163</v>
      </c>
      <c r="AS54" s="319" t="s">
        <v>65</v>
      </c>
      <c r="AT54" s="319" t="s">
        <v>246</v>
      </c>
      <c r="AU54" s="319" t="s">
        <v>899</v>
      </c>
      <c r="AV54" s="325" t="s">
        <v>192</v>
      </c>
      <c r="AW54" s="319" t="s">
        <v>950</v>
      </c>
      <c r="AX54" s="319" t="s">
        <v>811</v>
      </c>
      <c r="AY54" s="325" t="s">
        <v>889</v>
      </c>
      <c r="AZ54" s="325" t="s">
        <v>193</v>
      </c>
      <c r="BA54" s="325">
        <v>41428</v>
      </c>
      <c r="BB54" s="325">
        <v>41428</v>
      </c>
      <c r="BC54" s="319" t="s">
        <v>168</v>
      </c>
      <c r="BD54" s="319" t="s">
        <v>808</v>
      </c>
      <c r="BE54" s="319" t="s">
        <v>808</v>
      </c>
      <c r="BF54" s="299" t="s">
        <v>786</v>
      </c>
      <c r="BG54" s="299" t="b">
        <v>1</v>
      </c>
      <c r="BH54" s="299">
        <v>7</v>
      </c>
      <c r="BI54" s="370">
        <v>0.85</v>
      </c>
      <c r="BJ54" s="298" t="s">
        <v>845</v>
      </c>
      <c r="BK54" s="298">
        <v>0</v>
      </c>
      <c r="BL54" s="299" t="s">
        <v>104</v>
      </c>
    </row>
    <row r="55" spans="1:64" ht="12.75" customHeight="1">
      <c r="A55" s="322">
        <v>42205</v>
      </c>
      <c r="B55" s="279" t="s">
        <v>1008</v>
      </c>
      <c r="C55" s="317">
        <v>1</v>
      </c>
      <c r="D55" s="318">
        <v>21956763</v>
      </c>
      <c r="E55" s="318" t="s">
        <v>1152</v>
      </c>
      <c r="F55" s="319" t="s">
        <v>199</v>
      </c>
      <c r="G55" s="319" t="s">
        <v>145</v>
      </c>
      <c r="H55" s="369" t="s">
        <v>242</v>
      </c>
      <c r="I55" s="368" t="s">
        <v>1437</v>
      </c>
      <c r="J55" s="320" t="s">
        <v>187</v>
      </c>
      <c r="K55" s="320" t="s">
        <v>147</v>
      </c>
      <c r="L55" s="321" t="s">
        <v>148</v>
      </c>
      <c r="M55" s="321" t="s">
        <v>313</v>
      </c>
      <c r="N55" s="321" t="s">
        <v>149</v>
      </c>
      <c r="O55" s="321" t="s">
        <v>879</v>
      </c>
      <c r="P55" s="321" t="s">
        <v>152</v>
      </c>
      <c r="Q55" s="321" t="s">
        <v>153</v>
      </c>
      <c r="R55" s="322">
        <v>42309</v>
      </c>
      <c r="S55" s="323">
        <v>-66</v>
      </c>
      <c r="T55" s="323">
        <v>-9.4285714285714288</v>
      </c>
      <c r="U55" s="324">
        <v>0</v>
      </c>
      <c r="V55" s="324">
        <v>1</v>
      </c>
      <c r="W55" s="324">
        <v>0</v>
      </c>
      <c r="X55" s="324">
        <v>1</v>
      </c>
      <c r="Y55" s="325" t="s">
        <v>154</v>
      </c>
      <c r="Z55" s="325" t="s">
        <v>154</v>
      </c>
      <c r="AA55" s="326" t="s">
        <v>1056</v>
      </c>
      <c r="AB55" s="326" t="s">
        <v>1153</v>
      </c>
      <c r="AC55" s="326">
        <v>5714511</v>
      </c>
      <c r="AD55" s="319" t="s">
        <v>155</v>
      </c>
      <c r="AE55" s="325">
        <v>42205</v>
      </c>
      <c r="AF55" s="325">
        <v>42308</v>
      </c>
      <c r="AG55" s="319" t="s">
        <v>311</v>
      </c>
      <c r="AH55" s="319" t="s">
        <v>156</v>
      </c>
      <c r="AI55" s="319" t="s">
        <v>157</v>
      </c>
      <c r="AJ55" s="319" t="s">
        <v>154</v>
      </c>
      <c r="AK55" s="319" t="s">
        <v>159</v>
      </c>
      <c r="AL55" s="319" t="s">
        <v>160</v>
      </c>
      <c r="AM55" s="319"/>
      <c r="AN55" s="319"/>
      <c r="AO55" s="327" t="s">
        <v>949</v>
      </c>
      <c r="AP55" s="319" t="s">
        <v>161</v>
      </c>
      <c r="AQ55" s="319" t="s">
        <v>162</v>
      </c>
      <c r="AR55" s="319" t="s">
        <v>163</v>
      </c>
      <c r="AS55" s="319" t="s">
        <v>164</v>
      </c>
      <c r="AT55" s="319" t="s">
        <v>185</v>
      </c>
      <c r="AU55" s="319" t="s">
        <v>1563</v>
      </c>
      <c r="AV55" s="325" t="s">
        <v>178</v>
      </c>
      <c r="AW55" s="319" t="s">
        <v>963</v>
      </c>
      <c r="AX55" s="319" t="s">
        <v>810</v>
      </c>
      <c r="AY55" s="325" t="s">
        <v>889</v>
      </c>
      <c r="AZ55" s="325" t="s">
        <v>193</v>
      </c>
      <c r="BA55" s="325">
        <v>41442</v>
      </c>
      <c r="BB55" s="325">
        <v>41442</v>
      </c>
      <c r="BC55" s="319" t="s">
        <v>168</v>
      </c>
      <c r="BD55" s="319" t="s">
        <v>808</v>
      </c>
      <c r="BE55" s="319" t="s">
        <v>808</v>
      </c>
      <c r="BF55" s="299" t="s">
        <v>786</v>
      </c>
      <c r="BG55" s="299" t="b">
        <v>1</v>
      </c>
      <c r="BH55" s="299">
        <v>68</v>
      </c>
      <c r="BI55" s="370">
        <v>0.85</v>
      </c>
      <c r="BJ55" s="298" t="s">
        <v>845</v>
      </c>
      <c r="BK55" s="298">
        <v>0</v>
      </c>
      <c r="BL55" s="299" t="s">
        <v>104</v>
      </c>
    </row>
    <row r="56" spans="1:64" ht="12.75" customHeight="1">
      <c r="A56" s="322">
        <v>41944</v>
      </c>
      <c r="B56" s="279" t="s">
        <v>800</v>
      </c>
      <c r="C56" s="317">
        <v>1</v>
      </c>
      <c r="D56" s="318">
        <v>81071659</v>
      </c>
      <c r="E56" s="318" t="s">
        <v>1384</v>
      </c>
      <c r="F56" s="319" t="s">
        <v>144</v>
      </c>
      <c r="G56" s="319" t="s">
        <v>145</v>
      </c>
      <c r="H56" s="369" t="s">
        <v>242</v>
      </c>
      <c r="I56" s="368" t="s">
        <v>1437</v>
      </c>
      <c r="J56" s="320" t="s">
        <v>307</v>
      </c>
      <c r="K56" s="320" t="s">
        <v>270</v>
      </c>
      <c r="L56" s="321" t="s">
        <v>1451</v>
      </c>
      <c r="M56" s="321" t="s">
        <v>308</v>
      </c>
      <c r="N56" s="321" t="s">
        <v>313</v>
      </c>
      <c r="O56" s="321" t="s">
        <v>817</v>
      </c>
      <c r="P56" s="321" t="s">
        <v>152</v>
      </c>
      <c r="Q56" s="321" t="s">
        <v>217</v>
      </c>
      <c r="R56" s="322">
        <v>42248</v>
      </c>
      <c r="S56" s="323">
        <v>-5</v>
      </c>
      <c r="T56" s="323">
        <v>-0.7142857142857143</v>
      </c>
      <c r="U56" s="324">
        <v>0</v>
      </c>
      <c r="V56" s="324">
        <v>1</v>
      </c>
      <c r="W56" s="324">
        <v>1</v>
      </c>
      <c r="X56" s="324">
        <v>0</v>
      </c>
      <c r="Y56" s="325" t="s">
        <v>205</v>
      </c>
      <c r="Z56" s="325" t="s">
        <v>1385</v>
      </c>
      <c r="AA56" s="326" t="s">
        <v>1386</v>
      </c>
      <c r="AB56" s="326" t="s">
        <v>1387</v>
      </c>
      <c r="AC56" s="326">
        <v>2830846</v>
      </c>
      <c r="AD56" s="319" t="s">
        <v>155</v>
      </c>
      <c r="AE56" s="325">
        <v>41944</v>
      </c>
      <c r="AF56" s="325">
        <v>42247</v>
      </c>
      <c r="AG56" s="319" t="s">
        <v>311</v>
      </c>
      <c r="AH56" s="319" t="s">
        <v>156</v>
      </c>
      <c r="AI56" s="319" t="s">
        <v>157</v>
      </c>
      <c r="AJ56" s="319" t="s">
        <v>357</v>
      </c>
      <c r="AK56" s="319" t="s">
        <v>274</v>
      </c>
      <c r="AL56" s="319" t="s">
        <v>160</v>
      </c>
      <c r="AM56" s="319"/>
      <c r="AN56" s="319"/>
      <c r="AO56" s="327" t="s">
        <v>964</v>
      </c>
      <c r="AP56" s="319" t="s">
        <v>272</v>
      </c>
      <c r="AQ56" s="319" t="s">
        <v>162</v>
      </c>
      <c r="AR56" s="319" t="s">
        <v>163</v>
      </c>
      <c r="AS56" s="319" t="s">
        <v>164</v>
      </c>
      <c r="AT56" s="319" t="s">
        <v>251</v>
      </c>
      <c r="AU56" s="319" t="s">
        <v>1564</v>
      </c>
      <c r="AV56" s="325" t="s">
        <v>273</v>
      </c>
      <c r="AW56" s="319" t="s">
        <v>965</v>
      </c>
      <c r="AX56" s="319" t="s">
        <v>820</v>
      </c>
      <c r="AY56" s="325" t="s">
        <v>894</v>
      </c>
      <c r="AZ56" s="325" t="s">
        <v>309</v>
      </c>
      <c r="BA56" s="325">
        <v>35373</v>
      </c>
      <c r="BB56" s="325">
        <v>39686</v>
      </c>
      <c r="BC56" s="319" t="s">
        <v>168</v>
      </c>
      <c r="BD56" s="319" t="s">
        <v>808</v>
      </c>
      <c r="BE56" s="319" t="s">
        <v>808</v>
      </c>
      <c r="BF56" s="299" t="s">
        <v>786</v>
      </c>
      <c r="BG56" s="299" t="b">
        <v>1</v>
      </c>
      <c r="BH56" s="299">
        <v>7</v>
      </c>
      <c r="BI56" s="370">
        <v>0.9</v>
      </c>
      <c r="BJ56" s="298" t="s">
        <v>845</v>
      </c>
      <c r="BK56" s="298">
        <v>0</v>
      </c>
      <c r="BL56" s="299" t="s">
        <v>104</v>
      </c>
    </row>
    <row r="57" spans="1:64" ht="12.75" customHeight="1">
      <c r="A57" s="322">
        <v>42217</v>
      </c>
      <c r="B57" s="279" t="s">
        <v>1008</v>
      </c>
      <c r="C57" s="317">
        <v>1</v>
      </c>
      <c r="D57" s="318">
        <v>81060440</v>
      </c>
      <c r="E57" s="318" t="s">
        <v>1185</v>
      </c>
      <c r="F57" s="319" t="s">
        <v>144</v>
      </c>
      <c r="G57" s="319" t="s">
        <v>145</v>
      </c>
      <c r="H57" s="369" t="s">
        <v>242</v>
      </c>
      <c r="I57" s="368" t="s">
        <v>1450</v>
      </c>
      <c r="J57" s="320" t="s">
        <v>234</v>
      </c>
      <c r="K57" s="320" t="s">
        <v>232</v>
      </c>
      <c r="L57" s="321" t="s">
        <v>172</v>
      </c>
      <c r="M57" s="321" t="s">
        <v>233</v>
      </c>
      <c r="N57" s="321"/>
      <c r="O57" s="321" t="s">
        <v>154</v>
      </c>
      <c r="P57" s="321" t="s">
        <v>152</v>
      </c>
      <c r="Q57" s="321" t="s">
        <v>153</v>
      </c>
      <c r="R57" s="322">
        <v>42309</v>
      </c>
      <c r="S57" s="323">
        <v>-66</v>
      </c>
      <c r="T57" s="323">
        <v>-9.4285714285714288</v>
      </c>
      <c r="U57" s="324">
        <v>0</v>
      </c>
      <c r="V57" s="324">
        <v>1</v>
      </c>
      <c r="W57" s="324">
        <v>0.5</v>
      </c>
      <c r="X57" s="324">
        <v>0.5</v>
      </c>
      <c r="Y57" s="325" t="s">
        <v>154</v>
      </c>
      <c r="Z57" s="325" t="s">
        <v>154</v>
      </c>
      <c r="AA57" s="326" t="s">
        <v>1186</v>
      </c>
      <c r="AB57" s="326" t="s">
        <v>1187</v>
      </c>
      <c r="AC57" s="326">
        <v>5757736</v>
      </c>
      <c r="AD57" s="319" t="s">
        <v>155</v>
      </c>
      <c r="AE57" s="325">
        <v>42217</v>
      </c>
      <c r="AF57" s="325">
        <v>42308</v>
      </c>
      <c r="AG57" s="319" t="s">
        <v>311</v>
      </c>
      <c r="AH57" s="319" t="s">
        <v>156</v>
      </c>
      <c r="AI57" s="319" t="s">
        <v>340</v>
      </c>
      <c r="AJ57" s="319" t="s">
        <v>154</v>
      </c>
      <c r="AK57" s="319" t="s">
        <v>340</v>
      </c>
      <c r="AL57" s="319" t="s">
        <v>319</v>
      </c>
      <c r="AM57" s="319" t="s">
        <v>905</v>
      </c>
      <c r="AN57" s="319"/>
      <c r="AO57" s="327" t="s">
        <v>953</v>
      </c>
      <c r="AP57" s="319" t="s">
        <v>234</v>
      </c>
      <c r="AQ57" s="319" t="s">
        <v>162</v>
      </c>
      <c r="AR57" s="319" t="s">
        <v>163</v>
      </c>
      <c r="AS57" s="319" t="s">
        <v>164</v>
      </c>
      <c r="AT57" s="319" t="s">
        <v>312</v>
      </c>
      <c r="AU57" s="319" t="s">
        <v>1565</v>
      </c>
      <c r="AV57" s="325" t="s">
        <v>178</v>
      </c>
      <c r="AW57" s="319" t="s">
        <v>956</v>
      </c>
      <c r="AX57" s="319" t="s">
        <v>809</v>
      </c>
      <c r="AY57" s="325" t="s">
        <v>891</v>
      </c>
      <c r="AZ57" s="325" t="s">
        <v>255</v>
      </c>
      <c r="BA57" s="325">
        <v>34591</v>
      </c>
      <c r="BB57" s="325">
        <v>39686</v>
      </c>
      <c r="BC57" s="319" t="s">
        <v>168</v>
      </c>
      <c r="BD57" s="319" t="s">
        <v>808</v>
      </c>
      <c r="BE57" s="319" t="s">
        <v>808</v>
      </c>
      <c r="BF57" s="299" t="s">
        <v>786</v>
      </c>
      <c r="BG57" s="299" t="b">
        <v>1</v>
      </c>
      <c r="BH57" s="299">
        <v>68</v>
      </c>
      <c r="BI57" s="370">
        <v>0.85</v>
      </c>
      <c r="BJ57" s="298" t="s">
        <v>845</v>
      </c>
      <c r="BK57" s="298">
        <v>0</v>
      </c>
      <c r="BL57" s="299" t="s">
        <v>104</v>
      </c>
    </row>
    <row r="58" spans="1:64" ht="12.75" customHeight="1">
      <c r="A58" s="322">
        <v>41214</v>
      </c>
      <c r="B58" s="279" t="s">
        <v>1008</v>
      </c>
      <c r="C58" s="317">
        <v>1</v>
      </c>
      <c r="D58" s="318">
        <v>81043793</v>
      </c>
      <c r="E58" s="318" t="s">
        <v>1112</v>
      </c>
      <c r="F58" s="319" t="s">
        <v>199</v>
      </c>
      <c r="G58" s="319" t="s">
        <v>145</v>
      </c>
      <c r="H58" s="369" t="s">
        <v>242</v>
      </c>
      <c r="I58" s="368" t="s">
        <v>1437</v>
      </c>
      <c r="J58" s="320" t="s">
        <v>362</v>
      </c>
      <c r="K58" s="320" t="s">
        <v>322</v>
      </c>
      <c r="L58" s="321" t="s">
        <v>244</v>
      </c>
      <c r="M58" s="321" t="s">
        <v>1113</v>
      </c>
      <c r="N58" s="321"/>
      <c r="O58" s="321" t="s">
        <v>379</v>
      </c>
      <c r="P58" s="321" t="s">
        <v>152</v>
      </c>
      <c r="Q58" s="321" t="s">
        <v>153</v>
      </c>
      <c r="R58" s="322">
        <v>42309</v>
      </c>
      <c r="S58" s="323">
        <v>-66</v>
      </c>
      <c r="T58" s="323">
        <v>-9.4285714285714288</v>
      </c>
      <c r="U58" s="324">
        <v>0</v>
      </c>
      <c r="V58" s="324">
        <v>1</v>
      </c>
      <c r="W58" s="324">
        <v>0</v>
      </c>
      <c r="X58" s="324">
        <v>1</v>
      </c>
      <c r="Y58" s="325" t="s">
        <v>197</v>
      </c>
      <c r="Z58" s="325" t="s">
        <v>1114</v>
      </c>
      <c r="AA58" s="326" t="s">
        <v>1115</v>
      </c>
      <c r="AB58" s="326" t="s">
        <v>1116</v>
      </c>
      <c r="AC58" s="326">
        <v>547906</v>
      </c>
      <c r="AD58" s="319" t="s">
        <v>155</v>
      </c>
      <c r="AE58" s="325">
        <v>41214</v>
      </c>
      <c r="AF58" s="325">
        <v>42307</v>
      </c>
      <c r="AG58" s="319" t="s">
        <v>311</v>
      </c>
      <c r="AH58" s="319" t="s">
        <v>156</v>
      </c>
      <c r="AI58" s="319" t="s">
        <v>157</v>
      </c>
      <c r="AJ58" s="319" t="s">
        <v>989</v>
      </c>
      <c r="AK58" s="319" t="s">
        <v>159</v>
      </c>
      <c r="AL58" s="319" t="s">
        <v>160</v>
      </c>
      <c r="AM58" s="319"/>
      <c r="AN58" s="319"/>
      <c r="AO58" s="327" t="s">
        <v>967</v>
      </c>
      <c r="AP58" s="319" t="s">
        <v>362</v>
      </c>
      <c r="AQ58" s="319" t="s">
        <v>162</v>
      </c>
      <c r="AR58" s="319" t="s">
        <v>163</v>
      </c>
      <c r="AS58" s="319" t="s">
        <v>164</v>
      </c>
      <c r="AT58" s="319" t="s">
        <v>191</v>
      </c>
      <c r="AU58" s="319" t="s">
        <v>1117</v>
      </c>
      <c r="AV58" s="325" t="s">
        <v>166</v>
      </c>
      <c r="AW58" s="319" t="s">
        <v>968</v>
      </c>
      <c r="AX58" s="319" t="s">
        <v>835</v>
      </c>
      <c r="AY58" s="325" t="s">
        <v>901</v>
      </c>
      <c r="AZ58" s="325" t="s">
        <v>363</v>
      </c>
      <c r="BA58" s="325">
        <v>33409</v>
      </c>
      <c r="BB58" s="325">
        <v>39686</v>
      </c>
      <c r="BC58" s="319" t="s">
        <v>168</v>
      </c>
      <c r="BD58" s="319" t="s">
        <v>808</v>
      </c>
      <c r="BE58" s="319" t="s">
        <v>808</v>
      </c>
      <c r="BF58" s="299" t="s">
        <v>786</v>
      </c>
      <c r="BG58" s="299" t="b">
        <v>1</v>
      </c>
      <c r="BH58" s="299">
        <v>67</v>
      </c>
      <c r="BI58" s="370">
        <v>0.85</v>
      </c>
      <c r="BJ58" s="298" t="s">
        <v>845</v>
      </c>
      <c r="BK58" s="298">
        <v>0</v>
      </c>
      <c r="BL58" s="299" t="s">
        <v>104</v>
      </c>
    </row>
    <row r="59" spans="1:64" ht="12.75" customHeight="1">
      <c r="A59" s="322">
        <v>42217</v>
      </c>
      <c r="B59" s="279" t="s">
        <v>800</v>
      </c>
      <c r="C59" s="317">
        <v>1</v>
      </c>
      <c r="D59" s="318">
        <v>81059847</v>
      </c>
      <c r="E59" s="318" t="s">
        <v>316</v>
      </c>
      <c r="F59" s="319" t="s">
        <v>144</v>
      </c>
      <c r="G59" s="319" t="s">
        <v>145</v>
      </c>
      <c r="H59" s="369" t="s">
        <v>242</v>
      </c>
      <c r="I59" s="368" t="s">
        <v>1450</v>
      </c>
      <c r="J59" s="320" t="s">
        <v>180</v>
      </c>
      <c r="K59" s="320" t="s">
        <v>147</v>
      </c>
      <c r="L59" s="321" t="s">
        <v>148</v>
      </c>
      <c r="M59" s="321" t="s">
        <v>181</v>
      </c>
      <c r="N59" s="321" t="s">
        <v>317</v>
      </c>
      <c r="O59" s="321" t="s">
        <v>154</v>
      </c>
      <c r="P59" s="321" t="s">
        <v>204</v>
      </c>
      <c r="Q59" s="321" t="s">
        <v>217</v>
      </c>
      <c r="R59" s="322">
        <v>42248</v>
      </c>
      <c r="S59" s="323">
        <v>-5</v>
      </c>
      <c r="T59" s="323">
        <v>-0.7142857142857143</v>
      </c>
      <c r="U59" s="324">
        <v>0</v>
      </c>
      <c r="V59" s="324">
        <v>1</v>
      </c>
      <c r="W59" s="324">
        <v>1</v>
      </c>
      <c r="X59" s="324">
        <v>0</v>
      </c>
      <c r="Y59" s="325" t="s">
        <v>154</v>
      </c>
      <c r="Z59" s="325" t="s">
        <v>154</v>
      </c>
      <c r="AA59" s="326" t="s">
        <v>1458</v>
      </c>
      <c r="AB59" s="326" t="s">
        <v>1459</v>
      </c>
      <c r="AC59" s="326">
        <v>5910522</v>
      </c>
      <c r="AD59" s="319" t="s">
        <v>155</v>
      </c>
      <c r="AE59" s="325">
        <v>42217</v>
      </c>
      <c r="AF59" s="325">
        <v>42247</v>
      </c>
      <c r="AG59" s="319" t="s">
        <v>311</v>
      </c>
      <c r="AH59" s="319" t="s">
        <v>156</v>
      </c>
      <c r="AI59" s="319" t="s">
        <v>157</v>
      </c>
      <c r="AJ59" s="319" t="s">
        <v>286</v>
      </c>
      <c r="AK59" s="319" t="s">
        <v>274</v>
      </c>
      <c r="AL59" s="319" t="s">
        <v>160</v>
      </c>
      <c r="AM59" s="319"/>
      <c r="AN59" s="319"/>
      <c r="AO59" s="327" t="s">
        <v>949</v>
      </c>
      <c r="AP59" s="319" t="s">
        <v>161</v>
      </c>
      <c r="AQ59" s="319" t="s">
        <v>162</v>
      </c>
      <c r="AR59" s="319" t="s">
        <v>163</v>
      </c>
      <c r="AS59" s="319" t="s">
        <v>164</v>
      </c>
      <c r="AT59" s="319" t="s">
        <v>165</v>
      </c>
      <c r="AU59" s="319" t="s">
        <v>318</v>
      </c>
      <c r="AV59" s="325" t="s">
        <v>178</v>
      </c>
      <c r="AW59" s="319" t="s">
        <v>956</v>
      </c>
      <c r="AX59" s="319" t="s">
        <v>809</v>
      </c>
      <c r="AY59" s="325" t="s">
        <v>889</v>
      </c>
      <c r="AZ59" s="325" t="s">
        <v>186</v>
      </c>
      <c r="BA59" s="325">
        <v>30711</v>
      </c>
      <c r="BB59" s="325">
        <v>39686</v>
      </c>
      <c r="BC59" s="319" t="s">
        <v>168</v>
      </c>
      <c r="BD59" s="319" t="s">
        <v>808</v>
      </c>
      <c r="BE59" s="319" t="s">
        <v>808</v>
      </c>
      <c r="BF59" s="299" t="s">
        <v>787</v>
      </c>
      <c r="BG59" s="299" t="b">
        <v>1</v>
      </c>
      <c r="BH59" s="299">
        <v>7</v>
      </c>
      <c r="BI59" s="370">
        <v>0.85</v>
      </c>
      <c r="BJ59" s="298" t="s">
        <v>845</v>
      </c>
      <c r="BK59" s="298">
        <v>0</v>
      </c>
      <c r="BL59" s="299" t="s">
        <v>104</v>
      </c>
    </row>
    <row r="60" spans="1:64" ht="12.75" customHeight="1">
      <c r="A60" s="322">
        <v>42064</v>
      </c>
      <c r="B60" s="279" t="s">
        <v>916</v>
      </c>
      <c r="C60" s="317">
        <v>1</v>
      </c>
      <c r="D60" s="318">
        <v>20017746</v>
      </c>
      <c r="E60" s="318" t="s">
        <v>805</v>
      </c>
      <c r="F60" s="319" t="s">
        <v>267</v>
      </c>
      <c r="G60" s="319" t="s">
        <v>145</v>
      </c>
      <c r="H60" s="369" t="s">
        <v>242</v>
      </c>
      <c r="I60" s="368" t="s">
        <v>1450</v>
      </c>
      <c r="J60" s="320" t="s">
        <v>234</v>
      </c>
      <c r="K60" s="320" t="s">
        <v>232</v>
      </c>
      <c r="L60" s="321" t="s">
        <v>172</v>
      </c>
      <c r="M60" s="321" t="s">
        <v>233</v>
      </c>
      <c r="N60" s="321" t="s">
        <v>848</v>
      </c>
      <c r="O60" s="321" t="s">
        <v>830</v>
      </c>
      <c r="P60" s="321" t="s">
        <v>204</v>
      </c>
      <c r="Q60" s="321" t="s">
        <v>217</v>
      </c>
      <c r="R60" s="322">
        <v>42248</v>
      </c>
      <c r="S60" s="323">
        <v>-5</v>
      </c>
      <c r="T60" s="323">
        <v>-0.7142857142857143</v>
      </c>
      <c r="U60" s="324">
        <v>0</v>
      </c>
      <c r="V60" s="324">
        <v>1</v>
      </c>
      <c r="W60" s="324">
        <v>1</v>
      </c>
      <c r="X60" s="324">
        <v>0</v>
      </c>
      <c r="Y60" s="325" t="s">
        <v>154</v>
      </c>
      <c r="Z60" s="325" t="s">
        <v>154</v>
      </c>
      <c r="AA60" s="326" t="s">
        <v>28</v>
      </c>
      <c r="AB60" s="326" t="s">
        <v>352</v>
      </c>
      <c r="AC60" s="326">
        <v>3877601</v>
      </c>
      <c r="AD60" s="319" t="s">
        <v>176</v>
      </c>
      <c r="AE60" s="325">
        <v>42064</v>
      </c>
      <c r="AF60" s="325">
        <v>42277</v>
      </c>
      <c r="AG60" s="319" t="s">
        <v>311</v>
      </c>
      <c r="AH60" s="319" t="s">
        <v>156</v>
      </c>
      <c r="AI60" s="319" t="s">
        <v>157</v>
      </c>
      <c r="AJ60" s="319" t="s">
        <v>154</v>
      </c>
      <c r="AK60" s="319" t="s">
        <v>290</v>
      </c>
      <c r="AL60" s="319" t="s">
        <v>160</v>
      </c>
      <c r="AM60" s="319"/>
      <c r="AN60" s="319"/>
      <c r="AO60" s="327" t="s">
        <v>953</v>
      </c>
      <c r="AP60" s="319" t="s">
        <v>234</v>
      </c>
      <c r="AQ60" s="319" t="s">
        <v>162</v>
      </c>
      <c r="AR60" s="319" t="s">
        <v>163</v>
      </c>
      <c r="AS60" s="319" t="s">
        <v>164</v>
      </c>
      <c r="AT60" s="319" t="s">
        <v>165</v>
      </c>
      <c r="AU60" s="319" t="s">
        <v>1402</v>
      </c>
      <c r="AV60" s="325" t="s">
        <v>178</v>
      </c>
      <c r="AW60" s="319" t="s">
        <v>960</v>
      </c>
      <c r="AX60" s="319" t="s">
        <v>818</v>
      </c>
      <c r="AY60" s="325" t="s">
        <v>891</v>
      </c>
      <c r="AZ60" s="325" t="s">
        <v>255</v>
      </c>
      <c r="BA60" s="325">
        <v>37866</v>
      </c>
      <c r="BB60" s="325">
        <v>37866</v>
      </c>
      <c r="BC60" s="319" t="s">
        <v>168</v>
      </c>
      <c r="BD60" s="319" t="s">
        <v>808</v>
      </c>
      <c r="BE60" s="319" t="s">
        <v>808</v>
      </c>
      <c r="BF60" s="299" t="s">
        <v>787</v>
      </c>
      <c r="BG60" s="299" t="b">
        <v>1</v>
      </c>
      <c r="BH60" s="299">
        <v>7</v>
      </c>
      <c r="BI60" s="370">
        <v>0.6</v>
      </c>
      <c r="BJ60" s="298" t="s">
        <v>845</v>
      </c>
      <c r="BK60" s="298">
        <v>0</v>
      </c>
      <c r="BL60" s="299" t="s">
        <v>104</v>
      </c>
    </row>
    <row r="61" spans="1:64" ht="12.75" customHeight="1">
      <c r="A61" s="322">
        <v>42184</v>
      </c>
      <c r="B61" s="279" t="s">
        <v>1008</v>
      </c>
      <c r="C61" s="317">
        <v>1</v>
      </c>
      <c r="D61" s="318">
        <v>81047261</v>
      </c>
      <c r="E61" s="318" t="s">
        <v>1389</v>
      </c>
      <c r="F61" s="319" t="s">
        <v>144</v>
      </c>
      <c r="G61" s="319" t="s">
        <v>145</v>
      </c>
      <c r="H61" s="369" t="s">
        <v>242</v>
      </c>
      <c r="I61" s="368" t="s">
        <v>1437</v>
      </c>
      <c r="J61" s="320" t="s">
        <v>997</v>
      </c>
      <c r="K61" s="320" t="s">
        <v>270</v>
      </c>
      <c r="L61" s="321" t="s">
        <v>1451</v>
      </c>
      <c r="M61" s="321" t="s">
        <v>308</v>
      </c>
      <c r="N61" s="321" t="s">
        <v>313</v>
      </c>
      <c r="O61" s="321" t="s">
        <v>154</v>
      </c>
      <c r="P61" s="321" t="s">
        <v>204</v>
      </c>
      <c r="Q61" s="321" t="s">
        <v>153</v>
      </c>
      <c r="R61" s="322">
        <v>42309</v>
      </c>
      <c r="S61" s="323">
        <v>-66</v>
      </c>
      <c r="T61" s="323">
        <v>-9.4285714285714288</v>
      </c>
      <c r="U61" s="324">
        <v>0</v>
      </c>
      <c r="V61" s="324">
        <v>1</v>
      </c>
      <c r="W61" s="324">
        <v>0.5</v>
      </c>
      <c r="X61" s="324">
        <v>0.5</v>
      </c>
      <c r="Y61" s="325" t="s">
        <v>205</v>
      </c>
      <c r="Z61" s="325" t="s">
        <v>239</v>
      </c>
      <c r="AA61" s="326" t="s">
        <v>25</v>
      </c>
      <c r="AB61" s="326" t="s">
        <v>1390</v>
      </c>
      <c r="AC61" s="326">
        <v>5280504</v>
      </c>
      <c r="AD61" s="319" t="s">
        <v>155</v>
      </c>
      <c r="AE61" s="325">
        <v>42184</v>
      </c>
      <c r="AF61" s="325">
        <v>42308</v>
      </c>
      <c r="AG61" s="319" t="s">
        <v>311</v>
      </c>
      <c r="AH61" s="319" t="s">
        <v>156</v>
      </c>
      <c r="AI61" s="319" t="s">
        <v>157</v>
      </c>
      <c r="AJ61" s="319" t="s">
        <v>240</v>
      </c>
      <c r="AK61" s="319" t="s">
        <v>159</v>
      </c>
      <c r="AL61" s="319" t="s">
        <v>160</v>
      </c>
      <c r="AM61" s="319"/>
      <c r="AN61" s="319"/>
      <c r="AO61" s="327" t="s">
        <v>964</v>
      </c>
      <c r="AP61" s="319" t="s">
        <v>272</v>
      </c>
      <c r="AQ61" s="319" t="s">
        <v>162</v>
      </c>
      <c r="AR61" s="319" t="s">
        <v>163</v>
      </c>
      <c r="AS61" s="319" t="s">
        <v>164</v>
      </c>
      <c r="AT61" s="319" t="s">
        <v>165</v>
      </c>
      <c r="AU61" s="319" t="s">
        <v>1391</v>
      </c>
      <c r="AV61" s="325" t="s">
        <v>273</v>
      </c>
      <c r="AW61" s="319" t="s">
        <v>965</v>
      </c>
      <c r="AX61" s="319" t="s">
        <v>820</v>
      </c>
      <c r="AY61" s="325" t="s">
        <v>894</v>
      </c>
      <c r="AZ61" s="325" t="s">
        <v>1293</v>
      </c>
      <c r="BA61" s="325">
        <v>31634</v>
      </c>
      <c r="BB61" s="325">
        <v>39686</v>
      </c>
      <c r="BC61" s="319" t="s">
        <v>168</v>
      </c>
      <c r="BD61" s="319" t="s">
        <v>808</v>
      </c>
      <c r="BE61" s="319" t="s">
        <v>808</v>
      </c>
      <c r="BF61" s="299" t="s">
        <v>787</v>
      </c>
      <c r="BG61" s="299" t="b">
        <v>1</v>
      </c>
      <c r="BH61" s="299">
        <v>68</v>
      </c>
      <c r="BI61" s="370">
        <v>0.9</v>
      </c>
      <c r="BJ61" s="298" t="s">
        <v>845</v>
      </c>
      <c r="BK61" s="298">
        <v>0</v>
      </c>
      <c r="BL61" s="299" t="s">
        <v>104</v>
      </c>
    </row>
    <row r="62" spans="1:64" ht="12.75" customHeight="1">
      <c r="A62" s="322">
        <v>42047</v>
      </c>
      <c r="B62" s="279" t="s">
        <v>1008</v>
      </c>
      <c r="C62" s="317">
        <v>0.75</v>
      </c>
      <c r="D62" s="318">
        <v>60031754</v>
      </c>
      <c r="E62" s="318" t="s">
        <v>1122</v>
      </c>
      <c r="F62" s="319" t="s">
        <v>1123</v>
      </c>
      <c r="G62" s="319" t="s">
        <v>59</v>
      </c>
      <c r="H62" s="369" t="s">
        <v>845</v>
      </c>
      <c r="I62" s="368" t="s">
        <v>1452</v>
      </c>
      <c r="J62" s="320" t="s">
        <v>335</v>
      </c>
      <c r="K62" s="320" t="s">
        <v>951</v>
      </c>
      <c r="L62" s="321" t="s">
        <v>148</v>
      </c>
      <c r="M62" s="321" t="s">
        <v>150</v>
      </c>
      <c r="N62" s="321"/>
      <c r="O62" s="321"/>
      <c r="P62" s="321" t="s">
        <v>1281</v>
      </c>
      <c r="Q62" s="321"/>
      <c r="R62" s="322"/>
      <c r="S62" s="323"/>
      <c r="T62" s="323"/>
      <c r="U62" s="324">
        <v>0.25</v>
      </c>
      <c r="V62" s="324">
        <v>0.75</v>
      </c>
      <c r="W62" s="324">
        <v>0.25</v>
      </c>
      <c r="X62" s="324">
        <v>0.75</v>
      </c>
      <c r="Y62" s="325" t="s">
        <v>205</v>
      </c>
      <c r="Z62" s="325" t="s">
        <v>257</v>
      </c>
      <c r="AA62" s="326" t="s">
        <v>1018</v>
      </c>
      <c r="AB62" s="326" t="s">
        <v>1124</v>
      </c>
      <c r="AC62" s="326">
        <v>3049433</v>
      </c>
      <c r="AD62" s="319" t="s">
        <v>155</v>
      </c>
      <c r="AE62" s="325">
        <v>42047</v>
      </c>
      <c r="AF62" s="325">
        <v>42308</v>
      </c>
      <c r="AG62" s="319" t="s">
        <v>311</v>
      </c>
      <c r="AH62" s="319" t="s">
        <v>156</v>
      </c>
      <c r="AI62" s="319" t="s">
        <v>340</v>
      </c>
      <c r="AJ62" s="319" t="s">
        <v>154</v>
      </c>
      <c r="AK62" s="319" t="s">
        <v>340</v>
      </c>
      <c r="AL62" s="319" t="s">
        <v>319</v>
      </c>
      <c r="AM62" s="319"/>
      <c r="AN62" s="319"/>
      <c r="AO62" s="327" t="s">
        <v>1020</v>
      </c>
      <c r="AP62" s="319"/>
      <c r="AQ62" s="319" t="s">
        <v>335</v>
      </c>
      <c r="AR62" s="319" t="s">
        <v>163</v>
      </c>
      <c r="AS62" s="319" t="s">
        <v>404</v>
      </c>
      <c r="AT62" s="319" t="s">
        <v>823</v>
      </c>
      <c r="AU62" s="319" t="s">
        <v>1125</v>
      </c>
      <c r="AV62" s="325" t="s">
        <v>1126</v>
      </c>
      <c r="AW62" s="319" t="s">
        <v>1127</v>
      </c>
      <c r="AX62" s="319"/>
      <c r="AY62" s="325"/>
      <c r="AZ62" s="325"/>
      <c r="BA62" s="325">
        <v>42047</v>
      </c>
      <c r="BB62" s="325">
        <v>42047</v>
      </c>
      <c r="BC62" s="319" t="s">
        <v>1128</v>
      </c>
      <c r="BD62" s="319" t="s">
        <v>808</v>
      </c>
      <c r="BE62" s="319" t="s">
        <v>808</v>
      </c>
      <c r="BF62" s="299" t="s">
        <v>845</v>
      </c>
      <c r="BG62" s="299" t="b">
        <v>1</v>
      </c>
      <c r="BH62" s="299">
        <v>68</v>
      </c>
      <c r="BI62" s="370" t="s">
        <v>1284</v>
      </c>
      <c r="BJ62" s="298" t="s">
        <v>845</v>
      </c>
      <c r="BK62" s="298">
        <v>0</v>
      </c>
      <c r="BL62" s="299" t="s">
        <v>104</v>
      </c>
    </row>
    <row r="63" spans="1:64" ht="12.75" customHeight="1">
      <c r="A63" s="322">
        <v>0</v>
      </c>
      <c r="B63" s="279" t="s">
        <v>916</v>
      </c>
      <c r="C63" s="317">
        <v>1</v>
      </c>
      <c r="D63" s="318">
        <v>20294512</v>
      </c>
      <c r="E63" s="318" t="s">
        <v>1567</v>
      </c>
      <c r="F63" s="319" t="s">
        <v>267</v>
      </c>
      <c r="G63" s="319" t="s">
        <v>145</v>
      </c>
      <c r="H63" s="369" t="s">
        <v>242</v>
      </c>
      <c r="I63" s="368" t="s">
        <v>1450</v>
      </c>
      <c r="J63" s="320" t="s">
        <v>259</v>
      </c>
      <c r="K63" s="320" t="s">
        <v>147</v>
      </c>
      <c r="L63" s="321" t="s">
        <v>148</v>
      </c>
      <c r="M63" s="321" t="s">
        <v>260</v>
      </c>
      <c r="N63" s="321" t="s">
        <v>150</v>
      </c>
      <c r="O63" s="321" t="s">
        <v>830</v>
      </c>
      <c r="P63" s="321" t="s">
        <v>1392</v>
      </c>
      <c r="Q63" s="321"/>
      <c r="R63" s="322"/>
      <c r="S63" s="323"/>
      <c r="T63" s="323"/>
      <c r="U63" s="324">
        <v>0</v>
      </c>
      <c r="V63" s="324">
        <v>1</v>
      </c>
      <c r="W63" s="324"/>
      <c r="X63" s="324"/>
      <c r="Y63" s="325"/>
      <c r="Z63" s="325" t="s">
        <v>32</v>
      </c>
      <c r="AA63" s="326" t="s">
        <v>32</v>
      </c>
      <c r="AB63" s="326"/>
      <c r="AC63" s="326"/>
      <c r="AD63" s="319"/>
      <c r="AE63" s="325"/>
      <c r="AF63" s="325">
        <v>42262</v>
      </c>
      <c r="AG63" s="319"/>
      <c r="AH63" s="319"/>
      <c r="AI63" s="319"/>
      <c r="AJ63" s="319"/>
      <c r="AK63" s="319"/>
      <c r="AL63" s="319" t="s">
        <v>319</v>
      </c>
      <c r="AM63" s="319"/>
      <c r="AN63" s="319"/>
      <c r="AO63" s="327" t="s">
        <v>949</v>
      </c>
      <c r="AP63" s="319" t="s">
        <v>161</v>
      </c>
      <c r="AQ63" s="319" t="s">
        <v>162</v>
      </c>
      <c r="AR63" s="319" t="s">
        <v>163</v>
      </c>
      <c r="AS63" s="319" t="s">
        <v>164</v>
      </c>
      <c r="AT63" s="319" t="s">
        <v>320</v>
      </c>
      <c r="AU63" s="319" t="s">
        <v>1568</v>
      </c>
      <c r="AV63" s="325" t="s">
        <v>219</v>
      </c>
      <c r="AW63" s="319" t="s">
        <v>966</v>
      </c>
      <c r="AX63" s="319" t="s">
        <v>831</v>
      </c>
      <c r="AY63" s="325" t="s">
        <v>889</v>
      </c>
      <c r="AZ63" s="325" t="s">
        <v>263</v>
      </c>
      <c r="BA63" s="325">
        <v>36419</v>
      </c>
      <c r="BB63" s="325">
        <v>39142</v>
      </c>
      <c r="BC63" s="319" t="s">
        <v>168</v>
      </c>
      <c r="BD63" s="319" t="s">
        <v>808</v>
      </c>
      <c r="BE63" s="319" t="s">
        <v>808</v>
      </c>
      <c r="BF63" s="299" t="s">
        <v>1393</v>
      </c>
      <c r="BG63" s="299" t="b">
        <v>0</v>
      </c>
      <c r="BI63" s="370">
        <v>0.6</v>
      </c>
      <c r="BJ63" s="298" t="s">
        <v>845</v>
      </c>
      <c r="BK63" s="298">
        <v>0</v>
      </c>
      <c r="BL63" s="299" t="s">
        <v>104</v>
      </c>
    </row>
    <row r="64" spans="1:64" ht="12.75" customHeight="1">
      <c r="A64" s="322">
        <v>42125</v>
      </c>
      <c r="B64" s="279" t="s">
        <v>916</v>
      </c>
      <c r="C64" s="317">
        <v>1</v>
      </c>
      <c r="D64" s="318">
        <v>81066762</v>
      </c>
      <c r="E64" s="318" t="s">
        <v>361</v>
      </c>
      <c r="F64" s="319" t="s">
        <v>144</v>
      </c>
      <c r="G64" s="319" t="s">
        <v>145</v>
      </c>
      <c r="H64" s="369" t="s">
        <v>242</v>
      </c>
      <c r="I64" s="368" t="s">
        <v>1450</v>
      </c>
      <c r="J64" s="320" t="s">
        <v>234</v>
      </c>
      <c r="K64" s="320" t="s">
        <v>232</v>
      </c>
      <c r="L64" s="321" t="s">
        <v>172</v>
      </c>
      <c r="M64" s="321" t="s">
        <v>233</v>
      </c>
      <c r="N64" s="321" t="s">
        <v>304</v>
      </c>
      <c r="O64" s="321" t="s">
        <v>154</v>
      </c>
      <c r="P64" s="321" t="s">
        <v>204</v>
      </c>
      <c r="Q64" s="321" t="s">
        <v>153</v>
      </c>
      <c r="R64" s="322">
        <v>42278</v>
      </c>
      <c r="S64" s="323">
        <v>-35</v>
      </c>
      <c r="T64" s="323">
        <v>-5</v>
      </c>
      <c r="U64" s="324">
        <v>0</v>
      </c>
      <c r="V64" s="324">
        <v>1</v>
      </c>
      <c r="W64" s="324">
        <v>0</v>
      </c>
      <c r="X64" s="324">
        <v>1</v>
      </c>
      <c r="Y64" s="325" t="s">
        <v>222</v>
      </c>
      <c r="Z64" s="325" t="s">
        <v>356</v>
      </c>
      <c r="AA64" s="326" t="s">
        <v>29</v>
      </c>
      <c r="AB64" s="326" t="s">
        <v>797</v>
      </c>
      <c r="AC64" s="326">
        <v>4685548</v>
      </c>
      <c r="AD64" s="319" t="s">
        <v>155</v>
      </c>
      <c r="AE64" s="325">
        <v>42125</v>
      </c>
      <c r="AF64" s="325">
        <v>42277</v>
      </c>
      <c r="AG64" s="319" t="s">
        <v>311</v>
      </c>
      <c r="AH64" s="319" t="s">
        <v>156</v>
      </c>
      <c r="AI64" s="319" t="s">
        <v>157</v>
      </c>
      <c r="AJ64" s="319" t="s">
        <v>357</v>
      </c>
      <c r="AK64" s="319" t="s">
        <v>290</v>
      </c>
      <c r="AL64" s="319" t="s">
        <v>160</v>
      </c>
      <c r="AM64" s="319"/>
      <c r="AN64" s="319"/>
      <c r="AO64" s="327" t="s">
        <v>953</v>
      </c>
      <c r="AP64" s="319" t="s">
        <v>234</v>
      </c>
      <c r="AQ64" s="319" t="s">
        <v>162</v>
      </c>
      <c r="AR64" s="319" t="s">
        <v>163</v>
      </c>
      <c r="AS64" s="319" t="s">
        <v>164</v>
      </c>
      <c r="AT64" s="319" t="s">
        <v>251</v>
      </c>
      <c r="AU64" s="319" t="s">
        <v>1556</v>
      </c>
      <c r="AV64" s="325" t="s">
        <v>178</v>
      </c>
      <c r="AW64" s="319" t="s">
        <v>956</v>
      </c>
      <c r="AX64" s="319" t="s">
        <v>809</v>
      </c>
      <c r="AY64" s="325" t="s">
        <v>891</v>
      </c>
      <c r="AZ64" s="325" t="s">
        <v>255</v>
      </c>
      <c r="BA64" s="325">
        <v>31614</v>
      </c>
      <c r="BB64" s="325">
        <v>39686</v>
      </c>
      <c r="BC64" s="319" t="s">
        <v>168</v>
      </c>
      <c r="BD64" s="319" t="s">
        <v>808</v>
      </c>
      <c r="BE64" s="319" t="s">
        <v>808</v>
      </c>
      <c r="BF64" s="299" t="s">
        <v>787</v>
      </c>
      <c r="BG64" s="299" t="b">
        <v>1</v>
      </c>
      <c r="BH64" s="299">
        <v>37</v>
      </c>
      <c r="BI64" s="370">
        <v>0.85</v>
      </c>
      <c r="BJ64" s="298" t="s">
        <v>845</v>
      </c>
      <c r="BK64" s="298">
        <v>0</v>
      </c>
      <c r="BL64" s="299" t="s">
        <v>104</v>
      </c>
    </row>
    <row r="65" spans="1:64" ht="12.75" customHeight="1">
      <c r="A65" s="322">
        <v>41579</v>
      </c>
      <c r="B65" s="279" t="s">
        <v>1008</v>
      </c>
      <c r="C65" s="317">
        <v>1</v>
      </c>
      <c r="D65" s="318">
        <v>81062652</v>
      </c>
      <c r="E65" s="318" t="s">
        <v>828</v>
      </c>
      <c r="F65" s="319" t="s">
        <v>235</v>
      </c>
      <c r="G65" s="319" t="s">
        <v>145</v>
      </c>
      <c r="H65" s="369" t="s">
        <v>242</v>
      </c>
      <c r="I65" s="368" t="s">
        <v>1437</v>
      </c>
      <c r="J65" s="320" t="s">
        <v>220</v>
      </c>
      <c r="K65" s="320" t="s">
        <v>171</v>
      </c>
      <c r="L65" s="321" t="s">
        <v>172</v>
      </c>
      <c r="M65" s="321" t="s">
        <v>221</v>
      </c>
      <c r="N65" s="321" t="s">
        <v>829</v>
      </c>
      <c r="O65" s="321" t="s">
        <v>881</v>
      </c>
      <c r="P65" s="321" t="s">
        <v>152</v>
      </c>
      <c r="Q65" s="321" t="s">
        <v>153</v>
      </c>
      <c r="R65" s="322">
        <v>42309</v>
      </c>
      <c r="S65" s="323">
        <v>-66</v>
      </c>
      <c r="T65" s="323">
        <v>-9.4285714285714288</v>
      </c>
      <c r="U65" s="324">
        <v>0</v>
      </c>
      <c r="V65" s="324">
        <v>1</v>
      </c>
      <c r="W65" s="324">
        <v>0</v>
      </c>
      <c r="X65" s="324">
        <v>1</v>
      </c>
      <c r="Y65" s="325" t="s">
        <v>205</v>
      </c>
      <c r="Z65" s="325" t="s">
        <v>1460</v>
      </c>
      <c r="AA65" s="326" t="s">
        <v>1461</v>
      </c>
      <c r="AB65" s="326" t="s">
        <v>991</v>
      </c>
      <c r="AC65" s="326">
        <v>1579951</v>
      </c>
      <c r="AD65" s="319" t="s">
        <v>176</v>
      </c>
      <c r="AE65" s="325">
        <v>41579</v>
      </c>
      <c r="AF65" s="325">
        <v>42308</v>
      </c>
      <c r="AG65" s="319" t="s">
        <v>311</v>
      </c>
      <c r="AH65" s="319" t="s">
        <v>156</v>
      </c>
      <c r="AI65" s="319" t="s">
        <v>157</v>
      </c>
      <c r="AJ65" s="319" t="s">
        <v>357</v>
      </c>
      <c r="AK65" s="319" t="s">
        <v>159</v>
      </c>
      <c r="AL65" s="319" t="s">
        <v>160</v>
      </c>
      <c r="AM65" s="319"/>
      <c r="AN65" s="319"/>
      <c r="AO65" s="327" t="s">
        <v>957</v>
      </c>
      <c r="AP65" s="319" t="s">
        <v>170</v>
      </c>
      <c r="AQ65" s="319" t="s">
        <v>162</v>
      </c>
      <c r="AR65" s="319" t="s">
        <v>163</v>
      </c>
      <c r="AS65" s="319" t="s">
        <v>164</v>
      </c>
      <c r="AT65" s="319" t="s">
        <v>251</v>
      </c>
      <c r="AU65" s="319" t="s">
        <v>1560</v>
      </c>
      <c r="AV65" s="325" t="s">
        <v>178</v>
      </c>
      <c r="AW65" s="319" t="s">
        <v>954</v>
      </c>
      <c r="AX65" s="319" t="s">
        <v>813</v>
      </c>
      <c r="AY65" s="325" t="s">
        <v>890</v>
      </c>
      <c r="AZ65" s="325" t="s">
        <v>224</v>
      </c>
      <c r="BA65" s="325">
        <v>32097</v>
      </c>
      <c r="BB65" s="325">
        <v>39686</v>
      </c>
      <c r="BC65" s="319" t="s">
        <v>168</v>
      </c>
      <c r="BD65" s="319" t="s">
        <v>808</v>
      </c>
      <c r="BE65" s="319" t="s">
        <v>808</v>
      </c>
      <c r="BF65" s="299" t="s">
        <v>786</v>
      </c>
      <c r="BG65" s="299" t="b">
        <v>1</v>
      </c>
      <c r="BH65" s="299">
        <v>68</v>
      </c>
      <c r="BI65" s="370">
        <v>0.85</v>
      </c>
      <c r="BJ65" s="298" t="s">
        <v>845</v>
      </c>
      <c r="BK65" s="298">
        <v>0</v>
      </c>
      <c r="BL65" s="299" t="s">
        <v>104</v>
      </c>
    </row>
    <row r="66" spans="1:64" ht="12.75" customHeight="1">
      <c r="A66" s="322">
        <v>41456</v>
      </c>
      <c r="B66" s="279" t="s">
        <v>1008</v>
      </c>
      <c r="C66" s="317">
        <v>1</v>
      </c>
      <c r="D66" s="318">
        <v>21949502</v>
      </c>
      <c r="E66" s="318" t="s">
        <v>1129</v>
      </c>
      <c r="F66" s="319" t="s">
        <v>199</v>
      </c>
      <c r="G66" s="319" t="s">
        <v>145</v>
      </c>
      <c r="H66" s="369" t="s">
        <v>242</v>
      </c>
      <c r="I66" s="368" t="s">
        <v>1437</v>
      </c>
      <c r="J66" s="320" t="s">
        <v>348</v>
      </c>
      <c r="K66" s="320" t="s">
        <v>270</v>
      </c>
      <c r="L66" s="321" t="s">
        <v>1451</v>
      </c>
      <c r="M66" s="321" t="s">
        <v>1130</v>
      </c>
      <c r="N66" s="321"/>
      <c r="O66" s="321" t="s">
        <v>881</v>
      </c>
      <c r="P66" s="321" t="s">
        <v>152</v>
      </c>
      <c r="Q66" s="321" t="s">
        <v>153</v>
      </c>
      <c r="R66" s="322">
        <v>42309</v>
      </c>
      <c r="S66" s="323">
        <v>-66</v>
      </c>
      <c r="T66" s="323">
        <v>-9.4285714285714288</v>
      </c>
      <c r="U66" s="324">
        <v>0</v>
      </c>
      <c r="V66" s="324">
        <v>0.99999999999999989</v>
      </c>
      <c r="W66" s="324">
        <v>0</v>
      </c>
      <c r="X66" s="324">
        <v>1</v>
      </c>
      <c r="Y66" s="325" t="s">
        <v>205</v>
      </c>
      <c r="Z66" s="325" t="s">
        <v>257</v>
      </c>
      <c r="AA66" s="326" t="s">
        <v>1010</v>
      </c>
      <c r="AB66" s="326" t="s">
        <v>827</v>
      </c>
      <c r="AC66" s="326">
        <v>795130</v>
      </c>
      <c r="AD66" s="319" t="s">
        <v>155</v>
      </c>
      <c r="AE66" s="325">
        <v>41456</v>
      </c>
      <c r="AF66" s="325">
        <v>42308</v>
      </c>
      <c r="AG66" s="319" t="s">
        <v>311</v>
      </c>
      <c r="AH66" s="319" t="s">
        <v>156</v>
      </c>
      <c r="AI66" s="319" t="s">
        <v>157</v>
      </c>
      <c r="AJ66" s="319" t="s">
        <v>154</v>
      </c>
      <c r="AK66" s="319" t="s">
        <v>159</v>
      </c>
      <c r="AL66" s="319" t="s">
        <v>160</v>
      </c>
      <c r="AM66" s="319"/>
      <c r="AN66" s="319"/>
      <c r="AO66" s="327" t="s">
        <v>964</v>
      </c>
      <c r="AP66" s="319" t="s">
        <v>272</v>
      </c>
      <c r="AQ66" s="319" t="s">
        <v>162</v>
      </c>
      <c r="AR66" s="319" t="s">
        <v>163</v>
      </c>
      <c r="AS66" s="319" t="s">
        <v>164</v>
      </c>
      <c r="AT66" s="319" t="s">
        <v>251</v>
      </c>
      <c r="AU66" s="319" t="s">
        <v>1571</v>
      </c>
      <c r="AV66" s="325" t="s">
        <v>273</v>
      </c>
      <c r="AW66" s="319" t="s">
        <v>1031</v>
      </c>
      <c r="AX66" s="319" t="s">
        <v>1032</v>
      </c>
      <c r="AY66" s="325" t="s">
        <v>894</v>
      </c>
      <c r="AZ66" s="325" t="s">
        <v>349</v>
      </c>
      <c r="BA66" s="325">
        <v>41414</v>
      </c>
      <c r="BB66" s="325">
        <v>41414</v>
      </c>
      <c r="BC66" s="319" t="s">
        <v>168</v>
      </c>
      <c r="BD66" s="319" t="s">
        <v>808</v>
      </c>
      <c r="BE66" s="319" t="s">
        <v>808</v>
      </c>
      <c r="BF66" s="299" t="s">
        <v>786</v>
      </c>
      <c r="BG66" s="299" t="b">
        <v>1</v>
      </c>
      <c r="BH66" s="299">
        <v>68</v>
      </c>
      <c r="BI66" s="370">
        <v>0.85</v>
      </c>
      <c r="BJ66" s="298" t="s">
        <v>845</v>
      </c>
      <c r="BK66" s="298">
        <v>0</v>
      </c>
      <c r="BL66" s="299" t="s">
        <v>104</v>
      </c>
    </row>
    <row r="67" spans="1:64" ht="12.75" customHeight="1">
      <c r="A67" s="322">
        <v>41561</v>
      </c>
      <c r="B67" s="279" t="s">
        <v>916</v>
      </c>
      <c r="C67" s="317">
        <v>0.19999999999999996</v>
      </c>
      <c r="D67" s="318">
        <v>20294258</v>
      </c>
      <c r="E67" s="318" t="s">
        <v>325</v>
      </c>
      <c r="F67" s="319" t="s">
        <v>144</v>
      </c>
      <c r="G67" s="319" t="s">
        <v>145</v>
      </c>
      <c r="H67" s="369" t="s">
        <v>242</v>
      </c>
      <c r="I67" s="368" t="s">
        <v>1450</v>
      </c>
      <c r="J67" s="320" t="s">
        <v>180</v>
      </c>
      <c r="K67" s="320" t="s">
        <v>147</v>
      </c>
      <c r="L67" s="321" t="s">
        <v>148</v>
      </c>
      <c r="M67" s="321" t="s">
        <v>181</v>
      </c>
      <c r="N67" s="321" t="s">
        <v>149</v>
      </c>
      <c r="O67" s="321" t="s">
        <v>154</v>
      </c>
      <c r="P67" s="321" t="s">
        <v>1462</v>
      </c>
      <c r="Q67" s="321" t="s">
        <v>266</v>
      </c>
      <c r="R67" s="322">
        <v>42217</v>
      </c>
      <c r="S67" s="323">
        <v>26</v>
      </c>
      <c r="T67" s="323">
        <v>3.7142857142857144</v>
      </c>
      <c r="U67" s="324">
        <v>0.8</v>
      </c>
      <c r="V67" s="324">
        <v>0.2</v>
      </c>
      <c r="W67" s="324">
        <v>0.8</v>
      </c>
      <c r="X67" s="324">
        <v>0.2</v>
      </c>
      <c r="Y67" s="325" t="s">
        <v>183</v>
      </c>
      <c r="Z67" s="325" t="s">
        <v>326</v>
      </c>
      <c r="AA67" s="326" t="s">
        <v>24</v>
      </c>
      <c r="AB67" s="326" t="s">
        <v>1394</v>
      </c>
      <c r="AC67" s="326">
        <v>931322</v>
      </c>
      <c r="AD67" s="319" t="s">
        <v>155</v>
      </c>
      <c r="AE67" s="325">
        <v>41561</v>
      </c>
      <c r="AF67" s="325">
        <v>42277</v>
      </c>
      <c r="AG67" s="319" t="s">
        <v>311</v>
      </c>
      <c r="AH67" s="319" t="s">
        <v>156</v>
      </c>
      <c r="AI67" s="319" t="s">
        <v>157</v>
      </c>
      <c r="AJ67" s="319" t="s">
        <v>184</v>
      </c>
      <c r="AK67" s="319" t="s">
        <v>159</v>
      </c>
      <c r="AL67" s="319" t="s">
        <v>160</v>
      </c>
      <c r="AM67" s="319"/>
      <c r="AN67" s="319"/>
      <c r="AO67" s="327" t="s">
        <v>949</v>
      </c>
      <c r="AP67" s="319" t="s">
        <v>161</v>
      </c>
      <c r="AQ67" s="319" t="s">
        <v>162</v>
      </c>
      <c r="AR67" s="319" t="s">
        <v>163</v>
      </c>
      <c r="AS67" s="319" t="s">
        <v>164</v>
      </c>
      <c r="AT67" s="319" t="s">
        <v>291</v>
      </c>
      <c r="AU67" s="319" t="s">
        <v>1463</v>
      </c>
      <c r="AV67" s="325" t="s">
        <v>178</v>
      </c>
      <c r="AW67" s="319" t="s">
        <v>956</v>
      </c>
      <c r="AX67" s="319" t="s">
        <v>809</v>
      </c>
      <c r="AY67" s="325" t="s">
        <v>889</v>
      </c>
      <c r="AZ67" s="325" t="s">
        <v>186</v>
      </c>
      <c r="BA67" s="325">
        <v>38670</v>
      </c>
      <c r="BB67" s="325">
        <v>39142</v>
      </c>
      <c r="BC67" s="319" t="s">
        <v>168</v>
      </c>
      <c r="BD67" s="319" t="s">
        <v>808</v>
      </c>
      <c r="BE67" s="319" t="s">
        <v>808</v>
      </c>
      <c r="BF67" s="299" t="s">
        <v>1454</v>
      </c>
      <c r="BG67" s="299" t="b">
        <v>1</v>
      </c>
      <c r="BH67" s="299">
        <v>37</v>
      </c>
      <c r="BI67" s="370">
        <v>0.85</v>
      </c>
      <c r="BJ67" s="298" t="s">
        <v>845</v>
      </c>
      <c r="BK67" s="298">
        <v>0</v>
      </c>
      <c r="BL67" s="299" t="s">
        <v>104</v>
      </c>
    </row>
    <row r="68" spans="1:64" ht="12.75" customHeight="1">
      <c r="A68" s="322">
        <v>42072</v>
      </c>
      <c r="B68" s="279" t="s">
        <v>1008</v>
      </c>
      <c r="C68" s="317">
        <v>1</v>
      </c>
      <c r="D68" s="318">
        <v>21594091</v>
      </c>
      <c r="E68" s="318" t="s">
        <v>327</v>
      </c>
      <c r="F68" s="319" t="s">
        <v>144</v>
      </c>
      <c r="G68" s="319" t="s">
        <v>145</v>
      </c>
      <c r="H68" s="369" t="s">
        <v>242</v>
      </c>
      <c r="I68" s="368" t="s">
        <v>1450</v>
      </c>
      <c r="J68" s="320" t="s">
        <v>146</v>
      </c>
      <c r="K68" s="320" t="s">
        <v>147</v>
      </c>
      <c r="L68" s="321" t="s">
        <v>148</v>
      </c>
      <c r="M68" s="321" t="s">
        <v>149</v>
      </c>
      <c r="N68" s="321" t="s">
        <v>313</v>
      </c>
      <c r="O68" s="321" t="s">
        <v>151</v>
      </c>
      <c r="P68" s="321" t="s">
        <v>152</v>
      </c>
      <c r="Q68" s="321" t="s">
        <v>153</v>
      </c>
      <c r="R68" s="322">
        <v>42309</v>
      </c>
      <c r="S68" s="323">
        <v>-66</v>
      </c>
      <c r="T68" s="323">
        <v>-9.4285714285714288</v>
      </c>
      <c r="U68" s="324">
        <v>0</v>
      </c>
      <c r="V68" s="324">
        <v>1</v>
      </c>
      <c r="W68" s="324">
        <v>0</v>
      </c>
      <c r="X68" s="324">
        <v>1</v>
      </c>
      <c r="Y68" s="325" t="s">
        <v>154</v>
      </c>
      <c r="Z68" s="325" t="s">
        <v>154</v>
      </c>
      <c r="AA68" s="326" t="s">
        <v>22</v>
      </c>
      <c r="AB68" s="326" t="s">
        <v>149</v>
      </c>
      <c r="AC68" s="326">
        <v>3907157</v>
      </c>
      <c r="AD68" s="319" t="s">
        <v>155</v>
      </c>
      <c r="AE68" s="325">
        <v>42072</v>
      </c>
      <c r="AF68" s="325">
        <v>42308</v>
      </c>
      <c r="AG68" s="319" t="s">
        <v>311</v>
      </c>
      <c r="AH68" s="319" t="s">
        <v>156</v>
      </c>
      <c r="AI68" s="319" t="s">
        <v>157</v>
      </c>
      <c r="AJ68" s="319" t="s">
        <v>158</v>
      </c>
      <c r="AK68" s="319" t="s">
        <v>159</v>
      </c>
      <c r="AL68" s="319" t="s">
        <v>160</v>
      </c>
      <c r="AM68" s="319"/>
      <c r="AN68" s="319"/>
      <c r="AO68" s="327" t="s">
        <v>949</v>
      </c>
      <c r="AP68" s="319" t="s">
        <v>161</v>
      </c>
      <c r="AQ68" s="319" t="s">
        <v>162</v>
      </c>
      <c r="AR68" s="319" t="s">
        <v>163</v>
      </c>
      <c r="AS68" s="319" t="s">
        <v>164</v>
      </c>
      <c r="AT68" s="319" t="s">
        <v>185</v>
      </c>
      <c r="AU68" s="319" t="s">
        <v>1154</v>
      </c>
      <c r="AV68" s="325" t="s">
        <v>166</v>
      </c>
      <c r="AW68" s="319" t="s">
        <v>962</v>
      </c>
      <c r="AX68" s="319" t="s">
        <v>807</v>
      </c>
      <c r="AY68" s="325" t="s">
        <v>889</v>
      </c>
      <c r="AZ68" s="325" t="s">
        <v>167</v>
      </c>
      <c r="BA68" s="325">
        <v>40365</v>
      </c>
      <c r="BB68" s="325">
        <v>40365</v>
      </c>
      <c r="BC68" s="319" t="s">
        <v>168</v>
      </c>
      <c r="BD68" s="319" t="s">
        <v>808</v>
      </c>
      <c r="BE68" s="319" t="s">
        <v>808</v>
      </c>
      <c r="BF68" s="299" t="s">
        <v>786</v>
      </c>
      <c r="BG68" s="299" t="b">
        <v>1</v>
      </c>
      <c r="BH68" s="299">
        <v>68</v>
      </c>
      <c r="BI68" s="370">
        <v>0.85</v>
      </c>
      <c r="BJ68" s="298" t="s">
        <v>845</v>
      </c>
      <c r="BK68" s="298">
        <v>0</v>
      </c>
      <c r="BL68" s="299" t="s">
        <v>104</v>
      </c>
    </row>
    <row r="69" spans="1:64" ht="12.75" customHeight="1">
      <c r="A69" s="322">
        <v>42217</v>
      </c>
      <c r="B69" s="279" t="s">
        <v>916</v>
      </c>
      <c r="C69" s="317">
        <v>1</v>
      </c>
      <c r="D69" s="318">
        <v>21837584</v>
      </c>
      <c r="E69" s="318" t="s">
        <v>328</v>
      </c>
      <c r="F69" s="319" t="s">
        <v>144</v>
      </c>
      <c r="G69" s="319" t="s">
        <v>145</v>
      </c>
      <c r="H69" s="369" t="s">
        <v>242</v>
      </c>
      <c r="I69" s="368" t="s">
        <v>1450</v>
      </c>
      <c r="J69" s="320" t="s">
        <v>180</v>
      </c>
      <c r="K69" s="320" t="s">
        <v>147</v>
      </c>
      <c r="L69" s="321" t="s">
        <v>148</v>
      </c>
      <c r="M69" s="321" t="s">
        <v>181</v>
      </c>
      <c r="N69" s="321" t="s">
        <v>275</v>
      </c>
      <c r="O69" s="321" t="s">
        <v>154</v>
      </c>
      <c r="P69" s="321" t="s">
        <v>152</v>
      </c>
      <c r="Q69" s="321" t="s">
        <v>217</v>
      </c>
      <c r="R69" s="322">
        <v>42248</v>
      </c>
      <c r="S69" s="323">
        <v>-5</v>
      </c>
      <c r="T69" s="323">
        <v>-0.7142857142857143</v>
      </c>
      <c r="U69" s="324">
        <v>0</v>
      </c>
      <c r="V69" s="324">
        <v>1</v>
      </c>
      <c r="W69" s="324">
        <v>1</v>
      </c>
      <c r="X69" s="324">
        <v>0</v>
      </c>
      <c r="Y69" s="325" t="s">
        <v>154</v>
      </c>
      <c r="Z69" s="325" t="s">
        <v>154</v>
      </c>
      <c r="AA69" s="326" t="s">
        <v>1458</v>
      </c>
      <c r="AB69" s="326" t="s">
        <v>1464</v>
      </c>
      <c r="AC69" s="326">
        <v>5909199</v>
      </c>
      <c r="AD69" s="319" t="s">
        <v>155</v>
      </c>
      <c r="AE69" s="325">
        <v>42217</v>
      </c>
      <c r="AF69" s="325">
        <v>42277</v>
      </c>
      <c r="AG69" s="319" t="s">
        <v>311</v>
      </c>
      <c r="AH69" s="319" t="s">
        <v>156</v>
      </c>
      <c r="AI69" s="319" t="s">
        <v>157</v>
      </c>
      <c r="AJ69" s="319" t="s">
        <v>286</v>
      </c>
      <c r="AK69" s="319" t="s">
        <v>274</v>
      </c>
      <c r="AL69" s="319" t="s">
        <v>160</v>
      </c>
      <c r="AM69" s="319"/>
      <c r="AN69" s="319"/>
      <c r="AO69" s="327" t="s">
        <v>949</v>
      </c>
      <c r="AP69" s="319" t="s">
        <v>161</v>
      </c>
      <c r="AQ69" s="319" t="s">
        <v>162</v>
      </c>
      <c r="AR69" s="319" t="s">
        <v>163</v>
      </c>
      <c r="AS69" s="319" t="s">
        <v>164</v>
      </c>
      <c r="AT69" s="319" t="s">
        <v>329</v>
      </c>
      <c r="AU69" s="319" t="s">
        <v>330</v>
      </c>
      <c r="AV69" s="325" t="s">
        <v>192</v>
      </c>
      <c r="AW69" s="319" t="s">
        <v>950</v>
      </c>
      <c r="AX69" s="319" t="s">
        <v>811</v>
      </c>
      <c r="AY69" s="325" t="s">
        <v>889</v>
      </c>
      <c r="AZ69" s="325" t="s">
        <v>186</v>
      </c>
      <c r="BA69" s="325">
        <v>40966</v>
      </c>
      <c r="BB69" s="325">
        <v>40966</v>
      </c>
      <c r="BC69" s="319" t="s">
        <v>168</v>
      </c>
      <c r="BD69" s="319" t="s">
        <v>808</v>
      </c>
      <c r="BE69" s="319" t="s">
        <v>808</v>
      </c>
      <c r="BF69" s="299" t="s">
        <v>786</v>
      </c>
      <c r="BG69" s="299" t="b">
        <v>1</v>
      </c>
      <c r="BH69" s="299">
        <v>7</v>
      </c>
      <c r="BI69" s="370">
        <v>0.85</v>
      </c>
      <c r="BJ69" s="298" t="s">
        <v>845</v>
      </c>
      <c r="BK69" s="298">
        <v>0</v>
      </c>
      <c r="BL69" s="299" t="s">
        <v>104</v>
      </c>
    </row>
    <row r="70" spans="1:64" ht="12.75" customHeight="1">
      <c r="A70" s="322">
        <v>42142</v>
      </c>
      <c r="B70" s="279" t="s">
        <v>916</v>
      </c>
      <c r="C70" s="317">
        <v>1</v>
      </c>
      <c r="D70" s="318">
        <v>21556001</v>
      </c>
      <c r="E70" s="318" t="s">
        <v>927</v>
      </c>
      <c r="F70" s="319" t="s">
        <v>235</v>
      </c>
      <c r="G70" s="319" t="s">
        <v>145</v>
      </c>
      <c r="H70" s="369" t="s">
        <v>242</v>
      </c>
      <c r="I70" s="368" t="s">
        <v>1437</v>
      </c>
      <c r="J70" s="320" t="s">
        <v>180</v>
      </c>
      <c r="K70" s="320" t="s">
        <v>147</v>
      </c>
      <c r="L70" s="321" t="s">
        <v>148</v>
      </c>
      <c r="M70" s="321" t="s">
        <v>182</v>
      </c>
      <c r="N70" s="321" t="s">
        <v>353</v>
      </c>
      <c r="O70" s="321" t="s">
        <v>154</v>
      </c>
      <c r="P70" s="321" t="s">
        <v>152</v>
      </c>
      <c r="Q70" s="321"/>
      <c r="R70" s="322"/>
      <c r="S70" s="323"/>
      <c r="T70" s="323"/>
      <c r="U70" s="324">
        <v>0</v>
      </c>
      <c r="V70" s="324">
        <v>1</v>
      </c>
      <c r="W70" s="324">
        <v>0</v>
      </c>
      <c r="X70" s="324">
        <v>1</v>
      </c>
      <c r="Y70" s="325" t="s">
        <v>154</v>
      </c>
      <c r="Z70" s="325" t="s">
        <v>154</v>
      </c>
      <c r="AA70" s="326" t="s">
        <v>920</v>
      </c>
      <c r="AB70" s="326" t="s">
        <v>928</v>
      </c>
      <c r="AC70" s="326">
        <v>4648126</v>
      </c>
      <c r="AD70" s="319" t="s">
        <v>176</v>
      </c>
      <c r="AE70" s="325">
        <v>42142</v>
      </c>
      <c r="AF70" s="325">
        <v>42277</v>
      </c>
      <c r="AG70" s="319" t="s">
        <v>311</v>
      </c>
      <c r="AH70" s="319" t="s">
        <v>156</v>
      </c>
      <c r="AI70" s="319" t="s">
        <v>157</v>
      </c>
      <c r="AJ70" s="319" t="s">
        <v>341</v>
      </c>
      <c r="AK70" s="319" t="s">
        <v>159</v>
      </c>
      <c r="AL70" s="319" t="s">
        <v>160</v>
      </c>
      <c r="AM70" s="319"/>
      <c r="AN70" s="319"/>
      <c r="AO70" s="327" t="s">
        <v>949</v>
      </c>
      <c r="AP70" s="319" t="s">
        <v>161</v>
      </c>
      <c r="AQ70" s="319" t="s">
        <v>162</v>
      </c>
      <c r="AR70" s="319" t="s">
        <v>163</v>
      </c>
      <c r="AS70" s="319" t="s">
        <v>164</v>
      </c>
      <c r="AT70" s="319" t="s">
        <v>165</v>
      </c>
      <c r="AU70" s="319" t="s">
        <v>929</v>
      </c>
      <c r="AV70" s="325" t="s">
        <v>178</v>
      </c>
      <c r="AW70" s="319" t="s">
        <v>954</v>
      </c>
      <c r="AX70" s="319" t="s">
        <v>813</v>
      </c>
      <c r="AY70" s="325" t="s">
        <v>889</v>
      </c>
      <c r="AZ70" s="325" t="s">
        <v>186</v>
      </c>
      <c r="BA70" s="325">
        <v>40212</v>
      </c>
      <c r="BB70" s="325">
        <v>40212</v>
      </c>
      <c r="BC70" s="319" t="s">
        <v>168</v>
      </c>
      <c r="BD70" s="319" t="s">
        <v>242</v>
      </c>
      <c r="BE70" s="319" t="s">
        <v>808</v>
      </c>
      <c r="BF70" s="299" t="s">
        <v>786</v>
      </c>
      <c r="BG70" s="299" t="b">
        <v>1</v>
      </c>
      <c r="BH70" s="299">
        <v>37</v>
      </c>
      <c r="BI70" s="370">
        <v>0.85</v>
      </c>
      <c r="BJ70" s="298" t="s">
        <v>845</v>
      </c>
      <c r="BK70" s="298">
        <v>0</v>
      </c>
      <c r="BL70" s="299" t="s">
        <v>104</v>
      </c>
    </row>
    <row r="71" spans="1:64" ht="12.75" customHeight="1">
      <c r="A71" s="322">
        <v>41579</v>
      </c>
      <c r="B71" s="279" t="s">
        <v>1008</v>
      </c>
      <c r="C71" s="317">
        <v>1</v>
      </c>
      <c r="D71" s="318">
        <v>81076597</v>
      </c>
      <c r="E71" s="318" t="s">
        <v>806</v>
      </c>
      <c r="F71" s="319" t="s">
        <v>199</v>
      </c>
      <c r="G71" s="319" t="s">
        <v>145</v>
      </c>
      <c r="H71" s="369" t="s">
        <v>242</v>
      </c>
      <c r="I71" s="368" t="s">
        <v>1437</v>
      </c>
      <c r="J71" s="320" t="s">
        <v>220</v>
      </c>
      <c r="K71" s="320" t="s">
        <v>171</v>
      </c>
      <c r="L71" s="321" t="s">
        <v>172</v>
      </c>
      <c r="M71" s="321" t="s">
        <v>853</v>
      </c>
      <c r="N71" s="321" t="s">
        <v>174</v>
      </c>
      <c r="O71" s="321" t="s">
        <v>154</v>
      </c>
      <c r="P71" s="321" t="s">
        <v>152</v>
      </c>
      <c r="Q71" s="321" t="s">
        <v>153</v>
      </c>
      <c r="R71" s="322">
        <v>42309</v>
      </c>
      <c r="S71" s="323">
        <v>-66</v>
      </c>
      <c r="T71" s="323">
        <v>-9.4285714285714288</v>
      </c>
      <c r="U71" s="324">
        <v>0</v>
      </c>
      <c r="V71" s="324">
        <v>1</v>
      </c>
      <c r="W71" s="324">
        <v>0</v>
      </c>
      <c r="X71" s="324">
        <v>1</v>
      </c>
      <c r="Y71" s="325" t="s">
        <v>205</v>
      </c>
      <c r="Z71" s="325" t="s">
        <v>1460</v>
      </c>
      <c r="AA71" s="326" t="s">
        <v>1461</v>
      </c>
      <c r="AB71" s="326" t="s">
        <v>991</v>
      </c>
      <c r="AC71" s="326">
        <v>1579951</v>
      </c>
      <c r="AD71" s="319" t="s">
        <v>176</v>
      </c>
      <c r="AE71" s="325">
        <v>41579</v>
      </c>
      <c r="AF71" s="325">
        <v>42308</v>
      </c>
      <c r="AG71" s="319" t="s">
        <v>311</v>
      </c>
      <c r="AH71" s="319" t="s">
        <v>156</v>
      </c>
      <c r="AI71" s="319" t="s">
        <v>157</v>
      </c>
      <c r="AJ71" s="319" t="s">
        <v>357</v>
      </c>
      <c r="AK71" s="319" t="s">
        <v>159</v>
      </c>
      <c r="AL71" s="319" t="s">
        <v>160</v>
      </c>
      <c r="AM71" s="319"/>
      <c r="AN71" s="319"/>
      <c r="AO71" s="327" t="s">
        <v>957</v>
      </c>
      <c r="AP71" s="319" t="s">
        <v>170</v>
      </c>
      <c r="AQ71" s="319" t="s">
        <v>162</v>
      </c>
      <c r="AR71" s="319" t="s">
        <v>163</v>
      </c>
      <c r="AS71" s="319" t="s">
        <v>164</v>
      </c>
      <c r="AT71" s="319" t="s">
        <v>251</v>
      </c>
      <c r="AU71" s="319" t="s">
        <v>854</v>
      </c>
      <c r="AV71" s="325" t="s">
        <v>178</v>
      </c>
      <c r="AW71" s="319" t="s">
        <v>963</v>
      </c>
      <c r="AX71" s="319" t="s">
        <v>810</v>
      </c>
      <c r="AY71" s="325" t="s">
        <v>890</v>
      </c>
      <c r="AZ71" s="325" t="s">
        <v>224</v>
      </c>
      <c r="BA71" s="325">
        <v>34702</v>
      </c>
      <c r="BB71" s="325">
        <v>39686</v>
      </c>
      <c r="BC71" s="319" t="s">
        <v>168</v>
      </c>
      <c r="BD71" s="319" t="s">
        <v>808</v>
      </c>
      <c r="BE71" s="319" t="s">
        <v>808</v>
      </c>
      <c r="BF71" s="299" t="s">
        <v>786</v>
      </c>
      <c r="BG71" s="299" t="b">
        <v>1</v>
      </c>
      <c r="BH71" s="299">
        <v>68</v>
      </c>
      <c r="BI71" s="370">
        <v>0.85</v>
      </c>
      <c r="BJ71" s="298" t="s">
        <v>845</v>
      </c>
      <c r="BK71" s="298">
        <v>0</v>
      </c>
      <c r="BL71" s="299" t="s">
        <v>104</v>
      </c>
    </row>
    <row r="72" spans="1:64" ht="12.75" customHeight="1">
      <c r="A72" s="322">
        <v>41579</v>
      </c>
      <c r="B72" s="279" t="s">
        <v>1008</v>
      </c>
      <c r="C72" s="317">
        <v>1</v>
      </c>
      <c r="D72" s="318">
        <v>21587904</v>
      </c>
      <c r="E72" s="318" t="s">
        <v>1136</v>
      </c>
      <c r="F72" s="319" t="s">
        <v>1137</v>
      </c>
      <c r="G72" s="319" t="s">
        <v>59</v>
      </c>
      <c r="H72" s="369" t="s">
        <v>845</v>
      </c>
      <c r="I72" s="368" t="s">
        <v>1452</v>
      </c>
      <c r="J72" s="320" t="s">
        <v>908</v>
      </c>
      <c r="K72" s="320" t="s">
        <v>951</v>
      </c>
      <c r="L72" s="321" t="s">
        <v>148</v>
      </c>
      <c r="M72" s="321" t="s">
        <v>215</v>
      </c>
      <c r="N72" s="321" t="s">
        <v>225</v>
      </c>
      <c r="O72" s="321"/>
      <c r="P72" s="321" t="s">
        <v>1281</v>
      </c>
      <c r="Q72" s="321"/>
      <c r="R72" s="322"/>
      <c r="S72" s="323"/>
      <c r="T72" s="323"/>
      <c r="U72" s="324">
        <v>0</v>
      </c>
      <c r="V72" s="324">
        <v>1</v>
      </c>
      <c r="W72" s="324">
        <v>0.29999999999999993</v>
      </c>
      <c r="X72" s="324">
        <v>0.70000000000000007</v>
      </c>
      <c r="Y72" s="325" t="s">
        <v>205</v>
      </c>
      <c r="Z72" s="325" t="s">
        <v>257</v>
      </c>
      <c r="AA72" s="326" t="s">
        <v>1018</v>
      </c>
      <c r="AB72" s="326" t="s">
        <v>1138</v>
      </c>
      <c r="AC72" s="326">
        <v>944594</v>
      </c>
      <c r="AD72" s="319" t="s">
        <v>155</v>
      </c>
      <c r="AE72" s="325">
        <v>41579</v>
      </c>
      <c r="AF72" s="325">
        <v>42308</v>
      </c>
      <c r="AG72" s="319" t="s">
        <v>311</v>
      </c>
      <c r="AH72" s="319" t="s">
        <v>156</v>
      </c>
      <c r="AI72" s="319" t="s">
        <v>340</v>
      </c>
      <c r="AJ72" s="319" t="s">
        <v>154</v>
      </c>
      <c r="AK72" s="319" t="s">
        <v>340</v>
      </c>
      <c r="AL72" s="319" t="s">
        <v>319</v>
      </c>
      <c r="AM72" s="319"/>
      <c r="AN72" s="319"/>
      <c r="AO72" s="327" t="s">
        <v>1139</v>
      </c>
      <c r="AP72" s="319" t="s">
        <v>908</v>
      </c>
      <c r="AQ72" s="319" t="s">
        <v>335</v>
      </c>
      <c r="AR72" s="319" t="s">
        <v>163</v>
      </c>
      <c r="AS72" s="319" t="s">
        <v>164</v>
      </c>
      <c r="AT72" s="319" t="s">
        <v>320</v>
      </c>
      <c r="AU72" s="319" t="s">
        <v>1140</v>
      </c>
      <c r="AV72" s="325" t="s">
        <v>1141</v>
      </c>
      <c r="AW72" s="319" t="s">
        <v>1142</v>
      </c>
      <c r="AX72" s="319"/>
      <c r="AY72" s="325"/>
      <c r="AZ72" s="325"/>
      <c r="BA72" s="325">
        <v>40289</v>
      </c>
      <c r="BB72" s="325">
        <v>40289</v>
      </c>
      <c r="BC72" s="319" t="s">
        <v>168</v>
      </c>
      <c r="BD72" s="319" t="s">
        <v>808</v>
      </c>
      <c r="BE72" s="319" t="s">
        <v>808</v>
      </c>
      <c r="BF72" s="299" t="s">
        <v>845</v>
      </c>
      <c r="BG72" s="299" t="b">
        <v>1</v>
      </c>
      <c r="BH72" s="299">
        <v>68</v>
      </c>
      <c r="BI72" s="370" t="s">
        <v>1284</v>
      </c>
      <c r="BJ72" s="298" t="s">
        <v>845</v>
      </c>
      <c r="BK72" s="298">
        <v>0</v>
      </c>
      <c r="BL72" s="299" t="s">
        <v>1465</v>
      </c>
    </row>
    <row r="73" spans="1:64" ht="12.75" customHeight="1">
      <c r="A73" s="322">
        <v>42156</v>
      </c>
      <c r="B73" s="279" t="s">
        <v>1008</v>
      </c>
      <c r="C73" s="317">
        <v>0.75</v>
      </c>
      <c r="D73" s="318">
        <v>20000929</v>
      </c>
      <c r="E73" s="318" t="s">
        <v>1143</v>
      </c>
      <c r="F73" s="319" t="s">
        <v>199</v>
      </c>
      <c r="G73" s="319" t="s">
        <v>145</v>
      </c>
      <c r="H73" s="369" t="s">
        <v>242</v>
      </c>
      <c r="I73" s="368" t="s">
        <v>1437</v>
      </c>
      <c r="J73" s="320" t="s">
        <v>269</v>
      </c>
      <c r="K73" s="320" t="s">
        <v>270</v>
      </c>
      <c r="L73" s="321" t="s">
        <v>1451</v>
      </c>
      <c r="M73" s="321" t="s">
        <v>819</v>
      </c>
      <c r="N73" s="321"/>
      <c r="O73" s="321" t="s">
        <v>881</v>
      </c>
      <c r="P73" s="321" t="s">
        <v>1572</v>
      </c>
      <c r="Q73" s="321" t="s">
        <v>153</v>
      </c>
      <c r="R73" s="322">
        <v>42309</v>
      </c>
      <c r="S73" s="323">
        <v>-66</v>
      </c>
      <c r="T73" s="323">
        <v>-9.4285714285714288</v>
      </c>
      <c r="U73" s="324">
        <v>0.25</v>
      </c>
      <c r="V73" s="324">
        <v>0.5</v>
      </c>
      <c r="W73" s="324">
        <v>0.25</v>
      </c>
      <c r="X73" s="324">
        <v>0.5</v>
      </c>
      <c r="Y73" s="325" t="s">
        <v>205</v>
      </c>
      <c r="Z73" s="325" t="s">
        <v>1144</v>
      </c>
      <c r="AA73" s="326" t="s">
        <v>1145</v>
      </c>
      <c r="AB73" s="326" t="s">
        <v>1146</v>
      </c>
      <c r="AC73" s="326">
        <v>2838163</v>
      </c>
      <c r="AD73" s="319" t="s">
        <v>155</v>
      </c>
      <c r="AE73" s="325">
        <v>42156</v>
      </c>
      <c r="AF73" s="325">
        <v>42307</v>
      </c>
      <c r="AG73" s="319" t="s">
        <v>311</v>
      </c>
      <c r="AH73" s="319" t="s">
        <v>156</v>
      </c>
      <c r="AI73" s="319" t="s">
        <v>157</v>
      </c>
      <c r="AJ73" s="319" t="s">
        <v>1147</v>
      </c>
      <c r="AK73" s="319" t="s">
        <v>159</v>
      </c>
      <c r="AL73" s="319" t="s">
        <v>160</v>
      </c>
      <c r="AM73" s="319"/>
      <c r="AN73" s="319"/>
      <c r="AO73" s="327" t="s">
        <v>964</v>
      </c>
      <c r="AP73" s="319" t="s">
        <v>272</v>
      </c>
      <c r="AQ73" s="319" t="s">
        <v>162</v>
      </c>
      <c r="AR73" s="319" t="s">
        <v>163</v>
      </c>
      <c r="AS73" s="319" t="s">
        <v>164</v>
      </c>
      <c r="AT73" s="319" t="s">
        <v>165</v>
      </c>
      <c r="AU73" s="319" t="s">
        <v>1148</v>
      </c>
      <c r="AV73" s="325" t="s">
        <v>1149</v>
      </c>
      <c r="AW73" s="319" t="s">
        <v>1150</v>
      </c>
      <c r="AX73" s="319" t="s">
        <v>1151</v>
      </c>
      <c r="AY73" s="325" t="s">
        <v>894</v>
      </c>
      <c r="AZ73" s="325" t="s">
        <v>1082</v>
      </c>
      <c r="BA73" s="325">
        <v>37397</v>
      </c>
      <c r="BB73" s="325">
        <v>37834</v>
      </c>
      <c r="BC73" s="319" t="s">
        <v>168</v>
      </c>
      <c r="BD73" s="319" t="s">
        <v>808</v>
      </c>
      <c r="BE73" s="319" t="s">
        <v>808</v>
      </c>
      <c r="BF73" s="299" t="s">
        <v>787</v>
      </c>
      <c r="BG73" s="299" t="b">
        <v>1</v>
      </c>
      <c r="BH73" s="299">
        <v>67</v>
      </c>
      <c r="BI73" s="370">
        <v>0.85</v>
      </c>
      <c r="BJ73" s="298" t="s">
        <v>845</v>
      </c>
      <c r="BK73" s="298">
        <v>0</v>
      </c>
      <c r="BL73" s="299" t="s">
        <v>104</v>
      </c>
    </row>
    <row r="74" spans="1:64" ht="12.75" customHeight="1">
      <c r="A74" s="322">
        <v>42233</v>
      </c>
      <c r="B74" s="279" t="s">
        <v>1008</v>
      </c>
      <c r="C74" s="317">
        <v>1</v>
      </c>
      <c r="D74" s="318">
        <v>60036284</v>
      </c>
      <c r="E74" s="318" t="s">
        <v>1466</v>
      </c>
      <c r="F74" s="319" t="s">
        <v>235</v>
      </c>
      <c r="G74" s="319" t="s">
        <v>145</v>
      </c>
      <c r="H74" s="369" t="s">
        <v>242</v>
      </c>
      <c r="I74" s="368" t="s">
        <v>1437</v>
      </c>
      <c r="J74" s="320" t="s">
        <v>187</v>
      </c>
      <c r="K74" s="320" t="s">
        <v>147</v>
      </c>
      <c r="L74" s="321" t="s">
        <v>148</v>
      </c>
      <c r="M74" s="321" t="s">
        <v>215</v>
      </c>
      <c r="N74" s="321" t="s">
        <v>225</v>
      </c>
      <c r="O74" s="321" t="s">
        <v>879</v>
      </c>
      <c r="P74" s="321" t="s">
        <v>204</v>
      </c>
      <c r="Q74" s="321" t="s">
        <v>153</v>
      </c>
      <c r="R74" s="322">
        <v>42309</v>
      </c>
      <c r="S74" s="323">
        <v>-66</v>
      </c>
      <c r="T74" s="323">
        <v>-9.4285714285714288</v>
      </c>
      <c r="U74" s="324">
        <v>0</v>
      </c>
      <c r="V74" s="324">
        <v>1</v>
      </c>
      <c r="W74" s="324">
        <v>0</v>
      </c>
      <c r="X74" s="324">
        <v>1</v>
      </c>
      <c r="Y74" s="325" t="s">
        <v>154</v>
      </c>
      <c r="Z74" s="325" t="s">
        <v>154</v>
      </c>
      <c r="AA74" s="326" t="s">
        <v>1467</v>
      </c>
      <c r="AB74" s="326" t="s">
        <v>1573</v>
      </c>
      <c r="AC74" s="326">
        <v>5750709</v>
      </c>
      <c r="AD74" s="319" t="s">
        <v>155</v>
      </c>
      <c r="AE74" s="325">
        <v>42233</v>
      </c>
      <c r="AF74" s="325">
        <v>42307</v>
      </c>
      <c r="AG74" s="319" t="s">
        <v>311</v>
      </c>
      <c r="AH74" s="319" t="s">
        <v>156</v>
      </c>
      <c r="AI74" s="319" t="s">
        <v>386</v>
      </c>
      <c r="AJ74" s="319" t="s">
        <v>1574</v>
      </c>
      <c r="AK74" s="319" t="s">
        <v>274</v>
      </c>
      <c r="AL74" s="319" t="s">
        <v>160</v>
      </c>
      <c r="AM74" s="319"/>
      <c r="AN74" s="319"/>
      <c r="AO74" s="327" t="s">
        <v>949</v>
      </c>
      <c r="AP74" s="319" t="s">
        <v>161</v>
      </c>
      <c r="AQ74" s="319" t="s">
        <v>162</v>
      </c>
      <c r="AR74" s="319" t="s">
        <v>163</v>
      </c>
      <c r="AS74" s="319" t="s">
        <v>164</v>
      </c>
      <c r="AT74" s="319" t="s">
        <v>165</v>
      </c>
      <c r="AU74" s="319" t="s">
        <v>1468</v>
      </c>
      <c r="AV74" s="325" t="s">
        <v>178</v>
      </c>
      <c r="AW74" s="319" t="s">
        <v>954</v>
      </c>
      <c r="AX74" s="319" t="s">
        <v>813</v>
      </c>
      <c r="AY74" s="325" t="s">
        <v>889</v>
      </c>
      <c r="AZ74" s="325" t="s">
        <v>193</v>
      </c>
      <c r="BA74" s="325">
        <v>42170</v>
      </c>
      <c r="BB74" s="325">
        <v>42170</v>
      </c>
      <c r="BC74" s="319" t="s">
        <v>168</v>
      </c>
      <c r="BD74" s="319" t="s">
        <v>808</v>
      </c>
      <c r="BE74" s="319" t="s">
        <v>808</v>
      </c>
      <c r="BF74" s="299" t="s">
        <v>787</v>
      </c>
      <c r="BG74" s="299" t="b">
        <v>1</v>
      </c>
      <c r="BH74" s="299">
        <v>67</v>
      </c>
      <c r="BI74" s="370">
        <v>0.85</v>
      </c>
      <c r="BJ74" s="298" t="s">
        <v>845</v>
      </c>
      <c r="BK74" s="298">
        <v>0</v>
      </c>
      <c r="BL74" s="299" t="s">
        <v>104</v>
      </c>
    </row>
    <row r="75" spans="1:64" ht="12.75" customHeight="1">
      <c r="A75" s="322">
        <v>42037</v>
      </c>
      <c r="B75" s="279" t="s">
        <v>800</v>
      </c>
      <c r="C75" s="317">
        <v>1</v>
      </c>
      <c r="D75" s="318">
        <v>21733257</v>
      </c>
      <c r="E75" s="318" t="s">
        <v>384</v>
      </c>
      <c r="F75" s="319" t="s">
        <v>199</v>
      </c>
      <c r="G75" s="319" t="s">
        <v>145</v>
      </c>
      <c r="H75" s="369" t="s">
        <v>242</v>
      </c>
      <c r="I75" s="368" t="s">
        <v>1437</v>
      </c>
      <c r="J75" s="320" t="s">
        <v>234</v>
      </c>
      <c r="K75" s="320" t="s">
        <v>232</v>
      </c>
      <c r="L75" s="321" t="s">
        <v>172</v>
      </c>
      <c r="M75" s="321" t="s">
        <v>253</v>
      </c>
      <c r="N75" s="321" t="s">
        <v>304</v>
      </c>
      <c r="O75" s="321" t="s">
        <v>815</v>
      </c>
      <c r="P75" s="321" t="s">
        <v>152</v>
      </c>
      <c r="Q75" s="321"/>
      <c r="R75" s="322"/>
      <c r="S75" s="323"/>
      <c r="T75" s="323"/>
      <c r="U75" s="324">
        <v>0</v>
      </c>
      <c r="V75" s="324">
        <v>1</v>
      </c>
      <c r="W75" s="324">
        <v>0.25</v>
      </c>
      <c r="X75" s="324">
        <v>0.75</v>
      </c>
      <c r="Y75" s="325" t="s">
        <v>205</v>
      </c>
      <c r="Z75" s="325" t="s">
        <v>257</v>
      </c>
      <c r="AA75" s="326" t="s">
        <v>30</v>
      </c>
      <c r="AB75" s="326" t="s">
        <v>385</v>
      </c>
      <c r="AC75" s="326">
        <v>3607336</v>
      </c>
      <c r="AD75" s="319" t="s">
        <v>176</v>
      </c>
      <c r="AE75" s="325">
        <v>42037</v>
      </c>
      <c r="AF75" s="325">
        <v>42247</v>
      </c>
      <c r="AG75" s="319" t="s">
        <v>311</v>
      </c>
      <c r="AH75" s="319" t="s">
        <v>156</v>
      </c>
      <c r="AI75" s="319" t="s">
        <v>386</v>
      </c>
      <c r="AJ75" s="319" t="s">
        <v>387</v>
      </c>
      <c r="AK75" s="319" t="s">
        <v>298</v>
      </c>
      <c r="AL75" s="319" t="s">
        <v>319</v>
      </c>
      <c r="AM75" s="319"/>
      <c r="AN75" s="319"/>
      <c r="AO75" s="327" t="s">
        <v>953</v>
      </c>
      <c r="AP75" s="319" t="s">
        <v>234</v>
      </c>
      <c r="AQ75" s="319" t="s">
        <v>162</v>
      </c>
      <c r="AR75" s="319" t="s">
        <v>163</v>
      </c>
      <c r="AS75" s="319" t="s">
        <v>164</v>
      </c>
      <c r="AT75" s="319" t="s">
        <v>165</v>
      </c>
      <c r="AU75" s="319" t="s">
        <v>388</v>
      </c>
      <c r="AV75" s="325" t="s">
        <v>178</v>
      </c>
      <c r="AW75" s="319" t="s">
        <v>963</v>
      </c>
      <c r="AX75" s="319" t="s">
        <v>810</v>
      </c>
      <c r="AY75" s="325" t="s">
        <v>891</v>
      </c>
      <c r="AZ75" s="325" t="s">
        <v>255</v>
      </c>
      <c r="BA75" s="325">
        <v>40735</v>
      </c>
      <c r="BB75" s="325">
        <v>40735</v>
      </c>
      <c r="BC75" s="319" t="s">
        <v>168</v>
      </c>
      <c r="BD75" s="319" t="s">
        <v>808</v>
      </c>
      <c r="BE75" s="319" t="s">
        <v>808</v>
      </c>
      <c r="BF75" s="299" t="s">
        <v>786</v>
      </c>
      <c r="BG75" s="299" t="b">
        <v>1</v>
      </c>
      <c r="BH75" s="299">
        <v>7</v>
      </c>
      <c r="BI75" s="370">
        <v>0.85</v>
      </c>
      <c r="BJ75" s="298" t="s">
        <v>845</v>
      </c>
      <c r="BK75" s="298">
        <v>0</v>
      </c>
      <c r="BL75" s="299" t="s">
        <v>104</v>
      </c>
    </row>
    <row r="76" spans="1:64" ht="12.75" customHeight="1">
      <c r="A76" s="322">
        <v>42186</v>
      </c>
      <c r="B76" s="279" t="s">
        <v>916</v>
      </c>
      <c r="C76" s="317">
        <v>1</v>
      </c>
      <c r="D76" s="318">
        <v>21989677</v>
      </c>
      <c r="E76" s="318" t="s">
        <v>1576</v>
      </c>
      <c r="F76" s="319" t="s">
        <v>144</v>
      </c>
      <c r="G76" s="319" t="s">
        <v>145</v>
      </c>
      <c r="H76" s="369" t="s">
        <v>242</v>
      </c>
      <c r="I76" s="368" t="s">
        <v>1450</v>
      </c>
      <c r="J76" s="320" t="s">
        <v>187</v>
      </c>
      <c r="K76" s="320" t="s">
        <v>147</v>
      </c>
      <c r="L76" s="321" t="s">
        <v>148</v>
      </c>
      <c r="M76" s="321" t="s">
        <v>1577</v>
      </c>
      <c r="N76" s="321" t="s">
        <v>181</v>
      </c>
      <c r="O76" s="321" t="s">
        <v>154</v>
      </c>
      <c r="P76" s="321" t="s">
        <v>196</v>
      </c>
      <c r="Q76" s="321" t="s">
        <v>217</v>
      </c>
      <c r="R76" s="322">
        <v>42248</v>
      </c>
      <c r="S76" s="323">
        <v>-5</v>
      </c>
      <c r="T76" s="323">
        <v>-0.7142857142857143</v>
      </c>
      <c r="U76" s="324">
        <v>0</v>
      </c>
      <c r="V76" s="324">
        <v>1</v>
      </c>
      <c r="W76" s="324">
        <v>0.30000000000000004</v>
      </c>
      <c r="X76" s="324">
        <v>0.7</v>
      </c>
      <c r="Y76" s="325" t="s">
        <v>154</v>
      </c>
      <c r="Z76" s="325" t="s">
        <v>154</v>
      </c>
      <c r="AA76" s="326" t="s">
        <v>1535</v>
      </c>
      <c r="AB76" s="326" t="s">
        <v>1577</v>
      </c>
      <c r="AC76" s="326">
        <v>4765054</v>
      </c>
      <c r="AD76" s="319" t="s">
        <v>176</v>
      </c>
      <c r="AE76" s="325">
        <v>42186</v>
      </c>
      <c r="AF76" s="325">
        <v>42262</v>
      </c>
      <c r="AG76" s="319" t="s">
        <v>311</v>
      </c>
      <c r="AH76" s="319" t="s">
        <v>156</v>
      </c>
      <c r="AI76" s="319" t="s">
        <v>1471</v>
      </c>
      <c r="AJ76" s="319" t="s">
        <v>230</v>
      </c>
      <c r="AK76" s="319" t="s">
        <v>274</v>
      </c>
      <c r="AL76" s="319" t="s">
        <v>160</v>
      </c>
      <c r="AM76" s="319"/>
      <c r="AN76" s="319"/>
      <c r="AO76" s="327" t="s">
        <v>949</v>
      </c>
      <c r="AP76" s="319" t="s">
        <v>161</v>
      </c>
      <c r="AQ76" s="319" t="s">
        <v>162</v>
      </c>
      <c r="AR76" s="319" t="s">
        <v>163</v>
      </c>
      <c r="AS76" s="319" t="s">
        <v>164</v>
      </c>
      <c r="AT76" s="319" t="s">
        <v>291</v>
      </c>
      <c r="AU76" s="319" t="s">
        <v>1578</v>
      </c>
      <c r="AV76" s="325" t="s">
        <v>178</v>
      </c>
      <c r="AW76" s="319" t="s">
        <v>956</v>
      </c>
      <c r="AX76" s="319" t="s">
        <v>809</v>
      </c>
      <c r="AY76" s="325" t="s">
        <v>889</v>
      </c>
      <c r="AZ76" s="325" t="s">
        <v>193</v>
      </c>
      <c r="BA76" s="325">
        <v>41589</v>
      </c>
      <c r="BB76" s="325">
        <v>41589</v>
      </c>
      <c r="BC76" s="319" t="s">
        <v>168</v>
      </c>
      <c r="BD76" s="319" t="s">
        <v>808</v>
      </c>
      <c r="BE76" s="319" t="s">
        <v>808</v>
      </c>
      <c r="BF76" s="299" t="s">
        <v>791</v>
      </c>
      <c r="BG76" s="299" t="b">
        <v>1</v>
      </c>
      <c r="BH76" s="299">
        <v>22</v>
      </c>
      <c r="BI76" s="370">
        <v>0.85</v>
      </c>
      <c r="BJ76" s="298" t="s">
        <v>845</v>
      </c>
      <c r="BK76" s="298">
        <v>0</v>
      </c>
      <c r="BL76" s="299" t="s">
        <v>104</v>
      </c>
    </row>
    <row r="77" spans="1:64" ht="12.75" customHeight="1">
      <c r="A77" s="322">
        <v>41730</v>
      </c>
      <c r="B77" s="279" t="s">
        <v>800</v>
      </c>
      <c r="C77" s="317">
        <v>1</v>
      </c>
      <c r="D77" s="318">
        <v>81056957</v>
      </c>
      <c r="E77" s="318" t="s">
        <v>902</v>
      </c>
      <c r="F77" s="319" t="s">
        <v>144</v>
      </c>
      <c r="G77" s="319" t="s">
        <v>145</v>
      </c>
      <c r="H77" s="369" t="s">
        <v>242</v>
      </c>
      <c r="I77" s="368" t="s">
        <v>1450</v>
      </c>
      <c r="J77" s="320" t="s">
        <v>236</v>
      </c>
      <c r="K77" s="320" t="s">
        <v>147</v>
      </c>
      <c r="L77" s="321" t="s">
        <v>148</v>
      </c>
      <c r="M77" s="321" t="s">
        <v>409</v>
      </c>
      <c r="N77" s="321" t="s">
        <v>313</v>
      </c>
      <c r="O77" s="321" t="s">
        <v>154</v>
      </c>
      <c r="P77" s="321" t="s">
        <v>152</v>
      </c>
      <c r="Q77" s="321" t="s">
        <v>153</v>
      </c>
      <c r="R77" s="322">
        <v>42309</v>
      </c>
      <c r="S77" s="323">
        <v>-66</v>
      </c>
      <c r="T77" s="323">
        <v>-9.4285714285714288</v>
      </c>
      <c r="U77" s="324">
        <v>0</v>
      </c>
      <c r="V77" s="324">
        <v>1</v>
      </c>
      <c r="W77" s="324">
        <v>0</v>
      </c>
      <c r="X77" s="324">
        <v>1</v>
      </c>
      <c r="Y77" s="325" t="s">
        <v>205</v>
      </c>
      <c r="Z77" s="325" t="s">
        <v>239</v>
      </c>
      <c r="AA77" s="326" t="s">
        <v>25</v>
      </c>
      <c r="AB77" s="326" t="s">
        <v>903</v>
      </c>
      <c r="AC77" s="326">
        <v>1456538</v>
      </c>
      <c r="AD77" s="319" t="s">
        <v>176</v>
      </c>
      <c r="AE77" s="325">
        <v>41730</v>
      </c>
      <c r="AF77" s="325">
        <v>42247</v>
      </c>
      <c r="AG77" s="319" t="s">
        <v>311</v>
      </c>
      <c r="AH77" s="319" t="s">
        <v>156</v>
      </c>
      <c r="AI77" s="319" t="s">
        <v>157</v>
      </c>
      <c r="AJ77" s="319" t="s">
        <v>240</v>
      </c>
      <c r="AK77" s="319" t="s">
        <v>159</v>
      </c>
      <c r="AL77" s="319" t="s">
        <v>160</v>
      </c>
      <c r="AM77" s="319"/>
      <c r="AN77" s="319"/>
      <c r="AO77" s="327" t="s">
        <v>949</v>
      </c>
      <c r="AP77" s="319" t="s">
        <v>161</v>
      </c>
      <c r="AQ77" s="319" t="s">
        <v>162</v>
      </c>
      <c r="AR77" s="319" t="s">
        <v>163</v>
      </c>
      <c r="AS77" s="319" t="s">
        <v>164</v>
      </c>
      <c r="AT77" s="319" t="s">
        <v>251</v>
      </c>
      <c r="AU77" s="319" t="s">
        <v>1579</v>
      </c>
      <c r="AV77" s="325" t="s">
        <v>178</v>
      </c>
      <c r="AW77" s="319" t="s">
        <v>956</v>
      </c>
      <c r="AX77" s="319" t="s">
        <v>809</v>
      </c>
      <c r="AY77" s="325" t="s">
        <v>889</v>
      </c>
      <c r="AZ77" s="325" t="s">
        <v>241</v>
      </c>
      <c r="BA77" s="325">
        <v>31488</v>
      </c>
      <c r="BB77" s="325">
        <v>39686</v>
      </c>
      <c r="BC77" s="319" t="s">
        <v>168</v>
      </c>
      <c r="BD77" s="319" t="s">
        <v>808</v>
      </c>
      <c r="BE77" s="319" t="s">
        <v>808</v>
      </c>
      <c r="BF77" s="299" t="s">
        <v>786</v>
      </c>
      <c r="BG77" s="299" t="b">
        <v>1</v>
      </c>
      <c r="BH77" s="299">
        <v>7</v>
      </c>
      <c r="BI77" s="370">
        <v>0.85</v>
      </c>
      <c r="BJ77" s="298" t="s">
        <v>845</v>
      </c>
      <c r="BK77" s="298">
        <v>0</v>
      </c>
      <c r="BL77" s="299" t="s">
        <v>104</v>
      </c>
    </row>
    <row r="78" spans="1:64" ht="12.75" customHeight="1">
      <c r="A78" s="322">
        <v>41275</v>
      </c>
      <c r="B78" s="279" t="s">
        <v>1008</v>
      </c>
      <c r="C78" s="317">
        <v>1</v>
      </c>
      <c r="D78" s="318">
        <v>81054984</v>
      </c>
      <c r="E78" s="318" t="s">
        <v>1155</v>
      </c>
      <c r="F78" s="319" t="s">
        <v>144</v>
      </c>
      <c r="G78" s="319" t="s">
        <v>145</v>
      </c>
      <c r="H78" s="369" t="s">
        <v>242</v>
      </c>
      <c r="I78" s="368" t="s">
        <v>1437</v>
      </c>
      <c r="J78" s="320" t="s">
        <v>1156</v>
      </c>
      <c r="K78" s="320" t="s">
        <v>270</v>
      </c>
      <c r="L78" s="321" t="s">
        <v>1451</v>
      </c>
      <c r="M78" s="321" t="s">
        <v>1157</v>
      </c>
      <c r="N78" s="321" t="s">
        <v>336</v>
      </c>
      <c r="O78" s="321" t="s">
        <v>881</v>
      </c>
      <c r="P78" s="321" t="s">
        <v>152</v>
      </c>
      <c r="Q78" s="321"/>
      <c r="R78" s="322"/>
      <c r="S78" s="323"/>
      <c r="T78" s="323"/>
      <c r="U78" s="324">
        <v>0</v>
      </c>
      <c r="V78" s="324">
        <v>1</v>
      </c>
      <c r="W78" s="324">
        <v>0</v>
      </c>
      <c r="X78" s="324">
        <v>1</v>
      </c>
      <c r="Y78" s="325" t="s">
        <v>205</v>
      </c>
      <c r="Z78" s="325" t="s">
        <v>257</v>
      </c>
      <c r="AA78" s="326" t="s">
        <v>1010</v>
      </c>
      <c r="AB78" s="326" t="s">
        <v>827</v>
      </c>
      <c r="AC78" s="326">
        <v>537867</v>
      </c>
      <c r="AD78" s="319" t="s">
        <v>155</v>
      </c>
      <c r="AE78" s="325">
        <v>41275</v>
      </c>
      <c r="AF78" s="325">
        <v>42308</v>
      </c>
      <c r="AG78" s="319" t="s">
        <v>311</v>
      </c>
      <c r="AH78" s="319" t="s">
        <v>156</v>
      </c>
      <c r="AI78" s="319" t="s">
        <v>157</v>
      </c>
      <c r="AJ78" s="319" t="s">
        <v>154</v>
      </c>
      <c r="AK78" s="319" t="s">
        <v>159</v>
      </c>
      <c r="AL78" s="319" t="s">
        <v>160</v>
      </c>
      <c r="AM78" s="319"/>
      <c r="AN78" s="319"/>
      <c r="AO78" s="327" t="s">
        <v>964</v>
      </c>
      <c r="AP78" s="319" t="s">
        <v>272</v>
      </c>
      <c r="AQ78" s="319" t="s">
        <v>162</v>
      </c>
      <c r="AR78" s="319" t="s">
        <v>163</v>
      </c>
      <c r="AS78" s="319" t="s">
        <v>164</v>
      </c>
      <c r="AT78" s="319" t="s">
        <v>165</v>
      </c>
      <c r="AU78" s="319" t="s">
        <v>1158</v>
      </c>
      <c r="AV78" s="325" t="s">
        <v>273</v>
      </c>
      <c r="AW78" s="319" t="s">
        <v>965</v>
      </c>
      <c r="AX78" s="319" t="s">
        <v>820</v>
      </c>
      <c r="AY78" s="325" t="s">
        <v>894</v>
      </c>
      <c r="AZ78" s="325" t="s">
        <v>1159</v>
      </c>
      <c r="BA78" s="325">
        <v>31301</v>
      </c>
      <c r="BB78" s="325">
        <v>39686</v>
      </c>
      <c r="BC78" s="319" t="s">
        <v>168</v>
      </c>
      <c r="BD78" s="319" t="s">
        <v>808</v>
      </c>
      <c r="BE78" s="319" t="s">
        <v>808</v>
      </c>
      <c r="BF78" s="299" t="s">
        <v>786</v>
      </c>
      <c r="BG78" s="299" t="b">
        <v>1</v>
      </c>
      <c r="BH78" s="299">
        <v>68</v>
      </c>
      <c r="BI78" s="370">
        <v>0.9</v>
      </c>
      <c r="BJ78" s="298" t="s">
        <v>845</v>
      </c>
      <c r="BK78" s="298">
        <v>0</v>
      </c>
      <c r="BL78" s="299" t="s">
        <v>104</v>
      </c>
    </row>
    <row r="79" spans="1:64" ht="12.75" customHeight="1">
      <c r="A79" s="322">
        <v>41609</v>
      </c>
      <c r="B79" s="279" t="s">
        <v>916</v>
      </c>
      <c r="C79" s="317">
        <v>0.65</v>
      </c>
      <c r="D79" s="318">
        <v>81027436</v>
      </c>
      <c r="E79" s="318" t="s">
        <v>832</v>
      </c>
      <c r="F79" s="319" t="s">
        <v>199</v>
      </c>
      <c r="G79" s="319" t="s">
        <v>145</v>
      </c>
      <c r="H79" s="369" t="s">
        <v>242</v>
      </c>
      <c r="I79" s="368" t="s">
        <v>1437</v>
      </c>
      <c r="J79" s="320" t="s">
        <v>194</v>
      </c>
      <c r="K79" s="320" t="s">
        <v>195</v>
      </c>
      <c r="L79" s="321" t="s">
        <v>244</v>
      </c>
      <c r="M79" s="321" t="s">
        <v>333</v>
      </c>
      <c r="N79" s="321" t="s">
        <v>149</v>
      </c>
      <c r="O79" s="321" t="s">
        <v>881</v>
      </c>
      <c r="P79" s="321" t="s">
        <v>204</v>
      </c>
      <c r="Q79" s="321" t="s">
        <v>217</v>
      </c>
      <c r="R79" s="322">
        <v>42248</v>
      </c>
      <c r="S79" s="323">
        <v>-5</v>
      </c>
      <c r="T79" s="323">
        <v>-0.7142857142857143</v>
      </c>
      <c r="U79" s="324">
        <v>0.35</v>
      </c>
      <c r="V79" s="324">
        <v>0.65</v>
      </c>
      <c r="W79" s="324">
        <v>0.67500000000000004</v>
      </c>
      <c r="X79" s="324">
        <v>0.32500000000000001</v>
      </c>
      <c r="Y79" s="325" t="s">
        <v>183</v>
      </c>
      <c r="Z79" s="325" t="s">
        <v>833</v>
      </c>
      <c r="AA79" s="326" t="s">
        <v>802</v>
      </c>
      <c r="AB79" s="326" t="s">
        <v>149</v>
      </c>
      <c r="AC79" s="326">
        <v>994832</v>
      </c>
      <c r="AD79" s="319" t="s">
        <v>155</v>
      </c>
      <c r="AE79" s="325">
        <v>41609</v>
      </c>
      <c r="AF79" s="325">
        <v>42262</v>
      </c>
      <c r="AG79" s="319" t="s">
        <v>311</v>
      </c>
      <c r="AH79" s="319" t="s">
        <v>156</v>
      </c>
      <c r="AI79" s="319" t="s">
        <v>154</v>
      </c>
      <c r="AJ79" s="319" t="s">
        <v>198</v>
      </c>
      <c r="AK79" s="319" t="s">
        <v>283</v>
      </c>
      <c r="AL79" s="319" t="s">
        <v>160</v>
      </c>
      <c r="AM79" s="319"/>
      <c r="AN79" s="319"/>
      <c r="AO79" s="327" t="s">
        <v>958</v>
      </c>
      <c r="AP79" s="319" t="s">
        <v>194</v>
      </c>
      <c r="AQ79" s="319" t="s">
        <v>162</v>
      </c>
      <c r="AR79" s="319" t="s">
        <v>163</v>
      </c>
      <c r="AS79" s="319" t="s">
        <v>65</v>
      </c>
      <c r="AT79" s="319" t="s">
        <v>246</v>
      </c>
      <c r="AU79" s="319" t="s">
        <v>834</v>
      </c>
      <c r="AV79" s="325" t="s">
        <v>166</v>
      </c>
      <c r="AW79" s="319" t="s">
        <v>968</v>
      </c>
      <c r="AX79" s="319" t="s">
        <v>835</v>
      </c>
      <c r="AY79" s="325" t="s">
        <v>892</v>
      </c>
      <c r="AZ79" s="325" t="s">
        <v>893</v>
      </c>
      <c r="BA79" s="325">
        <v>39030</v>
      </c>
      <c r="BB79" s="325">
        <v>39686</v>
      </c>
      <c r="BC79" s="319" t="s">
        <v>168</v>
      </c>
      <c r="BD79" s="319" t="s">
        <v>808</v>
      </c>
      <c r="BE79" s="319" t="s">
        <v>808</v>
      </c>
      <c r="BF79" s="299" t="s">
        <v>787</v>
      </c>
      <c r="BG79" s="299" t="b">
        <v>1</v>
      </c>
      <c r="BH79" s="299">
        <v>22</v>
      </c>
      <c r="BI79" s="370">
        <v>0.85</v>
      </c>
      <c r="BJ79" s="298" t="s">
        <v>845</v>
      </c>
      <c r="BK79" s="298">
        <v>0</v>
      </c>
      <c r="BL79" s="299" t="s">
        <v>104</v>
      </c>
    </row>
    <row r="80" spans="1:64" ht="12.75" customHeight="1">
      <c r="A80" s="322">
        <v>41214</v>
      </c>
      <c r="B80" s="279" t="s">
        <v>1008</v>
      </c>
      <c r="C80" s="317">
        <v>1</v>
      </c>
      <c r="D80" s="318">
        <v>21837851</v>
      </c>
      <c r="E80" s="318" t="s">
        <v>1160</v>
      </c>
      <c r="F80" s="319" t="s">
        <v>199</v>
      </c>
      <c r="G80" s="319" t="s">
        <v>145</v>
      </c>
      <c r="H80" s="369" t="s">
        <v>242</v>
      </c>
      <c r="I80" s="368" t="s">
        <v>1437</v>
      </c>
      <c r="J80" s="320" t="s">
        <v>259</v>
      </c>
      <c r="K80" s="320" t="s">
        <v>147</v>
      </c>
      <c r="L80" s="321" t="s">
        <v>148</v>
      </c>
      <c r="M80" s="321" t="s">
        <v>149</v>
      </c>
      <c r="N80" s="321" t="s">
        <v>225</v>
      </c>
      <c r="O80" s="321" t="s">
        <v>154</v>
      </c>
      <c r="P80" s="321" t="s">
        <v>152</v>
      </c>
      <c r="Q80" s="321" t="s">
        <v>153</v>
      </c>
      <c r="R80" s="322">
        <v>42309</v>
      </c>
      <c r="S80" s="323">
        <v>-66</v>
      </c>
      <c r="T80" s="323">
        <v>-9.4285714285714288</v>
      </c>
      <c r="U80" s="324">
        <v>0</v>
      </c>
      <c r="V80" s="324">
        <v>1</v>
      </c>
      <c r="W80" s="324">
        <v>0</v>
      </c>
      <c r="X80" s="324">
        <v>1</v>
      </c>
      <c r="Y80" s="325" t="s">
        <v>205</v>
      </c>
      <c r="Z80" s="325" t="s">
        <v>315</v>
      </c>
      <c r="AA80" s="326" t="s">
        <v>985</v>
      </c>
      <c r="AB80" s="326" t="s">
        <v>1161</v>
      </c>
      <c r="AC80" s="326">
        <v>526342</v>
      </c>
      <c r="AD80" s="319" t="s">
        <v>155</v>
      </c>
      <c r="AE80" s="325">
        <v>41214</v>
      </c>
      <c r="AF80" s="325">
        <v>42308</v>
      </c>
      <c r="AG80" s="319" t="s">
        <v>311</v>
      </c>
      <c r="AH80" s="319" t="s">
        <v>156</v>
      </c>
      <c r="AI80" s="319" t="s">
        <v>157</v>
      </c>
      <c r="AJ80" s="319" t="s">
        <v>240</v>
      </c>
      <c r="AK80" s="319" t="s">
        <v>159</v>
      </c>
      <c r="AL80" s="319" t="s">
        <v>160</v>
      </c>
      <c r="AM80" s="319"/>
      <c r="AN80" s="319"/>
      <c r="AO80" s="327" t="s">
        <v>949</v>
      </c>
      <c r="AP80" s="319" t="s">
        <v>161</v>
      </c>
      <c r="AQ80" s="319" t="s">
        <v>162</v>
      </c>
      <c r="AR80" s="319" t="s">
        <v>163</v>
      </c>
      <c r="AS80" s="319" t="s">
        <v>164</v>
      </c>
      <c r="AT80" s="319" t="s">
        <v>165</v>
      </c>
      <c r="AU80" s="319" t="s">
        <v>1162</v>
      </c>
      <c r="AV80" s="325" t="s">
        <v>219</v>
      </c>
      <c r="AW80" s="319" t="s">
        <v>959</v>
      </c>
      <c r="AX80" s="319" t="s">
        <v>816</v>
      </c>
      <c r="AY80" s="325" t="s">
        <v>889</v>
      </c>
      <c r="AZ80" s="325" t="s">
        <v>263</v>
      </c>
      <c r="BA80" s="325">
        <v>40952</v>
      </c>
      <c r="BB80" s="325">
        <v>40952</v>
      </c>
      <c r="BC80" s="319" t="s">
        <v>168</v>
      </c>
      <c r="BD80" s="319" t="s">
        <v>808</v>
      </c>
      <c r="BE80" s="319" t="s">
        <v>808</v>
      </c>
      <c r="BF80" s="299" t="s">
        <v>786</v>
      </c>
      <c r="BG80" s="299" t="b">
        <v>1</v>
      </c>
      <c r="BH80" s="299">
        <v>68</v>
      </c>
      <c r="BI80" s="370">
        <v>0.85</v>
      </c>
      <c r="BJ80" s="298" t="s">
        <v>845</v>
      </c>
      <c r="BK80" s="298">
        <v>0</v>
      </c>
      <c r="BL80" s="299" t="s">
        <v>104</v>
      </c>
    </row>
    <row r="81" spans="1:64" ht="12.75" customHeight="1">
      <c r="A81" s="322">
        <v>42216</v>
      </c>
      <c r="B81" s="279" t="s">
        <v>1008</v>
      </c>
      <c r="C81" s="317">
        <v>1</v>
      </c>
      <c r="D81" s="318">
        <v>81096041</v>
      </c>
      <c r="E81" s="318" t="s">
        <v>1163</v>
      </c>
      <c r="F81" s="319" t="s">
        <v>199</v>
      </c>
      <c r="G81" s="319" t="s">
        <v>145</v>
      </c>
      <c r="H81" s="369" t="s">
        <v>242</v>
      </c>
      <c r="I81" s="368" t="s">
        <v>1437</v>
      </c>
      <c r="J81" s="320" t="s">
        <v>307</v>
      </c>
      <c r="K81" s="320" t="s">
        <v>270</v>
      </c>
      <c r="L81" s="321" t="s">
        <v>1451</v>
      </c>
      <c r="M81" s="321" t="s">
        <v>308</v>
      </c>
      <c r="N81" s="321"/>
      <c r="O81" s="321" t="s">
        <v>881</v>
      </c>
      <c r="P81" s="321" t="s">
        <v>152</v>
      </c>
      <c r="Q81" s="321" t="s">
        <v>153</v>
      </c>
      <c r="R81" s="322">
        <v>42309</v>
      </c>
      <c r="S81" s="323">
        <v>-66</v>
      </c>
      <c r="T81" s="323">
        <v>-9.4285714285714288</v>
      </c>
      <c r="U81" s="324">
        <v>0</v>
      </c>
      <c r="V81" s="324">
        <v>1</v>
      </c>
      <c r="W81" s="324">
        <v>0</v>
      </c>
      <c r="X81" s="324">
        <v>1</v>
      </c>
      <c r="Y81" s="325" t="s">
        <v>205</v>
      </c>
      <c r="Z81" s="325" t="s">
        <v>257</v>
      </c>
      <c r="AA81" s="326" t="s">
        <v>1010</v>
      </c>
      <c r="AB81" s="326" t="s">
        <v>1164</v>
      </c>
      <c r="AC81" s="326">
        <v>731476</v>
      </c>
      <c r="AD81" s="319" t="s">
        <v>155</v>
      </c>
      <c r="AE81" s="325">
        <v>42216</v>
      </c>
      <c r="AF81" s="325">
        <v>42308</v>
      </c>
      <c r="AG81" s="319" t="s">
        <v>311</v>
      </c>
      <c r="AH81" s="319" t="s">
        <v>156</v>
      </c>
      <c r="AI81" s="319" t="s">
        <v>157</v>
      </c>
      <c r="AJ81" s="319" t="s">
        <v>154</v>
      </c>
      <c r="AK81" s="319" t="s">
        <v>159</v>
      </c>
      <c r="AL81" s="319" t="s">
        <v>160</v>
      </c>
      <c r="AM81" s="319"/>
      <c r="AN81" s="319"/>
      <c r="AO81" s="327" t="s">
        <v>964</v>
      </c>
      <c r="AP81" s="319" t="s">
        <v>272</v>
      </c>
      <c r="AQ81" s="319" t="s">
        <v>162</v>
      </c>
      <c r="AR81" s="319" t="s">
        <v>163</v>
      </c>
      <c r="AS81" s="319" t="s">
        <v>164</v>
      </c>
      <c r="AT81" s="319" t="s">
        <v>251</v>
      </c>
      <c r="AU81" s="319" t="s">
        <v>1165</v>
      </c>
      <c r="AV81" s="325" t="s">
        <v>273</v>
      </c>
      <c r="AW81" s="319" t="s">
        <v>1031</v>
      </c>
      <c r="AX81" s="319" t="s">
        <v>1032</v>
      </c>
      <c r="AY81" s="325" t="s">
        <v>894</v>
      </c>
      <c r="AZ81" s="325" t="s">
        <v>309</v>
      </c>
      <c r="BA81" s="325">
        <v>35478</v>
      </c>
      <c r="BB81" s="325">
        <v>39686</v>
      </c>
      <c r="BC81" s="319" t="s">
        <v>168</v>
      </c>
      <c r="BD81" s="319" t="s">
        <v>808</v>
      </c>
      <c r="BE81" s="319" t="s">
        <v>808</v>
      </c>
      <c r="BF81" s="299" t="s">
        <v>786</v>
      </c>
      <c r="BG81" s="299" t="b">
        <v>1</v>
      </c>
      <c r="BH81" s="299">
        <v>68</v>
      </c>
      <c r="BI81" s="370">
        <v>0.85</v>
      </c>
      <c r="BJ81" s="298" t="s">
        <v>845</v>
      </c>
      <c r="BK81" s="298">
        <v>0</v>
      </c>
      <c r="BL81" s="299" t="s">
        <v>104</v>
      </c>
    </row>
    <row r="82" spans="1:64" ht="12.75" customHeight="1">
      <c r="A82" s="322">
        <v>42131</v>
      </c>
      <c r="B82" s="279" t="s">
        <v>1008</v>
      </c>
      <c r="C82" s="317">
        <v>1</v>
      </c>
      <c r="D82" s="318">
        <v>81145422</v>
      </c>
      <c r="E82" s="318" t="s">
        <v>525</v>
      </c>
      <c r="F82" s="319" t="s">
        <v>199</v>
      </c>
      <c r="G82" s="319" t="s">
        <v>145</v>
      </c>
      <c r="H82" s="369" t="s">
        <v>242</v>
      </c>
      <c r="I82" s="368" t="s">
        <v>1437</v>
      </c>
      <c r="J82" s="320" t="s">
        <v>259</v>
      </c>
      <c r="K82" s="320" t="s">
        <v>147</v>
      </c>
      <c r="L82" s="321" t="s">
        <v>148</v>
      </c>
      <c r="M82" s="321" t="s">
        <v>285</v>
      </c>
      <c r="N82" s="321" t="s">
        <v>150</v>
      </c>
      <c r="O82" s="321" t="s">
        <v>154</v>
      </c>
      <c r="P82" s="321" t="s">
        <v>152</v>
      </c>
      <c r="Q82" s="321" t="s">
        <v>153</v>
      </c>
      <c r="R82" s="322">
        <v>42309</v>
      </c>
      <c r="S82" s="323">
        <v>-66</v>
      </c>
      <c r="T82" s="323">
        <v>-9.4285714285714288</v>
      </c>
      <c r="U82" s="324">
        <v>0</v>
      </c>
      <c r="V82" s="324">
        <v>1</v>
      </c>
      <c r="W82" s="324">
        <v>0</v>
      </c>
      <c r="X82" s="324">
        <v>1</v>
      </c>
      <c r="Y82" s="325" t="s">
        <v>154</v>
      </c>
      <c r="Z82" s="325" t="s">
        <v>154</v>
      </c>
      <c r="AA82" s="326" t="s">
        <v>1110</v>
      </c>
      <c r="AB82" s="326" t="s">
        <v>346</v>
      </c>
      <c r="AC82" s="326">
        <v>4633250</v>
      </c>
      <c r="AD82" s="319" t="s">
        <v>155</v>
      </c>
      <c r="AE82" s="325">
        <v>42131</v>
      </c>
      <c r="AF82" s="325">
        <v>42308</v>
      </c>
      <c r="AG82" s="319" t="s">
        <v>311</v>
      </c>
      <c r="AH82" s="319" t="s">
        <v>156</v>
      </c>
      <c r="AI82" s="319" t="s">
        <v>340</v>
      </c>
      <c r="AJ82" s="319" t="s">
        <v>154</v>
      </c>
      <c r="AK82" s="319" t="s">
        <v>340</v>
      </c>
      <c r="AL82" s="319" t="s">
        <v>319</v>
      </c>
      <c r="AM82" s="319"/>
      <c r="AN82" s="319"/>
      <c r="AO82" s="327" t="s">
        <v>949</v>
      </c>
      <c r="AP82" s="319" t="s">
        <v>161</v>
      </c>
      <c r="AQ82" s="319" t="s">
        <v>162</v>
      </c>
      <c r="AR82" s="319" t="s">
        <v>163</v>
      </c>
      <c r="AS82" s="319" t="s">
        <v>164</v>
      </c>
      <c r="AT82" s="319" t="s">
        <v>185</v>
      </c>
      <c r="AU82" s="319" t="s">
        <v>1580</v>
      </c>
      <c r="AV82" s="325" t="s">
        <v>178</v>
      </c>
      <c r="AW82" s="319" t="s">
        <v>963</v>
      </c>
      <c r="AX82" s="319" t="s">
        <v>810</v>
      </c>
      <c r="AY82" s="325" t="s">
        <v>889</v>
      </c>
      <c r="AZ82" s="325" t="s">
        <v>263</v>
      </c>
      <c r="BA82" s="325">
        <v>38789</v>
      </c>
      <c r="BB82" s="325">
        <v>39686</v>
      </c>
      <c r="BC82" s="319" t="s">
        <v>168</v>
      </c>
      <c r="BD82" s="319" t="s">
        <v>808</v>
      </c>
      <c r="BE82" s="319" t="s">
        <v>808</v>
      </c>
      <c r="BF82" s="299" t="s">
        <v>786</v>
      </c>
      <c r="BG82" s="299" t="b">
        <v>1</v>
      </c>
      <c r="BH82" s="299">
        <v>68</v>
      </c>
      <c r="BI82" s="370">
        <v>0.85</v>
      </c>
      <c r="BJ82" s="298" t="s">
        <v>845</v>
      </c>
      <c r="BK82" s="298">
        <v>0</v>
      </c>
      <c r="BL82" s="299" t="s">
        <v>104</v>
      </c>
    </row>
    <row r="83" spans="1:64" ht="12.75" customHeight="1">
      <c r="A83" s="322">
        <v>41579</v>
      </c>
      <c r="B83" s="279" t="s">
        <v>1008</v>
      </c>
      <c r="C83" s="317">
        <v>1</v>
      </c>
      <c r="D83" s="318">
        <v>21564369</v>
      </c>
      <c r="E83" s="318" t="s">
        <v>1172</v>
      </c>
      <c r="F83" s="319" t="s">
        <v>267</v>
      </c>
      <c r="G83" s="319" t="s">
        <v>59</v>
      </c>
      <c r="H83" s="369" t="s">
        <v>845</v>
      </c>
      <c r="I83" s="368" t="s">
        <v>1452</v>
      </c>
      <c r="J83" s="320" t="s">
        <v>1173</v>
      </c>
      <c r="K83" s="320" t="s">
        <v>951</v>
      </c>
      <c r="L83" s="321" t="s">
        <v>148</v>
      </c>
      <c r="M83" s="321" t="s">
        <v>365</v>
      </c>
      <c r="N83" s="321" t="s">
        <v>150</v>
      </c>
      <c r="O83" s="321"/>
      <c r="P83" s="321" t="s">
        <v>1281</v>
      </c>
      <c r="Q83" s="321"/>
      <c r="R83" s="322"/>
      <c r="S83" s="323"/>
      <c r="T83" s="323"/>
      <c r="U83" s="324">
        <v>0</v>
      </c>
      <c r="V83" s="324">
        <v>1</v>
      </c>
      <c r="W83" s="324">
        <v>0</v>
      </c>
      <c r="X83" s="324">
        <v>1.2</v>
      </c>
      <c r="Y83" s="325" t="s">
        <v>205</v>
      </c>
      <c r="Z83" s="325" t="s">
        <v>257</v>
      </c>
      <c r="AA83" s="326" t="s">
        <v>1018</v>
      </c>
      <c r="AB83" s="326" t="s">
        <v>1138</v>
      </c>
      <c r="AC83" s="326">
        <v>944594</v>
      </c>
      <c r="AD83" s="319" t="s">
        <v>155</v>
      </c>
      <c r="AE83" s="325">
        <v>41579</v>
      </c>
      <c r="AF83" s="325">
        <v>42308</v>
      </c>
      <c r="AG83" s="319" t="s">
        <v>311</v>
      </c>
      <c r="AH83" s="319" t="s">
        <v>156</v>
      </c>
      <c r="AI83" s="319" t="s">
        <v>340</v>
      </c>
      <c r="AJ83" s="319" t="s">
        <v>154</v>
      </c>
      <c r="AK83" s="319" t="s">
        <v>340</v>
      </c>
      <c r="AL83" s="319" t="s">
        <v>319</v>
      </c>
      <c r="AM83" s="319"/>
      <c r="AN83" s="319"/>
      <c r="AO83" s="327" t="s">
        <v>1020</v>
      </c>
      <c r="AP83" s="319" t="s">
        <v>1173</v>
      </c>
      <c r="AQ83" s="319" t="s">
        <v>335</v>
      </c>
      <c r="AR83" s="319" t="s">
        <v>163</v>
      </c>
      <c r="AS83" s="319" t="s">
        <v>164</v>
      </c>
      <c r="AT83" s="319" t="s">
        <v>331</v>
      </c>
      <c r="AU83" s="319" t="s">
        <v>1174</v>
      </c>
      <c r="AV83" s="325" t="s">
        <v>219</v>
      </c>
      <c r="AW83" s="319" t="s">
        <v>966</v>
      </c>
      <c r="AX83" s="319"/>
      <c r="AY83" s="325"/>
      <c r="AZ83" s="325"/>
      <c r="BA83" s="325">
        <v>40225</v>
      </c>
      <c r="BB83" s="325">
        <v>40225</v>
      </c>
      <c r="BC83" s="319" t="s">
        <v>168</v>
      </c>
      <c r="BD83" s="319" t="s">
        <v>808</v>
      </c>
      <c r="BE83" s="319" t="s">
        <v>808</v>
      </c>
      <c r="BF83" s="299" t="s">
        <v>845</v>
      </c>
      <c r="BG83" s="299" t="b">
        <v>1</v>
      </c>
      <c r="BH83" s="299">
        <v>68</v>
      </c>
      <c r="BI83" s="370" t="s">
        <v>1284</v>
      </c>
      <c r="BJ83" s="298" t="s">
        <v>845</v>
      </c>
      <c r="BK83" s="298">
        <v>0</v>
      </c>
      <c r="BL83" s="299" t="s">
        <v>104</v>
      </c>
    </row>
    <row r="84" spans="1:64" ht="12.75" customHeight="1">
      <c r="A84" s="322">
        <v>41275</v>
      </c>
      <c r="B84" s="279" t="s">
        <v>1008</v>
      </c>
      <c r="C84" s="317">
        <v>1</v>
      </c>
      <c r="D84" s="318">
        <v>81106881</v>
      </c>
      <c r="E84" s="318" t="s">
        <v>1175</v>
      </c>
      <c r="F84" s="319" t="s">
        <v>144</v>
      </c>
      <c r="G84" s="319" t="s">
        <v>145</v>
      </c>
      <c r="H84" s="369" t="s">
        <v>242</v>
      </c>
      <c r="I84" s="368" t="s">
        <v>1437</v>
      </c>
      <c r="J84" s="320" t="s">
        <v>348</v>
      </c>
      <c r="K84" s="320" t="s">
        <v>270</v>
      </c>
      <c r="L84" s="321" t="s">
        <v>1451</v>
      </c>
      <c r="M84" s="321" t="s">
        <v>310</v>
      </c>
      <c r="N84" s="321" t="s">
        <v>1176</v>
      </c>
      <c r="O84" s="321" t="s">
        <v>881</v>
      </c>
      <c r="P84" s="321" t="s">
        <v>152</v>
      </c>
      <c r="Q84" s="321" t="s">
        <v>153</v>
      </c>
      <c r="R84" s="322">
        <v>42309</v>
      </c>
      <c r="S84" s="323">
        <v>-66</v>
      </c>
      <c r="T84" s="323">
        <v>-9.4285714285714288</v>
      </c>
      <c r="U84" s="324">
        <v>0</v>
      </c>
      <c r="V84" s="324">
        <v>1</v>
      </c>
      <c r="W84" s="324">
        <v>0</v>
      </c>
      <c r="X84" s="324">
        <v>1</v>
      </c>
      <c r="Y84" s="325" t="s">
        <v>205</v>
      </c>
      <c r="Z84" s="325" t="s">
        <v>257</v>
      </c>
      <c r="AA84" s="326" t="s">
        <v>1010</v>
      </c>
      <c r="AB84" s="326" t="s">
        <v>827</v>
      </c>
      <c r="AC84" s="326">
        <v>537870</v>
      </c>
      <c r="AD84" s="319" t="s">
        <v>155</v>
      </c>
      <c r="AE84" s="325">
        <v>41275</v>
      </c>
      <c r="AF84" s="325">
        <v>42308</v>
      </c>
      <c r="AG84" s="319" t="s">
        <v>311</v>
      </c>
      <c r="AH84" s="319" t="s">
        <v>156</v>
      </c>
      <c r="AI84" s="319" t="s">
        <v>157</v>
      </c>
      <c r="AJ84" s="319" t="s">
        <v>154</v>
      </c>
      <c r="AK84" s="319" t="s">
        <v>159</v>
      </c>
      <c r="AL84" s="319" t="s">
        <v>160</v>
      </c>
      <c r="AM84" s="319"/>
      <c r="AN84" s="319"/>
      <c r="AO84" s="327" t="s">
        <v>964</v>
      </c>
      <c r="AP84" s="319" t="s">
        <v>272</v>
      </c>
      <c r="AQ84" s="319" t="s">
        <v>162</v>
      </c>
      <c r="AR84" s="319" t="s">
        <v>163</v>
      </c>
      <c r="AS84" s="319" t="s">
        <v>164</v>
      </c>
      <c r="AT84" s="319" t="s">
        <v>165</v>
      </c>
      <c r="AU84" s="319" t="s">
        <v>1177</v>
      </c>
      <c r="AV84" s="325" t="s">
        <v>273</v>
      </c>
      <c r="AW84" s="319" t="s">
        <v>965</v>
      </c>
      <c r="AX84" s="319" t="s">
        <v>820</v>
      </c>
      <c r="AY84" s="325" t="s">
        <v>894</v>
      </c>
      <c r="AZ84" s="325" t="s">
        <v>349</v>
      </c>
      <c r="BA84" s="325">
        <v>33411</v>
      </c>
      <c r="BB84" s="325">
        <v>39686</v>
      </c>
      <c r="BC84" s="319" t="s">
        <v>168</v>
      </c>
      <c r="BD84" s="319" t="s">
        <v>808</v>
      </c>
      <c r="BE84" s="319" t="s">
        <v>808</v>
      </c>
      <c r="BF84" s="299" t="s">
        <v>786</v>
      </c>
      <c r="BG84" s="299" t="b">
        <v>1</v>
      </c>
      <c r="BH84" s="299">
        <v>68</v>
      </c>
      <c r="BI84" s="370">
        <v>0.9</v>
      </c>
      <c r="BJ84" s="298" t="s">
        <v>845</v>
      </c>
      <c r="BK84" s="298">
        <v>0</v>
      </c>
      <c r="BL84" s="299" t="s">
        <v>104</v>
      </c>
    </row>
    <row r="85" spans="1:64" ht="12.75" customHeight="1">
      <c r="A85" s="322">
        <v>42064</v>
      </c>
      <c r="B85" s="279" t="s">
        <v>916</v>
      </c>
      <c r="C85" s="317">
        <v>1</v>
      </c>
      <c r="D85" s="318">
        <v>21939355</v>
      </c>
      <c r="E85" s="318" t="s">
        <v>337</v>
      </c>
      <c r="F85" s="319" t="s">
        <v>214</v>
      </c>
      <c r="G85" s="319" t="s">
        <v>145</v>
      </c>
      <c r="H85" s="369" t="s">
        <v>242</v>
      </c>
      <c r="I85" s="368" t="s">
        <v>1437</v>
      </c>
      <c r="J85" s="320" t="s">
        <v>259</v>
      </c>
      <c r="K85" s="320" t="s">
        <v>147</v>
      </c>
      <c r="L85" s="321" t="s">
        <v>148</v>
      </c>
      <c r="M85" s="321" t="s">
        <v>225</v>
      </c>
      <c r="N85" s="321" t="s">
        <v>237</v>
      </c>
      <c r="O85" s="321" t="s">
        <v>203</v>
      </c>
      <c r="P85" s="321" t="s">
        <v>152</v>
      </c>
      <c r="Q85" s="321" t="s">
        <v>153</v>
      </c>
      <c r="R85" s="322">
        <v>42278</v>
      </c>
      <c r="S85" s="323">
        <v>-35</v>
      </c>
      <c r="T85" s="323">
        <v>-5</v>
      </c>
      <c r="U85" s="324">
        <v>0</v>
      </c>
      <c r="V85" s="324">
        <v>1</v>
      </c>
      <c r="W85" s="324">
        <v>0</v>
      </c>
      <c r="X85" s="324">
        <v>1</v>
      </c>
      <c r="Y85" s="325" t="s">
        <v>154</v>
      </c>
      <c r="Z85" s="325" t="s">
        <v>154</v>
      </c>
      <c r="AA85" s="326" t="s">
        <v>22</v>
      </c>
      <c r="AB85" s="326" t="s">
        <v>338</v>
      </c>
      <c r="AC85" s="326">
        <v>3907153</v>
      </c>
      <c r="AD85" s="319" t="s">
        <v>155</v>
      </c>
      <c r="AE85" s="325">
        <v>42064</v>
      </c>
      <c r="AF85" s="325">
        <v>42277</v>
      </c>
      <c r="AG85" s="319" t="s">
        <v>311</v>
      </c>
      <c r="AH85" s="319" t="s">
        <v>156</v>
      </c>
      <c r="AI85" s="319" t="s">
        <v>157</v>
      </c>
      <c r="AJ85" s="319" t="s">
        <v>158</v>
      </c>
      <c r="AK85" s="319" t="s">
        <v>159</v>
      </c>
      <c r="AL85" s="319" t="s">
        <v>160</v>
      </c>
      <c r="AM85" s="319"/>
      <c r="AN85" s="319"/>
      <c r="AO85" s="327" t="s">
        <v>949</v>
      </c>
      <c r="AP85" s="319" t="s">
        <v>161</v>
      </c>
      <c r="AQ85" s="319" t="s">
        <v>162</v>
      </c>
      <c r="AR85" s="319" t="s">
        <v>163</v>
      </c>
      <c r="AS85" s="319" t="s">
        <v>164</v>
      </c>
      <c r="AT85" s="319" t="s">
        <v>292</v>
      </c>
      <c r="AU85" s="319" t="s">
        <v>339</v>
      </c>
      <c r="AV85" s="325" t="s">
        <v>219</v>
      </c>
      <c r="AW85" s="319" t="s">
        <v>952</v>
      </c>
      <c r="AX85" s="319" t="s">
        <v>812</v>
      </c>
      <c r="AY85" s="325" t="s">
        <v>889</v>
      </c>
      <c r="AZ85" s="325" t="s">
        <v>263</v>
      </c>
      <c r="BA85" s="325">
        <v>41463</v>
      </c>
      <c r="BB85" s="325">
        <v>41463</v>
      </c>
      <c r="BC85" s="319" t="s">
        <v>168</v>
      </c>
      <c r="BD85" s="319" t="s">
        <v>808</v>
      </c>
      <c r="BE85" s="319" t="s">
        <v>808</v>
      </c>
      <c r="BF85" s="299" t="s">
        <v>786</v>
      </c>
      <c r="BG85" s="299" t="b">
        <v>1</v>
      </c>
      <c r="BH85" s="299">
        <v>37</v>
      </c>
      <c r="BI85" s="370">
        <v>0.75</v>
      </c>
      <c r="BJ85" s="298" t="s">
        <v>845</v>
      </c>
      <c r="BK85" s="298">
        <v>0</v>
      </c>
      <c r="BL85" s="299" t="s">
        <v>104</v>
      </c>
    </row>
    <row r="86" spans="1:64" ht="12.75" customHeight="1">
      <c r="A86" s="322">
        <v>42186</v>
      </c>
      <c r="B86" s="279" t="s">
        <v>916</v>
      </c>
      <c r="C86" s="317">
        <v>1</v>
      </c>
      <c r="D86" s="318">
        <v>21943547</v>
      </c>
      <c r="E86" s="318" t="s">
        <v>396</v>
      </c>
      <c r="F86" s="319" t="s">
        <v>235</v>
      </c>
      <c r="G86" s="319" t="s">
        <v>145</v>
      </c>
      <c r="H86" s="369" t="s">
        <v>242</v>
      </c>
      <c r="I86" s="368" t="s">
        <v>1437</v>
      </c>
      <c r="J86" s="320" t="s">
        <v>234</v>
      </c>
      <c r="K86" s="320" t="s">
        <v>232</v>
      </c>
      <c r="L86" s="321" t="s">
        <v>172</v>
      </c>
      <c r="M86" s="321" t="s">
        <v>253</v>
      </c>
      <c r="N86" s="321" t="s">
        <v>397</v>
      </c>
      <c r="O86" s="321" t="s">
        <v>815</v>
      </c>
      <c r="P86" s="321" t="s">
        <v>152</v>
      </c>
      <c r="Q86" s="321" t="s">
        <v>217</v>
      </c>
      <c r="R86" s="322">
        <v>42248</v>
      </c>
      <c r="S86" s="323">
        <v>-5</v>
      </c>
      <c r="T86" s="323">
        <v>-0.7142857142857143</v>
      </c>
      <c r="U86" s="324">
        <v>0</v>
      </c>
      <c r="V86" s="324">
        <v>2</v>
      </c>
      <c r="W86" s="324">
        <v>0</v>
      </c>
      <c r="X86" s="324">
        <v>1</v>
      </c>
      <c r="Y86" s="325" t="s">
        <v>154</v>
      </c>
      <c r="Z86" s="325" t="s">
        <v>154</v>
      </c>
      <c r="AA86" s="326" t="s">
        <v>1538</v>
      </c>
      <c r="AB86" s="326" t="s">
        <v>1549</v>
      </c>
      <c r="AC86" s="326">
        <v>5997072</v>
      </c>
      <c r="AD86" s="319" t="s">
        <v>155</v>
      </c>
      <c r="AE86" s="325">
        <v>42186</v>
      </c>
      <c r="AF86" s="325">
        <v>42277</v>
      </c>
      <c r="AG86" s="319" t="s">
        <v>311</v>
      </c>
      <c r="AH86" s="319" t="s">
        <v>156</v>
      </c>
      <c r="AI86" s="319" t="s">
        <v>1471</v>
      </c>
      <c r="AJ86" s="319" t="s">
        <v>154</v>
      </c>
      <c r="AK86" s="319" t="s">
        <v>290</v>
      </c>
      <c r="AL86" s="319" t="s">
        <v>160</v>
      </c>
      <c r="AM86" s="319"/>
      <c r="AN86" s="319"/>
      <c r="AO86" s="327" t="s">
        <v>953</v>
      </c>
      <c r="AP86" s="319" t="s">
        <v>234</v>
      </c>
      <c r="AQ86" s="319" t="s">
        <v>162</v>
      </c>
      <c r="AR86" s="319" t="s">
        <v>163</v>
      </c>
      <c r="AS86" s="319" t="s">
        <v>164</v>
      </c>
      <c r="AT86" s="319" t="s">
        <v>251</v>
      </c>
      <c r="AU86" s="319" t="s">
        <v>1550</v>
      </c>
      <c r="AV86" s="325" t="s">
        <v>178</v>
      </c>
      <c r="AW86" s="319" t="s">
        <v>954</v>
      </c>
      <c r="AX86" s="319" t="s">
        <v>813</v>
      </c>
      <c r="AY86" s="325" t="s">
        <v>891</v>
      </c>
      <c r="AZ86" s="325" t="s">
        <v>255</v>
      </c>
      <c r="BA86" s="325">
        <v>41422</v>
      </c>
      <c r="BB86" s="325">
        <v>41422</v>
      </c>
      <c r="BC86" s="319" t="s">
        <v>168</v>
      </c>
      <c r="BD86" s="319" t="s">
        <v>808</v>
      </c>
      <c r="BE86" s="319" t="s">
        <v>808</v>
      </c>
      <c r="BF86" s="299" t="s">
        <v>786</v>
      </c>
      <c r="BG86" s="299" t="b">
        <v>1</v>
      </c>
      <c r="BH86" s="299">
        <v>37</v>
      </c>
      <c r="BI86" s="370">
        <v>0.85</v>
      </c>
      <c r="BJ86" s="298" t="s">
        <v>845</v>
      </c>
      <c r="BK86" s="298">
        <v>0</v>
      </c>
      <c r="BL86" s="299" t="s">
        <v>104</v>
      </c>
    </row>
    <row r="87" spans="1:64" ht="12.75" customHeight="1">
      <c r="A87" s="322">
        <v>41275</v>
      </c>
      <c r="B87" s="279" t="s">
        <v>1008</v>
      </c>
      <c r="C87" s="317">
        <v>1</v>
      </c>
      <c r="D87" s="318">
        <v>81089351</v>
      </c>
      <c r="E87" s="318" t="s">
        <v>1182</v>
      </c>
      <c r="F87" s="319" t="s">
        <v>144</v>
      </c>
      <c r="G87" s="319" t="s">
        <v>145</v>
      </c>
      <c r="H87" s="369" t="s">
        <v>242</v>
      </c>
      <c r="I87" s="368" t="s">
        <v>1437</v>
      </c>
      <c r="J87" s="320" t="s">
        <v>348</v>
      </c>
      <c r="K87" s="320" t="s">
        <v>270</v>
      </c>
      <c r="L87" s="321" t="s">
        <v>1451</v>
      </c>
      <c r="M87" s="321" t="s">
        <v>310</v>
      </c>
      <c r="N87" s="321" t="s">
        <v>1176</v>
      </c>
      <c r="O87" s="321" t="s">
        <v>881</v>
      </c>
      <c r="P87" s="321" t="s">
        <v>152</v>
      </c>
      <c r="Q87" s="321" t="s">
        <v>153</v>
      </c>
      <c r="R87" s="322">
        <v>42309</v>
      </c>
      <c r="S87" s="323">
        <v>-66</v>
      </c>
      <c r="T87" s="323">
        <v>-9.4285714285714288</v>
      </c>
      <c r="U87" s="324">
        <v>0</v>
      </c>
      <c r="V87" s="324">
        <v>1</v>
      </c>
      <c r="W87" s="324">
        <v>0</v>
      </c>
      <c r="X87" s="324">
        <v>1</v>
      </c>
      <c r="Y87" s="325" t="s">
        <v>205</v>
      </c>
      <c r="Z87" s="325" t="s">
        <v>257</v>
      </c>
      <c r="AA87" s="326" t="s">
        <v>1010</v>
      </c>
      <c r="AB87" s="326" t="s">
        <v>827</v>
      </c>
      <c r="AC87" s="326">
        <v>537859</v>
      </c>
      <c r="AD87" s="319" t="s">
        <v>155</v>
      </c>
      <c r="AE87" s="325">
        <v>41275</v>
      </c>
      <c r="AF87" s="325">
        <v>42308</v>
      </c>
      <c r="AG87" s="319" t="s">
        <v>311</v>
      </c>
      <c r="AH87" s="319" t="s">
        <v>156</v>
      </c>
      <c r="AI87" s="319" t="s">
        <v>157</v>
      </c>
      <c r="AJ87" s="319" t="s">
        <v>154</v>
      </c>
      <c r="AK87" s="319" t="s">
        <v>159</v>
      </c>
      <c r="AL87" s="319" t="s">
        <v>160</v>
      </c>
      <c r="AM87" s="319"/>
      <c r="AN87" s="319"/>
      <c r="AO87" s="327" t="s">
        <v>964</v>
      </c>
      <c r="AP87" s="319" t="s">
        <v>272</v>
      </c>
      <c r="AQ87" s="319" t="s">
        <v>162</v>
      </c>
      <c r="AR87" s="319" t="s">
        <v>163</v>
      </c>
      <c r="AS87" s="319" t="s">
        <v>164</v>
      </c>
      <c r="AT87" s="319" t="s">
        <v>843</v>
      </c>
      <c r="AU87" s="319" t="s">
        <v>1581</v>
      </c>
      <c r="AV87" s="325" t="s">
        <v>273</v>
      </c>
      <c r="AW87" s="319" t="s">
        <v>965</v>
      </c>
      <c r="AX87" s="319" t="s">
        <v>820</v>
      </c>
      <c r="AY87" s="325" t="s">
        <v>894</v>
      </c>
      <c r="AZ87" s="325" t="s">
        <v>349</v>
      </c>
      <c r="BA87" s="325">
        <v>31544</v>
      </c>
      <c r="BB87" s="325">
        <v>39686</v>
      </c>
      <c r="BC87" s="319" t="s">
        <v>168</v>
      </c>
      <c r="BD87" s="319" t="s">
        <v>808</v>
      </c>
      <c r="BE87" s="319" t="s">
        <v>808</v>
      </c>
      <c r="BF87" s="299" t="s">
        <v>786</v>
      </c>
      <c r="BG87" s="299" t="b">
        <v>1</v>
      </c>
      <c r="BH87" s="299">
        <v>68</v>
      </c>
      <c r="BI87" s="370">
        <v>0.9</v>
      </c>
      <c r="BJ87" s="298" t="s">
        <v>845</v>
      </c>
      <c r="BK87" s="298">
        <v>0</v>
      </c>
      <c r="BL87" s="299" t="s">
        <v>104</v>
      </c>
    </row>
    <row r="88" spans="1:64" ht="12.75" customHeight="1">
      <c r="A88" s="322">
        <v>41275</v>
      </c>
      <c r="B88" s="279" t="s">
        <v>1008</v>
      </c>
      <c r="C88" s="317">
        <v>1</v>
      </c>
      <c r="D88" s="318">
        <v>81077221</v>
      </c>
      <c r="E88" s="318" t="s">
        <v>1188</v>
      </c>
      <c r="F88" s="319" t="s">
        <v>199</v>
      </c>
      <c r="G88" s="319" t="s">
        <v>145</v>
      </c>
      <c r="H88" s="369" t="s">
        <v>242</v>
      </c>
      <c r="I88" s="368" t="s">
        <v>1437</v>
      </c>
      <c r="J88" s="320" t="s">
        <v>348</v>
      </c>
      <c r="K88" s="320" t="s">
        <v>270</v>
      </c>
      <c r="L88" s="321" t="s">
        <v>1451</v>
      </c>
      <c r="M88" s="321" t="s">
        <v>310</v>
      </c>
      <c r="N88" s="321"/>
      <c r="O88" s="321" t="s">
        <v>881</v>
      </c>
      <c r="P88" s="321" t="s">
        <v>152</v>
      </c>
      <c r="Q88" s="321" t="s">
        <v>153</v>
      </c>
      <c r="R88" s="322">
        <v>42309</v>
      </c>
      <c r="S88" s="323">
        <v>-66</v>
      </c>
      <c r="T88" s="323">
        <v>-9.4285714285714288</v>
      </c>
      <c r="U88" s="324">
        <v>0</v>
      </c>
      <c r="V88" s="324">
        <v>1</v>
      </c>
      <c r="W88" s="324">
        <v>0</v>
      </c>
      <c r="X88" s="324">
        <v>1</v>
      </c>
      <c r="Y88" s="325" t="s">
        <v>205</v>
      </c>
      <c r="Z88" s="325" t="s">
        <v>257</v>
      </c>
      <c r="AA88" s="326" t="s">
        <v>1010</v>
      </c>
      <c r="AB88" s="326" t="s">
        <v>827</v>
      </c>
      <c r="AC88" s="326">
        <v>537857</v>
      </c>
      <c r="AD88" s="319" t="s">
        <v>155</v>
      </c>
      <c r="AE88" s="325">
        <v>41275</v>
      </c>
      <c r="AF88" s="325">
        <v>42308</v>
      </c>
      <c r="AG88" s="319" t="s">
        <v>311</v>
      </c>
      <c r="AH88" s="319" t="s">
        <v>156</v>
      </c>
      <c r="AI88" s="319" t="s">
        <v>157</v>
      </c>
      <c r="AJ88" s="319" t="s">
        <v>154</v>
      </c>
      <c r="AK88" s="319" t="s">
        <v>159</v>
      </c>
      <c r="AL88" s="319" t="s">
        <v>160</v>
      </c>
      <c r="AM88" s="319"/>
      <c r="AN88" s="319"/>
      <c r="AO88" s="327" t="s">
        <v>964</v>
      </c>
      <c r="AP88" s="319" t="s">
        <v>272</v>
      </c>
      <c r="AQ88" s="319" t="s">
        <v>162</v>
      </c>
      <c r="AR88" s="319" t="s">
        <v>163</v>
      </c>
      <c r="AS88" s="319" t="s">
        <v>164</v>
      </c>
      <c r="AT88" s="319" t="s">
        <v>165</v>
      </c>
      <c r="AU88" s="319" t="s">
        <v>1189</v>
      </c>
      <c r="AV88" s="325" t="s">
        <v>273</v>
      </c>
      <c r="AW88" s="319" t="s">
        <v>1031</v>
      </c>
      <c r="AX88" s="319" t="s">
        <v>1032</v>
      </c>
      <c r="AY88" s="325" t="s">
        <v>894</v>
      </c>
      <c r="AZ88" s="325" t="s">
        <v>349</v>
      </c>
      <c r="BA88" s="325">
        <v>33574</v>
      </c>
      <c r="BB88" s="325">
        <v>39686</v>
      </c>
      <c r="BC88" s="319" t="s">
        <v>168</v>
      </c>
      <c r="BD88" s="319" t="s">
        <v>808</v>
      </c>
      <c r="BE88" s="319" t="s">
        <v>808</v>
      </c>
      <c r="BF88" s="299" t="s">
        <v>786</v>
      </c>
      <c r="BG88" s="299" t="b">
        <v>1</v>
      </c>
      <c r="BH88" s="299">
        <v>68</v>
      </c>
      <c r="BI88" s="370">
        <v>0.85</v>
      </c>
      <c r="BJ88" s="298" t="s">
        <v>845</v>
      </c>
      <c r="BK88" s="298">
        <v>0</v>
      </c>
      <c r="BL88" s="299" t="s">
        <v>104</v>
      </c>
    </row>
    <row r="89" spans="1:64" ht="12.75" customHeight="1">
      <c r="A89" s="322">
        <v>42044</v>
      </c>
      <c r="B89" s="279" t="s">
        <v>800</v>
      </c>
      <c r="C89" s="317">
        <v>1</v>
      </c>
      <c r="D89" s="318">
        <v>21941325</v>
      </c>
      <c r="E89" s="318" t="s">
        <v>1168</v>
      </c>
      <c r="F89" s="319" t="s">
        <v>214</v>
      </c>
      <c r="G89" s="319" t="s">
        <v>145</v>
      </c>
      <c r="H89" s="369" t="s">
        <v>242</v>
      </c>
      <c r="I89" s="368" t="s">
        <v>1437</v>
      </c>
      <c r="J89" s="320" t="s">
        <v>259</v>
      </c>
      <c r="K89" s="320" t="s">
        <v>147</v>
      </c>
      <c r="L89" s="321" t="s">
        <v>148</v>
      </c>
      <c r="M89" s="321" t="s">
        <v>216</v>
      </c>
      <c r="N89" s="321" t="s">
        <v>821</v>
      </c>
      <c r="O89" s="321" t="s">
        <v>1169</v>
      </c>
      <c r="P89" s="321" t="s">
        <v>152</v>
      </c>
      <c r="Q89" s="321" t="s">
        <v>217</v>
      </c>
      <c r="R89" s="322">
        <v>42248</v>
      </c>
      <c r="S89" s="323">
        <v>-5</v>
      </c>
      <c r="T89" s="323">
        <v>-0.7142857142857143</v>
      </c>
      <c r="U89" s="324">
        <v>0</v>
      </c>
      <c r="V89" s="324">
        <v>1</v>
      </c>
      <c r="W89" s="324">
        <v>1</v>
      </c>
      <c r="X89" s="324">
        <v>0</v>
      </c>
      <c r="Y89" s="325" t="s">
        <v>154</v>
      </c>
      <c r="Z89" s="325" t="s">
        <v>154</v>
      </c>
      <c r="AA89" s="326" t="s">
        <v>1120</v>
      </c>
      <c r="AB89" s="326" t="s">
        <v>1170</v>
      </c>
      <c r="AC89" s="326">
        <v>3793770</v>
      </c>
      <c r="AD89" s="319" t="s">
        <v>155</v>
      </c>
      <c r="AE89" s="325">
        <v>42044</v>
      </c>
      <c r="AF89" s="325">
        <v>42247</v>
      </c>
      <c r="AG89" s="319" t="s">
        <v>311</v>
      </c>
      <c r="AH89" s="319" t="s">
        <v>156</v>
      </c>
      <c r="AI89" s="319" t="s">
        <v>157</v>
      </c>
      <c r="AJ89" s="319" t="s">
        <v>158</v>
      </c>
      <c r="AK89" s="319" t="s">
        <v>159</v>
      </c>
      <c r="AL89" s="319" t="s">
        <v>160</v>
      </c>
      <c r="AM89" s="319"/>
      <c r="AN89" s="319"/>
      <c r="AO89" s="327" t="s">
        <v>949</v>
      </c>
      <c r="AP89" s="319" t="s">
        <v>161</v>
      </c>
      <c r="AQ89" s="319" t="s">
        <v>162</v>
      </c>
      <c r="AR89" s="319" t="s">
        <v>163</v>
      </c>
      <c r="AS89" s="319" t="s">
        <v>164</v>
      </c>
      <c r="AT89" s="319" t="s">
        <v>367</v>
      </c>
      <c r="AU89" s="319" t="s">
        <v>1171</v>
      </c>
      <c r="AV89" s="325" t="s">
        <v>219</v>
      </c>
      <c r="AW89" s="319" t="s">
        <v>952</v>
      </c>
      <c r="AX89" s="319" t="s">
        <v>812</v>
      </c>
      <c r="AY89" s="325" t="s">
        <v>889</v>
      </c>
      <c r="AZ89" s="325" t="s">
        <v>263</v>
      </c>
      <c r="BA89" s="325">
        <v>41463</v>
      </c>
      <c r="BB89" s="325">
        <v>41463</v>
      </c>
      <c r="BC89" s="319" t="s">
        <v>168</v>
      </c>
      <c r="BD89" s="319" t="s">
        <v>808</v>
      </c>
      <c r="BE89" s="319" t="s">
        <v>808</v>
      </c>
      <c r="BF89" s="299" t="s">
        <v>786</v>
      </c>
      <c r="BG89" s="299" t="b">
        <v>1</v>
      </c>
      <c r="BH89" s="299">
        <v>7</v>
      </c>
      <c r="BI89" s="370">
        <v>0.75</v>
      </c>
      <c r="BJ89" s="298" t="s">
        <v>845</v>
      </c>
      <c r="BK89" s="298">
        <v>0</v>
      </c>
      <c r="BL89" s="299" t="s">
        <v>104</v>
      </c>
    </row>
    <row r="90" spans="1:64" ht="12.75" customHeight="1">
      <c r="A90" s="322">
        <v>41275</v>
      </c>
      <c r="B90" s="279" t="s">
        <v>1008</v>
      </c>
      <c r="C90" s="317">
        <v>1</v>
      </c>
      <c r="D90" s="318">
        <v>81048747</v>
      </c>
      <c r="E90" s="318" t="s">
        <v>1194</v>
      </c>
      <c r="F90" s="319" t="s">
        <v>199</v>
      </c>
      <c r="G90" s="319" t="s">
        <v>145</v>
      </c>
      <c r="H90" s="369" t="s">
        <v>242</v>
      </c>
      <c r="I90" s="368" t="s">
        <v>1437</v>
      </c>
      <c r="J90" s="320" t="s">
        <v>348</v>
      </c>
      <c r="K90" s="320" t="s">
        <v>270</v>
      </c>
      <c r="L90" s="321" t="s">
        <v>1451</v>
      </c>
      <c r="M90" s="321" t="s">
        <v>310</v>
      </c>
      <c r="N90" s="321"/>
      <c r="O90" s="321" t="s">
        <v>881</v>
      </c>
      <c r="P90" s="321" t="s">
        <v>152</v>
      </c>
      <c r="Q90" s="321" t="s">
        <v>153</v>
      </c>
      <c r="R90" s="322">
        <v>42309</v>
      </c>
      <c r="S90" s="323">
        <v>-66</v>
      </c>
      <c r="T90" s="323">
        <v>-9.4285714285714288</v>
      </c>
      <c r="U90" s="324">
        <v>0</v>
      </c>
      <c r="V90" s="324">
        <v>1</v>
      </c>
      <c r="W90" s="324">
        <v>0</v>
      </c>
      <c r="X90" s="324">
        <v>1</v>
      </c>
      <c r="Y90" s="325" t="s">
        <v>205</v>
      </c>
      <c r="Z90" s="325" t="s">
        <v>257</v>
      </c>
      <c r="AA90" s="326" t="s">
        <v>1010</v>
      </c>
      <c r="AB90" s="326" t="s">
        <v>827</v>
      </c>
      <c r="AC90" s="326">
        <v>537871</v>
      </c>
      <c r="AD90" s="319" t="s">
        <v>155</v>
      </c>
      <c r="AE90" s="325">
        <v>41275</v>
      </c>
      <c r="AF90" s="325">
        <v>42308</v>
      </c>
      <c r="AG90" s="319" t="s">
        <v>311</v>
      </c>
      <c r="AH90" s="319" t="s">
        <v>156</v>
      </c>
      <c r="AI90" s="319" t="s">
        <v>157</v>
      </c>
      <c r="AJ90" s="319" t="s">
        <v>154</v>
      </c>
      <c r="AK90" s="319" t="s">
        <v>159</v>
      </c>
      <c r="AL90" s="319" t="s">
        <v>160</v>
      </c>
      <c r="AM90" s="319"/>
      <c r="AN90" s="319"/>
      <c r="AO90" s="327" t="s">
        <v>964</v>
      </c>
      <c r="AP90" s="319" t="s">
        <v>272</v>
      </c>
      <c r="AQ90" s="319" t="s">
        <v>162</v>
      </c>
      <c r="AR90" s="319" t="s">
        <v>163</v>
      </c>
      <c r="AS90" s="319" t="s">
        <v>164</v>
      </c>
      <c r="AT90" s="319" t="s">
        <v>843</v>
      </c>
      <c r="AU90" s="319" t="s">
        <v>1195</v>
      </c>
      <c r="AV90" s="325" t="s">
        <v>273</v>
      </c>
      <c r="AW90" s="319" t="s">
        <v>1031</v>
      </c>
      <c r="AX90" s="319" t="s">
        <v>1032</v>
      </c>
      <c r="AY90" s="325" t="s">
        <v>894</v>
      </c>
      <c r="AZ90" s="325" t="s">
        <v>349</v>
      </c>
      <c r="BA90" s="325">
        <v>31625</v>
      </c>
      <c r="BB90" s="325">
        <v>39686</v>
      </c>
      <c r="BC90" s="319" t="s">
        <v>168</v>
      </c>
      <c r="BD90" s="319" t="s">
        <v>808</v>
      </c>
      <c r="BE90" s="319" t="s">
        <v>808</v>
      </c>
      <c r="BF90" s="299" t="s">
        <v>786</v>
      </c>
      <c r="BG90" s="299" t="b">
        <v>1</v>
      </c>
      <c r="BH90" s="299">
        <v>68</v>
      </c>
      <c r="BI90" s="370">
        <v>0.85</v>
      </c>
      <c r="BJ90" s="298" t="s">
        <v>845</v>
      </c>
      <c r="BK90" s="298">
        <v>0</v>
      </c>
      <c r="BL90" s="299" t="s">
        <v>104</v>
      </c>
    </row>
    <row r="91" spans="1:64" ht="12.75" customHeight="1">
      <c r="A91" s="322">
        <v>41944</v>
      </c>
      <c r="B91" s="279" t="s">
        <v>1008</v>
      </c>
      <c r="C91" s="317">
        <v>0.75</v>
      </c>
      <c r="D91" s="318">
        <v>60020507</v>
      </c>
      <c r="E91" s="318" t="s">
        <v>1203</v>
      </c>
      <c r="F91" s="319" t="s">
        <v>1055</v>
      </c>
      <c r="G91" s="319" t="s">
        <v>59</v>
      </c>
      <c r="H91" s="369" t="s">
        <v>845</v>
      </c>
      <c r="I91" s="368" t="s">
        <v>1452</v>
      </c>
      <c r="J91" s="320" t="s">
        <v>335</v>
      </c>
      <c r="K91" s="320" t="s">
        <v>951</v>
      </c>
      <c r="L91" s="321" t="s">
        <v>148</v>
      </c>
      <c r="M91" s="321" t="s">
        <v>848</v>
      </c>
      <c r="N91" s="321" t="s">
        <v>150</v>
      </c>
      <c r="O91" s="321"/>
      <c r="P91" s="321" t="s">
        <v>1281</v>
      </c>
      <c r="Q91" s="321"/>
      <c r="R91" s="322"/>
      <c r="S91" s="323"/>
      <c r="T91" s="323"/>
      <c r="U91" s="324">
        <v>0.25</v>
      </c>
      <c r="V91" s="324">
        <v>0.75</v>
      </c>
      <c r="W91" s="324">
        <v>0.25</v>
      </c>
      <c r="X91" s="324">
        <v>0.75</v>
      </c>
      <c r="Y91" s="325" t="s">
        <v>205</v>
      </c>
      <c r="Z91" s="325" t="s">
        <v>257</v>
      </c>
      <c r="AA91" s="326" t="s">
        <v>1018</v>
      </c>
      <c r="AB91" s="326" t="s">
        <v>1204</v>
      </c>
      <c r="AC91" s="326">
        <v>2897372</v>
      </c>
      <c r="AD91" s="319" t="s">
        <v>155</v>
      </c>
      <c r="AE91" s="325">
        <v>41944</v>
      </c>
      <c r="AF91" s="325">
        <v>42308</v>
      </c>
      <c r="AG91" s="319" t="s">
        <v>311</v>
      </c>
      <c r="AH91" s="319" t="s">
        <v>156</v>
      </c>
      <c r="AI91" s="319" t="s">
        <v>340</v>
      </c>
      <c r="AJ91" s="319" t="s">
        <v>154</v>
      </c>
      <c r="AK91" s="319" t="s">
        <v>340</v>
      </c>
      <c r="AL91" s="319" t="s">
        <v>319</v>
      </c>
      <c r="AM91" s="319"/>
      <c r="AN91" s="319"/>
      <c r="AO91" s="327" t="s">
        <v>1020</v>
      </c>
      <c r="AP91" s="319"/>
      <c r="AQ91" s="319" t="s">
        <v>335</v>
      </c>
      <c r="AR91" s="319" t="s">
        <v>163</v>
      </c>
      <c r="AS91" s="319" t="s">
        <v>164</v>
      </c>
      <c r="AT91" s="319" t="s">
        <v>165</v>
      </c>
      <c r="AU91" s="319" t="s">
        <v>1582</v>
      </c>
      <c r="AV91" s="325" t="s">
        <v>219</v>
      </c>
      <c r="AW91" s="319" t="s">
        <v>1205</v>
      </c>
      <c r="AX91" s="319"/>
      <c r="AY91" s="325"/>
      <c r="AZ91" s="325"/>
      <c r="BA91" s="325">
        <v>41932</v>
      </c>
      <c r="BB91" s="325">
        <v>41932</v>
      </c>
      <c r="BC91" s="319" t="s">
        <v>168</v>
      </c>
      <c r="BD91" s="319" t="s">
        <v>808</v>
      </c>
      <c r="BE91" s="319" t="s">
        <v>845</v>
      </c>
      <c r="BF91" s="299" t="s">
        <v>845</v>
      </c>
      <c r="BG91" s="299" t="b">
        <v>1</v>
      </c>
      <c r="BH91" s="299">
        <v>68</v>
      </c>
      <c r="BI91" s="370" t="s">
        <v>1284</v>
      </c>
      <c r="BJ91" s="298" t="s">
        <v>845</v>
      </c>
      <c r="BK91" s="298">
        <v>0</v>
      </c>
      <c r="BL91" s="299" t="s">
        <v>104</v>
      </c>
    </row>
    <row r="92" spans="1:64" ht="12.75" customHeight="1">
      <c r="A92" s="322">
        <v>42212</v>
      </c>
      <c r="B92" s="279" t="s">
        <v>800</v>
      </c>
      <c r="C92" s="317">
        <v>1</v>
      </c>
      <c r="D92" s="318">
        <v>81075503</v>
      </c>
      <c r="E92" s="318" t="s">
        <v>347</v>
      </c>
      <c r="F92" s="319" t="s">
        <v>144</v>
      </c>
      <c r="G92" s="319" t="s">
        <v>145</v>
      </c>
      <c r="H92" s="369" t="s">
        <v>242</v>
      </c>
      <c r="I92" s="368" t="s">
        <v>1437</v>
      </c>
      <c r="J92" s="320" t="s">
        <v>348</v>
      </c>
      <c r="K92" s="320" t="s">
        <v>270</v>
      </c>
      <c r="L92" s="321" t="s">
        <v>1451</v>
      </c>
      <c r="M92" s="321" t="s">
        <v>271</v>
      </c>
      <c r="N92" s="321" t="s">
        <v>310</v>
      </c>
      <c r="O92" s="321" t="s">
        <v>881</v>
      </c>
      <c r="P92" s="321" t="s">
        <v>152</v>
      </c>
      <c r="Q92" s="321" t="s">
        <v>217</v>
      </c>
      <c r="R92" s="322">
        <v>42248</v>
      </c>
      <c r="S92" s="323">
        <v>-5</v>
      </c>
      <c r="T92" s="323">
        <v>-0.7142857142857143</v>
      </c>
      <c r="U92" s="324">
        <v>0</v>
      </c>
      <c r="V92" s="324">
        <v>1</v>
      </c>
      <c r="W92" s="324">
        <v>1</v>
      </c>
      <c r="X92" s="324">
        <v>0</v>
      </c>
      <c r="Y92" s="325" t="s">
        <v>154</v>
      </c>
      <c r="Z92" s="325" t="s">
        <v>154</v>
      </c>
      <c r="AA92" s="326" t="s">
        <v>1396</v>
      </c>
      <c r="AB92" s="326" t="s">
        <v>1207</v>
      </c>
      <c r="AC92" s="326">
        <v>5663511</v>
      </c>
      <c r="AD92" s="319" t="s">
        <v>155</v>
      </c>
      <c r="AE92" s="325">
        <v>42212</v>
      </c>
      <c r="AF92" s="325">
        <v>42247</v>
      </c>
      <c r="AG92" s="319" t="s">
        <v>311</v>
      </c>
      <c r="AH92" s="319" t="s">
        <v>156</v>
      </c>
      <c r="AI92" s="319" t="s">
        <v>157</v>
      </c>
      <c r="AJ92" s="319" t="s">
        <v>198</v>
      </c>
      <c r="AK92" s="319" t="s">
        <v>290</v>
      </c>
      <c r="AL92" s="319" t="s">
        <v>160</v>
      </c>
      <c r="AM92" s="319"/>
      <c r="AN92" s="319"/>
      <c r="AO92" s="327" t="s">
        <v>964</v>
      </c>
      <c r="AP92" s="319" t="s">
        <v>272</v>
      </c>
      <c r="AQ92" s="319" t="s">
        <v>162</v>
      </c>
      <c r="AR92" s="319" t="s">
        <v>163</v>
      </c>
      <c r="AS92" s="319" t="s">
        <v>164</v>
      </c>
      <c r="AT92" s="319" t="s">
        <v>251</v>
      </c>
      <c r="AU92" s="319" t="s">
        <v>1583</v>
      </c>
      <c r="AV92" s="325" t="s">
        <v>273</v>
      </c>
      <c r="AW92" s="319" t="s">
        <v>965</v>
      </c>
      <c r="AX92" s="319" t="s">
        <v>820</v>
      </c>
      <c r="AY92" s="325" t="s">
        <v>894</v>
      </c>
      <c r="AZ92" s="325" t="s">
        <v>349</v>
      </c>
      <c r="BA92" s="325">
        <v>28415</v>
      </c>
      <c r="BB92" s="325">
        <v>39686</v>
      </c>
      <c r="BC92" s="319" t="s">
        <v>168</v>
      </c>
      <c r="BD92" s="319" t="s">
        <v>808</v>
      </c>
      <c r="BE92" s="319" t="s">
        <v>808</v>
      </c>
      <c r="BF92" s="299" t="s">
        <v>786</v>
      </c>
      <c r="BG92" s="299" t="b">
        <v>1</v>
      </c>
      <c r="BH92" s="299">
        <v>7</v>
      </c>
      <c r="BI92" s="370">
        <v>0.9</v>
      </c>
      <c r="BJ92" s="298" t="s">
        <v>845</v>
      </c>
      <c r="BK92" s="298">
        <v>0</v>
      </c>
      <c r="BL92" s="299" t="s">
        <v>104</v>
      </c>
    </row>
    <row r="93" spans="1:64" ht="12.75" customHeight="1">
      <c r="A93" s="322">
        <v>42009</v>
      </c>
      <c r="B93" s="279" t="s">
        <v>916</v>
      </c>
      <c r="C93" s="317">
        <v>1</v>
      </c>
      <c r="D93" s="318">
        <v>21935503</v>
      </c>
      <c r="E93" s="318" t="s">
        <v>350</v>
      </c>
      <c r="F93" s="319" t="s">
        <v>267</v>
      </c>
      <c r="G93" s="319" t="s">
        <v>145</v>
      </c>
      <c r="H93" s="369" t="s">
        <v>242</v>
      </c>
      <c r="I93" s="368" t="s">
        <v>1450</v>
      </c>
      <c r="J93" s="320" t="s">
        <v>187</v>
      </c>
      <c r="K93" s="320" t="s">
        <v>147</v>
      </c>
      <c r="L93" s="321" t="s">
        <v>148</v>
      </c>
      <c r="M93" s="321" t="s">
        <v>149</v>
      </c>
      <c r="N93" s="321" t="s">
        <v>260</v>
      </c>
      <c r="O93" s="321" t="s">
        <v>151</v>
      </c>
      <c r="P93" s="321" t="s">
        <v>152</v>
      </c>
      <c r="Q93" s="321" t="s">
        <v>153</v>
      </c>
      <c r="R93" s="322">
        <v>42278</v>
      </c>
      <c r="S93" s="323">
        <v>-35</v>
      </c>
      <c r="T93" s="323">
        <v>-5</v>
      </c>
      <c r="U93" s="324">
        <v>0</v>
      </c>
      <c r="V93" s="324">
        <v>1</v>
      </c>
      <c r="W93" s="324">
        <v>0</v>
      </c>
      <c r="X93" s="324">
        <v>1</v>
      </c>
      <c r="Y93" s="325" t="s">
        <v>154</v>
      </c>
      <c r="Z93" s="325" t="s">
        <v>154</v>
      </c>
      <c r="AA93" s="326" t="s">
        <v>21</v>
      </c>
      <c r="AB93" s="326" t="s">
        <v>351</v>
      </c>
      <c r="AC93" s="326">
        <v>3408367</v>
      </c>
      <c r="AD93" s="319" t="s">
        <v>155</v>
      </c>
      <c r="AE93" s="325">
        <v>42009</v>
      </c>
      <c r="AF93" s="325">
        <v>42277</v>
      </c>
      <c r="AG93" s="319" t="s">
        <v>311</v>
      </c>
      <c r="AH93" s="319" t="s">
        <v>156</v>
      </c>
      <c r="AI93" s="319" t="s">
        <v>157</v>
      </c>
      <c r="AJ93" s="319" t="s">
        <v>158</v>
      </c>
      <c r="AK93" s="319" t="s">
        <v>159</v>
      </c>
      <c r="AL93" s="319" t="s">
        <v>160</v>
      </c>
      <c r="AM93" s="319"/>
      <c r="AN93" s="319"/>
      <c r="AO93" s="327" t="s">
        <v>949</v>
      </c>
      <c r="AP93" s="319" t="s">
        <v>161</v>
      </c>
      <c r="AQ93" s="319" t="s">
        <v>162</v>
      </c>
      <c r="AR93" s="319" t="s">
        <v>163</v>
      </c>
      <c r="AS93" s="319" t="s">
        <v>164</v>
      </c>
      <c r="AT93" s="319" t="s">
        <v>291</v>
      </c>
      <c r="AU93" s="319" t="s">
        <v>1470</v>
      </c>
      <c r="AV93" s="325" t="s">
        <v>219</v>
      </c>
      <c r="AW93" s="319" t="s">
        <v>966</v>
      </c>
      <c r="AX93" s="319" t="s">
        <v>831</v>
      </c>
      <c r="AY93" s="325" t="s">
        <v>889</v>
      </c>
      <c r="AZ93" s="325" t="s">
        <v>193</v>
      </c>
      <c r="BA93" s="325">
        <v>41358</v>
      </c>
      <c r="BB93" s="325">
        <v>41358</v>
      </c>
      <c r="BC93" s="319" t="s">
        <v>168</v>
      </c>
      <c r="BD93" s="319" t="s">
        <v>808</v>
      </c>
      <c r="BE93" s="319" t="s">
        <v>808</v>
      </c>
      <c r="BF93" s="299" t="s">
        <v>786</v>
      </c>
      <c r="BG93" s="299" t="b">
        <v>1</v>
      </c>
      <c r="BH93" s="299">
        <v>37</v>
      </c>
      <c r="BI93" s="370">
        <v>0.6</v>
      </c>
      <c r="BJ93" s="298" t="s">
        <v>845</v>
      </c>
      <c r="BK93" s="298">
        <v>0</v>
      </c>
      <c r="BL93" s="299" t="s">
        <v>104</v>
      </c>
    </row>
    <row r="94" spans="1:64" ht="12.75" customHeight="1">
      <c r="A94" s="322">
        <v>42135</v>
      </c>
      <c r="B94" s="279" t="s">
        <v>1008</v>
      </c>
      <c r="C94" s="317">
        <v>1</v>
      </c>
      <c r="D94" s="318">
        <v>21781066</v>
      </c>
      <c r="E94" s="318" t="s">
        <v>354</v>
      </c>
      <c r="F94" s="319" t="s">
        <v>144</v>
      </c>
      <c r="G94" s="319" t="s">
        <v>145</v>
      </c>
      <c r="H94" s="369" t="s">
        <v>242</v>
      </c>
      <c r="I94" s="368" t="s">
        <v>1450</v>
      </c>
      <c r="J94" s="320" t="s">
        <v>146</v>
      </c>
      <c r="K94" s="320" t="s">
        <v>147</v>
      </c>
      <c r="L94" s="321" t="s">
        <v>148</v>
      </c>
      <c r="M94" s="321" t="s">
        <v>149</v>
      </c>
      <c r="N94" s="321" t="s">
        <v>150</v>
      </c>
      <c r="O94" s="321" t="s">
        <v>355</v>
      </c>
      <c r="P94" s="321" t="s">
        <v>152</v>
      </c>
      <c r="Q94" s="321" t="s">
        <v>153</v>
      </c>
      <c r="R94" s="322">
        <v>42309</v>
      </c>
      <c r="S94" s="323">
        <v>-66</v>
      </c>
      <c r="T94" s="323">
        <v>-9.4285714285714288</v>
      </c>
      <c r="U94" s="324">
        <v>0</v>
      </c>
      <c r="V94" s="324">
        <v>1</v>
      </c>
      <c r="W94" s="324">
        <v>0</v>
      </c>
      <c r="X94" s="324">
        <v>1</v>
      </c>
      <c r="Y94" s="325" t="s">
        <v>154</v>
      </c>
      <c r="Z94" s="325" t="s">
        <v>154</v>
      </c>
      <c r="AA94" s="326" t="s">
        <v>1093</v>
      </c>
      <c r="AB94" s="326" t="s">
        <v>1094</v>
      </c>
      <c r="AC94" s="326">
        <v>4662738</v>
      </c>
      <c r="AD94" s="319" t="s">
        <v>155</v>
      </c>
      <c r="AE94" s="325">
        <v>42135</v>
      </c>
      <c r="AF94" s="325">
        <v>42307</v>
      </c>
      <c r="AG94" s="319" t="s">
        <v>311</v>
      </c>
      <c r="AH94" s="319" t="s">
        <v>156</v>
      </c>
      <c r="AI94" s="319" t="s">
        <v>157</v>
      </c>
      <c r="AJ94" s="319" t="s">
        <v>154</v>
      </c>
      <c r="AK94" s="319" t="s">
        <v>159</v>
      </c>
      <c r="AL94" s="319" t="s">
        <v>160</v>
      </c>
      <c r="AM94" s="319"/>
      <c r="AN94" s="319"/>
      <c r="AO94" s="327" t="s">
        <v>949</v>
      </c>
      <c r="AP94" s="319" t="s">
        <v>161</v>
      </c>
      <c r="AQ94" s="319" t="s">
        <v>162</v>
      </c>
      <c r="AR94" s="319" t="s">
        <v>163</v>
      </c>
      <c r="AS94" s="319" t="s">
        <v>164</v>
      </c>
      <c r="AT94" s="319" t="s">
        <v>251</v>
      </c>
      <c r="AU94" s="319" t="s">
        <v>1584</v>
      </c>
      <c r="AV94" s="325" t="s">
        <v>166</v>
      </c>
      <c r="AW94" s="319" t="s">
        <v>962</v>
      </c>
      <c r="AX94" s="319" t="s">
        <v>807</v>
      </c>
      <c r="AY94" s="325" t="s">
        <v>889</v>
      </c>
      <c r="AZ94" s="325" t="s">
        <v>167</v>
      </c>
      <c r="BA94" s="325">
        <v>40805</v>
      </c>
      <c r="BB94" s="325">
        <v>40805</v>
      </c>
      <c r="BC94" s="319" t="s">
        <v>168</v>
      </c>
      <c r="BD94" s="319" t="s">
        <v>808</v>
      </c>
      <c r="BE94" s="319" t="s">
        <v>808</v>
      </c>
      <c r="BF94" s="299" t="s">
        <v>786</v>
      </c>
      <c r="BG94" s="299" t="b">
        <v>1</v>
      </c>
      <c r="BH94" s="299">
        <v>67</v>
      </c>
      <c r="BI94" s="370">
        <v>0.85</v>
      </c>
      <c r="BJ94" s="298" t="s">
        <v>845</v>
      </c>
      <c r="BK94" s="298">
        <v>0</v>
      </c>
      <c r="BL94" s="299" t="s">
        <v>104</v>
      </c>
    </row>
    <row r="95" spans="1:64" ht="12.75" customHeight="1">
      <c r="A95" s="322">
        <v>42062</v>
      </c>
      <c r="B95" s="279" t="s">
        <v>800</v>
      </c>
      <c r="C95" s="317">
        <v>1</v>
      </c>
      <c r="D95" s="318">
        <v>21953877</v>
      </c>
      <c r="E95" s="318" t="s">
        <v>1222</v>
      </c>
      <c r="F95" s="319" t="s">
        <v>214</v>
      </c>
      <c r="G95" s="319" t="s">
        <v>145</v>
      </c>
      <c r="H95" s="369" t="s">
        <v>242</v>
      </c>
      <c r="I95" s="368" t="s">
        <v>1437</v>
      </c>
      <c r="J95" s="320" t="s">
        <v>194</v>
      </c>
      <c r="K95" s="320" t="s">
        <v>195</v>
      </c>
      <c r="L95" s="321" t="s">
        <v>244</v>
      </c>
      <c r="M95" s="321" t="s">
        <v>237</v>
      </c>
      <c r="N95" s="321" t="s">
        <v>225</v>
      </c>
      <c r="O95" s="321" t="s">
        <v>881</v>
      </c>
      <c r="P95" s="321" t="s">
        <v>152</v>
      </c>
      <c r="Q95" s="321" t="s">
        <v>217</v>
      </c>
      <c r="R95" s="322">
        <v>42248</v>
      </c>
      <c r="S95" s="323">
        <v>-5</v>
      </c>
      <c r="T95" s="323">
        <v>-0.7142857142857143</v>
      </c>
      <c r="U95" s="324">
        <v>0</v>
      </c>
      <c r="V95" s="324">
        <v>1</v>
      </c>
      <c r="W95" s="324">
        <v>1</v>
      </c>
      <c r="X95" s="324">
        <v>0</v>
      </c>
      <c r="Y95" s="325" t="s">
        <v>154</v>
      </c>
      <c r="Z95" s="325" t="s">
        <v>154</v>
      </c>
      <c r="AA95" s="326" t="s">
        <v>1223</v>
      </c>
      <c r="AB95" s="326" t="s">
        <v>1224</v>
      </c>
      <c r="AC95" s="326">
        <v>3977461</v>
      </c>
      <c r="AD95" s="319" t="s">
        <v>155</v>
      </c>
      <c r="AE95" s="325">
        <v>42062</v>
      </c>
      <c r="AF95" s="325">
        <v>42247</v>
      </c>
      <c r="AG95" s="319" t="s">
        <v>311</v>
      </c>
      <c r="AH95" s="319" t="s">
        <v>156</v>
      </c>
      <c r="AI95" s="319" t="s">
        <v>157</v>
      </c>
      <c r="AJ95" s="319" t="s">
        <v>158</v>
      </c>
      <c r="AK95" s="319" t="s">
        <v>159</v>
      </c>
      <c r="AL95" s="319" t="s">
        <v>160</v>
      </c>
      <c r="AM95" s="319"/>
      <c r="AN95" s="319"/>
      <c r="AO95" s="327" t="s">
        <v>958</v>
      </c>
      <c r="AP95" s="319" t="s">
        <v>194</v>
      </c>
      <c r="AQ95" s="319" t="s">
        <v>162</v>
      </c>
      <c r="AR95" s="319" t="s">
        <v>163</v>
      </c>
      <c r="AS95" s="319" t="s">
        <v>65</v>
      </c>
      <c r="AT95" s="319" t="s">
        <v>1225</v>
      </c>
      <c r="AU95" s="319" t="s">
        <v>1226</v>
      </c>
      <c r="AV95" s="325" t="s">
        <v>178</v>
      </c>
      <c r="AW95" s="319" t="s">
        <v>955</v>
      </c>
      <c r="AX95" s="319" t="s">
        <v>814</v>
      </c>
      <c r="AY95" s="325" t="s">
        <v>892</v>
      </c>
      <c r="AZ95" s="325" t="s">
        <v>893</v>
      </c>
      <c r="BA95" s="325">
        <v>41442</v>
      </c>
      <c r="BB95" s="325">
        <v>41442</v>
      </c>
      <c r="BC95" s="319" t="s">
        <v>168</v>
      </c>
      <c r="BD95" s="319" t="s">
        <v>808</v>
      </c>
      <c r="BE95" s="319" t="s">
        <v>808</v>
      </c>
      <c r="BF95" s="299" t="s">
        <v>786</v>
      </c>
      <c r="BG95" s="299" t="b">
        <v>1</v>
      </c>
      <c r="BH95" s="299">
        <v>7</v>
      </c>
      <c r="BI95" s="370">
        <v>0.75</v>
      </c>
      <c r="BJ95" s="298" t="s">
        <v>845</v>
      </c>
      <c r="BK95" s="298">
        <v>0</v>
      </c>
      <c r="BL95" s="299" t="s">
        <v>104</v>
      </c>
    </row>
    <row r="96" spans="1:64" ht="12.75" customHeight="1">
      <c r="A96" s="322">
        <v>41579</v>
      </c>
      <c r="B96" s="279" t="s">
        <v>1008</v>
      </c>
      <c r="C96" s="317">
        <v>1</v>
      </c>
      <c r="D96" s="318">
        <v>20367674</v>
      </c>
      <c r="E96" s="318" t="s">
        <v>1076</v>
      </c>
      <c r="F96" s="319" t="s">
        <v>1123</v>
      </c>
      <c r="G96" s="319" t="s">
        <v>59</v>
      </c>
      <c r="H96" s="369" t="s">
        <v>845</v>
      </c>
      <c r="I96" s="368" t="s">
        <v>1452</v>
      </c>
      <c r="J96" s="320" t="s">
        <v>335</v>
      </c>
      <c r="K96" s="320" t="s">
        <v>951</v>
      </c>
      <c r="L96" s="321" t="s">
        <v>148</v>
      </c>
      <c r="M96" s="321" t="s">
        <v>365</v>
      </c>
      <c r="N96" s="321" t="s">
        <v>1227</v>
      </c>
      <c r="O96" s="321"/>
      <c r="P96" s="321" t="s">
        <v>1281</v>
      </c>
      <c r="Q96" s="321"/>
      <c r="R96" s="322"/>
      <c r="S96" s="323"/>
      <c r="T96" s="323"/>
      <c r="U96" s="324">
        <v>0</v>
      </c>
      <c r="V96" s="324">
        <v>1</v>
      </c>
      <c r="W96" s="324">
        <v>0</v>
      </c>
      <c r="X96" s="324">
        <v>1</v>
      </c>
      <c r="Y96" s="325" t="s">
        <v>205</v>
      </c>
      <c r="Z96" s="325" t="s">
        <v>257</v>
      </c>
      <c r="AA96" s="326" t="s">
        <v>1018</v>
      </c>
      <c r="AB96" s="326" t="s">
        <v>1138</v>
      </c>
      <c r="AC96" s="326">
        <v>944594</v>
      </c>
      <c r="AD96" s="319" t="s">
        <v>155</v>
      </c>
      <c r="AE96" s="325">
        <v>41579</v>
      </c>
      <c r="AF96" s="325">
        <v>42308</v>
      </c>
      <c r="AG96" s="319" t="s">
        <v>311</v>
      </c>
      <c r="AH96" s="319" t="s">
        <v>156</v>
      </c>
      <c r="AI96" s="319" t="s">
        <v>340</v>
      </c>
      <c r="AJ96" s="319" t="s">
        <v>154</v>
      </c>
      <c r="AK96" s="319" t="s">
        <v>340</v>
      </c>
      <c r="AL96" s="319" t="s">
        <v>319</v>
      </c>
      <c r="AM96" s="319"/>
      <c r="AN96" s="319"/>
      <c r="AO96" s="327" t="s">
        <v>1020</v>
      </c>
      <c r="AP96" s="319"/>
      <c r="AQ96" s="319" t="s">
        <v>335</v>
      </c>
      <c r="AR96" s="319" t="s">
        <v>163</v>
      </c>
      <c r="AS96" s="319" t="s">
        <v>164</v>
      </c>
      <c r="AT96" s="319" t="s">
        <v>360</v>
      </c>
      <c r="AU96" s="319" t="s">
        <v>1228</v>
      </c>
      <c r="AV96" s="325" t="s">
        <v>1126</v>
      </c>
      <c r="AW96" s="319" t="s">
        <v>1127</v>
      </c>
      <c r="AX96" s="319"/>
      <c r="AY96" s="325"/>
      <c r="AZ96" s="325"/>
      <c r="BA96" s="325">
        <v>39377</v>
      </c>
      <c r="BB96" s="325">
        <v>39377</v>
      </c>
      <c r="BC96" s="319" t="s">
        <v>1128</v>
      </c>
      <c r="BD96" s="319" t="s">
        <v>808</v>
      </c>
      <c r="BE96" s="319" t="s">
        <v>808</v>
      </c>
      <c r="BF96" s="299" t="s">
        <v>845</v>
      </c>
      <c r="BG96" s="299" t="b">
        <v>1</v>
      </c>
      <c r="BH96" s="299">
        <v>68</v>
      </c>
      <c r="BI96" s="370" t="s">
        <v>1284</v>
      </c>
      <c r="BJ96" s="298" t="s">
        <v>845</v>
      </c>
      <c r="BK96" s="298">
        <v>0</v>
      </c>
      <c r="BL96" s="299" t="s">
        <v>104</v>
      </c>
    </row>
    <row r="97" spans="1:64" ht="12.75" customHeight="1">
      <c r="A97" s="322">
        <v>41579</v>
      </c>
      <c r="B97" s="279" t="s">
        <v>1008</v>
      </c>
      <c r="C97" s="317">
        <v>1</v>
      </c>
      <c r="D97" s="318">
        <v>20294473</v>
      </c>
      <c r="E97" s="318" t="s">
        <v>542</v>
      </c>
      <c r="F97" s="319" t="s">
        <v>267</v>
      </c>
      <c r="G97" s="319" t="s">
        <v>59</v>
      </c>
      <c r="H97" s="369" t="s">
        <v>845</v>
      </c>
      <c r="I97" s="368" t="s">
        <v>1452</v>
      </c>
      <c r="J97" s="320" t="s">
        <v>908</v>
      </c>
      <c r="K97" s="320" t="s">
        <v>951</v>
      </c>
      <c r="L97" s="321" t="s">
        <v>148</v>
      </c>
      <c r="M97" s="321" t="s">
        <v>181</v>
      </c>
      <c r="N97" s="321" t="s">
        <v>150</v>
      </c>
      <c r="O97" s="321"/>
      <c r="P97" s="321" t="s">
        <v>1281</v>
      </c>
      <c r="Q97" s="321"/>
      <c r="R97" s="322"/>
      <c r="S97" s="323"/>
      <c r="T97" s="323"/>
      <c r="U97" s="324">
        <v>0</v>
      </c>
      <c r="V97" s="324">
        <v>1</v>
      </c>
      <c r="W97" s="324">
        <v>0</v>
      </c>
      <c r="X97" s="324">
        <v>1</v>
      </c>
      <c r="Y97" s="325" t="s">
        <v>205</v>
      </c>
      <c r="Z97" s="325" t="s">
        <v>257</v>
      </c>
      <c r="AA97" s="326" t="s">
        <v>1018</v>
      </c>
      <c r="AB97" s="326" t="s">
        <v>1077</v>
      </c>
      <c r="AC97" s="326">
        <v>944610</v>
      </c>
      <c r="AD97" s="319" t="s">
        <v>155</v>
      </c>
      <c r="AE97" s="325">
        <v>41579</v>
      </c>
      <c r="AF97" s="325">
        <v>42308</v>
      </c>
      <c r="AG97" s="319" t="s">
        <v>311</v>
      </c>
      <c r="AH97" s="319" t="s">
        <v>156</v>
      </c>
      <c r="AI97" s="319" t="s">
        <v>340</v>
      </c>
      <c r="AJ97" s="319" t="s">
        <v>154</v>
      </c>
      <c r="AK97" s="319" t="s">
        <v>340</v>
      </c>
      <c r="AL97" s="319" t="s">
        <v>319</v>
      </c>
      <c r="AM97" s="319"/>
      <c r="AN97" s="319"/>
      <c r="AO97" s="327" t="s">
        <v>1020</v>
      </c>
      <c r="AP97" s="319" t="s">
        <v>908</v>
      </c>
      <c r="AQ97" s="319" t="s">
        <v>335</v>
      </c>
      <c r="AR97" s="319" t="s">
        <v>163</v>
      </c>
      <c r="AS97" s="319" t="s">
        <v>164</v>
      </c>
      <c r="AT97" s="319" t="s">
        <v>1229</v>
      </c>
      <c r="AU97" s="319" t="s">
        <v>1585</v>
      </c>
      <c r="AV97" s="325" t="s">
        <v>192</v>
      </c>
      <c r="AW97" s="319" t="s">
        <v>1036</v>
      </c>
      <c r="AX97" s="319"/>
      <c r="AY97" s="325"/>
      <c r="AZ97" s="325"/>
      <c r="BA97" s="325">
        <v>37844</v>
      </c>
      <c r="BB97" s="325">
        <v>39142</v>
      </c>
      <c r="BC97" s="319" t="s">
        <v>168</v>
      </c>
      <c r="BD97" s="319" t="s">
        <v>808</v>
      </c>
      <c r="BE97" s="319" t="s">
        <v>808</v>
      </c>
      <c r="BF97" s="299" t="s">
        <v>845</v>
      </c>
      <c r="BG97" s="299" t="b">
        <v>1</v>
      </c>
      <c r="BH97" s="299">
        <v>68</v>
      </c>
      <c r="BI97" s="370" t="s">
        <v>1284</v>
      </c>
      <c r="BJ97" s="298" t="s">
        <v>845</v>
      </c>
      <c r="BK97" s="298">
        <v>0</v>
      </c>
      <c r="BL97" s="299" t="s">
        <v>104</v>
      </c>
    </row>
    <row r="98" spans="1:64" ht="12.75" customHeight="1">
      <c r="A98" s="322">
        <v>41426</v>
      </c>
      <c r="B98" s="279" t="s">
        <v>1008</v>
      </c>
      <c r="C98" s="317">
        <v>1</v>
      </c>
      <c r="D98" s="318">
        <v>81062879</v>
      </c>
      <c r="E98" s="318" t="s">
        <v>1230</v>
      </c>
      <c r="F98" s="319" t="s">
        <v>199</v>
      </c>
      <c r="G98" s="319" t="s">
        <v>145</v>
      </c>
      <c r="H98" s="369" t="s">
        <v>242</v>
      </c>
      <c r="I98" s="368" t="s">
        <v>1437</v>
      </c>
      <c r="J98" s="320" t="s">
        <v>1156</v>
      </c>
      <c r="K98" s="320" t="s">
        <v>270</v>
      </c>
      <c r="L98" s="321" t="s">
        <v>1451</v>
      </c>
      <c r="M98" s="321" t="s">
        <v>310</v>
      </c>
      <c r="N98" s="321"/>
      <c r="O98" s="321" t="s">
        <v>881</v>
      </c>
      <c r="P98" s="321" t="s">
        <v>196</v>
      </c>
      <c r="Q98" s="321" t="s">
        <v>153</v>
      </c>
      <c r="R98" s="322">
        <v>42309</v>
      </c>
      <c r="S98" s="323">
        <v>-66</v>
      </c>
      <c r="T98" s="323">
        <v>-9.4285714285714288</v>
      </c>
      <c r="U98" s="324">
        <v>0</v>
      </c>
      <c r="V98" s="324">
        <v>1.25</v>
      </c>
      <c r="W98" s="324">
        <v>0</v>
      </c>
      <c r="X98" s="324">
        <v>1.25</v>
      </c>
      <c r="Y98" s="325" t="s">
        <v>205</v>
      </c>
      <c r="Z98" s="325" t="s">
        <v>257</v>
      </c>
      <c r="AA98" s="326" t="s">
        <v>1010</v>
      </c>
      <c r="AB98" s="326" t="s">
        <v>827</v>
      </c>
      <c r="AC98" s="326">
        <v>801502</v>
      </c>
      <c r="AD98" s="319" t="s">
        <v>155</v>
      </c>
      <c r="AE98" s="325">
        <v>41426</v>
      </c>
      <c r="AF98" s="325">
        <v>42308</v>
      </c>
      <c r="AG98" s="319" t="s">
        <v>311</v>
      </c>
      <c r="AH98" s="319" t="s">
        <v>156</v>
      </c>
      <c r="AI98" s="319" t="s">
        <v>157</v>
      </c>
      <c r="AJ98" s="319" t="s">
        <v>154</v>
      </c>
      <c r="AK98" s="319" t="s">
        <v>159</v>
      </c>
      <c r="AL98" s="319" t="s">
        <v>160</v>
      </c>
      <c r="AM98" s="319"/>
      <c r="AN98" s="319"/>
      <c r="AO98" s="327" t="s">
        <v>964</v>
      </c>
      <c r="AP98" s="319" t="s">
        <v>272</v>
      </c>
      <c r="AQ98" s="319" t="s">
        <v>162</v>
      </c>
      <c r="AR98" s="319" t="s">
        <v>163</v>
      </c>
      <c r="AS98" s="319" t="s">
        <v>164</v>
      </c>
      <c r="AT98" s="319" t="s">
        <v>320</v>
      </c>
      <c r="AU98" s="319" t="s">
        <v>1586</v>
      </c>
      <c r="AV98" s="325" t="s">
        <v>273</v>
      </c>
      <c r="AW98" s="319" t="s">
        <v>1031</v>
      </c>
      <c r="AX98" s="319" t="s">
        <v>1032</v>
      </c>
      <c r="AY98" s="325" t="s">
        <v>894</v>
      </c>
      <c r="AZ98" s="325" t="s">
        <v>1159</v>
      </c>
      <c r="BA98" s="325">
        <v>33623</v>
      </c>
      <c r="BB98" s="325">
        <v>39686</v>
      </c>
      <c r="BC98" s="319" t="s">
        <v>168</v>
      </c>
      <c r="BD98" s="319" t="s">
        <v>808</v>
      </c>
      <c r="BE98" s="319" t="s">
        <v>808</v>
      </c>
      <c r="BF98" s="299" t="s">
        <v>791</v>
      </c>
      <c r="BG98" s="299" t="b">
        <v>1</v>
      </c>
      <c r="BH98" s="299">
        <v>68</v>
      </c>
      <c r="BI98" s="370">
        <v>0.85</v>
      </c>
      <c r="BJ98" s="298" t="s">
        <v>845</v>
      </c>
      <c r="BK98" s="298">
        <v>0</v>
      </c>
      <c r="BL98" s="299" t="s">
        <v>104</v>
      </c>
    </row>
    <row r="99" spans="1:64" ht="12.75" customHeight="1">
      <c r="A99" s="322">
        <v>42142</v>
      </c>
      <c r="B99" s="279" t="s">
        <v>916</v>
      </c>
      <c r="C99" s="317">
        <v>1</v>
      </c>
      <c r="D99" s="318">
        <v>20239895</v>
      </c>
      <c r="E99" s="318" t="s">
        <v>1397</v>
      </c>
      <c r="F99" s="319" t="s">
        <v>199</v>
      </c>
      <c r="G99" s="319" t="s">
        <v>145</v>
      </c>
      <c r="H99" s="369" t="s">
        <v>242</v>
      </c>
      <c r="I99" s="368" t="s">
        <v>1437</v>
      </c>
      <c r="J99" s="320" t="s">
        <v>180</v>
      </c>
      <c r="K99" s="320" t="s">
        <v>147</v>
      </c>
      <c r="L99" s="321" t="s">
        <v>148</v>
      </c>
      <c r="M99" s="321" t="s">
        <v>358</v>
      </c>
      <c r="N99" s="321" t="s">
        <v>237</v>
      </c>
      <c r="O99" s="321" t="s">
        <v>154</v>
      </c>
      <c r="P99" s="321" t="s">
        <v>1392</v>
      </c>
      <c r="Q99" s="321"/>
      <c r="R99" s="322"/>
      <c r="S99" s="323"/>
      <c r="T99" s="323"/>
      <c r="U99" s="324">
        <v>0</v>
      </c>
      <c r="V99" s="324">
        <v>1</v>
      </c>
      <c r="W99" s="324"/>
      <c r="X99" s="324"/>
      <c r="Y99" s="325"/>
      <c r="Z99" s="325" t="s">
        <v>32</v>
      </c>
      <c r="AA99" s="326" t="s">
        <v>32</v>
      </c>
      <c r="AB99" s="326"/>
      <c r="AC99" s="326"/>
      <c r="AD99" s="319"/>
      <c r="AE99" s="325">
        <v>42142</v>
      </c>
      <c r="AF99" s="325">
        <v>42250</v>
      </c>
      <c r="AG99" s="319"/>
      <c r="AH99" s="319"/>
      <c r="AI99" s="319"/>
      <c r="AJ99" s="319"/>
      <c r="AK99" s="319"/>
      <c r="AL99" s="319" t="s">
        <v>319</v>
      </c>
      <c r="AM99" s="319"/>
      <c r="AN99" s="319" t="s">
        <v>1398</v>
      </c>
      <c r="AO99" s="327" t="s">
        <v>949</v>
      </c>
      <c r="AP99" s="319" t="s">
        <v>161</v>
      </c>
      <c r="AQ99" s="319" t="s">
        <v>162</v>
      </c>
      <c r="AR99" s="319" t="s">
        <v>163</v>
      </c>
      <c r="AS99" s="319" t="s">
        <v>164</v>
      </c>
      <c r="AT99" s="319" t="s">
        <v>165</v>
      </c>
      <c r="AU99" s="319" t="s">
        <v>1399</v>
      </c>
      <c r="AV99" s="325" t="s">
        <v>178</v>
      </c>
      <c r="AW99" s="319" t="s">
        <v>963</v>
      </c>
      <c r="AX99" s="319" t="s">
        <v>810</v>
      </c>
      <c r="AY99" s="325" t="s">
        <v>889</v>
      </c>
      <c r="AZ99" s="325" t="s">
        <v>186</v>
      </c>
      <c r="BA99" s="325">
        <v>38901</v>
      </c>
      <c r="BB99" s="325">
        <v>38901</v>
      </c>
      <c r="BC99" s="319" t="s">
        <v>168</v>
      </c>
      <c r="BD99" s="319" t="s">
        <v>808</v>
      </c>
      <c r="BE99" s="319" t="s">
        <v>808</v>
      </c>
      <c r="BF99" s="299" t="s">
        <v>1393</v>
      </c>
      <c r="BG99" s="299" t="b">
        <v>0</v>
      </c>
      <c r="BI99" s="370">
        <v>0.85</v>
      </c>
      <c r="BJ99" s="298" t="s">
        <v>845</v>
      </c>
      <c r="BK99" s="298">
        <v>0</v>
      </c>
      <c r="BL99" s="299" t="s">
        <v>104</v>
      </c>
    </row>
    <row r="100" spans="1:64" ht="12.75" customHeight="1">
      <c r="A100" s="322">
        <v>41864</v>
      </c>
      <c r="B100" s="279" t="s">
        <v>916</v>
      </c>
      <c r="C100" s="317">
        <v>1</v>
      </c>
      <c r="D100" s="318">
        <v>81107761</v>
      </c>
      <c r="E100" s="318" t="s">
        <v>836</v>
      </c>
      <c r="F100" s="319" t="s">
        <v>235</v>
      </c>
      <c r="G100" s="319" t="s">
        <v>145</v>
      </c>
      <c r="H100" s="369" t="s">
        <v>242</v>
      </c>
      <c r="I100" s="368" t="s">
        <v>1437</v>
      </c>
      <c r="J100" s="320" t="s">
        <v>187</v>
      </c>
      <c r="K100" s="320" t="s">
        <v>147</v>
      </c>
      <c r="L100" s="321" t="s">
        <v>148</v>
      </c>
      <c r="M100" s="321" t="s">
        <v>228</v>
      </c>
      <c r="N100" s="321" t="s">
        <v>837</v>
      </c>
      <c r="O100" s="321" t="s">
        <v>154</v>
      </c>
      <c r="P100" s="321" t="s">
        <v>152</v>
      </c>
      <c r="Q100" s="321" t="s">
        <v>217</v>
      </c>
      <c r="R100" s="322">
        <v>42248</v>
      </c>
      <c r="S100" s="323">
        <v>-5</v>
      </c>
      <c r="T100" s="323">
        <v>-0.7142857142857143</v>
      </c>
      <c r="U100" s="324">
        <v>0</v>
      </c>
      <c r="V100" s="324">
        <v>1</v>
      </c>
      <c r="W100" s="324">
        <v>0.59090909090909083</v>
      </c>
      <c r="X100" s="324">
        <v>0.40909090909090912</v>
      </c>
      <c r="Y100" s="325" t="s">
        <v>175</v>
      </c>
      <c r="Z100" s="325" t="s">
        <v>229</v>
      </c>
      <c r="AA100" s="326" t="s">
        <v>26</v>
      </c>
      <c r="AB100" s="326" t="s">
        <v>882</v>
      </c>
      <c r="AC100" s="326">
        <v>2328707</v>
      </c>
      <c r="AD100" s="319" t="s">
        <v>176</v>
      </c>
      <c r="AE100" s="325">
        <v>41864</v>
      </c>
      <c r="AF100" s="325">
        <v>42258</v>
      </c>
      <c r="AG100" s="319" t="s">
        <v>311</v>
      </c>
      <c r="AH100" s="319" t="s">
        <v>156</v>
      </c>
      <c r="AI100" s="319" t="s">
        <v>157</v>
      </c>
      <c r="AJ100" s="319" t="s">
        <v>230</v>
      </c>
      <c r="AK100" s="319" t="s">
        <v>159</v>
      </c>
      <c r="AL100" s="319" t="s">
        <v>160</v>
      </c>
      <c r="AM100" s="319"/>
      <c r="AN100" s="319"/>
      <c r="AO100" s="327" t="s">
        <v>949</v>
      </c>
      <c r="AP100" s="319" t="s">
        <v>161</v>
      </c>
      <c r="AQ100" s="319" t="s">
        <v>162</v>
      </c>
      <c r="AR100" s="319" t="s">
        <v>163</v>
      </c>
      <c r="AS100" s="319" t="s">
        <v>164</v>
      </c>
      <c r="AT100" s="319" t="s">
        <v>360</v>
      </c>
      <c r="AU100" s="319" t="s">
        <v>838</v>
      </c>
      <c r="AV100" s="325" t="s">
        <v>178</v>
      </c>
      <c r="AW100" s="319" t="s">
        <v>954</v>
      </c>
      <c r="AX100" s="319" t="s">
        <v>813</v>
      </c>
      <c r="AY100" s="325" t="s">
        <v>889</v>
      </c>
      <c r="AZ100" s="325" t="s">
        <v>193</v>
      </c>
      <c r="BA100" s="325">
        <v>35534</v>
      </c>
      <c r="BB100" s="325">
        <v>39686</v>
      </c>
      <c r="BC100" s="319" t="s">
        <v>168</v>
      </c>
      <c r="BD100" s="319" t="s">
        <v>808</v>
      </c>
      <c r="BE100" s="319" t="s">
        <v>808</v>
      </c>
      <c r="BF100" s="299" t="s">
        <v>786</v>
      </c>
      <c r="BG100" s="299" t="b">
        <v>1</v>
      </c>
      <c r="BH100" s="299">
        <v>18</v>
      </c>
      <c r="BI100" s="370">
        <v>0.85</v>
      </c>
      <c r="BJ100" s="298" t="s">
        <v>845</v>
      </c>
      <c r="BK100" s="298">
        <v>0</v>
      </c>
      <c r="BL100" s="299" t="s">
        <v>104</v>
      </c>
    </row>
    <row r="101" spans="1:64" ht="12.75" customHeight="1">
      <c r="A101" s="322">
        <v>42044</v>
      </c>
      <c r="B101" s="279" t="s">
        <v>1008</v>
      </c>
      <c r="C101" s="317">
        <v>1</v>
      </c>
      <c r="D101" s="318">
        <v>21950732</v>
      </c>
      <c r="E101" s="318" t="s">
        <v>1179</v>
      </c>
      <c r="F101" s="319" t="s">
        <v>214</v>
      </c>
      <c r="G101" s="319" t="s">
        <v>145</v>
      </c>
      <c r="H101" s="369" t="s">
        <v>242</v>
      </c>
      <c r="I101" s="368" t="s">
        <v>1437</v>
      </c>
      <c r="J101" s="320" t="s">
        <v>259</v>
      </c>
      <c r="K101" s="320" t="s">
        <v>147</v>
      </c>
      <c r="L101" s="321" t="s">
        <v>148</v>
      </c>
      <c r="M101" s="321" t="s">
        <v>216</v>
      </c>
      <c r="N101" s="321" t="s">
        <v>250</v>
      </c>
      <c r="O101" s="321" t="s">
        <v>154</v>
      </c>
      <c r="P101" s="321" t="s">
        <v>152</v>
      </c>
      <c r="Q101" s="321" t="s">
        <v>153</v>
      </c>
      <c r="R101" s="322">
        <v>42309</v>
      </c>
      <c r="S101" s="323">
        <v>-66</v>
      </c>
      <c r="T101" s="323">
        <v>-9.4285714285714288</v>
      </c>
      <c r="U101" s="324">
        <v>0</v>
      </c>
      <c r="V101" s="324">
        <v>1</v>
      </c>
      <c r="W101" s="324">
        <v>0</v>
      </c>
      <c r="X101" s="324">
        <v>1</v>
      </c>
      <c r="Y101" s="325" t="s">
        <v>154</v>
      </c>
      <c r="Z101" s="325" t="s">
        <v>154</v>
      </c>
      <c r="AA101" s="326" t="s">
        <v>1120</v>
      </c>
      <c r="AB101" s="326" t="s">
        <v>1180</v>
      </c>
      <c r="AC101" s="326">
        <v>3793574</v>
      </c>
      <c r="AD101" s="319" t="s">
        <v>155</v>
      </c>
      <c r="AE101" s="325">
        <v>42044</v>
      </c>
      <c r="AF101" s="325">
        <v>42308</v>
      </c>
      <c r="AG101" s="319" t="s">
        <v>311</v>
      </c>
      <c r="AH101" s="319" t="s">
        <v>156</v>
      </c>
      <c r="AI101" s="319" t="s">
        <v>157</v>
      </c>
      <c r="AJ101" s="319" t="s">
        <v>158</v>
      </c>
      <c r="AK101" s="319" t="s">
        <v>159</v>
      </c>
      <c r="AL101" s="319" t="s">
        <v>160</v>
      </c>
      <c r="AM101" s="319"/>
      <c r="AN101" s="319"/>
      <c r="AO101" s="327" t="s">
        <v>949</v>
      </c>
      <c r="AP101" s="319" t="s">
        <v>161</v>
      </c>
      <c r="AQ101" s="319" t="s">
        <v>162</v>
      </c>
      <c r="AR101" s="319" t="s">
        <v>163</v>
      </c>
      <c r="AS101" s="319" t="s">
        <v>164</v>
      </c>
      <c r="AT101" s="319" t="s">
        <v>165</v>
      </c>
      <c r="AU101" s="319" t="s">
        <v>1181</v>
      </c>
      <c r="AV101" s="325" t="s">
        <v>219</v>
      </c>
      <c r="AW101" s="319" t="s">
        <v>952</v>
      </c>
      <c r="AX101" s="319" t="s">
        <v>812</v>
      </c>
      <c r="AY101" s="325" t="s">
        <v>889</v>
      </c>
      <c r="AZ101" s="325" t="s">
        <v>263</v>
      </c>
      <c r="BA101" s="325">
        <v>41463</v>
      </c>
      <c r="BB101" s="325">
        <v>41463</v>
      </c>
      <c r="BC101" s="319" t="s">
        <v>168</v>
      </c>
      <c r="BD101" s="319" t="s">
        <v>808</v>
      </c>
      <c r="BE101" s="319" t="s">
        <v>808</v>
      </c>
      <c r="BF101" s="299" t="s">
        <v>786</v>
      </c>
      <c r="BG101" s="299" t="b">
        <v>1</v>
      </c>
      <c r="BH101" s="299">
        <v>68</v>
      </c>
      <c r="BI101" s="370">
        <v>0.75</v>
      </c>
      <c r="BJ101" s="298" t="s">
        <v>845</v>
      </c>
      <c r="BK101" s="298">
        <v>0</v>
      </c>
      <c r="BL101" s="299" t="s">
        <v>104</v>
      </c>
    </row>
    <row r="102" spans="1:64" ht="12.75" customHeight="1">
      <c r="A102" s="322">
        <v>41579</v>
      </c>
      <c r="B102" s="279" t="s">
        <v>1008</v>
      </c>
      <c r="C102" s="317">
        <v>0.7</v>
      </c>
      <c r="D102" s="318">
        <v>20028650</v>
      </c>
      <c r="E102" s="318" t="s">
        <v>1245</v>
      </c>
      <c r="F102" s="319" t="s">
        <v>1123</v>
      </c>
      <c r="G102" s="319" t="s">
        <v>59</v>
      </c>
      <c r="H102" s="369" t="s">
        <v>845</v>
      </c>
      <c r="I102" s="368" t="s">
        <v>1452</v>
      </c>
      <c r="J102" s="320" t="s">
        <v>1246</v>
      </c>
      <c r="K102" s="320" t="s">
        <v>951</v>
      </c>
      <c r="L102" s="321" t="s">
        <v>148</v>
      </c>
      <c r="M102" s="321" t="s">
        <v>1247</v>
      </c>
      <c r="N102" s="321" t="s">
        <v>365</v>
      </c>
      <c r="O102" s="321"/>
      <c r="P102" s="321" t="s">
        <v>1281</v>
      </c>
      <c r="Q102" s="321"/>
      <c r="R102" s="322"/>
      <c r="S102" s="323"/>
      <c r="T102" s="323"/>
      <c r="U102" s="324">
        <v>0.30000000000000004</v>
      </c>
      <c r="V102" s="324">
        <v>0.7</v>
      </c>
      <c r="W102" s="324">
        <v>0.29999999999999993</v>
      </c>
      <c r="X102" s="324">
        <v>0.70000000000000007</v>
      </c>
      <c r="Y102" s="325" t="s">
        <v>205</v>
      </c>
      <c r="Z102" s="325" t="s">
        <v>257</v>
      </c>
      <c r="AA102" s="326" t="s">
        <v>1018</v>
      </c>
      <c r="AB102" s="326" t="s">
        <v>1138</v>
      </c>
      <c r="AC102" s="326">
        <v>944594</v>
      </c>
      <c r="AD102" s="319" t="s">
        <v>155</v>
      </c>
      <c r="AE102" s="325">
        <v>41579</v>
      </c>
      <c r="AF102" s="325">
        <v>42308</v>
      </c>
      <c r="AG102" s="319" t="s">
        <v>311</v>
      </c>
      <c r="AH102" s="319" t="s">
        <v>156</v>
      </c>
      <c r="AI102" s="319" t="s">
        <v>340</v>
      </c>
      <c r="AJ102" s="319" t="s">
        <v>154</v>
      </c>
      <c r="AK102" s="319" t="s">
        <v>340</v>
      </c>
      <c r="AL102" s="319" t="s">
        <v>319</v>
      </c>
      <c r="AM102" s="319"/>
      <c r="AN102" s="319"/>
      <c r="AO102" s="327" t="s">
        <v>1020</v>
      </c>
      <c r="AP102" s="319" t="s">
        <v>1246</v>
      </c>
      <c r="AQ102" s="319" t="s">
        <v>335</v>
      </c>
      <c r="AR102" s="319" t="s">
        <v>163</v>
      </c>
      <c r="AS102" s="319" t="s">
        <v>65</v>
      </c>
      <c r="AT102" s="319" t="s">
        <v>246</v>
      </c>
      <c r="AU102" s="319" t="s">
        <v>1248</v>
      </c>
      <c r="AV102" s="325" t="s">
        <v>1126</v>
      </c>
      <c r="AW102" s="319" t="s">
        <v>1127</v>
      </c>
      <c r="AX102" s="319"/>
      <c r="AY102" s="325"/>
      <c r="AZ102" s="325"/>
      <c r="BA102" s="325">
        <v>37940</v>
      </c>
      <c r="BB102" s="325">
        <v>37940</v>
      </c>
      <c r="BC102" s="319" t="s">
        <v>168</v>
      </c>
      <c r="BD102" s="319" t="s">
        <v>808</v>
      </c>
      <c r="BE102" s="319" t="s">
        <v>808</v>
      </c>
      <c r="BF102" s="299" t="s">
        <v>845</v>
      </c>
      <c r="BG102" s="299" t="b">
        <v>1</v>
      </c>
      <c r="BH102" s="299">
        <v>68</v>
      </c>
      <c r="BI102" s="370" t="s">
        <v>1284</v>
      </c>
      <c r="BJ102" s="298" t="s">
        <v>845</v>
      </c>
      <c r="BK102" s="298">
        <v>0</v>
      </c>
      <c r="BL102" s="299" t="s">
        <v>104</v>
      </c>
    </row>
    <row r="103" spans="1:64" ht="12.75" customHeight="1">
      <c r="A103" s="322">
        <v>42156</v>
      </c>
      <c r="B103" s="279" t="s">
        <v>1008</v>
      </c>
      <c r="C103" s="317">
        <v>1</v>
      </c>
      <c r="D103" s="318">
        <v>21600904</v>
      </c>
      <c r="E103" s="318" t="s">
        <v>494</v>
      </c>
      <c r="F103" s="319" t="s">
        <v>267</v>
      </c>
      <c r="G103" s="319" t="s">
        <v>145</v>
      </c>
      <c r="H103" s="369" t="s">
        <v>242</v>
      </c>
      <c r="I103" s="368" t="s">
        <v>1450</v>
      </c>
      <c r="J103" s="320" t="s">
        <v>259</v>
      </c>
      <c r="K103" s="320" t="s">
        <v>147</v>
      </c>
      <c r="L103" s="321" t="s">
        <v>148</v>
      </c>
      <c r="M103" s="321" t="s">
        <v>1106</v>
      </c>
      <c r="N103" s="321" t="s">
        <v>150</v>
      </c>
      <c r="O103" s="321" t="s">
        <v>154</v>
      </c>
      <c r="P103" s="321" t="s">
        <v>152</v>
      </c>
      <c r="Q103" s="321" t="s">
        <v>153</v>
      </c>
      <c r="R103" s="322">
        <v>42309</v>
      </c>
      <c r="S103" s="323">
        <v>-66</v>
      </c>
      <c r="T103" s="323">
        <v>-9.4285714285714288</v>
      </c>
      <c r="U103" s="324">
        <v>0</v>
      </c>
      <c r="V103" s="324">
        <v>1</v>
      </c>
      <c r="W103" s="324">
        <v>0</v>
      </c>
      <c r="X103" s="324">
        <v>1</v>
      </c>
      <c r="Y103" s="325" t="s">
        <v>154</v>
      </c>
      <c r="Z103" s="325" t="s">
        <v>154</v>
      </c>
      <c r="AA103" s="326" t="s">
        <v>1183</v>
      </c>
      <c r="AB103" s="326" t="s">
        <v>1184</v>
      </c>
      <c r="AC103" s="326">
        <v>4997472</v>
      </c>
      <c r="AD103" s="319" t="s">
        <v>155</v>
      </c>
      <c r="AE103" s="325">
        <v>42156</v>
      </c>
      <c r="AF103" s="325">
        <v>42308</v>
      </c>
      <c r="AG103" s="319" t="s">
        <v>311</v>
      </c>
      <c r="AH103" s="319" t="s">
        <v>156</v>
      </c>
      <c r="AI103" s="319" t="s">
        <v>157</v>
      </c>
      <c r="AJ103" s="319" t="s">
        <v>154</v>
      </c>
      <c r="AK103" s="319" t="s">
        <v>159</v>
      </c>
      <c r="AL103" s="319" t="s">
        <v>160</v>
      </c>
      <c r="AM103" s="319"/>
      <c r="AN103" s="319"/>
      <c r="AO103" s="327" t="s">
        <v>949</v>
      </c>
      <c r="AP103" s="319" t="s">
        <v>161</v>
      </c>
      <c r="AQ103" s="319" t="s">
        <v>162</v>
      </c>
      <c r="AR103" s="319" t="s">
        <v>163</v>
      </c>
      <c r="AS103" s="319" t="s">
        <v>164</v>
      </c>
      <c r="AT103" s="319" t="s">
        <v>1178</v>
      </c>
      <c r="AU103" s="319" t="s">
        <v>1587</v>
      </c>
      <c r="AV103" s="325" t="s">
        <v>219</v>
      </c>
      <c r="AW103" s="319" t="s">
        <v>966</v>
      </c>
      <c r="AX103" s="319" t="s">
        <v>831</v>
      </c>
      <c r="AY103" s="325" t="s">
        <v>889</v>
      </c>
      <c r="AZ103" s="325" t="s">
        <v>263</v>
      </c>
      <c r="BA103" s="325">
        <v>40322</v>
      </c>
      <c r="BB103" s="325">
        <v>40322</v>
      </c>
      <c r="BC103" s="319" t="s">
        <v>168</v>
      </c>
      <c r="BD103" s="319" t="s">
        <v>808</v>
      </c>
      <c r="BE103" s="319" t="s">
        <v>808</v>
      </c>
      <c r="BF103" s="299" t="s">
        <v>786</v>
      </c>
      <c r="BG103" s="299" t="b">
        <v>1</v>
      </c>
      <c r="BH103" s="299">
        <v>68</v>
      </c>
      <c r="BI103" s="370">
        <v>0.6</v>
      </c>
      <c r="BJ103" s="298" t="s">
        <v>845</v>
      </c>
      <c r="BK103" s="298">
        <v>0</v>
      </c>
      <c r="BL103" s="299" t="s">
        <v>104</v>
      </c>
    </row>
    <row r="104" spans="1:64" ht="12.75" customHeight="1">
      <c r="A104" s="322">
        <v>41883</v>
      </c>
      <c r="B104" s="279" t="s">
        <v>1008</v>
      </c>
      <c r="C104" s="317">
        <v>0.7</v>
      </c>
      <c r="D104" s="318">
        <v>21962145</v>
      </c>
      <c r="E104" s="318" t="s">
        <v>1249</v>
      </c>
      <c r="F104" s="319" t="s">
        <v>267</v>
      </c>
      <c r="G104" s="319" t="s">
        <v>59</v>
      </c>
      <c r="H104" s="369" t="s">
        <v>845</v>
      </c>
      <c r="I104" s="368" t="s">
        <v>1452</v>
      </c>
      <c r="J104" s="320" t="s">
        <v>908</v>
      </c>
      <c r="K104" s="320" t="s">
        <v>951</v>
      </c>
      <c r="L104" s="321" t="s">
        <v>148</v>
      </c>
      <c r="M104" s="321" t="s">
        <v>365</v>
      </c>
      <c r="N104" s="321" t="s">
        <v>215</v>
      </c>
      <c r="O104" s="321"/>
      <c r="P104" s="321" t="s">
        <v>1281</v>
      </c>
      <c r="Q104" s="321"/>
      <c r="R104" s="322"/>
      <c r="S104" s="323"/>
      <c r="T104" s="323"/>
      <c r="U104" s="324">
        <v>0.30000000000000004</v>
      </c>
      <c r="V104" s="324">
        <v>0.7</v>
      </c>
      <c r="W104" s="324">
        <v>0.29999999999999993</v>
      </c>
      <c r="X104" s="324">
        <v>0.70000000000000007</v>
      </c>
      <c r="Y104" s="325" t="s">
        <v>205</v>
      </c>
      <c r="Z104" s="325" t="s">
        <v>257</v>
      </c>
      <c r="AA104" s="326" t="s">
        <v>1018</v>
      </c>
      <c r="AB104" s="326" t="s">
        <v>1250</v>
      </c>
      <c r="AC104" s="326">
        <v>2488623</v>
      </c>
      <c r="AD104" s="319" t="s">
        <v>155</v>
      </c>
      <c r="AE104" s="325">
        <v>41883</v>
      </c>
      <c r="AF104" s="325">
        <v>42308</v>
      </c>
      <c r="AG104" s="319" t="s">
        <v>311</v>
      </c>
      <c r="AH104" s="319" t="s">
        <v>156</v>
      </c>
      <c r="AI104" s="319" t="s">
        <v>340</v>
      </c>
      <c r="AJ104" s="319" t="s">
        <v>154</v>
      </c>
      <c r="AK104" s="319" t="s">
        <v>340</v>
      </c>
      <c r="AL104" s="319" t="s">
        <v>319</v>
      </c>
      <c r="AM104" s="319"/>
      <c r="AN104" s="319"/>
      <c r="AO104" s="327" t="s">
        <v>1020</v>
      </c>
      <c r="AP104" s="319" t="s">
        <v>908</v>
      </c>
      <c r="AQ104" s="319" t="s">
        <v>335</v>
      </c>
      <c r="AR104" s="319" t="s">
        <v>163</v>
      </c>
      <c r="AS104" s="319" t="s">
        <v>164</v>
      </c>
      <c r="AT104" s="319" t="s">
        <v>305</v>
      </c>
      <c r="AU104" s="319" t="s">
        <v>1588</v>
      </c>
      <c r="AV104" s="325" t="s">
        <v>219</v>
      </c>
      <c r="AW104" s="319" t="s">
        <v>966</v>
      </c>
      <c r="AX104" s="319"/>
      <c r="AY104" s="325"/>
      <c r="AZ104" s="325"/>
      <c r="BA104" s="325">
        <v>41470</v>
      </c>
      <c r="BB104" s="325">
        <v>41470</v>
      </c>
      <c r="BC104" s="319" t="s">
        <v>168</v>
      </c>
      <c r="BD104" s="319" t="s">
        <v>808</v>
      </c>
      <c r="BE104" s="319" t="s">
        <v>808</v>
      </c>
      <c r="BF104" s="299" t="s">
        <v>845</v>
      </c>
      <c r="BG104" s="299" t="b">
        <v>1</v>
      </c>
      <c r="BH104" s="299">
        <v>68</v>
      </c>
      <c r="BI104" s="370" t="s">
        <v>1284</v>
      </c>
      <c r="BJ104" s="298" t="s">
        <v>845</v>
      </c>
      <c r="BK104" s="298">
        <v>0</v>
      </c>
      <c r="BL104" s="299" t="s">
        <v>104</v>
      </c>
    </row>
    <row r="105" spans="1:64" ht="12.75" customHeight="1">
      <c r="A105" s="322">
        <v>41579</v>
      </c>
      <c r="B105" s="279" t="s">
        <v>1008</v>
      </c>
      <c r="C105" s="317">
        <v>0.75</v>
      </c>
      <c r="D105" s="318">
        <v>20294471</v>
      </c>
      <c r="E105" s="318" t="s">
        <v>1251</v>
      </c>
      <c r="F105" s="319" t="s">
        <v>267</v>
      </c>
      <c r="G105" s="319" t="s">
        <v>59</v>
      </c>
      <c r="H105" s="369" t="s">
        <v>845</v>
      </c>
      <c r="I105" s="368" t="s">
        <v>1452</v>
      </c>
      <c r="J105" s="320" t="s">
        <v>335</v>
      </c>
      <c r="K105" s="320" t="s">
        <v>951</v>
      </c>
      <c r="L105" s="321" t="s">
        <v>148</v>
      </c>
      <c r="M105" s="321" t="s">
        <v>365</v>
      </c>
      <c r="N105" s="321" t="s">
        <v>150</v>
      </c>
      <c r="O105" s="321"/>
      <c r="P105" s="321" t="s">
        <v>1281</v>
      </c>
      <c r="Q105" s="321"/>
      <c r="R105" s="322"/>
      <c r="S105" s="323"/>
      <c r="T105" s="323"/>
      <c r="U105" s="324">
        <v>0.25</v>
      </c>
      <c r="V105" s="324">
        <v>0.75</v>
      </c>
      <c r="W105" s="324">
        <v>0.25</v>
      </c>
      <c r="X105" s="324">
        <v>0.75</v>
      </c>
      <c r="Y105" s="325" t="s">
        <v>205</v>
      </c>
      <c r="Z105" s="325" t="s">
        <v>257</v>
      </c>
      <c r="AA105" s="326" t="s">
        <v>1018</v>
      </c>
      <c r="AB105" s="326" t="s">
        <v>1138</v>
      </c>
      <c r="AC105" s="326">
        <v>944594</v>
      </c>
      <c r="AD105" s="319" t="s">
        <v>155</v>
      </c>
      <c r="AE105" s="325">
        <v>41579</v>
      </c>
      <c r="AF105" s="325">
        <v>42308</v>
      </c>
      <c r="AG105" s="319" t="s">
        <v>311</v>
      </c>
      <c r="AH105" s="319" t="s">
        <v>156</v>
      </c>
      <c r="AI105" s="319" t="s">
        <v>340</v>
      </c>
      <c r="AJ105" s="319" t="s">
        <v>154</v>
      </c>
      <c r="AK105" s="319" t="s">
        <v>340</v>
      </c>
      <c r="AL105" s="319" t="s">
        <v>319</v>
      </c>
      <c r="AM105" s="319"/>
      <c r="AN105" s="319"/>
      <c r="AO105" s="327" t="s">
        <v>1020</v>
      </c>
      <c r="AP105" s="319"/>
      <c r="AQ105" s="319" t="s">
        <v>335</v>
      </c>
      <c r="AR105" s="319" t="s">
        <v>163</v>
      </c>
      <c r="AS105" s="319" t="s">
        <v>164</v>
      </c>
      <c r="AT105" s="319" t="s">
        <v>1229</v>
      </c>
      <c r="AU105" s="319" t="s">
        <v>1252</v>
      </c>
      <c r="AV105" s="325" t="s">
        <v>166</v>
      </c>
      <c r="AW105" s="319" t="s">
        <v>970</v>
      </c>
      <c r="AX105" s="319"/>
      <c r="AY105" s="325"/>
      <c r="AZ105" s="325"/>
      <c r="BA105" s="325">
        <v>38355</v>
      </c>
      <c r="BB105" s="325">
        <v>39142</v>
      </c>
      <c r="BC105" s="319" t="s">
        <v>168</v>
      </c>
      <c r="BD105" s="319" t="s">
        <v>808</v>
      </c>
      <c r="BE105" s="319" t="s">
        <v>808</v>
      </c>
      <c r="BF105" s="299" t="s">
        <v>845</v>
      </c>
      <c r="BG105" s="299" t="b">
        <v>1</v>
      </c>
      <c r="BH105" s="299">
        <v>68</v>
      </c>
      <c r="BI105" s="370" t="s">
        <v>1284</v>
      </c>
      <c r="BJ105" s="298" t="s">
        <v>845</v>
      </c>
      <c r="BK105" s="298">
        <v>0</v>
      </c>
      <c r="BL105" s="299" t="s">
        <v>104</v>
      </c>
    </row>
    <row r="106" spans="1:64" ht="12.75" customHeight="1">
      <c r="A106" s="322">
        <v>41579</v>
      </c>
      <c r="B106" s="279" t="s">
        <v>1008</v>
      </c>
      <c r="C106" s="317">
        <v>0.7</v>
      </c>
      <c r="D106" s="318">
        <v>20294618</v>
      </c>
      <c r="E106" s="318" t="s">
        <v>1255</v>
      </c>
      <c r="F106" s="319" t="s">
        <v>267</v>
      </c>
      <c r="G106" s="319" t="s">
        <v>59</v>
      </c>
      <c r="H106" s="369" t="s">
        <v>845</v>
      </c>
      <c r="I106" s="368" t="s">
        <v>1452</v>
      </c>
      <c r="J106" s="320" t="s">
        <v>335</v>
      </c>
      <c r="K106" s="320" t="s">
        <v>951</v>
      </c>
      <c r="L106" s="321" t="s">
        <v>148</v>
      </c>
      <c r="M106" s="321" t="s">
        <v>365</v>
      </c>
      <c r="N106" s="321" t="s">
        <v>181</v>
      </c>
      <c r="O106" s="321"/>
      <c r="P106" s="321" t="s">
        <v>1281</v>
      </c>
      <c r="Q106" s="321"/>
      <c r="R106" s="322"/>
      <c r="S106" s="323"/>
      <c r="T106" s="323"/>
      <c r="U106" s="324">
        <v>0.30000000000000004</v>
      </c>
      <c r="V106" s="324">
        <v>0.7</v>
      </c>
      <c r="W106" s="324">
        <v>0.29999999999999993</v>
      </c>
      <c r="X106" s="324">
        <v>0.70000000000000007</v>
      </c>
      <c r="Y106" s="325" t="s">
        <v>205</v>
      </c>
      <c r="Z106" s="325" t="s">
        <v>257</v>
      </c>
      <c r="AA106" s="326" t="s">
        <v>1018</v>
      </c>
      <c r="AB106" s="326" t="s">
        <v>1077</v>
      </c>
      <c r="AC106" s="326">
        <v>944610</v>
      </c>
      <c r="AD106" s="319" t="s">
        <v>155</v>
      </c>
      <c r="AE106" s="325">
        <v>41579</v>
      </c>
      <c r="AF106" s="325">
        <v>42308</v>
      </c>
      <c r="AG106" s="319" t="s">
        <v>311</v>
      </c>
      <c r="AH106" s="319" t="s">
        <v>156</v>
      </c>
      <c r="AI106" s="319" t="s">
        <v>340</v>
      </c>
      <c r="AJ106" s="319" t="s">
        <v>154</v>
      </c>
      <c r="AK106" s="319" t="s">
        <v>340</v>
      </c>
      <c r="AL106" s="319" t="s">
        <v>319</v>
      </c>
      <c r="AM106" s="319"/>
      <c r="AN106" s="319"/>
      <c r="AO106" s="327" t="s">
        <v>1020</v>
      </c>
      <c r="AP106" s="319"/>
      <c r="AQ106" s="319" t="s">
        <v>335</v>
      </c>
      <c r="AR106" s="319" t="s">
        <v>163</v>
      </c>
      <c r="AS106" s="319" t="s">
        <v>164</v>
      </c>
      <c r="AT106" s="319" t="s">
        <v>185</v>
      </c>
      <c r="AU106" s="319" t="s">
        <v>1256</v>
      </c>
      <c r="AV106" s="325" t="s">
        <v>219</v>
      </c>
      <c r="AW106" s="319" t="s">
        <v>966</v>
      </c>
      <c r="AX106" s="319"/>
      <c r="AY106" s="325"/>
      <c r="AZ106" s="325"/>
      <c r="BA106" s="325">
        <v>36268</v>
      </c>
      <c r="BB106" s="325">
        <v>39142</v>
      </c>
      <c r="BC106" s="319" t="s">
        <v>168</v>
      </c>
      <c r="BD106" s="319" t="s">
        <v>808</v>
      </c>
      <c r="BE106" s="319" t="s">
        <v>808</v>
      </c>
      <c r="BF106" s="299" t="s">
        <v>845</v>
      </c>
      <c r="BG106" s="299" t="b">
        <v>1</v>
      </c>
      <c r="BH106" s="299">
        <v>68</v>
      </c>
      <c r="BI106" s="370" t="s">
        <v>1284</v>
      </c>
      <c r="BJ106" s="298" t="s">
        <v>845</v>
      </c>
      <c r="BK106" s="298">
        <v>0</v>
      </c>
      <c r="BL106" s="299" t="s">
        <v>104</v>
      </c>
    </row>
    <row r="107" spans="1:64" ht="12.75" customHeight="1">
      <c r="A107" s="322">
        <v>42156</v>
      </c>
      <c r="B107" s="279" t="s">
        <v>1008</v>
      </c>
      <c r="C107" s="317">
        <v>1</v>
      </c>
      <c r="D107" s="318">
        <v>21818635</v>
      </c>
      <c r="E107" s="318" t="s">
        <v>1095</v>
      </c>
      <c r="F107" s="319" t="s">
        <v>144</v>
      </c>
      <c r="G107" s="319" t="s">
        <v>145</v>
      </c>
      <c r="H107" s="369" t="s">
        <v>242</v>
      </c>
      <c r="I107" s="368" t="s">
        <v>1450</v>
      </c>
      <c r="J107" s="320" t="s">
        <v>187</v>
      </c>
      <c r="K107" s="320" t="s">
        <v>147</v>
      </c>
      <c r="L107" s="321" t="s">
        <v>148</v>
      </c>
      <c r="M107" s="321" t="s">
        <v>215</v>
      </c>
      <c r="N107" s="321" t="s">
        <v>181</v>
      </c>
      <c r="O107" s="321" t="s">
        <v>154</v>
      </c>
      <c r="P107" s="321" t="s">
        <v>152</v>
      </c>
      <c r="Q107" s="321" t="s">
        <v>153</v>
      </c>
      <c r="R107" s="322">
        <v>42309</v>
      </c>
      <c r="S107" s="323">
        <v>-66</v>
      </c>
      <c r="T107" s="323">
        <v>-9.4285714285714288</v>
      </c>
      <c r="U107" s="324">
        <v>0</v>
      </c>
      <c r="V107" s="324">
        <v>1</v>
      </c>
      <c r="W107" s="324">
        <v>0</v>
      </c>
      <c r="X107" s="324">
        <v>1</v>
      </c>
      <c r="Y107" s="325" t="s">
        <v>154</v>
      </c>
      <c r="Z107" s="325" t="s">
        <v>154</v>
      </c>
      <c r="AA107" s="326" t="s">
        <v>1096</v>
      </c>
      <c r="AB107" s="326" t="s">
        <v>285</v>
      </c>
      <c r="AC107" s="326">
        <v>4986108</v>
      </c>
      <c r="AD107" s="319" t="s">
        <v>155</v>
      </c>
      <c r="AE107" s="325">
        <v>42156</v>
      </c>
      <c r="AF107" s="325">
        <v>42307</v>
      </c>
      <c r="AG107" s="319" t="s">
        <v>311</v>
      </c>
      <c r="AH107" s="319" t="s">
        <v>156</v>
      </c>
      <c r="AI107" s="319" t="s">
        <v>157</v>
      </c>
      <c r="AJ107" s="319" t="s">
        <v>154</v>
      </c>
      <c r="AK107" s="319" t="s">
        <v>290</v>
      </c>
      <c r="AL107" s="319" t="s">
        <v>319</v>
      </c>
      <c r="AM107" s="319"/>
      <c r="AN107" s="319"/>
      <c r="AO107" s="327" t="s">
        <v>949</v>
      </c>
      <c r="AP107" s="319" t="s">
        <v>161</v>
      </c>
      <c r="AQ107" s="319" t="s">
        <v>162</v>
      </c>
      <c r="AR107" s="319" t="s">
        <v>163</v>
      </c>
      <c r="AS107" s="319" t="s">
        <v>164</v>
      </c>
      <c r="AT107" s="319" t="s">
        <v>185</v>
      </c>
      <c r="AU107" s="319" t="s">
        <v>1097</v>
      </c>
      <c r="AV107" s="325" t="s">
        <v>178</v>
      </c>
      <c r="AW107" s="319" t="s">
        <v>956</v>
      </c>
      <c r="AX107" s="319" t="s">
        <v>809</v>
      </c>
      <c r="AY107" s="325" t="s">
        <v>889</v>
      </c>
      <c r="AZ107" s="325" t="s">
        <v>193</v>
      </c>
      <c r="BA107" s="325">
        <v>40882</v>
      </c>
      <c r="BB107" s="325">
        <v>40882</v>
      </c>
      <c r="BC107" s="319" t="s">
        <v>168</v>
      </c>
      <c r="BD107" s="319" t="s">
        <v>808</v>
      </c>
      <c r="BE107" s="319" t="s">
        <v>808</v>
      </c>
      <c r="BF107" s="299" t="s">
        <v>786</v>
      </c>
      <c r="BG107" s="299" t="b">
        <v>1</v>
      </c>
      <c r="BH107" s="299">
        <v>67</v>
      </c>
      <c r="BI107" s="370">
        <v>0.85</v>
      </c>
      <c r="BJ107" s="298" t="s">
        <v>845</v>
      </c>
      <c r="BK107" s="298">
        <v>0</v>
      </c>
      <c r="BL107" s="299" t="s">
        <v>104</v>
      </c>
    </row>
    <row r="108" spans="1:64" ht="12.75" customHeight="1">
      <c r="A108" s="322">
        <v>42065</v>
      </c>
      <c r="B108" s="279" t="s">
        <v>1008</v>
      </c>
      <c r="C108" s="317">
        <v>1</v>
      </c>
      <c r="D108" s="318">
        <v>21928280</v>
      </c>
      <c r="E108" s="318" t="s">
        <v>1190</v>
      </c>
      <c r="F108" s="319" t="s">
        <v>235</v>
      </c>
      <c r="G108" s="319" t="s">
        <v>145</v>
      </c>
      <c r="H108" s="369" t="s">
        <v>242</v>
      </c>
      <c r="I108" s="368" t="s">
        <v>1437</v>
      </c>
      <c r="J108" s="320" t="s">
        <v>180</v>
      </c>
      <c r="K108" s="320" t="s">
        <v>147</v>
      </c>
      <c r="L108" s="321" t="s">
        <v>148</v>
      </c>
      <c r="M108" s="321" t="s">
        <v>353</v>
      </c>
      <c r="N108" s="321" t="s">
        <v>237</v>
      </c>
      <c r="O108" s="321" t="s">
        <v>400</v>
      </c>
      <c r="P108" s="321" t="s">
        <v>152</v>
      </c>
      <c r="Q108" s="321" t="s">
        <v>153</v>
      </c>
      <c r="R108" s="322">
        <v>42309</v>
      </c>
      <c r="S108" s="323">
        <v>-66</v>
      </c>
      <c r="T108" s="323">
        <v>-9.4285714285714288</v>
      </c>
      <c r="U108" s="324">
        <v>0</v>
      </c>
      <c r="V108" s="324">
        <v>1</v>
      </c>
      <c r="W108" s="324">
        <v>0</v>
      </c>
      <c r="X108" s="324">
        <v>1</v>
      </c>
      <c r="Y108" s="325" t="s">
        <v>154</v>
      </c>
      <c r="Z108" s="325" t="s">
        <v>154</v>
      </c>
      <c r="AA108" s="326" t="s">
        <v>1120</v>
      </c>
      <c r="AB108" s="326" t="s">
        <v>1191</v>
      </c>
      <c r="AC108" s="326">
        <v>3962027</v>
      </c>
      <c r="AD108" s="319" t="s">
        <v>155</v>
      </c>
      <c r="AE108" s="325">
        <v>42065</v>
      </c>
      <c r="AF108" s="325">
        <v>42308</v>
      </c>
      <c r="AG108" s="319" t="s">
        <v>311</v>
      </c>
      <c r="AH108" s="319" t="s">
        <v>156</v>
      </c>
      <c r="AI108" s="319" t="s">
        <v>157</v>
      </c>
      <c r="AJ108" s="319" t="s">
        <v>158</v>
      </c>
      <c r="AK108" s="319" t="s">
        <v>159</v>
      </c>
      <c r="AL108" s="319" t="s">
        <v>160</v>
      </c>
      <c r="AM108" s="319"/>
      <c r="AN108" s="319"/>
      <c r="AO108" s="327" t="s">
        <v>949</v>
      </c>
      <c r="AP108" s="319" t="s">
        <v>161</v>
      </c>
      <c r="AQ108" s="319" t="s">
        <v>162</v>
      </c>
      <c r="AR108" s="319" t="s">
        <v>163</v>
      </c>
      <c r="AS108" s="319" t="s">
        <v>164</v>
      </c>
      <c r="AT108" s="319" t="s">
        <v>185</v>
      </c>
      <c r="AU108" s="319" t="s">
        <v>1589</v>
      </c>
      <c r="AV108" s="325" t="s">
        <v>178</v>
      </c>
      <c r="AW108" s="319" t="s">
        <v>954</v>
      </c>
      <c r="AX108" s="319" t="s">
        <v>813</v>
      </c>
      <c r="AY108" s="325" t="s">
        <v>889</v>
      </c>
      <c r="AZ108" s="325" t="s">
        <v>186</v>
      </c>
      <c r="BA108" s="325">
        <v>41395</v>
      </c>
      <c r="BB108" s="325">
        <v>41395</v>
      </c>
      <c r="BC108" s="319" t="s">
        <v>168</v>
      </c>
      <c r="BD108" s="319" t="s">
        <v>808</v>
      </c>
      <c r="BE108" s="319" t="s">
        <v>808</v>
      </c>
      <c r="BF108" s="299" t="s">
        <v>786</v>
      </c>
      <c r="BG108" s="299" t="b">
        <v>1</v>
      </c>
      <c r="BH108" s="299">
        <v>68</v>
      </c>
      <c r="BI108" s="370">
        <v>0.85</v>
      </c>
      <c r="BJ108" s="298" t="s">
        <v>845</v>
      </c>
      <c r="BK108" s="298">
        <v>0</v>
      </c>
      <c r="BL108" s="299" t="s">
        <v>104</v>
      </c>
    </row>
    <row r="109" spans="1:64" ht="12.75" customHeight="1">
      <c r="A109" s="322">
        <v>42137</v>
      </c>
      <c r="B109" s="279" t="s">
        <v>1008</v>
      </c>
      <c r="C109" s="317">
        <v>1</v>
      </c>
      <c r="D109" s="318">
        <v>20367023</v>
      </c>
      <c r="E109" s="318" t="s">
        <v>1088</v>
      </c>
      <c r="F109" s="319" t="s">
        <v>199</v>
      </c>
      <c r="G109" s="319" t="s">
        <v>145</v>
      </c>
      <c r="H109" s="369" t="s">
        <v>242</v>
      </c>
      <c r="I109" s="368" t="s">
        <v>1437</v>
      </c>
      <c r="J109" s="320" t="s">
        <v>146</v>
      </c>
      <c r="K109" s="320" t="s">
        <v>147</v>
      </c>
      <c r="L109" s="321" t="s">
        <v>148</v>
      </c>
      <c r="M109" s="321" t="s">
        <v>215</v>
      </c>
      <c r="N109" s="321" t="s">
        <v>149</v>
      </c>
      <c r="O109" s="321" t="s">
        <v>1045</v>
      </c>
      <c r="P109" s="321" t="s">
        <v>152</v>
      </c>
      <c r="Q109" s="321" t="s">
        <v>153</v>
      </c>
      <c r="R109" s="322">
        <v>42278</v>
      </c>
      <c r="S109" s="323">
        <v>-35</v>
      </c>
      <c r="T109" s="323">
        <v>-5</v>
      </c>
      <c r="U109" s="324">
        <v>0</v>
      </c>
      <c r="V109" s="324">
        <v>1</v>
      </c>
      <c r="W109" s="324">
        <v>0</v>
      </c>
      <c r="X109" s="324">
        <v>1</v>
      </c>
      <c r="Y109" s="325" t="s">
        <v>205</v>
      </c>
      <c r="Z109" s="325" t="s">
        <v>239</v>
      </c>
      <c r="AA109" s="326" t="s">
        <v>25</v>
      </c>
      <c r="AB109" s="326" t="s">
        <v>1089</v>
      </c>
      <c r="AC109" s="326">
        <v>3490794</v>
      </c>
      <c r="AD109" s="319" t="s">
        <v>155</v>
      </c>
      <c r="AE109" s="325">
        <v>42137</v>
      </c>
      <c r="AF109" s="325">
        <v>42281</v>
      </c>
      <c r="AG109" s="319" t="s">
        <v>311</v>
      </c>
      <c r="AH109" s="319" t="s">
        <v>156</v>
      </c>
      <c r="AI109" s="319" t="s">
        <v>157</v>
      </c>
      <c r="AJ109" s="319" t="s">
        <v>240</v>
      </c>
      <c r="AK109" s="319" t="s">
        <v>159</v>
      </c>
      <c r="AL109" s="319" t="s">
        <v>160</v>
      </c>
      <c r="AM109" s="319"/>
      <c r="AN109" s="319"/>
      <c r="AO109" s="327" t="s">
        <v>949</v>
      </c>
      <c r="AP109" s="319" t="s">
        <v>161</v>
      </c>
      <c r="AQ109" s="319" t="s">
        <v>162</v>
      </c>
      <c r="AR109" s="319" t="s">
        <v>163</v>
      </c>
      <c r="AS109" s="319" t="s">
        <v>164</v>
      </c>
      <c r="AT109" s="319" t="s">
        <v>165</v>
      </c>
      <c r="AU109" s="319" t="s">
        <v>1090</v>
      </c>
      <c r="AV109" s="325" t="s">
        <v>178</v>
      </c>
      <c r="AW109" s="319" t="s">
        <v>963</v>
      </c>
      <c r="AX109" s="319" t="s">
        <v>810</v>
      </c>
      <c r="AY109" s="325" t="s">
        <v>889</v>
      </c>
      <c r="AZ109" s="325" t="s">
        <v>167</v>
      </c>
      <c r="BA109" s="325">
        <v>39482</v>
      </c>
      <c r="BB109" s="325">
        <v>39482</v>
      </c>
      <c r="BC109" s="319" t="s">
        <v>168</v>
      </c>
      <c r="BD109" s="319" t="s">
        <v>242</v>
      </c>
      <c r="BE109" s="319" t="s">
        <v>808</v>
      </c>
      <c r="BF109" s="299" t="s">
        <v>786</v>
      </c>
      <c r="BG109" s="299" t="b">
        <v>1</v>
      </c>
      <c r="BH109" s="299">
        <v>41</v>
      </c>
      <c r="BI109" s="370">
        <v>0.85</v>
      </c>
      <c r="BJ109" s="298" t="s">
        <v>845</v>
      </c>
      <c r="BK109" s="298">
        <v>0</v>
      </c>
      <c r="BL109" s="299" t="s">
        <v>104</v>
      </c>
    </row>
    <row r="110" spans="1:64" ht="12.75" customHeight="1">
      <c r="A110" s="322">
        <v>41673</v>
      </c>
      <c r="B110" s="279" t="s">
        <v>916</v>
      </c>
      <c r="C110" s="317">
        <v>1</v>
      </c>
      <c r="D110" s="318">
        <v>21954459</v>
      </c>
      <c r="E110" s="318" t="s">
        <v>931</v>
      </c>
      <c r="F110" s="319" t="s">
        <v>214</v>
      </c>
      <c r="G110" s="319" t="s">
        <v>145</v>
      </c>
      <c r="H110" s="369" t="s">
        <v>242</v>
      </c>
      <c r="I110" s="368" t="s">
        <v>1437</v>
      </c>
      <c r="J110" s="320" t="s">
        <v>259</v>
      </c>
      <c r="K110" s="320" t="s">
        <v>147</v>
      </c>
      <c r="L110" s="321" t="s">
        <v>148</v>
      </c>
      <c r="M110" s="321" t="s">
        <v>216</v>
      </c>
      <c r="N110" s="321" t="s">
        <v>932</v>
      </c>
      <c r="O110" s="321" t="s">
        <v>933</v>
      </c>
      <c r="P110" s="321" t="s">
        <v>152</v>
      </c>
      <c r="Q110" s="321" t="s">
        <v>153</v>
      </c>
      <c r="R110" s="322">
        <v>42278</v>
      </c>
      <c r="S110" s="323">
        <v>-35</v>
      </c>
      <c r="T110" s="323">
        <v>-5</v>
      </c>
      <c r="U110" s="324">
        <v>0</v>
      </c>
      <c r="V110" s="324">
        <v>1</v>
      </c>
      <c r="W110" s="324">
        <v>0</v>
      </c>
      <c r="X110" s="324">
        <v>1</v>
      </c>
      <c r="Y110" s="325" t="s">
        <v>183</v>
      </c>
      <c r="Z110" s="325" t="s">
        <v>326</v>
      </c>
      <c r="AA110" s="326" t="s">
        <v>24</v>
      </c>
      <c r="AB110" s="326" t="s">
        <v>934</v>
      </c>
      <c r="AC110" s="326">
        <v>986547</v>
      </c>
      <c r="AD110" s="319" t="s">
        <v>155</v>
      </c>
      <c r="AE110" s="325">
        <v>41673</v>
      </c>
      <c r="AF110" s="325">
        <v>42277</v>
      </c>
      <c r="AG110" s="319" t="s">
        <v>311</v>
      </c>
      <c r="AH110" s="319" t="s">
        <v>156</v>
      </c>
      <c r="AI110" s="319" t="s">
        <v>157</v>
      </c>
      <c r="AJ110" s="319" t="s">
        <v>184</v>
      </c>
      <c r="AK110" s="319" t="s">
        <v>159</v>
      </c>
      <c r="AL110" s="319" t="s">
        <v>160</v>
      </c>
      <c r="AM110" s="319"/>
      <c r="AN110" s="319"/>
      <c r="AO110" s="327" t="s">
        <v>949</v>
      </c>
      <c r="AP110" s="319" t="s">
        <v>161</v>
      </c>
      <c r="AQ110" s="319" t="s">
        <v>162</v>
      </c>
      <c r="AR110" s="319" t="s">
        <v>163</v>
      </c>
      <c r="AS110" s="319" t="s">
        <v>164</v>
      </c>
      <c r="AT110" s="319" t="s">
        <v>367</v>
      </c>
      <c r="AU110" s="319" t="s">
        <v>935</v>
      </c>
      <c r="AV110" s="325" t="s">
        <v>178</v>
      </c>
      <c r="AW110" s="319" t="s">
        <v>955</v>
      </c>
      <c r="AX110" s="319" t="s">
        <v>814</v>
      </c>
      <c r="AY110" s="325" t="s">
        <v>889</v>
      </c>
      <c r="AZ110" s="325" t="s">
        <v>263</v>
      </c>
      <c r="BA110" s="325">
        <v>41463</v>
      </c>
      <c r="BB110" s="325">
        <v>41463</v>
      </c>
      <c r="BC110" s="319" t="s">
        <v>168</v>
      </c>
      <c r="BD110" s="319" t="s">
        <v>808</v>
      </c>
      <c r="BE110" s="319" t="s">
        <v>808</v>
      </c>
      <c r="BF110" s="299" t="s">
        <v>786</v>
      </c>
      <c r="BG110" s="299" t="b">
        <v>1</v>
      </c>
      <c r="BH110" s="299">
        <v>37</v>
      </c>
      <c r="BI110" s="370">
        <v>0.75</v>
      </c>
      <c r="BJ110" s="298" t="s">
        <v>845</v>
      </c>
      <c r="BK110" s="298">
        <v>0</v>
      </c>
      <c r="BL110" s="299" t="s">
        <v>104</v>
      </c>
    </row>
    <row r="111" spans="1:64" ht="12.75" customHeight="1">
      <c r="A111" s="322">
        <v>41579</v>
      </c>
      <c r="B111" s="279" t="s">
        <v>1008</v>
      </c>
      <c r="C111" s="317">
        <v>1</v>
      </c>
      <c r="D111" s="318">
        <v>20294527</v>
      </c>
      <c r="E111" s="318" t="s">
        <v>1257</v>
      </c>
      <c r="F111" s="319" t="s">
        <v>1055</v>
      </c>
      <c r="G111" s="319" t="s">
        <v>59</v>
      </c>
      <c r="H111" s="369" t="s">
        <v>845</v>
      </c>
      <c r="I111" s="368" t="s">
        <v>1452</v>
      </c>
      <c r="J111" s="320" t="s">
        <v>335</v>
      </c>
      <c r="K111" s="320" t="s">
        <v>951</v>
      </c>
      <c r="L111" s="321" t="s">
        <v>148</v>
      </c>
      <c r="M111" s="321" t="s">
        <v>365</v>
      </c>
      <c r="N111" s="321"/>
      <c r="O111" s="321"/>
      <c r="P111" s="321" t="s">
        <v>1281</v>
      </c>
      <c r="Q111" s="321"/>
      <c r="R111" s="322"/>
      <c r="S111" s="323"/>
      <c r="T111" s="323"/>
      <c r="U111" s="324">
        <v>0</v>
      </c>
      <c r="V111" s="324">
        <v>1</v>
      </c>
      <c r="W111" s="324">
        <v>0</v>
      </c>
      <c r="X111" s="324">
        <v>1</v>
      </c>
      <c r="Y111" s="325" t="s">
        <v>205</v>
      </c>
      <c r="Z111" s="325" t="s">
        <v>257</v>
      </c>
      <c r="AA111" s="326" t="s">
        <v>1018</v>
      </c>
      <c r="AB111" s="326" t="s">
        <v>1077</v>
      </c>
      <c r="AC111" s="326">
        <v>944610</v>
      </c>
      <c r="AD111" s="319" t="s">
        <v>155</v>
      </c>
      <c r="AE111" s="325">
        <v>41579</v>
      </c>
      <c r="AF111" s="325">
        <v>42308</v>
      </c>
      <c r="AG111" s="319" t="s">
        <v>311</v>
      </c>
      <c r="AH111" s="319" t="s">
        <v>156</v>
      </c>
      <c r="AI111" s="319" t="s">
        <v>340</v>
      </c>
      <c r="AJ111" s="319" t="s">
        <v>154</v>
      </c>
      <c r="AK111" s="319" t="s">
        <v>340</v>
      </c>
      <c r="AL111" s="319" t="s">
        <v>319</v>
      </c>
      <c r="AM111" s="319"/>
      <c r="AN111" s="319"/>
      <c r="AO111" s="327" t="s">
        <v>1020</v>
      </c>
      <c r="AP111" s="319"/>
      <c r="AQ111" s="319" t="s">
        <v>335</v>
      </c>
      <c r="AR111" s="319" t="s">
        <v>163</v>
      </c>
      <c r="AS111" s="319" t="s">
        <v>164</v>
      </c>
      <c r="AT111" s="319" t="s">
        <v>165</v>
      </c>
      <c r="AU111" s="319" t="s">
        <v>1258</v>
      </c>
      <c r="AV111" s="325" t="s">
        <v>219</v>
      </c>
      <c r="AW111" s="319" t="s">
        <v>1205</v>
      </c>
      <c r="AX111" s="319"/>
      <c r="AY111" s="325"/>
      <c r="AZ111" s="325"/>
      <c r="BA111" s="325">
        <v>37879</v>
      </c>
      <c r="BB111" s="325">
        <v>39142</v>
      </c>
      <c r="BC111" s="319" t="s">
        <v>168</v>
      </c>
      <c r="BD111" s="319" t="s">
        <v>808</v>
      </c>
      <c r="BE111" s="319" t="s">
        <v>808</v>
      </c>
      <c r="BF111" s="299" t="s">
        <v>845</v>
      </c>
      <c r="BG111" s="299" t="b">
        <v>1</v>
      </c>
      <c r="BH111" s="299">
        <v>68</v>
      </c>
      <c r="BI111" s="370" t="s">
        <v>1284</v>
      </c>
      <c r="BJ111" s="298" t="s">
        <v>845</v>
      </c>
      <c r="BK111" s="298">
        <v>0</v>
      </c>
      <c r="BL111" s="299" t="s">
        <v>104</v>
      </c>
    </row>
    <row r="112" spans="1:64" ht="12.75" customHeight="1">
      <c r="A112" s="322">
        <v>42024</v>
      </c>
      <c r="B112" s="279" t="s">
        <v>1008</v>
      </c>
      <c r="C112" s="317">
        <v>1</v>
      </c>
      <c r="D112" s="318">
        <v>60023923</v>
      </c>
      <c r="E112" s="318" t="s">
        <v>1259</v>
      </c>
      <c r="F112" s="319" t="s">
        <v>214</v>
      </c>
      <c r="G112" s="319" t="s">
        <v>145</v>
      </c>
      <c r="H112" s="369" t="s">
        <v>242</v>
      </c>
      <c r="I112" s="368" t="s">
        <v>1437</v>
      </c>
      <c r="J112" s="320" t="s">
        <v>307</v>
      </c>
      <c r="K112" s="320" t="s">
        <v>270</v>
      </c>
      <c r="L112" s="321" t="s">
        <v>1451</v>
      </c>
      <c r="M112" s="321" t="s">
        <v>308</v>
      </c>
      <c r="N112" s="321"/>
      <c r="O112" s="321" t="s">
        <v>881</v>
      </c>
      <c r="P112" s="321" t="s">
        <v>152</v>
      </c>
      <c r="Q112" s="321" t="s">
        <v>153</v>
      </c>
      <c r="R112" s="322">
        <v>42309</v>
      </c>
      <c r="S112" s="323">
        <v>-66</v>
      </c>
      <c r="T112" s="323">
        <v>-9.4285714285714288</v>
      </c>
      <c r="U112" s="324">
        <v>0</v>
      </c>
      <c r="V112" s="324">
        <v>1</v>
      </c>
      <c r="W112" s="324">
        <v>0</v>
      </c>
      <c r="X112" s="324">
        <v>1</v>
      </c>
      <c r="Y112" s="325" t="s">
        <v>205</v>
      </c>
      <c r="Z112" s="325" t="s">
        <v>257</v>
      </c>
      <c r="AA112" s="326" t="s">
        <v>1010</v>
      </c>
      <c r="AB112" s="326" t="s">
        <v>1260</v>
      </c>
      <c r="AC112" s="326">
        <v>2739011</v>
      </c>
      <c r="AD112" s="319" t="s">
        <v>155</v>
      </c>
      <c r="AE112" s="325">
        <v>42024</v>
      </c>
      <c r="AF112" s="325">
        <v>42308</v>
      </c>
      <c r="AG112" s="319" t="s">
        <v>311</v>
      </c>
      <c r="AH112" s="319" t="s">
        <v>156</v>
      </c>
      <c r="AI112" s="319" t="s">
        <v>157</v>
      </c>
      <c r="AJ112" s="319" t="s">
        <v>154</v>
      </c>
      <c r="AK112" s="319" t="s">
        <v>159</v>
      </c>
      <c r="AL112" s="319" t="s">
        <v>160</v>
      </c>
      <c r="AM112" s="319"/>
      <c r="AN112" s="319"/>
      <c r="AO112" s="327" t="s">
        <v>964</v>
      </c>
      <c r="AP112" s="319" t="s">
        <v>272</v>
      </c>
      <c r="AQ112" s="319" t="s">
        <v>162</v>
      </c>
      <c r="AR112" s="319" t="s">
        <v>163</v>
      </c>
      <c r="AS112" s="319" t="s">
        <v>164</v>
      </c>
      <c r="AT112" s="319" t="s">
        <v>165</v>
      </c>
      <c r="AU112" s="319" t="s">
        <v>1590</v>
      </c>
      <c r="AV112" s="325" t="s">
        <v>273</v>
      </c>
      <c r="AW112" s="319" t="s">
        <v>1261</v>
      </c>
      <c r="AX112" s="319" t="s">
        <v>1262</v>
      </c>
      <c r="AY112" s="325" t="s">
        <v>894</v>
      </c>
      <c r="AZ112" s="325" t="s">
        <v>309</v>
      </c>
      <c r="BA112" s="325">
        <v>41960</v>
      </c>
      <c r="BB112" s="325">
        <v>41960</v>
      </c>
      <c r="BC112" s="319" t="s">
        <v>168</v>
      </c>
      <c r="BD112" s="319" t="s">
        <v>808</v>
      </c>
      <c r="BE112" s="319" t="s">
        <v>808</v>
      </c>
      <c r="BF112" s="299" t="s">
        <v>786</v>
      </c>
      <c r="BG112" s="299" t="b">
        <v>1</v>
      </c>
      <c r="BH112" s="299">
        <v>68</v>
      </c>
      <c r="BI112" s="370">
        <v>0.75</v>
      </c>
      <c r="BJ112" s="298" t="s">
        <v>845</v>
      </c>
      <c r="BK112" s="298">
        <v>0</v>
      </c>
      <c r="BL112" s="299" t="s">
        <v>104</v>
      </c>
    </row>
    <row r="113" spans="1:64" ht="12.75" customHeight="1">
      <c r="A113" s="322">
        <v>42135</v>
      </c>
      <c r="B113" s="279" t="s">
        <v>916</v>
      </c>
      <c r="C113" s="317">
        <v>1</v>
      </c>
      <c r="D113" s="318">
        <v>81052088</v>
      </c>
      <c r="E113" s="318" t="s">
        <v>1046</v>
      </c>
      <c r="F113" s="319" t="s">
        <v>144</v>
      </c>
      <c r="G113" s="319" t="s">
        <v>145</v>
      </c>
      <c r="H113" s="369" t="s">
        <v>242</v>
      </c>
      <c r="I113" s="368" t="s">
        <v>1450</v>
      </c>
      <c r="J113" s="320" t="s">
        <v>146</v>
      </c>
      <c r="K113" s="320" t="s">
        <v>147</v>
      </c>
      <c r="L113" s="321" t="s">
        <v>148</v>
      </c>
      <c r="M113" s="321" t="s">
        <v>149</v>
      </c>
      <c r="N113" s="321" t="s">
        <v>216</v>
      </c>
      <c r="O113" s="321" t="s">
        <v>151</v>
      </c>
      <c r="P113" s="321" t="s">
        <v>152</v>
      </c>
      <c r="Q113" s="321" t="s">
        <v>153</v>
      </c>
      <c r="R113" s="322">
        <v>42278</v>
      </c>
      <c r="S113" s="323">
        <v>-35</v>
      </c>
      <c r="T113" s="323">
        <v>-5</v>
      </c>
      <c r="U113" s="324">
        <v>0</v>
      </c>
      <c r="V113" s="324">
        <v>1</v>
      </c>
      <c r="W113" s="324">
        <v>0.31818181818181823</v>
      </c>
      <c r="X113" s="324">
        <v>0.68181818181818177</v>
      </c>
      <c r="Y113" s="325" t="s">
        <v>154</v>
      </c>
      <c r="Z113" s="325" t="s">
        <v>154</v>
      </c>
      <c r="AA113" s="326" t="s">
        <v>1002</v>
      </c>
      <c r="AB113" s="326" t="s">
        <v>149</v>
      </c>
      <c r="AC113" s="326">
        <v>4676932</v>
      </c>
      <c r="AD113" s="319" t="s">
        <v>155</v>
      </c>
      <c r="AE113" s="325">
        <v>42135</v>
      </c>
      <c r="AF113" s="325">
        <v>42268</v>
      </c>
      <c r="AG113" s="319" t="s">
        <v>311</v>
      </c>
      <c r="AH113" s="319" t="s">
        <v>156</v>
      </c>
      <c r="AI113" s="319" t="s">
        <v>157</v>
      </c>
      <c r="AJ113" s="319" t="s">
        <v>154</v>
      </c>
      <c r="AK113" s="319" t="s">
        <v>159</v>
      </c>
      <c r="AL113" s="319" t="s">
        <v>160</v>
      </c>
      <c r="AM113" s="319"/>
      <c r="AN113" s="319"/>
      <c r="AO113" s="327" t="s">
        <v>949</v>
      </c>
      <c r="AP113" s="319" t="s">
        <v>161</v>
      </c>
      <c r="AQ113" s="319" t="s">
        <v>162</v>
      </c>
      <c r="AR113" s="319" t="s">
        <v>163</v>
      </c>
      <c r="AS113" s="319" t="s">
        <v>164</v>
      </c>
      <c r="AT113" s="319" t="s">
        <v>177</v>
      </c>
      <c r="AU113" s="319" t="s">
        <v>1591</v>
      </c>
      <c r="AV113" s="325" t="s">
        <v>166</v>
      </c>
      <c r="AW113" s="319" t="s">
        <v>962</v>
      </c>
      <c r="AX113" s="319" t="s">
        <v>807</v>
      </c>
      <c r="AY113" s="325" t="s">
        <v>889</v>
      </c>
      <c r="AZ113" s="325" t="s">
        <v>167</v>
      </c>
      <c r="BA113" s="325">
        <v>29045</v>
      </c>
      <c r="BB113" s="325">
        <v>39686</v>
      </c>
      <c r="BC113" s="319" t="s">
        <v>168</v>
      </c>
      <c r="BD113" s="319" t="s">
        <v>808</v>
      </c>
      <c r="BE113" s="319" t="s">
        <v>808</v>
      </c>
      <c r="BF113" s="299" t="s">
        <v>786</v>
      </c>
      <c r="BG113" s="299" t="b">
        <v>1</v>
      </c>
      <c r="BH113" s="299">
        <v>28</v>
      </c>
      <c r="BI113" s="370">
        <v>0.85</v>
      </c>
      <c r="BJ113" s="298" t="s">
        <v>845</v>
      </c>
      <c r="BK113" s="298">
        <v>0</v>
      </c>
      <c r="BL113" s="299" t="s">
        <v>104</v>
      </c>
    </row>
    <row r="114" spans="1:64" ht="12.75" customHeight="1">
      <c r="A114" s="322">
        <v>42217</v>
      </c>
      <c r="B114" s="279" t="s">
        <v>916</v>
      </c>
      <c r="C114" s="317">
        <v>1</v>
      </c>
      <c r="D114" s="318">
        <v>21942379</v>
      </c>
      <c r="E114" s="318" t="s">
        <v>1071</v>
      </c>
      <c r="F114" s="319" t="s">
        <v>214</v>
      </c>
      <c r="G114" s="319" t="s">
        <v>145</v>
      </c>
      <c r="H114" s="369" t="s">
        <v>242</v>
      </c>
      <c r="I114" s="368" t="s">
        <v>1437</v>
      </c>
      <c r="J114" s="320" t="s">
        <v>259</v>
      </c>
      <c r="K114" s="320" t="s">
        <v>147</v>
      </c>
      <c r="L114" s="321" t="s">
        <v>148</v>
      </c>
      <c r="M114" s="321" t="s">
        <v>216</v>
      </c>
      <c r="N114" s="321" t="s">
        <v>1072</v>
      </c>
      <c r="O114" s="321" t="s">
        <v>154</v>
      </c>
      <c r="P114" s="321" t="s">
        <v>152</v>
      </c>
      <c r="Q114" s="321" t="s">
        <v>153</v>
      </c>
      <c r="R114" s="322">
        <v>42278</v>
      </c>
      <c r="S114" s="323">
        <v>-35</v>
      </c>
      <c r="T114" s="323">
        <v>-5</v>
      </c>
      <c r="U114" s="324">
        <v>0</v>
      </c>
      <c r="V114" s="324">
        <v>1</v>
      </c>
      <c r="W114" s="324">
        <v>0</v>
      </c>
      <c r="X114" s="324">
        <v>1</v>
      </c>
      <c r="Y114" s="325" t="s">
        <v>154</v>
      </c>
      <c r="Z114" s="325" t="s">
        <v>154</v>
      </c>
      <c r="AA114" s="326" t="s">
        <v>22</v>
      </c>
      <c r="AB114" s="326" t="s">
        <v>1073</v>
      </c>
      <c r="AC114" s="326">
        <v>5500456</v>
      </c>
      <c r="AD114" s="319" t="s">
        <v>155</v>
      </c>
      <c r="AE114" s="325">
        <v>42217</v>
      </c>
      <c r="AF114" s="325">
        <v>42277</v>
      </c>
      <c r="AG114" s="319" t="s">
        <v>311</v>
      </c>
      <c r="AH114" s="319" t="s">
        <v>156</v>
      </c>
      <c r="AI114" s="319" t="s">
        <v>157</v>
      </c>
      <c r="AJ114" s="319" t="s">
        <v>158</v>
      </c>
      <c r="AK114" s="319" t="s">
        <v>159</v>
      </c>
      <c r="AL114" s="319" t="s">
        <v>160</v>
      </c>
      <c r="AM114" s="319"/>
      <c r="AN114" s="319"/>
      <c r="AO114" s="327" t="s">
        <v>949</v>
      </c>
      <c r="AP114" s="319" t="s">
        <v>161</v>
      </c>
      <c r="AQ114" s="319" t="s">
        <v>162</v>
      </c>
      <c r="AR114" s="319" t="s">
        <v>163</v>
      </c>
      <c r="AS114" s="319" t="s">
        <v>164</v>
      </c>
      <c r="AT114" s="319" t="s">
        <v>367</v>
      </c>
      <c r="AU114" s="319" t="s">
        <v>1074</v>
      </c>
      <c r="AV114" s="325" t="s">
        <v>219</v>
      </c>
      <c r="AW114" s="319" t="s">
        <v>952</v>
      </c>
      <c r="AX114" s="319" t="s">
        <v>812</v>
      </c>
      <c r="AY114" s="325" t="s">
        <v>889</v>
      </c>
      <c r="AZ114" s="325" t="s">
        <v>263</v>
      </c>
      <c r="BA114" s="325">
        <v>41379</v>
      </c>
      <c r="BB114" s="325">
        <v>41379</v>
      </c>
      <c r="BC114" s="319" t="s">
        <v>168</v>
      </c>
      <c r="BD114" s="319" t="s">
        <v>808</v>
      </c>
      <c r="BE114" s="319" t="s">
        <v>808</v>
      </c>
      <c r="BF114" s="299" t="s">
        <v>786</v>
      </c>
      <c r="BG114" s="299" t="b">
        <v>1</v>
      </c>
      <c r="BH114" s="299">
        <v>37</v>
      </c>
      <c r="BI114" s="370">
        <v>0.75</v>
      </c>
      <c r="BJ114" s="298" t="s">
        <v>845</v>
      </c>
      <c r="BK114" s="298">
        <v>0</v>
      </c>
      <c r="BL114" s="299" t="s">
        <v>104</v>
      </c>
    </row>
    <row r="115" spans="1:64" ht="12.75" customHeight="1">
      <c r="A115" s="322">
        <v>41579</v>
      </c>
      <c r="B115" s="279" t="s">
        <v>1008</v>
      </c>
      <c r="C115" s="317">
        <v>1</v>
      </c>
      <c r="D115" s="318">
        <v>20342291</v>
      </c>
      <c r="E115" s="318" t="s">
        <v>1263</v>
      </c>
      <c r="F115" s="319" t="s">
        <v>267</v>
      </c>
      <c r="G115" s="319" t="s">
        <v>59</v>
      </c>
      <c r="H115" s="369" t="s">
        <v>845</v>
      </c>
      <c r="I115" s="368" t="s">
        <v>1452</v>
      </c>
      <c r="J115" s="320" t="s">
        <v>1246</v>
      </c>
      <c r="K115" s="320" t="s">
        <v>951</v>
      </c>
      <c r="L115" s="321" t="s">
        <v>148</v>
      </c>
      <c r="M115" s="321" t="s">
        <v>365</v>
      </c>
      <c r="N115" s="321" t="s">
        <v>181</v>
      </c>
      <c r="O115" s="321"/>
      <c r="P115" s="321" t="s">
        <v>1281</v>
      </c>
      <c r="Q115" s="321"/>
      <c r="R115" s="322"/>
      <c r="S115" s="323"/>
      <c r="T115" s="323"/>
      <c r="U115" s="324">
        <v>0</v>
      </c>
      <c r="V115" s="324">
        <v>1</v>
      </c>
      <c r="W115" s="324">
        <v>0</v>
      </c>
      <c r="X115" s="324">
        <v>1</v>
      </c>
      <c r="Y115" s="325" t="s">
        <v>205</v>
      </c>
      <c r="Z115" s="325" t="s">
        <v>257</v>
      </c>
      <c r="AA115" s="326" t="s">
        <v>1018</v>
      </c>
      <c r="AB115" s="326" t="s">
        <v>1077</v>
      </c>
      <c r="AC115" s="326">
        <v>944610</v>
      </c>
      <c r="AD115" s="319" t="s">
        <v>155</v>
      </c>
      <c r="AE115" s="325">
        <v>41579</v>
      </c>
      <c r="AF115" s="325">
        <v>42308</v>
      </c>
      <c r="AG115" s="319" t="s">
        <v>311</v>
      </c>
      <c r="AH115" s="319" t="s">
        <v>156</v>
      </c>
      <c r="AI115" s="319" t="s">
        <v>340</v>
      </c>
      <c r="AJ115" s="319" t="s">
        <v>154</v>
      </c>
      <c r="AK115" s="319" t="s">
        <v>340</v>
      </c>
      <c r="AL115" s="319" t="s">
        <v>319</v>
      </c>
      <c r="AM115" s="319"/>
      <c r="AN115" s="319"/>
      <c r="AO115" s="327" t="s">
        <v>1020</v>
      </c>
      <c r="AP115" s="319" t="s">
        <v>1246</v>
      </c>
      <c r="AQ115" s="319" t="s">
        <v>335</v>
      </c>
      <c r="AR115" s="319" t="s">
        <v>163</v>
      </c>
      <c r="AS115" s="319" t="s">
        <v>65</v>
      </c>
      <c r="AT115" s="319" t="s">
        <v>246</v>
      </c>
      <c r="AU115" s="319" t="s">
        <v>1264</v>
      </c>
      <c r="AV115" s="325" t="s">
        <v>219</v>
      </c>
      <c r="AW115" s="319" t="s">
        <v>966</v>
      </c>
      <c r="AX115" s="319"/>
      <c r="AY115" s="325"/>
      <c r="AZ115" s="325"/>
      <c r="BA115" s="325">
        <v>39301</v>
      </c>
      <c r="BB115" s="325">
        <v>39301</v>
      </c>
      <c r="BC115" s="319" t="s">
        <v>168</v>
      </c>
      <c r="BD115" s="319" t="s">
        <v>808</v>
      </c>
      <c r="BE115" s="319" t="s">
        <v>808</v>
      </c>
      <c r="BF115" s="299" t="s">
        <v>845</v>
      </c>
      <c r="BG115" s="299" t="b">
        <v>1</v>
      </c>
      <c r="BH115" s="299">
        <v>68</v>
      </c>
      <c r="BI115" s="370" t="s">
        <v>1284</v>
      </c>
      <c r="BJ115" s="298" t="s">
        <v>845</v>
      </c>
      <c r="BK115" s="298">
        <v>0</v>
      </c>
      <c r="BL115" s="299" t="s">
        <v>104</v>
      </c>
    </row>
    <row r="116" spans="1:64" ht="12.75" customHeight="1">
      <c r="A116" s="322">
        <v>42191</v>
      </c>
      <c r="B116" s="279" t="s">
        <v>1008</v>
      </c>
      <c r="C116" s="317">
        <v>1</v>
      </c>
      <c r="D116" s="318">
        <v>81061348</v>
      </c>
      <c r="E116" s="318" t="s">
        <v>368</v>
      </c>
      <c r="F116" s="319" t="s">
        <v>144</v>
      </c>
      <c r="G116" s="319" t="s">
        <v>145</v>
      </c>
      <c r="H116" s="369" t="s">
        <v>242</v>
      </c>
      <c r="I116" s="368" t="s">
        <v>1450</v>
      </c>
      <c r="J116" s="320" t="s">
        <v>146</v>
      </c>
      <c r="K116" s="320" t="s">
        <v>147</v>
      </c>
      <c r="L116" s="321" t="s">
        <v>148</v>
      </c>
      <c r="M116" s="321" t="s">
        <v>149</v>
      </c>
      <c r="N116" s="321" t="s">
        <v>365</v>
      </c>
      <c r="O116" s="321" t="s">
        <v>369</v>
      </c>
      <c r="P116" s="321" t="s">
        <v>152</v>
      </c>
      <c r="Q116" s="321" t="s">
        <v>153</v>
      </c>
      <c r="R116" s="322">
        <v>42309</v>
      </c>
      <c r="S116" s="323">
        <v>-66</v>
      </c>
      <c r="T116" s="323">
        <v>-9.4285714285714288</v>
      </c>
      <c r="U116" s="324">
        <v>0</v>
      </c>
      <c r="V116" s="324">
        <v>1</v>
      </c>
      <c r="W116" s="324">
        <v>0</v>
      </c>
      <c r="X116" s="324">
        <v>1</v>
      </c>
      <c r="Y116" s="325" t="s">
        <v>154</v>
      </c>
      <c r="Z116" s="325" t="s">
        <v>154</v>
      </c>
      <c r="AA116" s="326" t="s">
        <v>904</v>
      </c>
      <c r="AB116" s="326" t="s">
        <v>971</v>
      </c>
      <c r="AC116" s="326">
        <v>5429279</v>
      </c>
      <c r="AD116" s="319" t="s">
        <v>155</v>
      </c>
      <c r="AE116" s="325">
        <v>42191</v>
      </c>
      <c r="AF116" s="325">
        <v>42308</v>
      </c>
      <c r="AG116" s="319" t="s">
        <v>311</v>
      </c>
      <c r="AH116" s="319" t="s">
        <v>156</v>
      </c>
      <c r="AI116" s="319" t="s">
        <v>157</v>
      </c>
      <c r="AJ116" s="319" t="s">
        <v>158</v>
      </c>
      <c r="AK116" s="319" t="s">
        <v>159</v>
      </c>
      <c r="AL116" s="319" t="s">
        <v>160</v>
      </c>
      <c r="AM116" s="319"/>
      <c r="AN116" s="319"/>
      <c r="AO116" s="327" t="s">
        <v>949</v>
      </c>
      <c r="AP116" s="319" t="s">
        <v>161</v>
      </c>
      <c r="AQ116" s="319" t="s">
        <v>162</v>
      </c>
      <c r="AR116" s="319" t="s">
        <v>163</v>
      </c>
      <c r="AS116" s="319" t="s">
        <v>164</v>
      </c>
      <c r="AT116" s="319" t="s">
        <v>329</v>
      </c>
      <c r="AU116" s="319" t="s">
        <v>370</v>
      </c>
      <c r="AV116" s="325" t="s">
        <v>166</v>
      </c>
      <c r="AW116" s="319" t="s">
        <v>962</v>
      </c>
      <c r="AX116" s="319" t="s">
        <v>807</v>
      </c>
      <c r="AY116" s="325" t="s">
        <v>889</v>
      </c>
      <c r="AZ116" s="325" t="s">
        <v>167</v>
      </c>
      <c r="BA116" s="325">
        <v>30998</v>
      </c>
      <c r="BB116" s="325">
        <v>39686</v>
      </c>
      <c r="BC116" s="319" t="s">
        <v>168</v>
      </c>
      <c r="BD116" s="319" t="s">
        <v>808</v>
      </c>
      <c r="BE116" s="319" t="s">
        <v>808</v>
      </c>
      <c r="BF116" s="299" t="s">
        <v>786</v>
      </c>
      <c r="BG116" s="299" t="b">
        <v>1</v>
      </c>
      <c r="BH116" s="299">
        <v>68</v>
      </c>
      <c r="BI116" s="370">
        <v>0.85</v>
      </c>
      <c r="BJ116" s="298" t="s">
        <v>845</v>
      </c>
      <c r="BK116" s="298">
        <v>0</v>
      </c>
      <c r="BL116" s="299" t="s">
        <v>104</v>
      </c>
    </row>
    <row r="117" spans="1:64" ht="12.75" customHeight="1">
      <c r="A117" s="322">
        <v>42036</v>
      </c>
      <c r="B117" s="279" t="s">
        <v>1008</v>
      </c>
      <c r="C117" s="317">
        <v>1</v>
      </c>
      <c r="D117" s="318">
        <v>21633116</v>
      </c>
      <c r="E117" s="318" t="s">
        <v>371</v>
      </c>
      <c r="F117" s="319" t="s">
        <v>144</v>
      </c>
      <c r="G117" s="319" t="s">
        <v>145</v>
      </c>
      <c r="H117" s="369" t="s">
        <v>242</v>
      </c>
      <c r="I117" s="368" t="s">
        <v>1450</v>
      </c>
      <c r="J117" s="320" t="s">
        <v>180</v>
      </c>
      <c r="K117" s="320" t="s">
        <v>147</v>
      </c>
      <c r="L117" s="321" t="s">
        <v>148</v>
      </c>
      <c r="M117" s="321" t="s">
        <v>181</v>
      </c>
      <c r="N117" s="321" t="s">
        <v>182</v>
      </c>
      <c r="O117" s="321" t="s">
        <v>154</v>
      </c>
      <c r="P117" s="321" t="s">
        <v>152</v>
      </c>
      <c r="Q117" s="321" t="s">
        <v>153</v>
      </c>
      <c r="R117" s="322">
        <v>42309</v>
      </c>
      <c r="S117" s="323">
        <v>-66</v>
      </c>
      <c r="T117" s="323">
        <v>-9.4285714285714288</v>
      </c>
      <c r="U117" s="324">
        <v>0</v>
      </c>
      <c r="V117" s="324">
        <v>1</v>
      </c>
      <c r="W117" s="324">
        <v>0</v>
      </c>
      <c r="X117" s="324">
        <v>1</v>
      </c>
      <c r="Y117" s="325" t="s">
        <v>205</v>
      </c>
      <c r="Z117" s="325" t="s">
        <v>257</v>
      </c>
      <c r="AA117" s="326" t="s">
        <v>1534</v>
      </c>
      <c r="AB117" s="326" t="s">
        <v>1192</v>
      </c>
      <c r="AC117" s="326">
        <v>3593877</v>
      </c>
      <c r="AD117" s="319" t="s">
        <v>155</v>
      </c>
      <c r="AE117" s="325">
        <v>42036</v>
      </c>
      <c r="AF117" s="325">
        <v>42308</v>
      </c>
      <c r="AG117" s="319" t="s">
        <v>311</v>
      </c>
      <c r="AH117" s="319" t="s">
        <v>156</v>
      </c>
      <c r="AI117" s="319" t="s">
        <v>157</v>
      </c>
      <c r="AJ117" s="319" t="s">
        <v>158</v>
      </c>
      <c r="AK117" s="319" t="s">
        <v>159</v>
      </c>
      <c r="AL117" s="319" t="s">
        <v>160</v>
      </c>
      <c r="AM117" s="319"/>
      <c r="AN117" s="319"/>
      <c r="AO117" s="327" t="s">
        <v>949</v>
      </c>
      <c r="AP117" s="319" t="s">
        <v>161</v>
      </c>
      <c r="AQ117" s="319" t="s">
        <v>162</v>
      </c>
      <c r="AR117" s="319" t="s">
        <v>163</v>
      </c>
      <c r="AS117" s="319" t="s">
        <v>164</v>
      </c>
      <c r="AT117" s="319" t="s">
        <v>165</v>
      </c>
      <c r="AU117" s="319" t="s">
        <v>1193</v>
      </c>
      <c r="AV117" s="325" t="s">
        <v>178</v>
      </c>
      <c r="AW117" s="319" t="s">
        <v>956</v>
      </c>
      <c r="AX117" s="319" t="s">
        <v>809</v>
      </c>
      <c r="AY117" s="325" t="s">
        <v>889</v>
      </c>
      <c r="AZ117" s="325" t="s">
        <v>186</v>
      </c>
      <c r="BA117" s="325">
        <v>40441</v>
      </c>
      <c r="BB117" s="325">
        <v>40441</v>
      </c>
      <c r="BC117" s="319" t="s">
        <v>168</v>
      </c>
      <c r="BD117" s="319" t="s">
        <v>242</v>
      </c>
      <c r="BE117" s="319" t="s">
        <v>808</v>
      </c>
      <c r="BF117" s="299" t="s">
        <v>786</v>
      </c>
      <c r="BG117" s="299" t="b">
        <v>1</v>
      </c>
      <c r="BH117" s="299">
        <v>68</v>
      </c>
      <c r="BI117" s="370">
        <v>0.85</v>
      </c>
      <c r="BJ117" s="298" t="s">
        <v>845</v>
      </c>
      <c r="BK117" s="298">
        <v>0</v>
      </c>
      <c r="BL117" s="299" t="s">
        <v>104</v>
      </c>
    </row>
    <row r="118" spans="1:64" ht="12.75" customHeight="1">
      <c r="A118" s="322">
        <v>42219</v>
      </c>
      <c r="B118" s="279" t="s">
        <v>1008</v>
      </c>
      <c r="C118" s="317">
        <v>1</v>
      </c>
      <c r="D118" s="318">
        <v>21635307</v>
      </c>
      <c r="E118" s="318" t="s">
        <v>1196</v>
      </c>
      <c r="F118" s="319" t="s">
        <v>199</v>
      </c>
      <c r="G118" s="319" t="s">
        <v>145</v>
      </c>
      <c r="H118" s="369" t="s">
        <v>242</v>
      </c>
      <c r="I118" s="368" t="s">
        <v>1437</v>
      </c>
      <c r="J118" s="320" t="s">
        <v>180</v>
      </c>
      <c r="K118" s="320" t="s">
        <v>147</v>
      </c>
      <c r="L118" s="321" t="s">
        <v>148</v>
      </c>
      <c r="M118" s="321" t="s">
        <v>353</v>
      </c>
      <c r="N118" s="321" t="s">
        <v>313</v>
      </c>
      <c r="O118" s="321" t="s">
        <v>881</v>
      </c>
      <c r="P118" s="321" t="s">
        <v>152</v>
      </c>
      <c r="Q118" s="321" t="s">
        <v>153</v>
      </c>
      <c r="R118" s="322">
        <v>42309</v>
      </c>
      <c r="S118" s="323">
        <v>-66</v>
      </c>
      <c r="T118" s="323">
        <v>-9.4285714285714288</v>
      </c>
      <c r="U118" s="324">
        <v>0</v>
      </c>
      <c r="V118" s="324">
        <v>1</v>
      </c>
      <c r="W118" s="324">
        <v>0</v>
      </c>
      <c r="X118" s="324">
        <v>1</v>
      </c>
      <c r="Y118" s="325" t="s">
        <v>205</v>
      </c>
      <c r="Z118" s="325" t="s">
        <v>257</v>
      </c>
      <c r="AA118" s="326" t="s">
        <v>1534</v>
      </c>
      <c r="AB118" s="326" t="s">
        <v>1400</v>
      </c>
      <c r="AC118" s="326">
        <v>5791476</v>
      </c>
      <c r="AD118" s="319" t="s">
        <v>155</v>
      </c>
      <c r="AE118" s="325">
        <v>42219</v>
      </c>
      <c r="AF118" s="325">
        <v>42307</v>
      </c>
      <c r="AG118" s="319" t="s">
        <v>311</v>
      </c>
      <c r="AH118" s="319" t="s">
        <v>156</v>
      </c>
      <c r="AI118" s="319" t="s">
        <v>157</v>
      </c>
      <c r="AJ118" s="319" t="s">
        <v>158</v>
      </c>
      <c r="AK118" s="319" t="s">
        <v>159</v>
      </c>
      <c r="AL118" s="319" t="s">
        <v>160</v>
      </c>
      <c r="AM118" s="319"/>
      <c r="AN118" s="319"/>
      <c r="AO118" s="327" t="s">
        <v>949</v>
      </c>
      <c r="AP118" s="319" t="s">
        <v>161</v>
      </c>
      <c r="AQ118" s="319" t="s">
        <v>162</v>
      </c>
      <c r="AR118" s="319" t="s">
        <v>163</v>
      </c>
      <c r="AS118" s="319" t="s">
        <v>164</v>
      </c>
      <c r="AT118" s="319" t="s">
        <v>165</v>
      </c>
      <c r="AU118" s="319" t="s">
        <v>1197</v>
      </c>
      <c r="AV118" s="325" t="s">
        <v>178</v>
      </c>
      <c r="AW118" s="319" t="s">
        <v>963</v>
      </c>
      <c r="AX118" s="319" t="s">
        <v>810</v>
      </c>
      <c r="AY118" s="325" t="s">
        <v>889</v>
      </c>
      <c r="AZ118" s="325" t="s">
        <v>186</v>
      </c>
      <c r="BA118" s="325">
        <v>40513</v>
      </c>
      <c r="BB118" s="325">
        <v>40513</v>
      </c>
      <c r="BC118" s="319" t="s">
        <v>168</v>
      </c>
      <c r="BD118" s="319" t="s">
        <v>242</v>
      </c>
      <c r="BE118" s="319" t="s">
        <v>808</v>
      </c>
      <c r="BF118" s="299" t="s">
        <v>786</v>
      </c>
      <c r="BG118" s="299" t="b">
        <v>1</v>
      </c>
      <c r="BH118" s="299">
        <v>67</v>
      </c>
      <c r="BI118" s="370">
        <v>0.85</v>
      </c>
      <c r="BJ118" s="298" t="s">
        <v>845</v>
      </c>
      <c r="BK118" s="298">
        <v>0</v>
      </c>
      <c r="BL118" s="299" t="s">
        <v>104</v>
      </c>
    </row>
    <row r="119" spans="1:64" ht="12.75" customHeight="1">
      <c r="A119" s="322">
        <v>41579</v>
      </c>
      <c r="B119" s="279" t="s">
        <v>1008</v>
      </c>
      <c r="C119" s="317">
        <v>0.7</v>
      </c>
      <c r="D119" s="318">
        <v>20432953</v>
      </c>
      <c r="E119" s="318" t="s">
        <v>1265</v>
      </c>
      <c r="F119" s="319" t="s">
        <v>1055</v>
      </c>
      <c r="G119" s="319" t="s">
        <v>59</v>
      </c>
      <c r="H119" s="369" t="s">
        <v>845</v>
      </c>
      <c r="I119" s="368" t="s">
        <v>1452</v>
      </c>
      <c r="J119" s="320" t="s">
        <v>908</v>
      </c>
      <c r="K119" s="320" t="s">
        <v>951</v>
      </c>
      <c r="L119" s="321" t="s">
        <v>148</v>
      </c>
      <c r="M119" s="321" t="s">
        <v>848</v>
      </c>
      <c r="N119" s="321" t="s">
        <v>150</v>
      </c>
      <c r="O119" s="321"/>
      <c r="P119" s="321" t="s">
        <v>1281</v>
      </c>
      <c r="Q119" s="321"/>
      <c r="R119" s="322"/>
      <c r="S119" s="323"/>
      <c r="T119" s="323"/>
      <c r="U119" s="324">
        <v>0.30000000000000004</v>
      </c>
      <c r="V119" s="324">
        <v>0.7</v>
      </c>
      <c r="W119" s="324">
        <v>0.29999999999999993</v>
      </c>
      <c r="X119" s="324">
        <v>0.70000000000000007</v>
      </c>
      <c r="Y119" s="325" t="s">
        <v>205</v>
      </c>
      <c r="Z119" s="325" t="s">
        <v>257</v>
      </c>
      <c r="AA119" s="326" t="s">
        <v>1018</v>
      </c>
      <c r="AB119" s="326" t="s">
        <v>1019</v>
      </c>
      <c r="AC119" s="326">
        <v>944593</v>
      </c>
      <c r="AD119" s="319" t="s">
        <v>155</v>
      </c>
      <c r="AE119" s="325">
        <v>41579</v>
      </c>
      <c r="AF119" s="325">
        <v>42308</v>
      </c>
      <c r="AG119" s="319" t="s">
        <v>311</v>
      </c>
      <c r="AH119" s="319" t="s">
        <v>156</v>
      </c>
      <c r="AI119" s="319" t="s">
        <v>340</v>
      </c>
      <c r="AJ119" s="319" t="s">
        <v>154</v>
      </c>
      <c r="AK119" s="319" t="s">
        <v>340</v>
      </c>
      <c r="AL119" s="319" t="s">
        <v>319</v>
      </c>
      <c r="AM119" s="319"/>
      <c r="AN119" s="319"/>
      <c r="AO119" s="327" t="s">
        <v>1020</v>
      </c>
      <c r="AP119" s="319" t="s">
        <v>908</v>
      </c>
      <c r="AQ119" s="319" t="s">
        <v>335</v>
      </c>
      <c r="AR119" s="319" t="s">
        <v>163</v>
      </c>
      <c r="AS119" s="319" t="s">
        <v>164</v>
      </c>
      <c r="AT119" s="319" t="s">
        <v>165</v>
      </c>
      <c r="AU119" s="319" t="s">
        <v>1266</v>
      </c>
      <c r="AV119" s="325" t="s">
        <v>219</v>
      </c>
      <c r="AW119" s="319" t="s">
        <v>1205</v>
      </c>
      <c r="AX119" s="319"/>
      <c r="AY119" s="325"/>
      <c r="AZ119" s="325"/>
      <c r="BA119" s="325">
        <v>39653</v>
      </c>
      <c r="BB119" s="325">
        <v>39653</v>
      </c>
      <c r="BC119" s="319" t="s">
        <v>168</v>
      </c>
      <c r="BD119" s="319" t="s">
        <v>808</v>
      </c>
      <c r="BE119" s="319" t="s">
        <v>808</v>
      </c>
      <c r="BF119" s="299" t="s">
        <v>845</v>
      </c>
      <c r="BG119" s="299" t="b">
        <v>1</v>
      </c>
      <c r="BH119" s="299">
        <v>68</v>
      </c>
      <c r="BI119" s="370" t="s">
        <v>1284</v>
      </c>
      <c r="BJ119" s="298" t="s">
        <v>845</v>
      </c>
      <c r="BK119" s="298">
        <v>0</v>
      </c>
      <c r="BL119" s="299" t="s">
        <v>104</v>
      </c>
    </row>
    <row r="120" spans="1:64" ht="12.75" customHeight="1">
      <c r="A120" s="322">
        <v>41609</v>
      </c>
      <c r="B120" s="279" t="s">
        <v>1008</v>
      </c>
      <c r="C120" s="317">
        <v>1</v>
      </c>
      <c r="D120" s="318">
        <v>81044926</v>
      </c>
      <c r="E120" s="318" t="s">
        <v>1267</v>
      </c>
      <c r="F120" s="319" t="s">
        <v>235</v>
      </c>
      <c r="G120" s="319" t="s">
        <v>145</v>
      </c>
      <c r="H120" s="369" t="s">
        <v>242</v>
      </c>
      <c r="I120" s="368" t="s">
        <v>1437</v>
      </c>
      <c r="J120" s="320" t="s">
        <v>307</v>
      </c>
      <c r="K120" s="320" t="s">
        <v>270</v>
      </c>
      <c r="L120" s="321" t="s">
        <v>1451</v>
      </c>
      <c r="M120" s="321" t="s">
        <v>308</v>
      </c>
      <c r="N120" s="321" t="s">
        <v>922</v>
      </c>
      <c r="O120" s="321" t="s">
        <v>154</v>
      </c>
      <c r="P120" s="321" t="s">
        <v>152</v>
      </c>
      <c r="Q120" s="321" t="s">
        <v>153</v>
      </c>
      <c r="R120" s="322">
        <v>42309</v>
      </c>
      <c r="S120" s="323">
        <v>-66</v>
      </c>
      <c r="T120" s="323">
        <v>-9.4285714285714288</v>
      </c>
      <c r="U120" s="324">
        <v>0</v>
      </c>
      <c r="V120" s="324">
        <v>1</v>
      </c>
      <c r="W120" s="324">
        <v>0</v>
      </c>
      <c r="X120" s="324">
        <v>1</v>
      </c>
      <c r="Y120" s="325" t="s">
        <v>205</v>
      </c>
      <c r="Z120" s="325" t="s">
        <v>257</v>
      </c>
      <c r="AA120" s="326" t="s">
        <v>1010</v>
      </c>
      <c r="AB120" s="326" t="s">
        <v>827</v>
      </c>
      <c r="AC120" s="326">
        <v>2126033</v>
      </c>
      <c r="AD120" s="319" t="s">
        <v>155</v>
      </c>
      <c r="AE120" s="325">
        <v>41609</v>
      </c>
      <c r="AF120" s="325">
        <v>42308</v>
      </c>
      <c r="AG120" s="319" t="s">
        <v>311</v>
      </c>
      <c r="AH120" s="319" t="s">
        <v>156</v>
      </c>
      <c r="AI120" s="319" t="s">
        <v>157</v>
      </c>
      <c r="AJ120" s="319" t="s">
        <v>154</v>
      </c>
      <c r="AK120" s="319" t="s">
        <v>159</v>
      </c>
      <c r="AL120" s="319" t="s">
        <v>160</v>
      </c>
      <c r="AM120" s="319"/>
      <c r="AN120" s="319"/>
      <c r="AO120" s="327" t="s">
        <v>964</v>
      </c>
      <c r="AP120" s="319" t="s">
        <v>272</v>
      </c>
      <c r="AQ120" s="319" t="s">
        <v>162</v>
      </c>
      <c r="AR120" s="319" t="s">
        <v>163</v>
      </c>
      <c r="AS120" s="319" t="s">
        <v>164</v>
      </c>
      <c r="AT120" s="319" t="s">
        <v>191</v>
      </c>
      <c r="AU120" s="319" t="s">
        <v>1592</v>
      </c>
      <c r="AV120" s="325" t="s">
        <v>273</v>
      </c>
      <c r="AW120" s="319" t="s">
        <v>1166</v>
      </c>
      <c r="AX120" s="319" t="s">
        <v>1167</v>
      </c>
      <c r="AY120" s="325" t="s">
        <v>894</v>
      </c>
      <c r="AZ120" s="325" t="s">
        <v>309</v>
      </c>
      <c r="BA120" s="325">
        <v>35989</v>
      </c>
      <c r="BB120" s="325">
        <v>39686</v>
      </c>
      <c r="BC120" s="319" t="s">
        <v>168</v>
      </c>
      <c r="BD120" s="319" t="s">
        <v>808</v>
      </c>
      <c r="BE120" s="319" t="s">
        <v>808</v>
      </c>
      <c r="BF120" s="299" t="s">
        <v>786</v>
      </c>
      <c r="BG120" s="299" t="b">
        <v>1</v>
      </c>
      <c r="BH120" s="299">
        <v>68</v>
      </c>
      <c r="BI120" s="370">
        <v>0.85</v>
      </c>
      <c r="BJ120" s="298" t="s">
        <v>845</v>
      </c>
      <c r="BK120" s="298">
        <v>0</v>
      </c>
      <c r="BL120" s="299" t="s">
        <v>104</v>
      </c>
    </row>
    <row r="121" spans="1:64" ht="12.75" customHeight="1">
      <c r="A121" s="322">
        <v>42064</v>
      </c>
      <c r="B121" s="279" t="s">
        <v>916</v>
      </c>
      <c r="C121" s="317">
        <v>1</v>
      </c>
      <c r="D121" s="318">
        <v>20294225</v>
      </c>
      <c r="E121" s="318" t="s">
        <v>372</v>
      </c>
      <c r="F121" s="319" t="s">
        <v>267</v>
      </c>
      <c r="G121" s="319" t="s">
        <v>145</v>
      </c>
      <c r="H121" s="369" t="s">
        <v>242</v>
      </c>
      <c r="I121" s="368" t="s">
        <v>1450</v>
      </c>
      <c r="J121" s="320" t="s">
        <v>161</v>
      </c>
      <c r="K121" s="320" t="s">
        <v>147</v>
      </c>
      <c r="L121" s="321" t="s">
        <v>148</v>
      </c>
      <c r="M121" s="321" t="s">
        <v>149</v>
      </c>
      <c r="N121" s="321" t="s">
        <v>150</v>
      </c>
      <c r="O121" s="321" t="s">
        <v>830</v>
      </c>
      <c r="P121" s="321" t="s">
        <v>152</v>
      </c>
      <c r="Q121" s="321" t="s">
        <v>153</v>
      </c>
      <c r="R121" s="322">
        <v>42278</v>
      </c>
      <c r="S121" s="323">
        <v>-35</v>
      </c>
      <c r="T121" s="323">
        <v>-5</v>
      </c>
      <c r="U121" s="324">
        <v>0</v>
      </c>
      <c r="V121" s="324">
        <v>1</v>
      </c>
      <c r="W121" s="324">
        <v>0</v>
      </c>
      <c r="X121" s="324">
        <v>1</v>
      </c>
      <c r="Y121" s="325" t="s">
        <v>154</v>
      </c>
      <c r="Z121" s="325" t="s">
        <v>154</v>
      </c>
      <c r="AA121" s="326" t="s">
        <v>22</v>
      </c>
      <c r="AB121" s="326" t="s">
        <v>181</v>
      </c>
      <c r="AC121" s="326">
        <v>3907148</v>
      </c>
      <c r="AD121" s="319" t="s">
        <v>155</v>
      </c>
      <c r="AE121" s="325">
        <v>42064</v>
      </c>
      <c r="AF121" s="325">
        <v>42277</v>
      </c>
      <c r="AG121" s="319" t="s">
        <v>311</v>
      </c>
      <c r="AH121" s="319" t="s">
        <v>156</v>
      </c>
      <c r="AI121" s="319" t="s">
        <v>157</v>
      </c>
      <c r="AJ121" s="319" t="s">
        <v>158</v>
      </c>
      <c r="AK121" s="319" t="s">
        <v>159</v>
      </c>
      <c r="AL121" s="319" t="s">
        <v>160</v>
      </c>
      <c r="AM121" s="319"/>
      <c r="AN121" s="319"/>
      <c r="AO121" s="327" t="s">
        <v>949</v>
      </c>
      <c r="AP121" s="319" t="s">
        <v>161</v>
      </c>
      <c r="AQ121" s="319" t="s">
        <v>162</v>
      </c>
      <c r="AR121" s="319" t="s">
        <v>163</v>
      </c>
      <c r="AS121" s="319" t="s">
        <v>164</v>
      </c>
      <c r="AT121" s="319" t="s">
        <v>165</v>
      </c>
      <c r="AU121" s="319" t="s">
        <v>373</v>
      </c>
      <c r="AV121" s="325" t="s">
        <v>374</v>
      </c>
      <c r="AW121" s="319" t="s">
        <v>972</v>
      </c>
      <c r="AX121" s="319" t="s">
        <v>840</v>
      </c>
      <c r="AY121" s="325" t="s">
        <v>889</v>
      </c>
      <c r="AZ121" s="325" t="s">
        <v>375</v>
      </c>
      <c r="BA121" s="325">
        <v>38720</v>
      </c>
      <c r="BB121" s="325">
        <v>39142</v>
      </c>
      <c r="BC121" s="319" t="s">
        <v>168</v>
      </c>
      <c r="BD121" s="319" t="s">
        <v>808</v>
      </c>
      <c r="BE121" s="319" t="s">
        <v>808</v>
      </c>
      <c r="BF121" s="299" t="s">
        <v>786</v>
      </c>
      <c r="BG121" s="299" t="b">
        <v>1</v>
      </c>
      <c r="BH121" s="299">
        <v>37</v>
      </c>
      <c r="BI121" s="370">
        <v>0.6</v>
      </c>
      <c r="BJ121" s="298" t="s">
        <v>845</v>
      </c>
      <c r="BK121" s="298">
        <v>0</v>
      </c>
      <c r="BL121" s="299" t="s">
        <v>104</v>
      </c>
    </row>
    <row r="122" spans="1:64" ht="12.75" customHeight="1">
      <c r="A122" s="322">
        <v>41365</v>
      </c>
      <c r="B122" s="279" t="s">
        <v>1008</v>
      </c>
      <c r="C122" s="317">
        <v>1</v>
      </c>
      <c r="D122" s="318">
        <v>81065473</v>
      </c>
      <c r="E122" s="318" t="s">
        <v>1268</v>
      </c>
      <c r="F122" s="319" t="s">
        <v>199</v>
      </c>
      <c r="G122" s="319" t="s">
        <v>145</v>
      </c>
      <c r="H122" s="369" t="s">
        <v>242</v>
      </c>
      <c r="I122" s="368" t="s">
        <v>1437</v>
      </c>
      <c r="J122" s="320" t="s">
        <v>269</v>
      </c>
      <c r="K122" s="320" t="s">
        <v>270</v>
      </c>
      <c r="L122" s="321" t="s">
        <v>1451</v>
      </c>
      <c r="M122" s="321" t="s">
        <v>271</v>
      </c>
      <c r="N122" s="321"/>
      <c r="O122" s="321" t="s">
        <v>881</v>
      </c>
      <c r="P122" s="321" t="s">
        <v>152</v>
      </c>
      <c r="Q122" s="321" t="s">
        <v>153</v>
      </c>
      <c r="R122" s="322">
        <v>42309</v>
      </c>
      <c r="S122" s="323">
        <v>-66</v>
      </c>
      <c r="T122" s="323">
        <v>-9.4285714285714288</v>
      </c>
      <c r="U122" s="324">
        <v>0</v>
      </c>
      <c r="V122" s="324">
        <v>1</v>
      </c>
      <c r="W122" s="324">
        <v>0.25</v>
      </c>
      <c r="X122" s="324">
        <v>0.75</v>
      </c>
      <c r="Y122" s="325" t="s">
        <v>205</v>
      </c>
      <c r="Z122" s="325" t="s">
        <v>257</v>
      </c>
      <c r="AA122" s="326" t="s">
        <v>1010</v>
      </c>
      <c r="AB122" s="326" t="s">
        <v>1269</v>
      </c>
      <c r="AC122" s="326">
        <v>700106</v>
      </c>
      <c r="AD122" s="319" t="s">
        <v>155</v>
      </c>
      <c r="AE122" s="325">
        <v>41365</v>
      </c>
      <c r="AF122" s="325">
        <v>42308</v>
      </c>
      <c r="AG122" s="319" t="s">
        <v>311</v>
      </c>
      <c r="AH122" s="319" t="s">
        <v>156</v>
      </c>
      <c r="AI122" s="319" t="s">
        <v>157</v>
      </c>
      <c r="AJ122" s="319" t="s">
        <v>154</v>
      </c>
      <c r="AK122" s="319" t="s">
        <v>159</v>
      </c>
      <c r="AL122" s="319" t="s">
        <v>160</v>
      </c>
      <c r="AM122" s="319"/>
      <c r="AN122" s="319"/>
      <c r="AO122" s="327" t="s">
        <v>964</v>
      </c>
      <c r="AP122" s="319" t="s">
        <v>272</v>
      </c>
      <c r="AQ122" s="319" t="s">
        <v>162</v>
      </c>
      <c r="AR122" s="319" t="s">
        <v>163</v>
      </c>
      <c r="AS122" s="319" t="s">
        <v>164</v>
      </c>
      <c r="AT122" s="319" t="s">
        <v>329</v>
      </c>
      <c r="AU122" s="319" t="s">
        <v>1270</v>
      </c>
      <c r="AV122" s="325" t="s">
        <v>273</v>
      </c>
      <c r="AW122" s="319" t="s">
        <v>1031</v>
      </c>
      <c r="AX122" s="319" t="s">
        <v>1032</v>
      </c>
      <c r="AY122" s="325" t="s">
        <v>894</v>
      </c>
      <c r="AZ122" s="325" t="s">
        <v>1082</v>
      </c>
      <c r="BA122" s="325">
        <v>34631</v>
      </c>
      <c r="BB122" s="325">
        <v>39686</v>
      </c>
      <c r="BC122" s="319" t="s">
        <v>168</v>
      </c>
      <c r="BD122" s="319" t="s">
        <v>808</v>
      </c>
      <c r="BE122" s="319" t="s">
        <v>808</v>
      </c>
      <c r="BF122" s="299" t="s">
        <v>786</v>
      </c>
      <c r="BG122" s="299" t="b">
        <v>1</v>
      </c>
      <c r="BH122" s="299">
        <v>68</v>
      </c>
      <c r="BI122" s="370">
        <v>0.85</v>
      </c>
      <c r="BJ122" s="298" t="s">
        <v>845</v>
      </c>
      <c r="BK122" s="298">
        <v>0</v>
      </c>
      <c r="BL122" s="299" t="s">
        <v>104</v>
      </c>
    </row>
    <row r="123" spans="1:64" ht="12.75" customHeight="1">
      <c r="A123" s="322">
        <v>41579</v>
      </c>
      <c r="B123" s="279" t="s">
        <v>1008</v>
      </c>
      <c r="C123" s="317">
        <v>0.75</v>
      </c>
      <c r="D123" s="318">
        <v>81053737</v>
      </c>
      <c r="E123" s="318" t="s">
        <v>1173</v>
      </c>
      <c r="F123" s="319" t="s">
        <v>1123</v>
      </c>
      <c r="G123" s="319" t="s">
        <v>59</v>
      </c>
      <c r="H123" s="369" t="s">
        <v>845</v>
      </c>
      <c r="I123" s="368" t="s">
        <v>1452</v>
      </c>
      <c r="J123" s="320" t="s">
        <v>335</v>
      </c>
      <c r="K123" s="320" t="s">
        <v>951</v>
      </c>
      <c r="L123" s="321" t="s">
        <v>148</v>
      </c>
      <c r="M123" s="321" t="s">
        <v>365</v>
      </c>
      <c r="N123" s="321" t="s">
        <v>150</v>
      </c>
      <c r="O123" s="321"/>
      <c r="P123" s="321" t="s">
        <v>1281</v>
      </c>
      <c r="Q123" s="321"/>
      <c r="R123" s="322"/>
      <c r="S123" s="323"/>
      <c r="T123" s="323"/>
      <c r="U123" s="324">
        <v>0.25</v>
      </c>
      <c r="V123" s="324">
        <v>0.75</v>
      </c>
      <c r="W123" s="324">
        <v>0.25</v>
      </c>
      <c r="X123" s="324">
        <v>0.75</v>
      </c>
      <c r="Y123" s="325" t="s">
        <v>205</v>
      </c>
      <c r="Z123" s="325" t="s">
        <v>257</v>
      </c>
      <c r="AA123" s="326" t="s">
        <v>1018</v>
      </c>
      <c r="AB123" s="326" t="s">
        <v>1138</v>
      </c>
      <c r="AC123" s="326">
        <v>944594</v>
      </c>
      <c r="AD123" s="319" t="s">
        <v>155</v>
      </c>
      <c r="AE123" s="325">
        <v>41579</v>
      </c>
      <c r="AF123" s="325">
        <v>42308</v>
      </c>
      <c r="AG123" s="319" t="s">
        <v>311</v>
      </c>
      <c r="AH123" s="319" t="s">
        <v>156</v>
      </c>
      <c r="AI123" s="319" t="s">
        <v>340</v>
      </c>
      <c r="AJ123" s="319" t="s">
        <v>154</v>
      </c>
      <c r="AK123" s="319" t="s">
        <v>340</v>
      </c>
      <c r="AL123" s="319" t="s">
        <v>319</v>
      </c>
      <c r="AM123" s="319"/>
      <c r="AN123" s="319"/>
      <c r="AO123" s="327" t="s">
        <v>1020</v>
      </c>
      <c r="AP123" s="319"/>
      <c r="AQ123" s="319" t="s">
        <v>335</v>
      </c>
      <c r="AR123" s="319" t="s">
        <v>163</v>
      </c>
      <c r="AS123" s="319" t="s">
        <v>164</v>
      </c>
      <c r="AT123" s="319" t="s">
        <v>251</v>
      </c>
      <c r="AU123" s="319" t="s">
        <v>1271</v>
      </c>
      <c r="AV123" s="325" t="s">
        <v>1126</v>
      </c>
      <c r="AW123" s="319" t="s">
        <v>1127</v>
      </c>
      <c r="AX123" s="319"/>
      <c r="AY123" s="325"/>
      <c r="AZ123" s="325"/>
      <c r="BA123" s="325">
        <v>36864</v>
      </c>
      <c r="BB123" s="325">
        <v>39686</v>
      </c>
      <c r="BC123" s="319" t="s">
        <v>1128</v>
      </c>
      <c r="BD123" s="319" t="s">
        <v>808</v>
      </c>
      <c r="BE123" s="319" t="s">
        <v>808</v>
      </c>
      <c r="BF123" s="299" t="s">
        <v>845</v>
      </c>
      <c r="BG123" s="299" t="b">
        <v>1</v>
      </c>
      <c r="BH123" s="299">
        <v>68</v>
      </c>
      <c r="BI123" s="370" t="s">
        <v>1284</v>
      </c>
      <c r="BJ123" s="298" t="s">
        <v>845</v>
      </c>
      <c r="BK123" s="298">
        <v>0</v>
      </c>
      <c r="BL123" s="299" t="s">
        <v>104</v>
      </c>
    </row>
    <row r="124" spans="1:64" ht="12.75" customHeight="1">
      <c r="A124" s="322">
        <v>42082</v>
      </c>
      <c r="B124" s="279" t="s">
        <v>1008</v>
      </c>
      <c r="C124" s="317">
        <v>1</v>
      </c>
      <c r="D124" s="318">
        <v>81207305</v>
      </c>
      <c r="E124" s="318" t="s">
        <v>1198</v>
      </c>
      <c r="F124" s="319" t="s">
        <v>199</v>
      </c>
      <c r="G124" s="319" t="s">
        <v>145</v>
      </c>
      <c r="H124" s="369" t="s">
        <v>242</v>
      </c>
      <c r="I124" s="368" t="s">
        <v>1437</v>
      </c>
      <c r="J124" s="320" t="s">
        <v>236</v>
      </c>
      <c r="K124" s="320" t="s">
        <v>147</v>
      </c>
      <c r="L124" s="321" t="s">
        <v>148</v>
      </c>
      <c r="M124" s="321" t="s">
        <v>250</v>
      </c>
      <c r="N124" s="321" t="s">
        <v>637</v>
      </c>
      <c r="O124" s="321" t="s">
        <v>1045</v>
      </c>
      <c r="P124" s="321" t="s">
        <v>152</v>
      </c>
      <c r="Q124" s="321" t="s">
        <v>153</v>
      </c>
      <c r="R124" s="322">
        <v>42309</v>
      </c>
      <c r="S124" s="323">
        <v>-66</v>
      </c>
      <c r="T124" s="323">
        <v>-9.4285714285714288</v>
      </c>
      <c r="U124" s="324">
        <v>0</v>
      </c>
      <c r="V124" s="324">
        <v>1</v>
      </c>
      <c r="W124" s="324">
        <v>0</v>
      </c>
      <c r="X124" s="324">
        <v>1</v>
      </c>
      <c r="Y124" s="325" t="s">
        <v>154</v>
      </c>
      <c r="Z124" s="325" t="s">
        <v>154</v>
      </c>
      <c r="AA124" s="326" t="s">
        <v>1199</v>
      </c>
      <c r="AB124" s="326" t="s">
        <v>1200</v>
      </c>
      <c r="AC124" s="326">
        <v>4199291</v>
      </c>
      <c r="AD124" s="319" t="s">
        <v>155</v>
      </c>
      <c r="AE124" s="325">
        <v>42082</v>
      </c>
      <c r="AF124" s="325">
        <v>42308</v>
      </c>
      <c r="AG124" s="319" t="s">
        <v>311</v>
      </c>
      <c r="AH124" s="319" t="s">
        <v>156</v>
      </c>
      <c r="AI124" s="319" t="s">
        <v>157</v>
      </c>
      <c r="AJ124" s="319" t="s">
        <v>158</v>
      </c>
      <c r="AK124" s="319" t="s">
        <v>159</v>
      </c>
      <c r="AL124" s="319" t="s">
        <v>160</v>
      </c>
      <c r="AM124" s="319"/>
      <c r="AN124" s="319"/>
      <c r="AO124" s="327" t="s">
        <v>949</v>
      </c>
      <c r="AP124" s="319" t="s">
        <v>161</v>
      </c>
      <c r="AQ124" s="319" t="s">
        <v>162</v>
      </c>
      <c r="AR124" s="319" t="s">
        <v>163</v>
      </c>
      <c r="AS124" s="319" t="s">
        <v>164</v>
      </c>
      <c r="AT124" s="319" t="s">
        <v>185</v>
      </c>
      <c r="AU124" s="319" t="s">
        <v>1593</v>
      </c>
      <c r="AV124" s="325" t="s">
        <v>178</v>
      </c>
      <c r="AW124" s="319" t="s">
        <v>963</v>
      </c>
      <c r="AX124" s="319" t="s">
        <v>810</v>
      </c>
      <c r="AY124" s="325" t="s">
        <v>889</v>
      </c>
      <c r="AZ124" s="325" t="s">
        <v>241</v>
      </c>
      <c r="BA124" s="325">
        <v>38601</v>
      </c>
      <c r="BB124" s="325">
        <v>39753</v>
      </c>
      <c r="BC124" s="319" t="s">
        <v>168</v>
      </c>
      <c r="BD124" s="319" t="s">
        <v>808</v>
      </c>
      <c r="BE124" s="319" t="s">
        <v>808</v>
      </c>
      <c r="BF124" s="299" t="s">
        <v>786</v>
      </c>
      <c r="BG124" s="299" t="b">
        <v>1</v>
      </c>
      <c r="BH124" s="299">
        <v>68</v>
      </c>
      <c r="BI124" s="370">
        <v>0.85</v>
      </c>
      <c r="BJ124" s="298" t="s">
        <v>845</v>
      </c>
      <c r="BK124" s="298">
        <v>0</v>
      </c>
      <c r="BL124" s="299" t="s">
        <v>104</v>
      </c>
    </row>
    <row r="125" spans="1:64" ht="12.75" customHeight="1">
      <c r="A125" s="322">
        <v>42156</v>
      </c>
      <c r="B125" s="279" t="s">
        <v>916</v>
      </c>
      <c r="C125" s="317">
        <v>1</v>
      </c>
      <c r="D125" s="318">
        <v>81049808</v>
      </c>
      <c r="E125" s="318" t="s">
        <v>376</v>
      </c>
      <c r="F125" s="319" t="s">
        <v>144</v>
      </c>
      <c r="G125" s="319" t="s">
        <v>145</v>
      </c>
      <c r="H125" s="369" t="s">
        <v>242</v>
      </c>
      <c r="I125" s="368" t="s">
        <v>1450</v>
      </c>
      <c r="J125" s="320" t="s">
        <v>259</v>
      </c>
      <c r="K125" s="320" t="s">
        <v>147</v>
      </c>
      <c r="L125" s="321" t="s">
        <v>148</v>
      </c>
      <c r="M125" s="321" t="s">
        <v>216</v>
      </c>
      <c r="N125" s="321" t="s">
        <v>866</v>
      </c>
      <c r="O125" s="321" t="s">
        <v>879</v>
      </c>
      <c r="P125" s="321" t="s">
        <v>152</v>
      </c>
      <c r="Q125" s="321" t="s">
        <v>153</v>
      </c>
      <c r="R125" s="322">
        <v>42278</v>
      </c>
      <c r="S125" s="323">
        <v>-35</v>
      </c>
      <c r="T125" s="323">
        <v>-5</v>
      </c>
      <c r="U125" s="324">
        <v>0</v>
      </c>
      <c r="V125" s="324">
        <v>1</v>
      </c>
      <c r="W125" s="324">
        <v>0</v>
      </c>
      <c r="X125" s="324">
        <v>1</v>
      </c>
      <c r="Y125" s="325" t="s">
        <v>154</v>
      </c>
      <c r="Z125" s="325" t="s">
        <v>154</v>
      </c>
      <c r="AA125" s="326" t="s">
        <v>22</v>
      </c>
      <c r="AB125" s="326" t="s">
        <v>883</v>
      </c>
      <c r="AC125" s="326">
        <v>4954192</v>
      </c>
      <c r="AD125" s="319" t="s">
        <v>155</v>
      </c>
      <c r="AE125" s="325">
        <v>42156</v>
      </c>
      <c r="AF125" s="325">
        <v>42277</v>
      </c>
      <c r="AG125" s="319" t="s">
        <v>311</v>
      </c>
      <c r="AH125" s="319" t="s">
        <v>156</v>
      </c>
      <c r="AI125" s="319" t="s">
        <v>157</v>
      </c>
      <c r="AJ125" s="319" t="s">
        <v>158</v>
      </c>
      <c r="AK125" s="319" t="s">
        <v>159</v>
      </c>
      <c r="AL125" s="319" t="s">
        <v>160</v>
      </c>
      <c r="AM125" s="319"/>
      <c r="AN125" s="319"/>
      <c r="AO125" s="327" t="s">
        <v>949</v>
      </c>
      <c r="AP125" s="319" t="s">
        <v>161</v>
      </c>
      <c r="AQ125" s="319" t="s">
        <v>162</v>
      </c>
      <c r="AR125" s="319" t="s">
        <v>163</v>
      </c>
      <c r="AS125" s="319" t="s">
        <v>164</v>
      </c>
      <c r="AT125" s="319" t="s">
        <v>165</v>
      </c>
      <c r="AU125" s="319" t="s">
        <v>377</v>
      </c>
      <c r="AV125" s="325" t="s">
        <v>219</v>
      </c>
      <c r="AW125" s="319" t="s">
        <v>973</v>
      </c>
      <c r="AX125" s="319" t="s">
        <v>841</v>
      </c>
      <c r="AY125" s="325" t="s">
        <v>889</v>
      </c>
      <c r="AZ125" s="325" t="s">
        <v>263</v>
      </c>
      <c r="BA125" s="325">
        <v>29822</v>
      </c>
      <c r="BB125" s="325">
        <v>39686</v>
      </c>
      <c r="BC125" s="319" t="s">
        <v>168</v>
      </c>
      <c r="BD125" s="319" t="s">
        <v>808</v>
      </c>
      <c r="BE125" s="319" t="s">
        <v>808</v>
      </c>
      <c r="BF125" s="299" t="s">
        <v>786</v>
      </c>
      <c r="BG125" s="299" t="b">
        <v>1</v>
      </c>
      <c r="BH125" s="299">
        <v>37</v>
      </c>
      <c r="BI125" s="370">
        <v>0.85</v>
      </c>
      <c r="BJ125" s="298" t="s">
        <v>845</v>
      </c>
      <c r="BK125" s="298">
        <v>0</v>
      </c>
      <c r="BL125" s="299" t="s">
        <v>104</v>
      </c>
    </row>
    <row r="126" spans="1:64" ht="12.75" customHeight="1">
      <c r="A126" s="322">
        <v>41579</v>
      </c>
      <c r="B126" s="279" t="s">
        <v>1008</v>
      </c>
      <c r="C126" s="317">
        <v>0.7</v>
      </c>
      <c r="D126" s="318">
        <v>60041962</v>
      </c>
      <c r="E126" s="318" t="s">
        <v>1272</v>
      </c>
      <c r="F126" s="319" t="s">
        <v>267</v>
      </c>
      <c r="G126" s="319" t="s">
        <v>59</v>
      </c>
      <c r="H126" s="369" t="s">
        <v>845</v>
      </c>
      <c r="I126" s="368" t="s">
        <v>1452</v>
      </c>
      <c r="J126" s="320" t="s">
        <v>908</v>
      </c>
      <c r="K126" s="320" t="s">
        <v>951</v>
      </c>
      <c r="L126" s="321" t="s">
        <v>148</v>
      </c>
      <c r="M126" s="321" t="s">
        <v>215</v>
      </c>
      <c r="N126" s="321" t="s">
        <v>150</v>
      </c>
      <c r="O126" s="321"/>
      <c r="P126" s="321" t="s">
        <v>1281</v>
      </c>
      <c r="Q126" s="321"/>
      <c r="R126" s="322"/>
      <c r="S126" s="323"/>
      <c r="T126" s="323"/>
      <c r="U126" s="324">
        <v>0.30000000000000004</v>
      </c>
      <c r="V126" s="324">
        <v>0.7</v>
      </c>
      <c r="W126" s="324">
        <v>0.29999999999999993</v>
      </c>
      <c r="X126" s="324">
        <v>0.70000000000000007</v>
      </c>
      <c r="Y126" s="325" t="s">
        <v>205</v>
      </c>
      <c r="Z126" s="325" t="s">
        <v>257</v>
      </c>
      <c r="AA126" s="326" t="s">
        <v>1018</v>
      </c>
      <c r="AB126" s="326" t="s">
        <v>1138</v>
      </c>
      <c r="AC126" s="326">
        <v>944594</v>
      </c>
      <c r="AD126" s="319" t="s">
        <v>155</v>
      </c>
      <c r="AE126" s="325">
        <v>41579</v>
      </c>
      <c r="AF126" s="325">
        <v>42308</v>
      </c>
      <c r="AG126" s="319" t="s">
        <v>311</v>
      </c>
      <c r="AH126" s="319" t="s">
        <v>156</v>
      </c>
      <c r="AI126" s="319" t="s">
        <v>340</v>
      </c>
      <c r="AJ126" s="319" t="s">
        <v>154</v>
      </c>
      <c r="AK126" s="319" t="s">
        <v>340</v>
      </c>
      <c r="AL126" s="319" t="s">
        <v>319</v>
      </c>
      <c r="AM126" s="319"/>
      <c r="AN126" s="319"/>
      <c r="AO126" s="327" t="s">
        <v>1139</v>
      </c>
      <c r="AP126" s="319" t="s">
        <v>908</v>
      </c>
      <c r="AQ126" s="319" t="s">
        <v>335</v>
      </c>
      <c r="AR126" s="319" t="s">
        <v>163</v>
      </c>
      <c r="AS126" s="319" t="s">
        <v>164</v>
      </c>
      <c r="AT126" s="319" t="s">
        <v>165</v>
      </c>
      <c r="AU126" s="319" t="s">
        <v>1594</v>
      </c>
      <c r="AV126" s="325" t="s">
        <v>178</v>
      </c>
      <c r="AW126" s="319" t="s">
        <v>960</v>
      </c>
      <c r="AX126" s="319"/>
      <c r="AY126" s="325"/>
      <c r="AZ126" s="325"/>
      <c r="BA126" s="325">
        <v>42142</v>
      </c>
      <c r="BB126" s="325">
        <v>42142</v>
      </c>
      <c r="BC126" s="319" t="s">
        <v>168</v>
      </c>
      <c r="BD126" s="319">
        <v>0</v>
      </c>
      <c r="BE126" s="319">
        <v>0</v>
      </c>
      <c r="BF126" s="299" t="s">
        <v>845</v>
      </c>
      <c r="BG126" s="299" t="b">
        <v>1</v>
      </c>
      <c r="BH126" s="299">
        <v>68</v>
      </c>
      <c r="BI126" s="370" t="s">
        <v>1284</v>
      </c>
      <c r="BJ126" s="298" t="s">
        <v>845</v>
      </c>
      <c r="BK126" s="298">
        <v>0</v>
      </c>
      <c r="BL126" s="299" t="s">
        <v>1465</v>
      </c>
    </row>
    <row r="127" spans="1:64" ht="12.75" customHeight="1">
      <c r="A127" s="322">
        <v>41820</v>
      </c>
      <c r="B127" s="279" t="s">
        <v>800</v>
      </c>
      <c r="C127" s="317">
        <v>1</v>
      </c>
      <c r="D127" s="318">
        <v>81075240</v>
      </c>
      <c r="E127" s="318" t="s">
        <v>380</v>
      </c>
      <c r="F127" s="319" t="s">
        <v>267</v>
      </c>
      <c r="G127" s="319" t="s">
        <v>145</v>
      </c>
      <c r="H127" s="369" t="s">
        <v>242</v>
      </c>
      <c r="I127" s="368" t="s">
        <v>1450</v>
      </c>
      <c r="J127" s="320" t="s">
        <v>321</v>
      </c>
      <c r="K127" s="320" t="s">
        <v>322</v>
      </c>
      <c r="L127" s="321" t="s">
        <v>244</v>
      </c>
      <c r="M127" s="321" t="s">
        <v>378</v>
      </c>
      <c r="N127" s="321"/>
      <c r="O127" s="321" t="s">
        <v>154</v>
      </c>
      <c r="P127" s="321" t="s">
        <v>152</v>
      </c>
      <c r="Q127" s="321" t="s">
        <v>217</v>
      </c>
      <c r="R127" s="322">
        <v>42248</v>
      </c>
      <c r="S127" s="323">
        <v>-5</v>
      </c>
      <c r="T127" s="323">
        <v>-0.7142857142857143</v>
      </c>
      <c r="U127" s="324">
        <v>0</v>
      </c>
      <c r="V127" s="324">
        <v>1</v>
      </c>
      <c r="W127" s="324">
        <v>1</v>
      </c>
      <c r="X127" s="324">
        <v>0</v>
      </c>
      <c r="Y127" s="325" t="s">
        <v>175</v>
      </c>
      <c r="Z127" s="325" t="s">
        <v>229</v>
      </c>
      <c r="AA127" s="326" t="s">
        <v>26</v>
      </c>
      <c r="AB127" s="326" t="s">
        <v>884</v>
      </c>
      <c r="AC127" s="326">
        <v>2099011</v>
      </c>
      <c r="AD127" s="319" t="s">
        <v>176</v>
      </c>
      <c r="AE127" s="325">
        <v>41820</v>
      </c>
      <c r="AF127" s="325">
        <v>42247</v>
      </c>
      <c r="AG127" s="319" t="s">
        <v>311</v>
      </c>
      <c r="AH127" s="319" t="s">
        <v>156</v>
      </c>
      <c r="AI127" s="319" t="s">
        <v>157</v>
      </c>
      <c r="AJ127" s="319" t="s">
        <v>230</v>
      </c>
      <c r="AK127" s="319" t="s">
        <v>159</v>
      </c>
      <c r="AL127" s="319" t="s">
        <v>160</v>
      </c>
      <c r="AM127" s="319"/>
      <c r="AN127" s="319"/>
      <c r="AO127" s="327" t="s">
        <v>967</v>
      </c>
      <c r="AP127" s="319" t="s">
        <v>321</v>
      </c>
      <c r="AQ127" s="319" t="s">
        <v>162</v>
      </c>
      <c r="AR127" s="319" t="s">
        <v>163</v>
      </c>
      <c r="AS127" s="319" t="s">
        <v>164</v>
      </c>
      <c r="AT127" s="319" t="s">
        <v>251</v>
      </c>
      <c r="AU127" s="319" t="s">
        <v>1595</v>
      </c>
      <c r="AV127" s="325" t="s">
        <v>178</v>
      </c>
      <c r="AW127" s="319" t="s">
        <v>960</v>
      </c>
      <c r="AX127" s="319" t="s">
        <v>818</v>
      </c>
      <c r="AY127" s="325" t="s">
        <v>901</v>
      </c>
      <c r="AZ127" s="325" t="s">
        <v>324</v>
      </c>
      <c r="BA127" s="325">
        <v>31089</v>
      </c>
      <c r="BB127" s="325">
        <v>39686</v>
      </c>
      <c r="BC127" s="319" t="s">
        <v>168</v>
      </c>
      <c r="BD127" s="319" t="s">
        <v>808</v>
      </c>
      <c r="BE127" s="319" t="s">
        <v>808</v>
      </c>
      <c r="BF127" s="299" t="s">
        <v>786</v>
      </c>
      <c r="BG127" s="299" t="b">
        <v>1</v>
      </c>
      <c r="BH127" s="299">
        <v>7</v>
      </c>
      <c r="BI127" s="370">
        <v>0.6</v>
      </c>
      <c r="BJ127" s="298" t="s">
        <v>845</v>
      </c>
      <c r="BK127" s="298">
        <v>0</v>
      </c>
      <c r="BL127" s="299" t="s">
        <v>104</v>
      </c>
    </row>
    <row r="128" spans="1:64" ht="12.75" customHeight="1">
      <c r="A128" s="322">
        <v>41944</v>
      </c>
      <c r="B128" s="279" t="s">
        <v>1008</v>
      </c>
      <c r="C128" s="317">
        <v>1</v>
      </c>
      <c r="D128" s="318">
        <v>20294401</v>
      </c>
      <c r="E128" s="318" t="s">
        <v>1201</v>
      </c>
      <c r="F128" s="319" t="s">
        <v>267</v>
      </c>
      <c r="G128" s="319" t="s">
        <v>145</v>
      </c>
      <c r="H128" s="369" t="s">
        <v>242</v>
      </c>
      <c r="I128" s="368" t="s">
        <v>1450</v>
      </c>
      <c r="J128" s="320" t="s">
        <v>161</v>
      </c>
      <c r="K128" s="320" t="s">
        <v>147</v>
      </c>
      <c r="L128" s="321" t="s">
        <v>148</v>
      </c>
      <c r="M128" s="321" t="s">
        <v>181</v>
      </c>
      <c r="N128" s="321"/>
      <c r="O128" s="321" t="s">
        <v>154</v>
      </c>
      <c r="P128" s="321" t="s">
        <v>152</v>
      </c>
      <c r="Q128" s="321" t="s">
        <v>153</v>
      </c>
      <c r="R128" s="322">
        <v>42309</v>
      </c>
      <c r="S128" s="323">
        <v>-66</v>
      </c>
      <c r="T128" s="323">
        <v>-9.4285714285714288</v>
      </c>
      <c r="U128" s="324">
        <v>0</v>
      </c>
      <c r="V128" s="324">
        <v>1</v>
      </c>
      <c r="W128" s="324">
        <v>0</v>
      </c>
      <c r="X128" s="324">
        <v>1</v>
      </c>
      <c r="Y128" s="325" t="s">
        <v>205</v>
      </c>
      <c r="Z128" s="325" t="s">
        <v>257</v>
      </c>
      <c r="AA128" s="326" t="s">
        <v>1018</v>
      </c>
      <c r="AB128" s="326" t="s">
        <v>1202</v>
      </c>
      <c r="AC128" s="326">
        <v>3033233</v>
      </c>
      <c r="AD128" s="319" t="s">
        <v>155</v>
      </c>
      <c r="AE128" s="325">
        <v>41944</v>
      </c>
      <c r="AF128" s="325">
        <v>42308</v>
      </c>
      <c r="AG128" s="319" t="s">
        <v>311</v>
      </c>
      <c r="AH128" s="319" t="s">
        <v>156</v>
      </c>
      <c r="AI128" s="319" t="s">
        <v>340</v>
      </c>
      <c r="AJ128" s="319" t="s">
        <v>154</v>
      </c>
      <c r="AK128" s="319" t="s">
        <v>340</v>
      </c>
      <c r="AL128" s="319" t="s">
        <v>319</v>
      </c>
      <c r="AM128" s="319"/>
      <c r="AN128" s="319"/>
      <c r="AO128" s="327" t="s">
        <v>949</v>
      </c>
      <c r="AP128" s="319" t="s">
        <v>161</v>
      </c>
      <c r="AQ128" s="319" t="s">
        <v>162</v>
      </c>
      <c r="AR128" s="319" t="s">
        <v>163</v>
      </c>
      <c r="AS128" s="319" t="s">
        <v>164</v>
      </c>
      <c r="AT128" s="319" t="s">
        <v>185</v>
      </c>
      <c r="AU128" s="319" t="s">
        <v>1596</v>
      </c>
      <c r="AV128" s="325" t="s">
        <v>374</v>
      </c>
      <c r="AW128" s="319" t="s">
        <v>972</v>
      </c>
      <c r="AX128" s="319" t="s">
        <v>840</v>
      </c>
      <c r="AY128" s="325" t="s">
        <v>889</v>
      </c>
      <c r="AZ128" s="325" t="s">
        <v>375</v>
      </c>
      <c r="BA128" s="325">
        <v>40774</v>
      </c>
      <c r="BB128" s="325">
        <v>39142</v>
      </c>
      <c r="BC128" s="319" t="s">
        <v>168</v>
      </c>
      <c r="BD128" s="319" t="s">
        <v>808</v>
      </c>
      <c r="BE128" s="319" t="s">
        <v>808</v>
      </c>
      <c r="BF128" s="299" t="s">
        <v>786</v>
      </c>
      <c r="BG128" s="299" t="b">
        <v>1</v>
      </c>
      <c r="BH128" s="299">
        <v>68</v>
      </c>
      <c r="BI128" s="370">
        <v>0.6</v>
      </c>
      <c r="BJ128" s="298" t="s">
        <v>845</v>
      </c>
      <c r="BK128" s="298">
        <v>0</v>
      </c>
      <c r="BL128" s="299" t="s">
        <v>104</v>
      </c>
    </row>
    <row r="129" spans="1:64" ht="12.75" customHeight="1">
      <c r="A129" s="322">
        <v>41640</v>
      </c>
      <c r="B129" s="279" t="s">
        <v>1008</v>
      </c>
      <c r="C129" s="317">
        <v>1</v>
      </c>
      <c r="D129" s="318">
        <v>21880981</v>
      </c>
      <c r="E129" s="318" t="s">
        <v>381</v>
      </c>
      <c r="F129" s="319" t="s">
        <v>267</v>
      </c>
      <c r="G129" s="319" t="s">
        <v>145</v>
      </c>
      <c r="H129" s="369" t="s">
        <v>242</v>
      </c>
      <c r="I129" s="368" t="s">
        <v>1450</v>
      </c>
      <c r="J129" s="320" t="s">
        <v>161</v>
      </c>
      <c r="K129" s="320" t="s">
        <v>147</v>
      </c>
      <c r="L129" s="321" t="s">
        <v>148</v>
      </c>
      <c r="M129" s="321" t="s">
        <v>365</v>
      </c>
      <c r="N129" s="321"/>
      <c r="O129" s="321" t="s">
        <v>815</v>
      </c>
      <c r="P129" s="321" t="s">
        <v>152</v>
      </c>
      <c r="Q129" s="321" t="s">
        <v>153</v>
      </c>
      <c r="R129" s="322">
        <v>42309</v>
      </c>
      <c r="S129" s="323">
        <v>-66</v>
      </c>
      <c r="T129" s="323">
        <v>-9.4285714285714288</v>
      </c>
      <c r="U129" s="324">
        <v>0</v>
      </c>
      <c r="V129" s="324">
        <v>1</v>
      </c>
      <c r="W129" s="324">
        <v>0</v>
      </c>
      <c r="X129" s="324">
        <v>1</v>
      </c>
      <c r="Y129" s="325" t="s">
        <v>175</v>
      </c>
      <c r="Z129" s="325" t="s">
        <v>229</v>
      </c>
      <c r="AA129" s="326" t="s">
        <v>26</v>
      </c>
      <c r="AB129" s="326" t="s">
        <v>885</v>
      </c>
      <c r="AC129" s="326">
        <v>990310</v>
      </c>
      <c r="AD129" s="319" t="s">
        <v>155</v>
      </c>
      <c r="AE129" s="325">
        <v>41640</v>
      </c>
      <c r="AF129" s="325">
        <v>42307</v>
      </c>
      <c r="AG129" s="319" t="s">
        <v>311</v>
      </c>
      <c r="AH129" s="319" t="s">
        <v>156</v>
      </c>
      <c r="AI129" s="319" t="s">
        <v>157</v>
      </c>
      <c r="AJ129" s="319" t="s">
        <v>230</v>
      </c>
      <c r="AK129" s="319" t="s">
        <v>159</v>
      </c>
      <c r="AL129" s="319" t="s">
        <v>160</v>
      </c>
      <c r="AM129" s="319"/>
      <c r="AN129" s="319"/>
      <c r="AO129" s="327" t="s">
        <v>949</v>
      </c>
      <c r="AP129" s="319" t="s">
        <v>161</v>
      </c>
      <c r="AQ129" s="319" t="s">
        <v>162</v>
      </c>
      <c r="AR129" s="319" t="s">
        <v>163</v>
      </c>
      <c r="AS129" s="319" t="s">
        <v>65</v>
      </c>
      <c r="AT129" s="319" t="s">
        <v>246</v>
      </c>
      <c r="AU129" s="319" t="s">
        <v>382</v>
      </c>
      <c r="AV129" s="325" t="s">
        <v>374</v>
      </c>
      <c r="AW129" s="319" t="s">
        <v>972</v>
      </c>
      <c r="AX129" s="319" t="s">
        <v>840</v>
      </c>
      <c r="AY129" s="325" t="s">
        <v>889</v>
      </c>
      <c r="AZ129" s="325" t="s">
        <v>375</v>
      </c>
      <c r="BA129" s="325">
        <v>41162</v>
      </c>
      <c r="BB129" s="325">
        <v>41162</v>
      </c>
      <c r="BC129" s="319" t="s">
        <v>168</v>
      </c>
      <c r="BD129" s="319" t="s">
        <v>808</v>
      </c>
      <c r="BE129" s="319" t="s">
        <v>808</v>
      </c>
      <c r="BF129" s="299" t="s">
        <v>786</v>
      </c>
      <c r="BG129" s="299" t="b">
        <v>1</v>
      </c>
      <c r="BH129" s="299">
        <v>67</v>
      </c>
      <c r="BI129" s="370">
        <v>0.6</v>
      </c>
      <c r="BJ129" s="298" t="s">
        <v>845</v>
      </c>
      <c r="BK129" s="298">
        <v>0</v>
      </c>
      <c r="BL129" s="299" t="s">
        <v>104</v>
      </c>
    </row>
    <row r="130" spans="1:64" ht="12.75" customHeight="1">
      <c r="A130" s="322">
        <v>41547</v>
      </c>
      <c r="B130" s="279" t="s">
        <v>1008</v>
      </c>
      <c r="C130" s="317">
        <v>1</v>
      </c>
      <c r="D130" s="318">
        <v>81154125</v>
      </c>
      <c r="E130" s="318" t="s">
        <v>842</v>
      </c>
      <c r="F130" s="319" t="s">
        <v>144</v>
      </c>
      <c r="G130" s="319" t="s">
        <v>145</v>
      </c>
      <c r="H130" s="369" t="s">
        <v>242</v>
      </c>
      <c r="I130" s="368" t="s">
        <v>1450</v>
      </c>
      <c r="J130" s="320" t="s">
        <v>180</v>
      </c>
      <c r="K130" s="320" t="s">
        <v>147</v>
      </c>
      <c r="L130" s="321" t="s">
        <v>148</v>
      </c>
      <c r="M130" s="321" t="s">
        <v>181</v>
      </c>
      <c r="N130" s="321" t="s">
        <v>149</v>
      </c>
      <c r="O130" s="321" t="s">
        <v>154</v>
      </c>
      <c r="P130" s="321" t="s">
        <v>152</v>
      </c>
      <c r="Q130" s="321" t="s">
        <v>217</v>
      </c>
      <c r="R130" s="322">
        <v>42248</v>
      </c>
      <c r="S130" s="323">
        <v>-5</v>
      </c>
      <c r="T130" s="323">
        <v>-0.7142857142857143</v>
      </c>
      <c r="U130" s="324">
        <v>0</v>
      </c>
      <c r="V130" s="324">
        <v>1</v>
      </c>
      <c r="W130" s="324">
        <v>1</v>
      </c>
      <c r="X130" s="324">
        <v>0</v>
      </c>
      <c r="Y130" s="325" t="s">
        <v>154</v>
      </c>
      <c r="Z130" s="325" t="s">
        <v>154</v>
      </c>
      <c r="AA130" s="326" t="s">
        <v>31</v>
      </c>
      <c r="AB130" s="326" t="s">
        <v>842</v>
      </c>
      <c r="AC130" s="326">
        <v>904620</v>
      </c>
      <c r="AD130" s="319" t="s">
        <v>155</v>
      </c>
      <c r="AE130" s="325">
        <v>41547</v>
      </c>
      <c r="AF130" s="325">
        <v>42308</v>
      </c>
      <c r="AG130" s="319" t="s">
        <v>311</v>
      </c>
      <c r="AH130" s="319" t="s">
        <v>156</v>
      </c>
      <c r="AI130" s="319" t="s">
        <v>157</v>
      </c>
      <c r="AJ130" s="319" t="s">
        <v>341</v>
      </c>
      <c r="AK130" s="319" t="s">
        <v>159</v>
      </c>
      <c r="AL130" s="319" t="s">
        <v>160</v>
      </c>
      <c r="AM130" s="319"/>
      <c r="AN130" s="319"/>
      <c r="AO130" s="327" t="s">
        <v>949</v>
      </c>
      <c r="AP130" s="319" t="s">
        <v>161</v>
      </c>
      <c r="AQ130" s="319" t="s">
        <v>162</v>
      </c>
      <c r="AR130" s="319" t="s">
        <v>163</v>
      </c>
      <c r="AS130" s="319" t="s">
        <v>164</v>
      </c>
      <c r="AT130" s="319" t="s">
        <v>843</v>
      </c>
      <c r="AU130" s="319" t="s">
        <v>1597</v>
      </c>
      <c r="AV130" s="325" t="s">
        <v>178</v>
      </c>
      <c r="AW130" s="319" t="s">
        <v>956</v>
      </c>
      <c r="AX130" s="319" t="s">
        <v>809</v>
      </c>
      <c r="AY130" s="325" t="s">
        <v>889</v>
      </c>
      <c r="AZ130" s="325" t="s">
        <v>186</v>
      </c>
      <c r="BA130" s="325">
        <v>37725</v>
      </c>
      <c r="BB130" s="325">
        <v>39686</v>
      </c>
      <c r="BC130" s="319" t="s">
        <v>168</v>
      </c>
      <c r="BD130" s="319" t="s">
        <v>808</v>
      </c>
      <c r="BE130" s="319" t="s">
        <v>808</v>
      </c>
      <c r="BF130" s="299" t="s">
        <v>786</v>
      </c>
      <c r="BG130" s="299" t="b">
        <v>1</v>
      </c>
      <c r="BH130" s="299">
        <v>7</v>
      </c>
      <c r="BI130" s="370">
        <v>0.85</v>
      </c>
      <c r="BJ130" s="298" t="s">
        <v>845</v>
      </c>
      <c r="BK130" s="298">
        <v>0</v>
      </c>
      <c r="BL130" s="299" t="s">
        <v>104</v>
      </c>
    </row>
    <row r="131" spans="1:64" ht="12.75" customHeight="1">
      <c r="A131" s="322">
        <v>42005</v>
      </c>
      <c r="B131" s="279" t="s">
        <v>800</v>
      </c>
      <c r="C131" s="317">
        <v>1</v>
      </c>
      <c r="D131" s="318">
        <v>21942377</v>
      </c>
      <c r="E131" s="318" t="s">
        <v>992</v>
      </c>
      <c r="F131" s="319" t="s">
        <v>235</v>
      </c>
      <c r="G131" s="319" t="s">
        <v>145</v>
      </c>
      <c r="H131" s="369" t="s">
        <v>242</v>
      </c>
      <c r="I131" s="368" t="s">
        <v>1437</v>
      </c>
      <c r="J131" s="320" t="s">
        <v>187</v>
      </c>
      <c r="K131" s="320" t="s">
        <v>147</v>
      </c>
      <c r="L131" s="321" t="s">
        <v>148</v>
      </c>
      <c r="M131" s="321" t="s">
        <v>215</v>
      </c>
      <c r="N131" s="321" t="s">
        <v>181</v>
      </c>
      <c r="O131" s="321" t="s">
        <v>1598</v>
      </c>
      <c r="P131" s="321" t="s">
        <v>152</v>
      </c>
      <c r="Q131" s="321" t="s">
        <v>217</v>
      </c>
      <c r="R131" s="322">
        <v>42248</v>
      </c>
      <c r="S131" s="323">
        <v>-5</v>
      </c>
      <c r="T131" s="323">
        <v>-0.7142857142857143</v>
      </c>
      <c r="U131" s="324">
        <v>0</v>
      </c>
      <c r="V131" s="324">
        <v>1</v>
      </c>
      <c r="W131" s="324">
        <v>1</v>
      </c>
      <c r="X131" s="324">
        <v>0</v>
      </c>
      <c r="Y131" s="325" t="s">
        <v>183</v>
      </c>
      <c r="Z131" s="325" t="s">
        <v>326</v>
      </c>
      <c r="AA131" s="326" t="s">
        <v>24</v>
      </c>
      <c r="AB131" s="326" t="s">
        <v>1401</v>
      </c>
      <c r="AC131" s="326">
        <v>949164</v>
      </c>
      <c r="AD131" s="319" t="s">
        <v>176</v>
      </c>
      <c r="AE131" s="325">
        <v>42005</v>
      </c>
      <c r="AF131" s="325">
        <v>42247</v>
      </c>
      <c r="AG131" s="319" t="s">
        <v>311</v>
      </c>
      <c r="AH131" s="319" t="s">
        <v>156</v>
      </c>
      <c r="AI131" s="319" t="s">
        <v>157</v>
      </c>
      <c r="AJ131" s="319" t="s">
        <v>184</v>
      </c>
      <c r="AK131" s="319" t="s">
        <v>159</v>
      </c>
      <c r="AL131" s="319" t="s">
        <v>160</v>
      </c>
      <c r="AM131" s="319"/>
      <c r="AN131" s="319"/>
      <c r="AO131" s="327" t="s">
        <v>949</v>
      </c>
      <c r="AP131" s="319" t="s">
        <v>161</v>
      </c>
      <c r="AQ131" s="319" t="s">
        <v>162</v>
      </c>
      <c r="AR131" s="319" t="s">
        <v>163</v>
      </c>
      <c r="AS131" s="319" t="s">
        <v>164</v>
      </c>
      <c r="AT131" s="319" t="s">
        <v>312</v>
      </c>
      <c r="AU131" s="319" t="s">
        <v>1599</v>
      </c>
      <c r="AV131" s="325" t="s">
        <v>219</v>
      </c>
      <c r="AW131" s="319" t="s">
        <v>993</v>
      </c>
      <c r="AX131" s="319" t="s">
        <v>994</v>
      </c>
      <c r="AY131" s="325" t="s">
        <v>889</v>
      </c>
      <c r="AZ131" s="325" t="s">
        <v>193</v>
      </c>
      <c r="BA131" s="325">
        <v>41463</v>
      </c>
      <c r="BB131" s="325">
        <v>41463</v>
      </c>
      <c r="BC131" s="319" t="s">
        <v>168</v>
      </c>
      <c r="BD131" s="319" t="s">
        <v>808</v>
      </c>
      <c r="BE131" s="319" t="s">
        <v>808</v>
      </c>
      <c r="BF131" s="299" t="s">
        <v>786</v>
      </c>
      <c r="BG131" s="299" t="b">
        <v>1</v>
      </c>
      <c r="BH131" s="299">
        <v>7</v>
      </c>
      <c r="BI131" s="370">
        <v>0.85</v>
      </c>
      <c r="BJ131" s="298" t="s">
        <v>845</v>
      </c>
      <c r="BK131" s="298">
        <v>0</v>
      </c>
      <c r="BL131" s="299" t="s">
        <v>104</v>
      </c>
    </row>
    <row r="132" spans="1:64" ht="12.75" customHeight="1">
      <c r="A132" s="322">
        <v>41760</v>
      </c>
      <c r="B132" s="279" t="s">
        <v>1008</v>
      </c>
      <c r="C132" s="317">
        <v>1</v>
      </c>
      <c r="D132" s="318">
        <v>20294425</v>
      </c>
      <c r="E132" s="318" t="s">
        <v>1208</v>
      </c>
      <c r="F132" s="319" t="s">
        <v>144</v>
      </c>
      <c r="G132" s="319" t="s">
        <v>145</v>
      </c>
      <c r="H132" s="369" t="s">
        <v>242</v>
      </c>
      <c r="I132" s="368" t="s">
        <v>1450</v>
      </c>
      <c r="J132" s="320" t="s">
        <v>180</v>
      </c>
      <c r="K132" s="320" t="s">
        <v>147</v>
      </c>
      <c r="L132" s="321" t="s">
        <v>148</v>
      </c>
      <c r="M132" s="321" t="s">
        <v>181</v>
      </c>
      <c r="N132" s="321" t="s">
        <v>182</v>
      </c>
      <c r="O132" s="321" t="s">
        <v>277</v>
      </c>
      <c r="P132" s="321" t="s">
        <v>152</v>
      </c>
      <c r="Q132" s="321" t="s">
        <v>153</v>
      </c>
      <c r="R132" s="322">
        <v>42309</v>
      </c>
      <c r="S132" s="323">
        <v>-66</v>
      </c>
      <c r="T132" s="323">
        <v>-9.4285714285714288</v>
      </c>
      <c r="U132" s="324">
        <v>0</v>
      </c>
      <c r="V132" s="324">
        <v>1</v>
      </c>
      <c r="W132" s="324">
        <v>0</v>
      </c>
      <c r="X132" s="324">
        <v>1</v>
      </c>
      <c r="Y132" s="325" t="s">
        <v>205</v>
      </c>
      <c r="Z132" s="325" t="s">
        <v>257</v>
      </c>
      <c r="AA132" s="326" t="s">
        <v>1534</v>
      </c>
      <c r="AB132" s="326" t="s">
        <v>1209</v>
      </c>
      <c r="AC132" s="326">
        <v>1491796</v>
      </c>
      <c r="AD132" s="319" t="s">
        <v>155</v>
      </c>
      <c r="AE132" s="325">
        <v>41760</v>
      </c>
      <c r="AF132" s="325">
        <v>42308</v>
      </c>
      <c r="AG132" s="319" t="s">
        <v>311</v>
      </c>
      <c r="AH132" s="319" t="s">
        <v>156</v>
      </c>
      <c r="AI132" s="319" t="s">
        <v>157</v>
      </c>
      <c r="AJ132" s="319" t="s">
        <v>158</v>
      </c>
      <c r="AK132" s="319" t="s">
        <v>159</v>
      </c>
      <c r="AL132" s="319" t="s">
        <v>160</v>
      </c>
      <c r="AM132" s="319"/>
      <c r="AN132" s="319"/>
      <c r="AO132" s="327" t="s">
        <v>949</v>
      </c>
      <c r="AP132" s="319" t="s">
        <v>161</v>
      </c>
      <c r="AQ132" s="319" t="s">
        <v>162</v>
      </c>
      <c r="AR132" s="319" t="s">
        <v>163</v>
      </c>
      <c r="AS132" s="319" t="s">
        <v>164</v>
      </c>
      <c r="AT132" s="319" t="s">
        <v>320</v>
      </c>
      <c r="AU132" s="319" t="s">
        <v>1210</v>
      </c>
      <c r="AV132" s="325" t="s">
        <v>178</v>
      </c>
      <c r="AW132" s="319" t="s">
        <v>956</v>
      </c>
      <c r="AX132" s="319" t="s">
        <v>809</v>
      </c>
      <c r="AY132" s="325" t="s">
        <v>889</v>
      </c>
      <c r="AZ132" s="325" t="s">
        <v>186</v>
      </c>
      <c r="BA132" s="325">
        <v>36640</v>
      </c>
      <c r="BB132" s="325">
        <v>39142</v>
      </c>
      <c r="BC132" s="319" t="s">
        <v>168</v>
      </c>
      <c r="BD132" s="319" t="s">
        <v>808</v>
      </c>
      <c r="BE132" s="319" t="s">
        <v>808</v>
      </c>
      <c r="BF132" s="299" t="s">
        <v>786</v>
      </c>
      <c r="BG132" s="299" t="b">
        <v>1</v>
      </c>
      <c r="BH132" s="299">
        <v>68</v>
      </c>
      <c r="BI132" s="370">
        <v>0.85</v>
      </c>
      <c r="BJ132" s="298" t="s">
        <v>845</v>
      </c>
      <c r="BK132" s="298">
        <v>0</v>
      </c>
      <c r="BL132" s="299" t="s">
        <v>104</v>
      </c>
    </row>
    <row r="133" spans="1:64" ht="12.75" customHeight="1">
      <c r="A133" s="322">
        <v>41883</v>
      </c>
      <c r="B133" s="279" t="s">
        <v>1008</v>
      </c>
      <c r="C133" s="317">
        <v>0.7</v>
      </c>
      <c r="D133" s="318">
        <v>81158429</v>
      </c>
      <c r="E133" s="318" t="s">
        <v>1276</v>
      </c>
      <c r="F133" s="319" t="s">
        <v>267</v>
      </c>
      <c r="G133" s="319" t="s">
        <v>59</v>
      </c>
      <c r="H133" s="369" t="s">
        <v>845</v>
      </c>
      <c r="I133" s="368" t="s">
        <v>1452</v>
      </c>
      <c r="J133" s="320" t="s">
        <v>335</v>
      </c>
      <c r="K133" s="320" t="s">
        <v>951</v>
      </c>
      <c r="L133" s="321" t="s">
        <v>148</v>
      </c>
      <c r="M133" s="321" t="s">
        <v>181</v>
      </c>
      <c r="N133" s="321" t="s">
        <v>150</v>
      </c>
      <c r="O133" s="321"/>
      <c r="P133" s="321" t="s">
        <v>1281</v>
      </c>
      <c r="Q133" s="321"/>
      <c r="R133" s="322"/>
      <c r="S133" s="323"/>
      <c r="T133" s="323"/>
      <c r="U133" s="324">
        <v>0.30000000000000004</v>
      </c>
      <c r="V133" s="324">
        <v>0.7</v>
      </c>
      <c r="W133" s="324">
        <v>0.29999999999999993</v>
      </c>
      <c r="X133" s="324">
        <v>0.70000000000000007</v>
      </c>
      <c r="Y133" s="325" t="s">
        <v>205</v>
      </c>
      <c r="Z133" s="325" t="s">
        <v>257</v>
      </c>
      <c r="AA133" s="326" t="s">
        <v>1018</v>
      </c>
      <c r="AB133" s="326" t="s">
        <v>1250</v>
      </c>
      <c r="AC133" s="326">
        <v>2488623</v>
      </c>
      <c r="AD133" s="319" t="s">
        <v>155</v>
      </c>
      <c r="AE133" s="325">
        <v>41883</v>
      </c>
      <c r="AF133" s="325">
        <v>42308</v>
      </c>
      <c r="AG133" s="319" t="s">
        <v>311</v>
      </c>
      <c r="AH133" s="319" t="s">
        <v>156</v>
      </c>
      <c r="AI133" s="319" t="s">
        <v>340</v>
      </c>
      <c r="AJ133" s="319" t="s">
        <v>154</v>
      </c>
      <c r="AK133" s="319" t="s">
        <v>340</v>
      </c>
      <c r="AL133" s="319" t="s">
        <v>319</v>
      </c>
      <c r="AM133" s="319"/>
      <c r="AN133" s="319"/>
      <c r="AO133" s="327" t="s">
        <v>1020</v>
      </c>
      <c r="AP133" s="319"/>
      <c r="AQ133" s="319" t="s">
        <v>335</v>
      </c>
      <c r="AR133" s="319" t="s">
        <v>163</v>
      </c>
      <c r="AS133" s="319" t="s">
        <v>164</v>
      </c>
      <c r="AT133" s="319" t="s">
        <v>165</v>
      </c>
      <c r="AU133" s="319" t="s">
        <v>1277</v>
      </c>
      <c r="AV133" s="325" t="s">
        <v>219</v>
      </c>
      <c r="AW133" s="319" t="s">
        <v>966</v>
      </c>
      <c r="AX133" s="319"/>
      <c r="AY133" s="325"/>
      <c r="AZ133" s="325"/>
      <c r="BA133" s="325">
        <v>39052</v>
      </c>
      <c r="BB133" s="325">
        <v>39686</v>
      </c>
      <c r="BC133" s="319" t="s">
        <v>168</v>
      </c>
      <c r="BD133" s="319" t="s">
        <v>808</v>
      </c>
      <c r="BE133" s="319" t="s">
        <v>808</v>
      </c>
      <c r="BF133" s="299" t="s">
        <v>845</v>
      </c>
      <c r="BG133" s="299" t="b">
        <v>1</v>
      </c>
      <c r="BH133" s="299">
        <v>68</v>
      </c>
      <c r="BI133" s="370" t="s">
        <v>1284</v>
      </c>
      <c r="BJ133" s="298" t="s">
        <v>845</v>
      </c>
      <c r="BK133" s="298">
        <v>0</v>
      </c>
      <c r="BL133" s="299" t="s">
        <v>104</v>
      </c>
    </row>
    <row r="134" spans="1:64" ht="12.75" customHeight="1">
      <c r="A134" s="322">
        <v>41579</v>
      </c>
      <c r="B134" s="279" t="s">
        <v>1008</v>
      </c>
      <c r="C134" s="317">
        <v>0.7</v>
      </c>
      <c r="D134" s="318">
        <v>81091285</v>
      </c>
      <c r="E134" s="318" t="s">
        <v>1278</v>
      </c>
      <c r="F134" s="319" t="s">
        <v>267</v>
      </c>
      <c r="G134" s="319" t="s">
        <v>59</v>
      </c>
      <c r="H134" s="369" t="s">
        <v>845</v>
      </c>
      <c r="I134" s="368" t="s">
        <v>1452</v>
      </c>
      <c r="J134" s="320" t="s">
        <v>908</v>
      </c>
      <c r="K134" s="320" t="s">
        <v>951</v>
      </c>
      <c r="L134" s="321" t="s">
        <v>148</v>
      </c>
      <c r="M134" s="321" t="s">
        <v>215</v>
      </c>
      <c r="N134" s="321" t="s">
        <v>150</v>
      </c>
      <c r="O134" s="321"/>
      <c r="P134" s="321" t="s">
        <v>1281</v>
      </c>
      <c r="Q134" s="321"/>
      <c r="R134" s="322"/>
      <c r="S134" s="323"/>
      <c r="T134" s="323"/>
      <c r="U134" s="324">
        <v>0.30000000000000004</v>
      </c>
      <c r="V134" s="324">
        <v>0.7</v>
      </c>
      <c r="W134" s="324">
        <v>0.29999999999999993</v>
      </c>
      <c r="X134" s="324">
        <v>0.70000000000000007</v>
      </c>
      <c r="Y134" s="325" t="s">
        <v>205</v>
      </c>
      <c r="Z134" s="325" t="s">
        <v>257</v>
      </c>
      <c r="AA134" s="326" t="s">
        <v>1018</v>
      </c>
      <c r="AB134" s="326" t="s">
        <v>1138</v>
      </c>
      <c r="AC134" s="326">
        <v>944594</v>
      </c>
      <c r="AD134" s="319" t="s">
        <v>155</v>
      </c>
      <c r="AE134" s="325">
        <v>41579</v>
      </c>
      <c r="AF134" s="325">
        <v>42308</v>
      </c>
      <c r="AG134" s="319" t="s">
        <v>311</v>
      </c>
      <c r="AH134" s="319" t="s">
        <v>156</v>
      </c>
      <c r="AI134" s="319" t="s">
        <v>340</v>
      </c>
      <c r="AJ134" s="319" t="s">
        <v>154</v>
      </c>
      <c r="AK134" s="319" t="s">
        <v>340</v>
      </c>
      <c r="AL134" s="319" t="s">
        <v>319</v>
      </c>
      <c r="AM134" s="319"/>
      <c r="AN134" s="319"/>
      <c r="AO134" s="327" t="s">
        <v>1139</v>
      </c>
      <c r="AP134" s="319" t="s">
        <v>908</v>
      </c>
      <c r="AQ134" s="319" t="s">
        <v>335</v>
      </c>
      <c r="AR134" s="319" t="s">
        <v>163</v>
      </c>
      <c r="AS134" s="319" t="s">
        <v>164</v>
      </c>
      <c r="AT134" s="319" t="s">
        <v>165</v>
      </c>
      <c r="AU134" s="319" t="s">
        <v>1279</v>
      </c>
      <c r="AV134" s="325" t="s">
        <v>178</v>
      </c>
      <c r="AW134" s="319" t="s">
        <v>960</v>
      </c>
      <c r="AX134" s="319"/>
      <c r="AY134" s="325"/>
      <c r="AZ134" s="325"/>
      <c r="BA134" s="325">
        <v>30742</v>
      </c>
      <c r="BB134" s="325">
        <v>39686</v>
      </c>
      <c r="BC134" s="319" t="s">
        <v>168</v>
      </c>
      <c r="BD134" s="319" t="s">
        <v>808</v>
      </c>
      <c r="BE134" s="319" t="s">
        <v>808</v>
      </c>
      <c r="BF134" s="299" t="s">
        <v>845</v>
      </c>
      <c r="BG134" s="299" t="b">
        <v>1</v>
      </c>
      <c r="BH134" s="299">
        <v>68</v>
      </c>
      <c r="BI134" s="370" t="s">
        <v>1284</v>
      </c>
      <c r="BJ134" s="298" t="s">
        <v>845</v>
      </c>
      <c r="BK134" s="298">
        <v>0</v>
      </c>
      <c r="BL134" s="299" t="s">
        <v>1465</v>
      </c>
    </row>
    <row r="135" spans="1:64" ht="12.75" customHeight="1">
      <c r="A135" s="322">
        <v>41913</v>
      </c>
      <c r="B135" s="279" t="s">
        <v>1008</v>
      </c>
      <c r="C135" s="317">
        <v>1</v>
      </c>
      <c r="D135" s="318">
        <v>20074265</v>
      </c>
      <c r="E135" s="318" t="s">
        <v>1211</v>
      </c>
      <c r="F135" s="319" t="s">
        <v>144</v>
      </c>
      <c r="G135" s="319" t="s">
        <v>145</v>
      </c>
      <c r="H135" s="369" t="s">
        <v>242</v>
      </c>
      <c r="I135" s="368" t="s">
        <v>1450</v>
      </c>
      <c r="J135" s="320" t="s">
        <v>146</v>
      </c>
      <c r="K135" s="320" t="s">
        <v>147</v>
      </c>
      <c r="L135" s="321" t="s">
        <v>148</v>
      </c>
      <c r="M135" s="321" t="s">
        <v>181</v>
      </c>
      <c r="N135" s="321" t="s">
        <v>149</v>
      </c>
      <c r="O135" s="321" t="s">
        <v>400</v>
      </c>
      <c r="P135" s="321" t="s">
        <v>152</v>
      </c>
      <c r="Q135" s="321" t="s">
        <v>153</v>
      </c>
      <c r="R135" s="322">
        <v>42309</v>
      </c>
      <c r="S135" s="323">
        <v>-66</v>
      </c>
      <c r="T135" s="323">
        <v>-9.4285714285714288</v>
      </c>
      <c r="U135" s="324">
        <v>0</v>
      </c>
      <c r="V135" s="324">
        <v>1</v>
      </c>
      <c r="W135" s="324">
        <v>0</v>
      </c>
      <c r="X135" s="324">
        <v>1</v>
      </c>
      <c r="Y135" s="325" t="s">
        <v>154</v>
      </c>
      <c r="Z135" s="325" t="s">
        <v>154</v>
      </c>
      <c r="AA135" s="326" t="s">
        <v>1212</v>
      </c>
      <c r="AB135" s="326" t="s">
        <v>1213</v>
      </c>
      <c r="AC135" s="326">
        <v>2893302</v>
      </c>
      <c r="AD135" s="319" t="s">
        <v>155</v>
      </c>
      <c r="AE135" s="325">
        <v>41913</v>
      </c>
      <c r="AF135" s="325">
        <v>42308</v>
      </c>
      <c r="AG135" s="319" t="s">
        <v>311</v>
      </c>
      <c r="AH135" s="319" t="s">
        <v>156</v>
      </c>
      <c r="AI135" s="319" t="s">
        <v>157</v>
      </c>
      <c r="AJ135" s="319" t="s">
        <v>286</v>
      </c>
      <c r="AK135" s="319" t="s">
        <v>274</v>
      </c>
      <c r="AL135" s="319" t="s">
        <v>160</v>
      </c>
      <c r="AM135" s="319"/>
      <c r="AN135" s="319"/>
      <c r="AO135" s="327" t="s">
        <v>949</v>
      </c>
      <c r="AP135" s="319" t="s">
        <v>161</v>
      </c>
      <c r="AQ135" s="319" t="s">
        <v>162</v>
      </c>
      <c r="AR135" s="319" t="s">
        <v>163</v>
      </c>
      <c r="AS135" s="319" t="s">
        <v>164</v>
      </c>
      <c r="AT135" s="319" t="s">
        <v>329</v>
      </c>
      <c r="AU135" s="319" t="s">
        <v>1214</v>
      </c>
      <c r="AV135" s="325" t="s">
        <v>166</v>
      </c>
      <c r="AW135" s="319" t="s">
        <v>962</v>
      </c>
      <c r="AX135" s="319" t="s">
        <v>807</v>
      </c>
      <c r="AY135" s="325" t="s">
        <v>889</v>
      </c>
      <c r="AZ135" s="325" t="s">
        <v>167</v>
      </c>
      <c r="BA135" s="325">
        <v>36425</v>
      </c>
      <c r="BB135" s="325">
        <v>38166</v>
      </c>
      <c r="BC135" s="319" t="s">
        <v>168</v>
      </c>
      <c r="BD135" s="319" t="s">
        <v>808</v>
      </c>
      <c r="BE135" s="319" t="s">
        <v>808</v>
      </c>
      <c r="BF135" s="299" t="s">
        <v>786</v>
      </c>
      <c r="BG135" s="299" t="b">
        <v>1</v>
      </c>
      <c r="BH135" s="299">
        <v>68</v>
      </c>
      <c r="BI135" s="370">
        <v>0.85</v>
      </c>
      <c r="BJ135" s="298" t="s">
        <v>845</v>
      </c>
      <c r="BK135" s="298">
        <v>0</v>
      </c>
      <c r="BL135" s="299" t="s">
        <v>104</v>
      </c>
    </row>
    <row r="136" spans="1:64" ht="12.75" customHeight="1">
      <c r="A136" s="322">
        <v>42186</v>
      </c>
      <c r="B136" s="279" t="s">
        <v>1008</v>
      </c>
      <c r="C136" s="317">
        <v>1</v>
      </c>
      <c r="D136" s="318">
        <v>81047360</v>
      </c>
      <c r="E136" s="318" t="s">
        <v>1285</v>
      </c>
      <c r="F136" s="319" t="s">
        <v>144</v>
      </c>
      <c r="G136" s="319" t="s">
        <v>145</v>
      </c>
      <c r="H136" s="369" t="s">
        <v>242</v>
      </c>
      <c r="I136" s="368" t="s">
        <v>1437</v>
      </c>
      <c r="J136" s="320" t="s">
        <v>284</v>
      </c>
      <c r="K136" s="320" t="s">
        <v>270</v>
      </c>
      <c r="L136" s="321" t="s">
        <v>1451</v>
      </c>
      <c r="M136" s="321" t="s">
        <v>271</v>
      </c>
      <c r="N136" s="321" t="s">
        <v>285</v>
      </c>
      <c r="O136" s="321" t="s">
        <v>881</v>
      </c>
      <c r="P136" s="321" t="s">
        <v>152</v>
      </c>
      <c r="Q136" s="321" t="s">
        <v>153</v>
      </c>
      <c r="R136" s="322">
        <v>42309</v>
      </c>
      <c r="S136" s="323">
        <v>-66</v>
      </c>
      <c r="T136" s="323">
        <v>-9.4285714285714288</v>
      </c>
      <c r="U136" s="324">
        <v>0</v>
      </c>
      <c r="V136" s="324">
        <v>1</v>
      </c>
      <c r="W136" s="324">
        <v>0.16666666666666652</v>
      </c>
      <c r="X136" s="324">
        <v>0.83333333333333348</v>
      </c>
      <c r="Y136" s="325" t="s">
        <v>154</v>
      </c>
      <c r="Z136" s="325" t="s">
        <v>154</v>
      </c>
      <c r="AA136" s="326" t="s">
        <v>1286</v>
      </c>
      <c r="AB136" s="326" t="s">
        <v>1287</v>
      </c>
      <c r="AC136" s="326">
        <v>4247430</v>
      </c>
      <c r="AD136" s="319" t="s">
        <v>155</v>
      </c>
      <c r="AE136" s="325">
        <v>42186</v>
      </c>
      <c r="AF136" s="325">
        <v>42308</v>
      </c>
      <c r="AG136" s="319" t="s">
        <v>311</v>
      </c>
      <c r="AH136" s="319" t="s">
        <v>156</v>
      </c>
      <c r="AI136" s="319" t="s">
        <v>1288</v>
      </c>
      <c r="AJ136" s="319" t="s">
        <v>154</v>
      </c>
      <c r="AK136" s="319" t="s">
        <v>283</v>
      </c>
      <c r="AL136" s="319" t="s">
        <v>283</v>
      </c>
      <c r="AM136" s="319"/>
      <c r="AN136" s="319"/>
      <c r="AO136" s="327" t="s">
        <v>964</v>
      </c>
      <c r="AP136" s="319" t="s">
        <v>272</v>
      </c>
      <c r="AQ136" s="319" t="s">
        <v>162</v>
      </c>
      <c r="AR136" s="319" t="s">
        <v>163</v>
      </c>
      <c r="AS136" s="319" t="s">
        <v>164</v>
      </c>
      <c r="AT136" s="319" t="s">
        <v>329</v>
      </c>
      <c r="AU136" s="319" t="s">
        <v>1289</v>
      </c>
      <c r="AV136" s="325" t="s">
        <v>273</v>
      </c>
      <c r="AW136" s="319" t="s">
        <v>965</v>
      </c>
      <c r="AX136" s="319" t="s">
        <v>820</v>
      </c>
      <c r="AY136" s="325" t="s">
        <v>894</v>
      </c>
      <c r="AZ136" s="325" t="s">
        <v>288</v>
      </c>
      <c r="BA136" s="325">
        <v>29046</v>
      </c>
      <c r="BB136" s="325">
        <v>39686</v>
      </c>
      <c r="BC136" s="319" t="s">
        <v>168</v>
      </c>
      <c r="BD136" s="319" t="s">
        <v>808</v>
      </c>
      <c r="BE136" s="319" t="s">
        <v>808</v>
      </c>
      <c r="BF136" s="299" t="s">
        <v>786</v>
      </c>
      <c r="BG136" s="299" t="b">
        <v>1</v>
      </c>
      <c r="BH136" s="299">
        <v>68</v>
      </c>
      <c r="BI136" s="370">
        <v>0.9</v>
      </c>
      <c r="BJ136" s="298" t="s">
        <v>845</v>
      </c>
      <c r="BK136" s="298">
        <v>0</v>
      </c>
      <c r="BL136" s="299" t="s">
        <v>104</v>
      </c>
    </row>
    <row r="137" spans="1:64" ht="12.75" customHeight="1">
      <c r="A137" s="322">
        <v>41365</v>
      </c>
      <c r="B137" s="279" t="s">
        <v>1008</v>
      </c>
      <c r="C137" s="317">
        <v>1</v>
      </c>
      <c r="D137" s="318">
        <v>81042931</v>
      </c>
      <c r="E137" s="318" t="s">
        <v>1290</v>
      </c>
      <c r="F137" s="319" t="s">
        <v>199</v>
      </c>
      <c r="G137" s="319" t="s">
        <v>145</v>
      </c>
      <c r="H137" s="369" t="s">
        <v>242</v>
      </c>
      <c r="I137" s="368" t="s">
        <v>1437</v>
      </c>
      <c r="J137" s="320" t="s">
        <v>348</v>
      </c>
      <c r="K137" s="320" t="s">
        <v>270</v>
      </c>
      <c r="L137" s="321" t="s">
        <v>1451</v>
      </c>
      <c r="M137" s="321" t="s">
        <v>1176</v>
      </c>
      <c r="N137" s="321" t="s">
        <v>310</v>
      </c>
      <c r="O137" s="321" t="s">
        <v>881</v>
      </c>
      <c r="P137" s="321" t="s">
        <v>196</v>
      </c>
      <c r="Q137" s="321"/>
      <c r="R137" s="322"/>
      <c r="S137" s="323"/>
      <c r="T137" s="323"/>
      <c r="U137" s="324">
        <v>0</v>
      </c>
      <c r="V137" s="324">
        <v>1.25</v>
      </c>
      <c r="W137" s="324">
        <v>0</v>
      </c>
      <c r="X137" s="324">
        <v>1.25</v>
      </c>
      <c r="Y137" s="325" t="s">
        <v>205</v>
      </c>
      <c r="Z137" s="325" t="s">
        <v>257</v>
      </c>
      <c r="AA137" s="326" t="s">
        <v>1010</v>
      </c>
      <c r="AB137" s="326" t="s">
        <v>1269</v>
      </c>
      <c r="AC137" s="326">
        <v>700107</v>
      </c>
      <c r="AD137" s="319" t="s">
        <v>155</v>
      </c>
      <c r="AE137" s="325">
        <v>41365</v>
      </c>
      <c r="AF137" s="325">
        <v>42308</v>
      </c>
      <c r="AG137" s="319" t="s">
        <v>311</v>
      </c>
      <c r="AH137" s="319" t="s">
        <v>156</v>
      </c>
      <c r="AI137" s="319" t="s">
        <v>157</v>
      </c>
      <c r="AJ137" s="319" t="s">
        <v>154</v>
      </c>
      <c r="AK137" s="319" t="s">
        <v>159</v>
      </c>
      <c r="AL137" s="319" t="s">
        <v>160</v>
      </c>
      <c r="AM137" s="319"/>
      <c r="AN137" s="319"/>
      <c r="AO137" s="327" t="s">
        <v>964</v>
      </c>
      <c r="AP137" s="319" t="s">
        <v>272</v>
      </c>
      <c r="AQ137" s="319" t="s">
        <v>162</v>
      </c>
      <c r="AR137" s="319" t="s">
        <v>163</v>
      </c>
      <c r="AS137" s="319" t="s">
        <v>164</v>
      </c>
      <c r="AT137" s="319" t="s">
        <v>251</v>
      </c>
      <c r="AU137" s="319" t="s">
        <v>1291</v>
      </c>
      <c r="AV137" s="325" t="s">
        <v>273</v>
      </c>
      <c r="AW137" s="319" t="s">
        <v>1031</v>
      </c>
      <c r="AX137" s="319" t="s">
        <v>1032</v>
      </c>
      <c r="AY137" s="325" t="s">
        <v>894</v>
      </c>
      <c r="AZ137" s="325" t="s">
        <v>349</v>
      </c>
      <c r="BA137" s="325">
        <v>28576</v>
      </c>
      <c r="BB137" s="325">
        <v>39686</v>
      </c>
      <c r="BC137" s="319" t="s">
        <v>168</v>
      </c>
      <c r="BD137" s="319" t="s">
        <v>808</v>
      </c>
      <c r="BE137" s="319" t="s">
        <v>808</v>
      </c>
      <c r="BF137" s="299" t="s">
        <v>791</v>
      </c>
      <c r="BG137" s="299" t="b">
        <v>1</v>
      </c>
      <c r="BH137" s="299">
        <v>68</v>
      </c>
      <c r="BI137" s="370">
        <v>0.85</v>
      </c>
      <c r="BJ137" s="298" t="s">
        <v>845</v>
      </c>
      <c r="BK137" s="298">
        <v>0</v>
      </c>
      <c r="BL137" s="299" t="s">
        <v>104</v>
      </c>
    </row>
    <row r="138" spans="1:64" ht="12.75" customHeight="1">
      <c r="A138" s="322">
        <v>42156</v>
      </c>
      <c r="B138" s="279" t="s">
        <v>800</v>
      </c>
      <c r="C138" s="317">
        <v>1</v>
      </c>
      <c r="D138" s="318">
        <v>21830991</v>
      </c>
      <c r="E138" s="318" t="s">
        <v>390</v>
      </c>
      <c r="F138" s="319" t="s">
        <v>235</v>
      </c>
      <c r="G138" s="319" t="s">
        <v>145</v>
      </c>
      <c r="H138" s="369" t="s">
        <v>242</v>
      </c>
      <c r="I138" s="368" t="s">
        <v>1437</v>
      </c>
      <c r="J138" s="320" t="s">
        <v>187</v>
      </c>
      <c r="K138" s="320" t="s">
        <v>147</v>
      </c>
      <c r="L138" s="321" t="s">
        <v>148</v>
      </c>
      <c r="M138" s="321" t="s">
        <v>215</v>
      </c>
      <c r="N138" s="321" t="s">
        <v>285</v>
      </c>
      <c r="O138" s="321" t="s">
        <v>154</v>
      </c>
      <c r="P138" s="321" t="s">
        <v>152</v>
      </c>
      <c r="Q138" s="321" t="s">
        <v>217</v>
      </c>
      <c r="R138" s="322">
        <v>42248</v>
      </c>
      <c r="S138" s="323">
        <v>-5</v>
      </c>
      <c r="T138" s="323">
        <v>-0.7142857142857143</v>
      </c>
      <c r="U138" s="324">
        <v>0</v>
      </c>
      <c r="V138" s="324">
        <v>1</v>
      </c>
      <c r="W138" s="324">
        <v>1</v>
      </c>
      <c r="X138" s="324">
        <v>0</v>
      </c>
      <c r="Y138" s="325" t="s">
        <v>154</v>
      </c>
      <c r="Z138" s="325" t="s">
        <v>154</v>
      </c>
      <c r="AA138" s="326" t="s">
        <v>23</v>
      </c>
      <c r="AB138" s="326" t="s">
        <v>867</v>
      </c>
      <c r="AC138" s="326">
        <v>4963358</v>
      </c>
      <c r="AD138" s="319" t="s">
        <v>155</v>
      </c>
      <c r="AE138" s="325">
        <v>42156</v>
      </c>
      <c r="AF138" s="325">
        <v>42247</v>
      </c>
      <c r="AG138" s="319" t="s">
        <v>311</v>
      </c>
      <c r="AH138" s="319" t="s">
        <v>156</v>
      </c>
      <c r="AI138" s="319" t="s">
        <v>157</v>
      </c>
      <c r="AJ138" s="319" t="s">
        <v>230</v>
      </c>
      <c r="AK138" s="319" t="s">
        <v>159</v>
      </c>
      <c r="AL138" s="319" t="s">
        <v>160</v>
      </c>
      <c r="AM138" s="319"/>
      <c r="AN138" s="319"/>
      <c r="AO138" s="327" t="s">
        <v>949</v>
      </c>
      <c r="AP138" s="319" t="s">
        <v>161</v>
      </c>
      <c r="AQ138" s="319" t="s">
        <v>162</v>
      </c>
      <c r="AR138" s="319" t="s">
        <v>163</v>
      </c>
      <c r="AS138" s="319" t="s">
        <v>164</v>
      </c>
      <c r="AT138" s="319" t="s">
        <v>165</v>
      </c>
      <c r="AU138" s="319" t="s">
        <v>391</v>
      </c>
      <c r="AV138" s="325" t="s">
        <v>178</v>
      </c>
      <c r="AW138" s="319" t="s">
        <v>954</v>
      </c>
      <c r="AX138" s="319" t="s">
        <v>813</v>
      </c>
      <c r="AY138" s="325" t="s">
        <v>889</v>
      </c>
      <c r="AZ138" s="325" t="s">
        <v>193</v>
      </c>
      <c r="BA138" s="325">
        <v>40940</v>
      </c>
      <c r="BB138" s="325">
        <v>40940</v>
      </c>
      <c r="BC138" s="319" t="s">
        <v>168</v>
      </c>
      <c r="BD138" s="319" t="s">
        <v>808</v>
      </c>
      <c r="BE138" s="319" t="s">
        <v>808</v>
      </c>
      <c r="BF138" s="299" t="s">
        <v>786</v>
      </c>
      <c r="BG138" s="299" t="b">
        <v>1</v>
      </c>
      <c r="BH138" s="299">
        <v>7</v>
      </c>
      <c r="BI138" s="370">
        <v>0.85</v>
      </c>
      <c r="BJ138" s="298" t="s">
        <v>845</v>
      </c>
      <c r="BK138" s="298">
        <v>0</v>
      </c>
      <c r="BL138" s="299" t="s">
        <v>104</v>
      </c>
    </row>
    <row r="139" spans="1:64" ht="12.75" customHeight="1">
      <c r="A139" s="322">
        <v>42064</v>
      </c>
      <c r="B139" s="279" t="s">
        <v>800</v>
      </c>
      <c r="C139" s="317">
        <v>1</v>
      </c>
      <c r="D139" s="318">
        <v>81107625</v>
      </c>
      <c r="E139" s="318" t="s">
        <v>392</v>
      </c>
      <c r="F139" s="319" t="s">
        <v>199</v>
      </c>
      <c r="G139" s="319" t="s">
        <v>145</v>
      </c>
      <c r="H139" s="369" t="s">
        <v>242</v>
      </c>
      <c r="I139" s="368" t="s">
        <v>1437</v>
      </c>
      <c r="J139" s="320" t="s">
        <v>236</v>
      </c>
      <c r="K139" s="320" t="s">
        <v>147</v>
      </c>
      <c r="L139" s="321" t="s">
        <v>148</v>
      </c>
      <c r="M139" s="321" t="s">
        <v>226</v>
      </c>
      <c r="N139" s="321" t="s">
        <v>225</v>
      </c>
      <c r="O139" s="321" t="s">
        <v>238</v>
      </c>
      <c r="P139" s="321" t="s">
        <v>152</v>
      </c>
      <c r="Q139" s="321" t="s">
        <v>217</v>
      </c>
      <c r="R139" s="322">
        <v>42248</v>
      </c>
      <c r="S139" s="323">
        <v>-5</v>
      </c>
      <c r="T139" s="323">
        <v>-0.7142857142857143</v>
      </c>
      <c r="U139" s="324">
        <v>0</v>
      </c>
      <c r="V139" s="324">
        <v>1</v>
      </c>
      <c r="W139" s="324">
        <v>1</v>
      </c>
      <c r="X139" s="324">
        <v>0</v>
      </c>
      <c r="Y139" s="325" t="s">
        <v>154</v>
      </c>
      <c r="Z139" s="325" t="s">
        <v>154</v>
      </c>
      <c r="AA139" s="326" t="s">
        <v>22</v>
      </c>
      <c r="AB139" s="326" t="s">
        <v>393</v>
      </c>
      <c r="AC139" s="326">
        <v>3907152</v>
      </c>
      <c r="AD139" s="319" t="s">
        <v>155</v>
      </c>
      <c r="AE139" s="325">
        <v>42064</v>
      </c>
      <c r="AF139" s="325">
        <v>42247</v>
      </c>
      <c r="AG139" s="319" t="s">
        <v>311</v>
      </c>
      <c r="AH139" s="319" t="s">
        <v>156</v>
      </c>
      <c r="AI139" s="319" t="s">
        <v>157</v>
      </c>
      <c r="AJ139" s="319" t="s">
        <v>158</v>
      </c>
      <c r="AK139" s="319" t="s">
        <v>159</v>
      </c>
      <c r="AL139" s="319" t="s">
        <v>160</v>
      </c>
      <c r="AM139" s="319"/>
      <c r="AN139" s="319"/>
      <c r="AO139" s="327" t="s">
        <v>949</v>
      </c>
      <c r="AP139" s="319" t="s">
        <v>161</v>
      </c>
      <c r="AQ139" s="319" t="s">
        <v>162</v>
      </c>
      <c r="AR139" s="319" t="s">
        <v>163</v>
      </c>
      <c r="AS139" s="319" t="s">
        <v>164</v>
      </c>
      <c r="AT139" s="319" t="s">
        <v>165</v>
      </c>
      <c r="AU139" s="319" t="s">
        <v>1600</v>
      </c>
      <c r="AV139" s="325" t="s">
        <v>178</v>
      </c>
      <c r="AW139" s="319" t="s">
        <v>963</v>
      </c>
      <c r="AX139" s="319" t="s">
        <v>810</v>
      </c>
      <c r="AY139" s="325" t="s">
        <v>889</v>
      </c>
      <c r="AZ139" s="325" t="s">
        <v>241</v>
      </c>
      <c r="BA139" s="325">
        <v>35751</v>
      </c>
      <c r="BB139" s="325">
        <v>39686</v>
      </c>
      <c r="BC139" s="319" t="s">
        <v>168</v>
      </c>
      <c r="BD139" s="319" t="s">
        <v>808</v>
      </c>
      <c r="BE139" s="319" t="s">
        <v>808</v>
      </c>
      <c r="BF139" s="299" t="s">
        <v>786</v>
      </c>
      <c r="BG139" s="299" t="b">
        <v>1</v>
      </c>
      <c r="BH139" s="299">
        <v>7</v>
      </c>
      <c r="BI139" s="370">
        <v>0.85</v>
      </c>
      <c r="BJ139" s="298" t="s">
        <v>845</v>
      </c>
      <c r="BK139" s="298">
        <v>0</v>
      </c>
      <c r="BL139" s="299" t="s">
        <v>104</v>
      </c>
    </row>
    <row r="140" spans="1:64" ht="12.75" customHeight="1">
      <c r="A140" s="322">
        <v>42051</v>
      </c>
      <c r="B140" s="279" t="s">
        <v>1008</v>
      </c>
      <c r="C140" s="317">
        <v>1</v>
      </c>
      <c r="D140" s="318">
        <v>21681523</v>
      </c>
      <c r="E140" s="318" t="s">
        <v>1215</v>
      </c>
      <c r="F140" s="319" t="s">
        <v>144</v>
      </c>
      <c r="G140" s="319" t="s">
        <v>145</v>
      </c>
      <c r="H140" s="369" t="s">
        <v>242</v>
      </c>
      <c r="I140" s="368" t="s">
        <v>1450</v>
      </c>
      <c r="J140" s="320" t="s">
        <v>180</v>
      </c>
      <c r="K140" s="320" t="s">
        <v>147</v>
      </c>
      <c r="L140" s="321" t="s">
        <v>148</v>
      </c>
      <c r="M140" s="321" t="s">
        <v>181</v>
      </c>
      <c r="N140" s="321" t="s">
        <v>182</v>
      </c>
      <c r="O140" s="321" t="s">
        <v>154</v>
      </c>
      <c r="P140" s="321" t="s">
        <v>152</v>
      </c>
      <c r="Q140" s="321" t="s">
        <v>153</v>
      </c>
      <c r="R140" s="322">
        <v>42309</v>
      </c>
      <c r="S140" s="323">
        <v>-66</v>
      </c>
      <c r="T140" s="323">
        <v>-9.4285714285714288</v>
      </c>
      <c r="U140" s="324">
        <v>0</v>
      </c>
      <c r="V140" s="324">
        <v>1</v>
      </c>
      <c r="W140" s="324">
        <v>0</v>
      </c>
      <c r="X140" s="324">
        <v>1</v>
      </c>
      <c r="Y140" s="325" t="s">
        <v>154</v>
      </c>
      <c r="Z140" s="325" t="s">
        <v>154</v>
      </c>
      <c r="AA140" s="326" t="s">
        <v>1110</v>
      </c>
      <c r="AB140" s="326" t="s">
        <v>1216</v>
      </c>
      <c r="AC140" s="326">
        <v>4366261</v>
      </c>
      <c r="AD140" s="319" t="s">
        <v>155</v>
      </c>
      <c r="AE140" s="325">
        <v>42051</v>
      </c>
      <c r="AF140" s="325">
        <v>42308</v>
      </c>
      <c r="AG140" s="319" t="s">
        <v>311</v>
      </c>
      <c r="AH140" s="319" t="s">
        <v>156</v>
      </c>
      <c r="AI140" s="319" t="s">
        <v>340</v>
      </c>
      <c r="AJ140" s="319" t="s">
        <v>154</v>
      </c>
      <c r="AK140" s="319" t="s">
        <v>340</v>
      </c>
      <c r="AL140" s="319" t="s">
        <v>319</v>
      </c>
      <c r="AM140" s="319"/>
      <c r="AN140" s="319"/>
      <c r="AO140" s="327" t="s">
        <v>949</v>
      </c>
      <c r="AP140" s="319" t="s">
        <v>161</v>
      </c>
      <c r="AQ140" s="319" t="s">
        <v>162</v>
      </c>
      <c r="AR140" s="319" t="s">
        <v>163</v>
      </c>
      <c r="AS140" s="319" t="s">
        <v>164</v>
      </c>
      <c r="AT140" s="319" t="s">
        <v>1178</v>
      </c>
      <c r="AU140" s="319" t="s">
        <v>1601</v>
      </c>
      <c r="AV140" s="325" t="s">
        <v>178</v>
      </c>
      <c r="AW140" s="319" t="s">
        <v>956</v>
      </c>
      <c r="AX140" s="319" t="s">
        <v>809</v>
      </c>
      <c r="AY140" s="325" t="s">
        <v>889</v>
      </c>
      <c r="AZ140" s="325" t="s">
        <v>186</v>
      </c>
      <c r="BA140" s="325">
        <v>40518</v>
      </c>
      <c r="BB140" s="325">
        <v>40518</v>
      </c>
      <c r="BC140" s="319" t="s">
        <v>168</v>
      </c>
      <c r="BD140" s="319" t="s">
        <v>808</v>
      </c>
      <c r="BE140" s="319" t="s">
        <v>808</v>
      </c>
      <c r="BF140" s="299" t="s">
        <v>786</v>
      </c>
      <c r="BG140" s="299" t="b">
        <v>1</v>
      </c>
      <c r="BH140" s="299">
        <v>68</v>
      </c>
      <c r="BI140" s="370">
        <v>0.85</v>
      </c>
      <c r="BJ140" s="298" t="s">
        <v>845</v>
      </c>
      <c r="BK140" s="298">
        <v>0</v>
      </c>
      <c r="BL140" s="299" t="s">
        <v>104</v>
      </c>
    </row>
    <row r="141" spans="1:64" ht="12.75" customHeight="1">
      <c r="A141" s="322">
        <v>42036</v>
      </c>
      <c r="B141" s="279" t="s">
        <v>916</v>
      </c>
      <c r="C141" s="317">
        <v>1</v>
      </c>
      <c r="D141" s="318">
        <v>21802436</v>
      </c>
      <c r="E141" s="318" t="s">
        <v>394</v>
      </c>
      <c r="F141" s="319" t="s">
        <v>144</v>
      </c>
      <c r="G141" s="319" t="s">
        <v>145</v>
      </c>
      <c r="H141" s="369" t="s">
        <v>242</v>
      </c>
      <c r="I141" s="368" t="s">
        <v>1450</v>
      </c>
      <c r="J141" s="320" t="s">
        <v>362</v>
      </c>
      <c r="K141" s="320" t="s">
        <v>322</v>
      </c>
      <c r="L141" s="321" t="s">
        <v>244</v>
      </c>
      <c r="M141" s="321" t="s">
        <v>378</v>
      </c>
      <c r="N141" s="321" t="s">
        <v>323</v>
      </c>
      <c r="O141" s="321" t="s">
        <v>379</v>
      </c>
      <c r="P141" s="321" t="s">
        <v>152</v>
      </c>
      <c r="Q141" s="321" t="s">
        <v>153</v>
      </c>
      <c r="R141" s="322">
        <v>42278</v>
      </c>
      <c r="S141" s="323">
        <v>-35</v>
      </c>
      <c r="T141" s="323">
        <v>-5</v>
      </c>
      <c r="U141" s="324">
        <v>0</v>
      </c>
      <c r="V141" s="324">
        <v>1</v>
      </c>
      <c r="W141" s="324">
        <v>0.13636363636363635</v>
      </c>
      <c r="X141" s="324">
        <v>0.86363636363636365</v>
      </c>
      <c r="Y141" s="325" t="s">
        <v>154</v>
      </c>
      <c r="Z141" s="325" t="s">
        <v>154</v>
      </c>
      <c r="AA141" s="326" t="s">
        <v>23</v>
      </c>
      <c r="AB141" s="326" t="s">
        <v>395</v>
      </c>
      <c r="AC141" s="326">
        <v>2942760</v>
      </c>
      <c r="AD141" s="319" t="s">
        <v>176</v>
      </c>
      <c r="AE141" s="325">
        <v>42036</v>
      </c>
      <c r="AF141" s="325">
        <v>42272</v>
      </c>
      <c r="AG141" s="319" t="s">
        <v>311</v>
      </c>
      <c r="AH141" s="319" t="s">
        <v>156</v>
      </c>
      <c r="AI141" s="319" t="s">
        <v>157</v>
      </c>
      <c r="AJ141" s="319" t="s">
        <v>230</v>
      </c>
      <c r="AK141" s="319" t="s">
        <v>159</v>
      </c>
      <c r="AL141" s="319" t="s">
        <v>160</v>
      </c>
      <c r="AM141" s="319"/>
      <c r="AN141" s="319"/>
      <c r="AO141" s="327" t="s">
        <v>967</v>
      </c>
      <c r="AP141" s="319" t="s">
        <v>362</v>
      </c>
      <c r="AQ141" s="319" t="s">
        <v>162</v>
      </c>
      <c r="AR141" s="319" t="s">
        <v>163</v>
      </c>
      <c r="AS141" s="319" t="s">
        <v>164</v>
      </c>
      <c r="AT141" s="319" t="s">
        <v>332</v>
      </c>
      <c r="AU141" s="319" t="s">
        <v>1602</v>
      </c>
      <c r="AV141" s="325" t="s">
        <v>178</v>
      </c>
      <c r="AW141" s="319" t="s">
        <v>956</v>
      </c>
      <c r="AX141" s="319" t="s">
        <v>809</v>
      </c>
      <c r="AY141" s="325" t="s">
        <v>901</v>
      </c>
      <c r="AZ141" s="325" t="s">
        <v>363</v>
      </c>
      <c r="BA141" s="325">
        <v>40848</v>
      </c>
      <c r="BB141" s="325">
        <v>40848</v>
      </c>
      <c r="BC141" s="319" t="s">
        <v>168</v>
      </c>
      <c r="BD141" s="319" t="s">
        <v>808</v>
      </c>
      <c r="BE141" s="319" t="s">
        <v>808</v>
      </c>
      <c r="BF141" s="299" t="s">
        <v>786</v>
      </c>
      <c r="BG141" s="299" t="b">
        <v>1</v>
      </c>
      <c r="BH141" s="299">
        <v>32</v>
      </c>
      <c r="BI141" s="370">
        <v>0.85</v>
      </c>
      <c r="BJ141" s="298" t="s">
        <v>845</v>
      </c>
      <c r="BK141" s="298">
        <v>0</v>
      </c>
      <c r="BL141" s="299" t="s">
        <v>104</v>
      </c>
    </row>
    <row r="142" spans="1:64" ht="12.75" customHeight="1">
      <c r="A142" s="322">
        <v>41883</v>
      </c>
      <c r="B142" s="279" t="s">
        <v>1008</v>
      </c>
      <c r="C142" s="317">
        <v>0.75</v>
      </c>
      <c r="D142" s="318">
        <v>20294625</v>
      </c>
      <c r="E142" s="318" t="s">
        <v>1292</v>
      </c>
      <c r="F142" s="319" t="s">
        <v>1055</v>
      </c>
      <c r="G142" s="319" t="s">
        <v>59</v>
      </c>
      <c r="H142" s="369" t="s">
        <v>845</v>
      </c>
      <c r="I142" s="368" t="s">
        <v>1452</v>
      </c>
      <c r="J142" s="320" t="s">
        <v>1173</v>
      </c>
      <c r="K142" s="320" t="s">
        <v>951</v>
      </c>
      <c r="L142" s="321" t="s">
        <v>148</v>
      </c>
      <c r="M142" s="321" t="s">
        <v>365</v>
      </c>
      <c r="N142" s="321" t="s">
        <v>149</v>
      </c>
      <c r="O142" s="321"/>
      <c r="P142" s="321" t="s">
        <v>1281</v>
      </c>
      <c r="Q142" s="321"/>
      <c r="R142" s="322"/>
      <c r="S142" s="323"/>
      <c r="T142" s="323"/>
      <c r="U142" s="324">
        <v>0.25</v>
      </c>
      <c r="V142" s="324">
        <v>0.75</v>
      </c>
      <c r="W142" s="324">
        <v>0.5</v>
      </c>
      <c r="X142" s="324">
        <v>0.5</v>
      </c>
      <c r="Y142" s="325" t="s">
        <v>205</v>
      </c>
      <c r="Z142" s="325" t="s">
        <v>257</v>
      </c>
      <c r="AA142" s="326" t="s">
        <v>1018</v>
      </c>
      <c r="AB142" s="326" t="s">
        <v>1250</v>
      </c>
      <c r="AC142" s="326">
        <v>2488623</v>
      </c>
      <c r="AD142" s="319" t="s">
        <v>155</v>
      </c>
      <c r="AE142" s="325">
        <v>41883</v>
      </c>
      <c r="AF142" s="325">
        <v>42308</v>
      </c>
      <c r="AG142" s="319" t="s">
        <v>311</v>
      </c>
      <c r="AH142" s="319" t="s">
        <v>156</v>
      </c>
      <c r="AI142" s="319" t="s">
        <v>340</v>
      </c>
      <c r="AJ142" s="319" t="s">
        <v>154</v>
      </c>
      <c r="AK142" s="319" t="s">
        <v>340</v>
      </c>
      <c r="AL142" s="319" t="s">
        <v>319</v>
      </c>
      <c r="AM142" s="319"/>
      <c r="AN142" s="319"/>
      <c r="AO142" s="327" t="s">
        <v>1020</v>
      </c>
      <c r="AP142" s="319" t="s">
        <v>1173</v>
      </c>
      <c r="AQ142" s="319" t="s">
        <v>335</v>
      </c>
      <c r="AR142" s="319" t="s">
        <v>163</v>
      </c>
      <c r="AS142" s="319" t="s">
        <v>164</v>
      </c>
      <c r="AT142" s="319" t="s">
        <v>165</v>
      </c>
      <c r="AU142" s="319" t="s">
        <v>1603</v>
      </c>
      <c r="AV142" s="325" t="s">
        <v>219</v>
      </c>
      <c r="AW142" s="319" t="s">
        <v>1205</v>
      </c>
      <c r="AX142" s="319"/>
      <c r="AY142" s="325"/>
      <c r="AZ142" s="325"/>
      <c r="BA142" s="325">
        <v>41215</v>
      </c>
      <c r="BB142" s="325">
        <v>39142</v>
      </c>
      <c r="BC142" s="319" t="s">
        <v>168</v>
      </c>
      <c r="BD142" s="319" t="s">
        <v>808</v>
      </c>
      <c r="BE142" s="319" t="s">
        <v>808</v>
      </c>
      <c r="BF142" s="299" t="s">
        <v>845</v>
      </c>
      <c r="BG142" s="299" t="b">
        <v>1</v>
      </c>
      <c r="BH142" s="299">
        <v>68</v>
      </c>
      <c r="BI142" s="370" t="s">
        <v>1284</v>
      </c>
      <c r="BJ142" s="298" t="s">
        <v>845</v>
      </c>
      <c r="BK142" s="298">
        <v>0</v>
      </c>
      <c r="BL142" s="299" t="s">
        <v>104</v>
      </c>
    </row>
    <row r="143" spans="1:64" ht="12.75" customHeight="1">
      <c r="A143" s="322">
        <v>42217</v>
      </c>
      <c r="B143" s="279" t="s">
        <v>1008</v>
      </c>
      <c r="C143" s="317">
        <v>1</v>
      </c>
      <c r="D143" s="318">
        <v>21522528</v>
      </c>
      <c r="E143" s="318" t="s">
        <v>1217</v>
      </c>
      <c r="F143" s="319" t="s">
        <v>199</v>
      </c>
      <c r="G143" s="319" t="s">
        <v>145</v>
      </c>
      <c r="H143" s="369" t="s">
        <v>242</v>
      </c>
      <c r="I143" s="368" t="s">
        <v>1437</v>
      </c>
      <c r="J143" s="320" t="s">
        <v>180</v>
      </c>
      <c r="K143" s="320" t="s">
        <v>147</v>
      </c>
      <c r="L143" s="321" t="s">
        <v>148</v>
      </c>
      <c r="M143" s="321" t="s">
        <v>353</v>
      </c>
      <c r="N143" s="321" t="s">
        <v>313</v>
      </c>
      <c r="O143" s="321" t="s">
        <v>154</v>
      </c>
      <c r="P143" s="321" t="s">
        <v>152</v>
      </c>
      <c r="Q143" s="321" t="s">
        <v>153</v>
      </c>
      <c r="R143" s="322">
        <v>42309</v>
      </c>
      <c r="S143" s="323">
        <v>-66</v>
      </c>
      <c r="T143" s="323">
        <v>-9.4285714285714288</v>
      </c>
      <c r="U143" s="324">
        <v>0</v>
      </c>
      <c r="V143" s="324">
        <v>1</v>
      </c>
      <c r="W143" s="324">
        <v>0</v>
      </c>
      <c r="X143" s="324">
        <v>1</v>
      </c>
      <c r="Y143" s="325" t="s">
        <v>205</v>
      </c>
      <c r="Z143" s="325" t="s">
        <v>315</v>
      </c>
      <c r="AA143" s="326" t="s">
        <v>985</v>
      </c>
      <c r="AB143" s="326" t="s">
        <v>1218</v>
      </c>
      <c r="AC143" s="326">
        <v>5674731</v>
      </c>
      <c r="AD143" s="319" t="s">
        <v>155</v>
      </c>
      <c r="AE143" s="325">
        <v>42217</v>
      </c>
      <c r="AF143" s="325">
        <v>42308</v>
      </c>
      <c r="AG143" s="319" t="s">
        <v>311</v>
      </c>
      <c r="AH143" s="319" t="s">
        <v>156</v>
      </c>
      <c r="AI143" s="319" t="s">
        <v>157</v>
      </c>
      <c r="AJ143" s="319" t="s">
        <v>240</v>
      </c>
      <c r="AK143" s="319" t="s">
        <v>159</v>
      </c>
      <c r="AL143" s="319" t="s">
        <v>160</v>
      </c>
      <c r="AM143" s="319"/>
      <c r="AN143" s="319"/>
      <c r="AO143" s="327" t="s">
        <v>949</v>
      </c>
      <c r="AP143" s="319" t="s">
        <v>161</v>
      </c>
      <c r="AQ143" s="319" t="s">
        <v>162</v>
      </c>
      <c r="AR143" s="319" t="s">
        <v>163</v>
      </c>
      <c r="AS143" s="319" t="s">
        <v>164</v>
      </c>
      <c r="AT143" s="319" t="s">
        <v>320</v>
      </c>
      <c r="AU143" s="319" t="s">
        <v>1219</v>
      </c>
      <c r="AV143" s="325" t="s">
        <v>178</v>
      </c>
      <c r="AW143" s="319" t="s">
        <v>963</v>
      </c>
      <c r="AX143" s="319" t="s">
        <v>810</v>
      </c>
      <c r="AY143" s="325" t="s">
        <v>889</v>
      </c>
      <c r="AZ143" s="325" t="s">
        <v>186</v>
      </c>
      <c r="BA143" s="325">
        <v>40100</v>
      </c>
      <c r="BB143" s="325">
        <v>40100</v>
      </c>
      <c r="BC143" s="319" t="s">
        <v>168</v>
      </c>
      <c r="BD143" s="319" t="s">
        <v>242</v>
      </c>
      <c r="BE143" s="319" t="s">
        <v>808</v>
      </c>
      <c r="BF143" s="299" t="s">
        <v>786</v>
      </c>
      <c r="BG143" s="299" t="b">
        <v>1</v>
      </c>
      <c r="BH143" s="299">
        <v>68</v>
      </c>
      <c r="BI143" s="370">
        <v>0.85</v>
      </c>
      <c r="BJ143" s="298" t="s">
        <v>845</v>
      </c>
      <c r="BK143" s="298">
        <v>0</v>
      </c>
      <c r="BL143" s="299" t="s">
        <v>104</v>
      </c>
    </row>
    <row r="144" spans="1:64" ht="12.75" customHeight="1">
      <c r="A144" s="322">
        <v>41582</v>
      </c>
      <c r="B144" s="279" t="s">
        <v>1008</v>
      </c>
      <c r="C144" s="317">
        <v>1</v>
      </c>
      <c r="D144" s="318">
        <v>21959295</v>
      </c>
      <c r="E144" s="318" t="s">
        <v>1294</v>
      </c>
      <c r="F144" s="319" t="s">
        <v>199</v>
      </c>
      <c r="G144" s="319" t="s">
        <v>145</v>
      </c>
      <c r="H144" s="369" t="s">
        <v>242</v>
      </c>
      <c r="I144" s="368" t="s">
        <v>1437</v>
      </c>
      <c r="J144" s="320" t="s">
        <v>269</v>
      </c>
      <c r="K144" s="320" t="s">
        <v>270</v>
      </c>
      <c r="L144" s="321" t="s">
        <v>1451</v>
      </c>
      <c r="M144" s="321" t="s">
        <v>271</v>
      </c>
      <c r="N144" s="321"/>
      <c r="O144" s="321" t="s">
        <v>881</v>
      </c>
      <c r="P144" s="321" t="s">
        <v>152</v>
      </c>
      <c r="Q144" s="321" t="s">
        <v>153</v>
      </c>
      <c r="R144" s="322">
        <v>42309</v>
      </c>
      <c r="S144" s="323">
        <v>-66</v>
      </c>
      <c r="T144" s="323">
        <v>-9.4285714285714288</v>
      </c>
      <c r="U144" s="324">
        <v>0</v>
      </c>
      <c r="V144" s="324">
        <v>1</v>
      </c>
      <c r="W144" s="324">
        <v>0</v>
      </c>
      <c r="X144" s="324">
        <v>1</v>
      </c>
      <c r="Y144" s="325" t="s">
        <v>205</v>
      </c>
      <c r="Z144" s="325" t="s">
        <v>1080</v>
      </c>
      <c r="AA144" s="326" t="s">
        <v>1383</v>
      </c>
      <c r="AB144" s="326" t="s">
        <v>1081</v>
      </c>
      <c r="AC144" s="326">
        <v>941556</v>
      </c>
      <c r="AD144" s="319" t="s">
        <v>176</v>
      </c>
      <c r="AE144" s="325">
        <v>41582</v>
      </c>
      <c r="AF144" s="325">
        <v>42308</v>
      </c>
      <c r="AG144" s="319" t="s">
        <v>311</v>
      </c>
      <c r="AH144" s="319" t="s">
        <v>156</v>
      </c>
      <c r="AI144" s="319" t="s">
        <v>157</v>
      </c>
      <c r="AJ144" s="319" t="s">
        <v>357</v>
      </c>
      <c r="AK144" s="319" t="s">
        <v>159</v>
      </c>
      <c r="AL144" s="319" t="s">
        <v>160</v>
      </c>
      <c r="AM144" s="319"/>
      <c r="AN144" s="319"/>
      <c r="AO144" s="327" t="s">
        <v>964</v>
      </c>
      <c r="AP144" s="319" t="s">
        <v>272</v>
      </c>
      <c r="AQ144" s="319" t="s">
        <v>162</v>
      </c>
      <c r="AR144" s="319" t="s">
        <v>163</v>
      </c>
      <c r="AS144" s="319" t="s">
        <v>164</v>
      </c>
      <c r="AT144" s="319" t="s">
        <v>165</v>
      </c>
      <c r="AU144" s="319" t="s">
        <v>1604</v>
      </c>
      <c r="AV144" s="325" t="s">
        <v>273</v>
      </c>
      <c r="AW144" s="319" t="s">
        <v>1031</v>
      </c>
      <c r="AX144" s="319" t="s">
        <v>1032</v>
      </c>
      <c r="AY144" s="325" t="s">
        <v>894</v>
      </c>
      <c r="AZ144" s="325" t="s">
        <v>1082</v>
      </c>
      <c r="BA144" s="325">
        <v>41470</v>
      </c>
      <c r="BB144" s="325">
        <v>41470</v>
      </c>
      <c r="BC144" s="319" t="s">
        <v>168</v>
      </c>
      <c r="BD144" s="319" t="s">
        <v>808</v>
      </c>
      <c r="BE144" s="319" t="s">
        <v>808</v>
      </c>
      <c r="BF144" s="299" t="s">
        <v>786</v>
      </c>
      <c r="BG144" s="299" t="b">
        <v>1</v>
      </c>
      <c r="BH144" s="299">
        <v>68</v>
      </c>
      <c r="BI144" s="370">
        <v>0.85</v>
      </c>
      <c r="BJ144" s="298" t="s">
        <v>845</v>
      </c>
      <c r="BK144" s="298">
        <v>0</v>
      </c>
      <c r="BL144" s="299" t="s">
        <v>104</v>
      </c>
    </row>
    <row r="145" spans="1:64" ht="12.75" customHeight="1">
      <c r="A145" s="322">
        <v>42156</v>
      </c>
      <c r="B145" s="279" t="s">
        <v>800</v>
      </c>
      <c r="C145" s="317">
        <v>1</v>
      </c>
      <c r="D145" s="318">
        <v>60016615</v>
      </c>
      <c r="E145" s="318" t="s">
        <v>398</v>
      </c>
      <c r="F145" s="319" t="s">
        <v>144</v>
      </c>
      <c r="G145" s="319" t="s">
        <v>145</v>
      </c>
      <c r="H145" s="369" t="s">
        <v>242</v>
      </c>
      <c r="I145" s="368" t="s">
        <v>1450</v>
      </c>
      <c r="J145" s="320" t="s">
        <v>187</v>
      </c>
      <c r="K145" s="320" t="s">
        <v>147</v>
      </c>
      <c r="L145" s="321" t="s">
        <v>148</v>
      </c>
      <c r="M145" s="321" t="s">
        <v>293</v>
      </c>
      <c r="N145" s="321" t="s">
        <v>294</v>
      </c>
      <c r="O145" s="321" t="s">
        <v>277</v>
      </c>
      <c r="P145" s="321" t="s">
        <v>152</v>
      </c>
      <c r="Q145" s="321" t="s">
        <v>217</v>
      </c>
      <c r="R145" s="322">
        <v>42248</v>
      </c>
      <c r="S145" s="323">
        <v>-5</v>
      </c>
      <c r="T145" s="323">
        <v>-0.7142857142857143</v>
      </c>
      <c r="U145" s="324">
        <v>0</v>
      </c>
      <c r="V145" s="324">
        <v>1</v>
      </c>
      <c r="W145" s="324">
        <v>1</v>
      </c>
      <c r="X145" s="324">
        <v>0</v>
      </c>
      <c r="Y145" s="325" t="s">
        <v>154</v>
      </c>
      <c r="Z145" s="325" t="s">
        <v>154</v>
      </c>
      <c r="AA145" s="326" t="s">
        <v>23</v>
      </c>
      <c r="AB145" s="326" t="s">
        <v>844</v>
      </c>
      <c r="AC145" s="326">
        <v>4963475</v>
      </c>
      <c r="AD145" s="319" t="s">
        <v>155</v>
      </c>
      <c r="AE145" s="325">
        <v>42156</v>
      </c>
      <c r="AF145" s="325">
        <v>42247</v>
      </c>
      <c r="AG145" s="319" t="s">
        <v>311</v>
      </c>
      <c r="AH145" s="319" t="s">
        <v>156</v>
      </c>
      <c r="AI145" s="319" t="s">
        <v>157</v>
      </c>
      <c r="AJ145" s="319" t="s">
        <v>230</v>
      </c>
      <c r="AK145" s="319" t="s">
        <v>159</v>
      </c>
      <c r="AL145" s="319" t="s">
        <v>160</v>
      </c>
      <c r="AM145" s="319"/>
      <c r="AN145" s="319"/>
      <c r="AO145" s="327" t="s">
        <v>949</v>
      </c>
      <c r="AP145" s="319" t="s">
        <v>161</v>
      </c>
      <c r="AQ145" s="319" t="s">
        <v>162</v>
      </c>
      <c r="AR145" s="319" t="s">
        <v>163</v>
      </c>
      <c r="AS145" s="319" t="s">
        <v>164</v>
      </c>
      <c r="AT145" s="319" t="s">
        <v>165</v>
      </c>
      <c r="AU145" s="319" t="s">
        <v>399</v>
      </c>
      <c r="AV145" s="325" t="s">
        <v>178</v>
      </c>
      <c r="AW145" s="319" t="s">
        <v>956</v>
      </c>
      <c r="AX145" s="319" t="s">
        <v>809</v>
      </c>
      <c r="AY145" s="325" t="s">
        <v>889</v>
      </c>
      <c r="AZ145" s="325" t="s">
        <v>193</v>
      </c>
      <c r="BA145" s="325">
        <v>41892</v>
      </c>
      <c r="BB145" s="325">
        <v>41892</v>
      </c>
      <c r="BC145" s="319" t="s">
        <v>168</v>
      </c>
      <c r="BD145" s="319" t="s">
        <v>845</v>
      </c>
      <c r="BE145" s="319" t="s">
        <v>845</v>
      </c>
      <c r="BF145" s="299" t="s">
        <v>786</v>
      </c>
      <c r="BG145" s="299" t="b">
        <v>1</v>
      </c>
      <c r="BH145" s="299">
        <v>7</v>
      </c>
      <c r="BI145" s="370">
        <v>0.85</v>
      </c>
      <c r="BJ145" s="298" t="s">
        <v>845</v>
      </c>
      <c r="BK145" s="298">
        <v>0</v>
      </c>
      <c r="BL145" s="299" t="s">
        <v>104</v>
      </c>
    </row>
    <row r="146" spans="1:64" ht="12.75" customHeight="1">
      <c r="A146" s="322">
        <v>42036</v>
      </c>
      <c r="B146" s="279" t="s">
        <v>800</v>
      </c>
      <c r="C146" s="317">
        <v>1</v>
      </c>
      <c r="D146" s="318">
        <v>81054423</v>
      </c>
      <c r="E146" s="318" t="s">
        <v>846</v>
      </c>
      <c r="F146" s="319" t="s">
        <v>199</v>
      </c>
      <c r="G146" s="319" t="s">
        <v>145</v>
      </c>
      <c r="H146" s="369" t="s">
        <v>242</v>
      </c>
      <c r="I146" s="368" t="s">
        <v>1437</v>
      </c>
      <c r="J146" s="320" t="s">
        <v>180</v>
      </c>
      <c r="K146" s="320" t="s">
        <v>147</v>
      </c>
      <c r="L146" s="321" t="s">
        <v>148</v>
      </c>
      <c r="M146" s="321" t="s">
        <v>237</v>
      </c>
      <c r="N146" s="321" t="s">
        <v>260</v>
      </c>
      <c r="O146" s="321" t="s">
        <v>154</v>
      </c>
      <c r="P146" s="321" t="s">
        <v>152</v>
      </c>
      <c r="Q146" s="321" t="s">
        <v>217</v>
      </c>
      <c r="R146" s="322">
        <v>42248</v>
      </c>
      <c r="S146" s="323">
        <v>-5</v>
      </c>
      <c r="T146" s="323">
        <v>-0.7142857142857143</v>
      </c>
      <c r="U146" s="324">
        <v>0</v>
      </c>
      <c r="V146" s="324">
        <v>1</v>
      </c>
      <c r="W146" s="324">
        <v>1</v>
      </c>
      <c r="X146" s="324">
        <v>0</v>
      </c>
      <c r="Y146" s="325" t="s">
        <v>154</v>
      </c>
      <c r="Z146" s="325" t="s">
        <v>154</v>
      </c>
      <c r="AA146" s="326" t="s">
        <v>801</v>
      </c>
      <c r="AB146" s="326" t="s">
        <v>216</v>
      </c>
      <c r="AC146" s="326">
        <v>3635595</v>
      </c>
      <c r="AD146" s="319" t="s">
        <v>155</v>
      </c>
      <c r="AE146" s="325">
        <v>42036</v>
      </c>
      <c r="AF146" s="325">
        <v>42247</v>
      </c>
      <c r="AG146" s="319" t="s">
        <v>311</v>
      </c>
      <c r="AH146" s="319" t="s">
        <v>156</v>
      </c>
      <c r="AI146" s="319" t="s">
        <v>157</v>
      </c>
      <c r="AJ146" s="319" t="s">
        <v>158</v>
      </c>
      <c r="AK146" s="319" t="s">
        <v>159</v>
      </c>
      <c r="AL146" s="319" t="s">
        <v>160</v>
      </c>
      <c r="AM146" s="319" t="s">
        <v>61</v>
      </c>
      <c r="AN146" s="319"/>
      <c r="AO146" s="327" t="s">
        <v>949</v>
      </c>
      <c r="AP146" s="319" t="s">
        <v>161</v>
      </c>
      <c r="AQ146" s="319" t="s">
        <v>162</v>
      </c>
      <c r="AR146" s="319" t="s">
        <v>163</v>
      </c>
      <c r="AS146" s="319" t="s">
        <v>164</v>
      </c>
      <c r="AT146" s="319" t="s">
        <v>165</v>
      </c>
      <c r="AU146" s="319" t="s">
        <v>847</v>
      </c>
      <c r="AV146" s="325" t="s">
        <v>178</v>
      </c>
      <c r="AW146" s="319" t="s">
        <v>963</v>
      </c>
      <c r="AX146" s="319" t="s">
        <v>810</v>
      </c>
      <c r="AY146" s="325" t="s">
        <v>889</v>
      </c>
      <c r="AZ146" s="325" t="s">
        <v>186</v>
      </c>
      <c r="BA146" s="325">
        <v>32783</v>
      </c>
      <c r="BB146" s="325">
        <v>39686</v>
      </c>
      <c r="BC146" s="319" t="s">
        <v>168</v>
      </c>
      <c r="BD146" s="319" t="s">
        <v>808</v>
      </c>
      <c r="BE146" s="319" t="s">
        <v>808</v>
      </c>
      <c r="BF146" s="299" t="s">
        <v>786</v>
      </c>
      <c r="BG146" s="299" t="b">
        <v>1</v>
      </c>
      <c r="BH146" s="299">
        <v>7</v>
      </c>
      <c r="BI146" s="370">
        <v>0.85</v>
      </c>
      <c r="BJ146" s="298" t="s">
        <v>845</v>
      </c>
      <c r="BK146" s="298">
        <v>0</v>
      </c>
      <c r="BL146" s="299" t="s">
        <v>104</v>
      </c>
    </row>
    <row r="147" spans="1:64" ht="12.75" customHeight="1">
      <c r="A147" s="322">
        <v>41944</v>
      </c>
      <c r="B147" s="279" t="s">
        <v>916</v>
      </c>
      <c r="C147" s="317">
        <v>1</v>
      </c>
      <c r="D147" s="318">
        <v>81076298</v>
      </c>
      <c r="E147" s="318" t="s">
        <v>936</v>
      </c>
      <c r="F147" s="319" t="s">
        <v>144</v>
      </c>
      <c r="G147" s="319" t="s">
        <v>145</v>
      </c>
      <c r="H147" s="369" t="s">
        <v>242</v>
      </c>
      <c r="I147" s="368" t="s">
        <v>1437</v>
      </c>
      <c r="J147" s="320" t="s">
        <v>307</v>
      </c>
      <c r="K147" s="320" t="s">
        <v>270</v>
      </c>
      <c r="L147" s="321" t="s">
        <v>1451</v>
      </c>
      <c r="M147" s="321" t="s">
        <v>937</v>
      </c>
      <c r="N147" s="321" t="s">
        <v>308</v>
      </c>
      <c r="O147" s="321" t="s">
        <v>881</v>
      </c>
      <c r="P147" s="321" t="s">
        <v>152</v>
      </c>
      <c r="Q147" s="321"/>
      <c r="R147" s="322"/>
      <c r="S147" s="323"/>
      <c r="T147" s="323"/>
      <c r="U147" s="324">
        <v>0</v>
      </c>
      <c r="V147" s="324">
        <v>1</v>
      </c>
      <c r="W147" s="324">
        <v>0</v>
      </c>
      <c r="X147" s="324">
        <v>1</v>
      </c>
      <c r="Y147" s="325" t="s">
        <v>154</v>
      </c>
      <c r="Z147" s="325" t="s">
        <v>154</v>
      </c>
      <c r="AA147" s="326" t="s">
        <v>921</v>
      </c>
      <c r="AB147" s="326" t="s">
        <v>938</v>
      </c>
      <c r="AC147" s="326">
        <v>3980559</v>
      </c>
      <c r="AD147" s="319" t="s">
        <v>176</v>
      </c>
      <c r="AE147" s="325">
        <v>41944</v>
      </c>
      <c r="AF147" s="325">
        <v>42277</v>
      </c>
      <c r="AG147" s="319" t="s">
        <v>311</v>
      </c>
      <c r="AH147" s="319" t="s">
        <v>156</v>
      </c>
      <c r="AI147" s="319" t="s">
        <v>157</v>
      </c>
      <c r="AJ147" s="319" t="s">
        <v>154</v>
      </c>
      <c r="AK147" s="319" t="s">
        <v>290</v>
      </c>
      <c r="AL147" s="319" t="s">
        <v>160</v>
      </c>
      <c r="AM147" s="319"/>
      <c r="AN147" s="319"/>
      <c r="AO147" s="327" t="s">
        <v>964</v>
      </c>
      <c r="AP147" s="319" t="s">
        <v>272</v>
      </c>
      <c r="AQ147" s="319" t="s">
        <v>162</v>
      </c>
      <c r="AR147" s="319" t="s">
        <v>163</v>
      </c>
      <c r="AS147" s="319" t="s">
        <v>164</v>
      </c>
      <c r="AT147" s="319" t="s">
        <v>939</v>
      </c>
      <c r="AU147" s="319" t="s">
        <v>940</v>
      </c>
      <c r="AV147" s="325" t="s">
        <v>273</v>
      </c>
      <c r="AW147" s="319" t="s">
        <v>965</v>
      </c>
      <c r="AX147" s="319" t="s">
        <v>820</v>
      </c>
      <c r="AY147" s="325" t="s">
        <v>894</v>
      </c>
      <c r="AZ147" s="325" t="s">
        <v>309</v>
      </c>
      <c r="BA147" s="325">
        <v>35401</v>
      </c>
      <c r="BB147" s="325">
        <v>39686</v>
      </c>
      <c r="BC147" s="319" t="s">
        <v>168</v>
      </c>
      <c r="BD147" s="319" t="s">
        <v>808</v>
      </c>
      <c r="BE147" s="319" t="s">
        <v>808</v>
      </c>
      <c r="BF147" s="299" t="s">
        <v>786</v>
      </c>
      <c r="BG147" s="299" t="b">
        <v>1</v>
      </c>
      <c r="BH147" s="299">
        <v>37</v>
      </c>
      <c r="BI147" s="370">
        <v>0.9</v>
      </c>
      <c r="BJ147" s="298" t="s">
        <v>845</v>
      </c>
      <c r="BK147" s="298">
        <v>0</v>
      </c>
      <c r="BL147" s="299" t="s">
        <v>104</v>
      </c>
    </row>
    <row r="148" spans="1:64" ht="12.75" customHeight="1">
      <c r="A148" s="322">
        <v>41275</v>
      </c>
      <c r="B148" s="279" t="s">
        <v>1008</v>
      </c>
      <c r="C148" s="317">
        <v>1</v>
      </c>
      <c r="D148" s="318">
        <v>81049143</v>
      </c>
      <c r="E148" s="318" t="s">
        <v>1295</v>
      </c>
      <c r="F148" s="319" t="s">
        <v>199</v>
      </c>
      <c r="G148" s="319" t="s">
        <v>145</v>
      </c>
      <c r="H148" s="369" t="s">
        <v>242</v>
      </c>
      <c r="I148" s="368" t="s">
        <v>1437</v>
      </c>
      <c r="J148" s="320" t="s">
        <v>348</v>
      </c>
      <c r="K148" s="320" t="s">
        <v>270</v>
      </c>
      <c r="L148" s="321" t="s">
        <v>1451</v>
      </c>
      <c r="M148" s="321" t="s">
        <v>336</v>
      </c>
      <c r="N148" s="321" t="s">
        <v>310</v>
      </c>
      <c r="O148" s="321" t="s">
        <v>881</v>
      </c>
      <c r="P148" s="321" t="s">
        <v>196</v>
      </c>
      <c r="Q148" s="321"/>
      <c r="R148" s="322"/>
      <c r="S148" s="323"/>
      <c r="T148" s="323"/>
      <c r="U148" s="324">
        <v>0</v>
      </c>
      <c r="V148" s="324">
        <v>1.25</v>
      </c>
      <c r="W148" s="324">
        <v>0</v>
      </c>
      <c r="X148" s="324">
        <v>1.25</v>
      </c>
      <c r="Y148" s="325" t="s">
        <v>205</v>
      </c>
      <c r="Z148" s="325" t="s">
        <v>257</v>
      </c>
      <c r="AA148" s="326" t="s">
        <v>1010</v>
      </c>
      <c r="AB148" s="326" t="s">
        <v>827</v>
      </c>
      <c r="AC148" s="326">
        <v>537897</v>
      </c>
      <c r="AD148" s="319" t="s">
        <v>155</v>
      </c>
      <c r="AE148" s="325">
        <v>41275</v>
      </c>
      <c r="AF148" s="325">
        <v>42308</v>
      </c>
      <c r="AG148" s="319" t="s">
        <v>311</v>
      </c>
      <c r="AH148" s="319" t="s">
        <v>156</v>
      </c>
      <c r="AI148" s="319" t="s">
        <v>157</v>
      </c>
      <c r="AJ148" s="319" t="s">
        <v>154</v>
      </c>
      <c r="AK148" s="319" t="s">
        <v>159</v>
      </c>
      <c r="AL148" s="319" t="s">
        <v>160</v>
      </c>
      <c r="AM148" s="319"/>
      <c r="AN148" s="319"/>
      <c r="AO148" s="327" t="s">
        <v>964</v>
      </c>
      <c r="AP148" s="319" t="s">
        <v>272</v>
      </c>
      <c r="AQ148" s="319" t="s">
        <v>162</v>
      </c>
      <c r="AR148" s="319" t="s">
        <v>163</v>
      </c>
      <c r="AS148" s="319" t="s">
        <v>164</v>
      </c>
      <c r="AT148" s="319" t="s">
        <v>287</v>
      </c>
      <c r="AU148" s="319" t="s">
        <v>1296</v>
      </c>
      <c r="AV148" s="325" t="s">
        <v>273</v>
      </c>
      <c r="AW148" s="319" t="s">
        <v>1031</v>
      </c>
      <c r="AX148" s="319" t="s">
        <v>1032</v>
      </c>
      <c r="AY148" s="325" t="s">
        <v>894</v>
      </c>
      <c r="AZ148" s="325" t="s">
        <v>349</v>
      </c>
      <c r="BA148" s="325">
        <v>30823</v>
      </c>
      <c r="BB148" s="325">
        <v>39686</v>
      </c>
      <c r="BC148" s="319" t="s">
        <v>168</v>
      </c>
      <c r="BD148" s="319" t="s">
        <v>808</v>
      </c>
      <c r="BE148" s="319" t="s">
        <v>808</v>
      </c>
      <c r="BF148" s="299" t="s">
        <v>791</v>
      </c>
      <c r="BG148" s="299" t="b">
        <v>1</v>
      </c>
      <c r="BH148" s="299">
        <v>68</v>
      </c>
      <c r="BI148" s="370">
        <v>0.85</v>
      </c>
      <c r="BJ148" s="298" t="s">
        <v>845</v>
      </c>
      <c r="BK148" s="298">
        <v>0</v>
      </c>
      <c r="BL148" s="299" t="s">
        <v>104</v>
      </c>
    </row>
    <row r="149" spans="1:64" ht="12.75" customHeight="1">
      <c r="A149" s="322">
        <v>41579</v>
      </c>
      <c r="B149" s="279" t="s">
        <v>1008</v>
      </c>
      <c r="C149" s="317">
        <v>0.7</v>
      </c>
      <c r="D149" s="318">
        <v>21916648</v>
      </c>
      <c r="E149" s="318" t="s">
        <v>1297</v>
      </c>
      <c r="F149" s="319" t="s">
        <v>267</v>
      </c>
      <c r="G149" s="319" t="s">
        <v>59</v>
      </c>
      <c r="H149" s="369" t="s">
        <v>845</v>
      </c>
      <c r="I149" s="368" t="s">
        <v>1452</v>
      </c>
      <c r="J149" s="320" t="s">
        <v>908</v>
      </c>
      <c r="K149" s="320" t="s">
        <v>951</v>
      </c>
      <c r="L149" s="321" t="s">
        <v>148</v>
      </c>
      <c r="M149" s="321" t="s">
        <v>848</v>
      </c>
      <c r="N149" s="321" t="s">
        <v>150</v>
      </c>
      <c r="O149" s="321"/>
      <c r="P149" s="321" t="s">
        <v>1281</v>
      </c>
      <c r="Q149" s="321"/>
      <c r="R149" s="322"/>
      <c r="S149" s="323"/>
      <c r="T149" s="323"/>
      <c r="U149" s="324">
        <v>0.30000000000000004</v>
      </c>
      <c r="V149" s="324">
        <v>0.7</v>
      </c>
      <c r="W149" s="324">
        <v>0.29999999999999993</v>
      </c>
      <c r="X149" s="324">
        <v>0.70000000000000007</v>
      </c>
      <c r="Y149" s="325" t="s">
        <v>205</v>
      </c>
      <c r="Z149" s="325" t="s">
        <v>257</v>
      </c>
      <c r="AA149" s="326" t="s">
        <v>1018</v>
      </c>
      <c r="AB149" s="326" t="s">
        <v>1019</v>
      </c>
      <c r="AC149" s="326">
        <v>944593</v>
      </c>
      <c r="AD149" s="319" t="s">
        <v>155</v>
      </c>
      <c r="AE149" s="325">
        <v>41579</v>
      </c>
      <c r="AF149" s="325">
        <v>42308</v>
      </c>
      <c r="AG149" s="319" t="s">
        <v>311</v>
      </c>
      <c r="AH149" s="319" t="s">
        <v>156</v>
      </c>
      <c r="AI149" s="319" t="s">
        <v>340</v>
      </c>
      <c r="AJ149" s="319" t="s">
        <v>154</v>
      </c>
      <c r="AK149" s="319" t="s">
        <v>340</v>
      </c>
      <c r="AL149" s="319" t="s">
        <v>319</v>
      </c>
      <c r="AM149" s="319"/>
      <c r="AN149" s="319"/>
      <c r="AO149" s="327" t="s">
        <v>1020</v>
      </c>
      <c r="AP149" s="319" t="s">
        <v>908</v>
      </c>
      <c r="AQ149" s="319" t="s">
        <v>335</v>
      </c>
      <c r="AR149" s="319" t="s">
        <v>163</v>
      </c>
      <c r="AS149" s="319" t="s">
        <v>164</v>
      </c>
      <c r="AT149" s="319" t="s">
        <v>1298</v>
      </c>
      <c r="AU149" s="319" t="s">
        <v>1299</v>
      </c>
      <c r="AV149" s="325" t="s">
        <v>219</v>
      </c>
      <c r="AW149" s="319" t="s">
        <v>966</v>
      </c>
      <c r="AX149" s="319"/>
      <c r="AY149" s="325"/>
      <c r="AZ149" s="325"/>
      <c r="BA149" s="325">
        <v>41302</v>
      </c>
      <c r="BB149" s="325">
        <v>41302</v>
      </c>
      <c r="BC149" s="319" t="s">
        <v>168</v>
      </c>
      <c r="BD149" s="319" t="s">
        <v>808</v>
      </c>
      <c r="BE149" s="319" t="s">
        <v>808</v>
      </c>
      <c r="BF149" s="299" t="s">
        <v>845</v>
      </c>
      <c r="BG149" s="299" t="b">
        <v>1</v>
      </c>
      <c r="BH149" s="299">
        <v>68</v>
      </c>
      <c r="BI149" s="370" t="s">
        <v>1284</v>
      </c>
      <c r="BJ149" s="298" t="s">
        <v>845</v>
      </c>
      <c r="BK149" s="298">
        <v>0</v>
      </c>
      <c r="BL149" s="299" t="s">
        <v>104</v>
      </c>
    </row>
    <row r="150" spans="1:64" ht="12.75" customHeight="1">
      <c r="A150" s="322">
        <v>41703</v>
      </c>
      <c r="B150" s="279" t="s">
        <v>916</v>
      </c>
      <c r="C150" s="317">
        <v>1</v>
      </c>
      <c r="D150" s="318">
        <v>22013301</v>
      </c>
      <c r="E150" s="318" t="s">
        <v>974</v>
      </c>
      <c r="F150" s="319" t="s">
        <v>267</v>
      </c>
      <c r="G150" s="319" t="s">
        <v>145</v>
      </c>
      <c r="H150" s="369" t="s">
        <v>242</v>
      </c>
      <c r="I150" s="368" t="s">
        <v>1450</v>
      </c>
      <c r="J150" s="320" t="s">
        <v>362</v>
      </c>
      <c r="K150" s="320" t="s">
        <v>322</v>
      </c>
      <c r="L150" s="321" t="s">
        <v>244</v>
      </c>
      <c r="M150" s="321" t="s">
        <v>378</v>
      </c>
      <c r="N150" s="321" t="s">
        <v>323</v>
      </c>
      <c r="O150" s="321" t="s">
        <v>379</v>
      </c>
      <c r="P150" s="321" t="s">
        <v>152</v>
      </c>
      <c r="Q150" s="321" t="s">
        <v>153</v>
      </c>
      <c r="R150" s="322">
        <v>42278</v>
      </c>
      <c r="S150" s="323">
        <v>-35</v>
      </c>
      <c r="T150" s="323">
        <v>-5</v>
      </c>
      <c r="U150" s="324">
        <v>0</v>
      </c>
      <c r="V150" s="324">
        <v>0.99999999999999989</v>
      </c>
      <c r="W150" s="324">
        <v>0</v>
      </c>
      <c r="X150" s="324">
        <v>1</v>
      </c>
      <c r="Y150" s="325" t="s">
        <v>154</v>
      </c>
      <c r="Z150" s="325" t="s">
        <v>154</v>
      </c>
      <c r="AA150" s="326" t="s">
        <v>975</v>
      </c>
      <c r="AB150" s="326" t="s">
        <v>976</v>
      </c>
      <c r="AC150" s="326">
        <v>4392566</v>
      </c>
      <c r="AD150" s="319" t="s">
        <v>176</v>
      </c>
      <c r="AE150" s="325">
        <v>41703</v>
      </c>
      <c r="AF150" s="325">
        <v>42277</v>
      </c>
      <c r="AG150" s="319" t="s">
        <v>311</v>
      </c>
      <c r="AH150" s="319" t="s">
        <v>156</v>
      </c>
      <c r="AI150" s="319" t="s">
        <v>154</v>
      </c>
      <c r="AJ150" s="319" t="s">
        <v>184</v>
      </c>
      <c r="AK150" s="319" t="s">
        <v>283</v>
      </c>
      <c r="AL150" s="319" t="s">
        <v>160</v>
      </c>
      <c r="AM150" s="319"/>
      <c r="AN150" s="319"/>
      <c r="AO150" s="327" t="s">
        <v>967</v>
      </c>
      <c r="AP150" s="319" t="s">
        <v>362</v>
      </c>
      <c r="AQ150" s="319" t="s">
        <v>162</v>
      </c>
      <c r="AR150" s="319" t="s">
        <v>163</v>
      </c>
      <c r="AS150" s="319" t="s">
        <v>164</v>
      </c>
      <c r="AT150" s="319" t="s">
        <v>165</v>
      </c>
      <c r="AU150" s="319" t="s">
        <v>977</v>
      </c>
      <c r="AV150" s="325" t="s">
        <v>178</v>
      </c>
      <c r="AW150" s="319" t="s">
        <v>960</v>
      </c>
      <c r="AX150" s="319" t="s">
        <v>818</v>
      </c>
      <c r="AY150" s="325" t="s">
        <v>901</v>
      </c>
      <c r="AZ150" s="325" t="s">
        <v>363</v>
      </c>
      <c r="BA150" s="325">
        <v>41701</v>
      </c>
      <c r="BB150" s="325">
        <v>41701</v>
      </c>
      <c r="BC150" s="319" t="s">
        <v>168</v>
      </c>
      <c r="BD150" s="319" t="s">
        <v>808</v>
      </c>
      <c r="BE150" s="319" t="s">
        <v>808</v>
      </c>
      <c r="BF150" s="299" t="s">
        <v>786</v>
      </c>
      <c r="BG150" s="299" t="b">
        <v>1</v>
      </c>
      <c r="BH150" s="299">
        <v>37</v>
      </c>
      <c r="BI150" s="370">
        <v>0.6</v>
      </c>
      <c r="BJ150" s="298" t="s">
        <v>845</v>
      </c>
      <c r="BK150" s="298">
        <v>0</v>
      </c>
      <c r="BL150" s="299" t="s">
        <v>104</v>
      </c>
    </row>
    <row r="151" spans="1:64" ht="12.75" customHeight="1">
      <c r="A151" s="322">
        <v>42184</v>
      </c>
      <c r="B151" s="279" t="s">
        <v>916</v>
      </c>
      <c r="C151" s="317">
        <v>1</v>
      </c>
      <c r="D151" s="318">
        <v>21881414</v>
      </c>
      <c r="E151" s="318" t="s">
        <v>906</v>
      </c>
      <c r="F151" s="319" t="s">
        <v>199</v>
      </c>
      <c r="G151" s="319" t="s">
        <v>145</v>
      </c>
      <c r="H151" s="369" t="s">
        <v>242</v>
      </c>
      <c r="I151" s="368" t="s">
        <v>1437</v>
      </c>
      <c r="J151" s="320" t="s">
        <v>259</v>
      </c>
      <c r="K151" s="320" t="s">
        <v>147</v>
      </c>
      <c r="L151" s="321" t="s">
        <v>148</v>
      </c>
      <c r="M151" s="321" t="s">
        <v>301</v>
      </c>
      <c r="N151" s="321" t="s">
        <v>866</v>
      </c>
      <c r="O151" s="321" t="s">
        <v>154</v>
      </c>
      <c r="P151" s="321" t="s">
        <v>152</v>
      </c>
      <c r="Q151" s="321" t="s">
        <v>217</v>
      </c>
      <c r="R151" s="322">
        <v>42248</v>
      </c>
      <c r="S151" s="323">
        <v>-5</v>
      </c>
      <c r="T151" s="323">
        <v>-0.7142857142857143</v>
      </c>
      <c r="U151" s="324">
        <v>0</v>
      </c>
      <c r="V151" s="324">
        <v>1</v>
      </c>
      <c r="W151" s="324">
        <v>1</v>
      </c>
      <c r="X151" s="324">
        <v>0</v>
      </c>
      <c r="Y151" s="325" t="s">
        <v>154</v>
      </c>
      <c r="Z151" s="325" t="s">
        <v>154</v>
      </c>
      <c r="AA151" s="326" t="s">
        <v>1395</v>
      </c>
      <c r="AB151" s="326" t="s">
        <v>1403</v>
      </c>
      <c r="AC151" s="326">
        <v>5282688</v>
      </c>
      <c r="AD151" s="319" t="s">
        <v>155</v>
      </c>
      <c r="AE151" s="325">
        <v>42184</v>
      </c>
      <c r="AF151" s="325">
        <v>42251</v>
      </c>
      <c r="AG151" s="319" t="s">
        <v>311</v>
      </c>
      <c r="AH151" s="319" t="s">
        <v>156</v>
      </c>
      <c r="AI151" s="319" t="s">
        <v>157</v>
      </c>
      <c r="AJ151" s="319" t="s">
        <v>240</v>
      </c>
      <c r="AK151" s="319" t="s">
        <v>274</v>
      </c>
      <c r="AL151" s="319" t="s">
        <v>160</v>
      </c>
      <c r="AM151" s="319"/>
      <c r="AN151" s="319"/>
      <c r="AO151" s="327" t="s">
        <v>949</v>
      </c>
      <c r="AP151" s="319" t="s">
        <v>161</v>
      </c>
      <c r="AQ151" s="319" t="s">
        <v>162</v>
      </c>
      <c r="AR151" s="319" t="s">
        <v>163</v>
      </c>
      <c r="AS151" s="319" t="s">
        <v>164</v>
      </c>
      <c r="AT151" s="319" t="s">
        <v>165</v>
      </c>
      <c r="AU151" s="319" t="s">
        <v>907</v>
      </c>
      <c r="AV151" s="325" t="s">
        <v>219</v>
      </c>
      <c r="AW151" s="319" t="s">
        <v>959</v>
      </c>
      <c r="AX151" s="319" t="s">
        <v>816</v>
      </c>
      <c r="AY151" s="325" t="s">
        <v>889</v>
      </c>
      <c r="AZ151" s="325" t="s">
        <v>263</v>
      </c>
      <c r="BA151" s="325">
        <v>41183</v>
      </c>
      <c r="BB151" s="325">
        <v>41183</v>
      </c>
      <c r="BC151" s="319" t="s">
        <v>168</v>
      </c>
      <c r="BD151" s="319" t="s">
        <v>242</v>
      </c>
      <c r="BE151" s="319" t="s">
        <v>808</v>
      </c>
      <c r="BF151" s="299" t="s">
        <v>786</v>
      </c>
      <c r="BG151" s="299" t="b">
        <v>1</v>
      </c>
      <c r="BH151" s="299">
        <v>4</v>
      </c>
      <c r="BI151" s="370">
        <v>0.85</v>
      </c>
      <c r="BJ151" s="298" t="s">
        <v>845</v>
      </c>
      <c r="BK151" s="298">
        <v>0</v>
      </c>
      <c r="BL151" s="299" t="s">
        <v>104</v>
      </c>
    </row>
    <row r="152" spans="1:64" ht="12.75" customHeight="1">
      <c r="A152" s="322">
        <v>42248</v>
      </c>
      <c r="B152" s="279" t="s">
        <v>1008</v>
      </c>
      <c r="C152" s="317">
        <v>1</v>
      </c>
      <c r="D152" s="318">
        <v>21748203</v>
      </c>
      <c r="E152" s="318" t="s">
        <v>1605</v>
      </c>
      <c r="F152" s="319" t="s">
        <v>199</v>
      </c>
      <c r="G152" s="319" t="s">
        <v>145</v>
      </c>
      <c r="H152" s="369" t="s">
        <v>242</v>
      </c>
      <c r="I152" s="368" t="s">
        <v>1437</v>
      </c>
      <c r="J152" s="320" t="s">
        <v>402</v>
      </c>
      <c r="K152" s="320" t="s">
        <v>201</v>
      </c>
      <c r="L152" s="321" t="s">
        <v>202</v>
      </c>
      <c r="M152" s="321" t="s">
        <v>1606</v>
      </c>
      <c r="N152" s="321" t="s">
        <v>216</v>
      </c>
      <c r="O152" s="321" t="s">
        <v>400</v>
      </c>
      <c r="P152" s="321" t="s">
        <v>152</v>
      </c>
      <c r="Q152" s="321"/>
      <c r="R152" s="322"/>
      <c r="S152" s="323"/>
      <c r="T152" s="323"/>
      <c r="U152" s="324">
        <v>0</v>
      </c>
      <c r="V152" s="324">
        <v>1</v>
      </c>
      <c r="W152" s="324">
        <v>0</v>
      </c>
      <c r="X152" s="324">
        <v>1</v>
      </c>
      <c r="Y152" s="325" t="s">
        <v>154</v>
      </c>
      <c r="Z152" s="325" t="s">
        <v>1607</v>
      </c>
      <c r="AA152" s="326" t="s">
        <v>1537</v>
      </c>
      <c r="AB152" s="326" t="s">
        <v>216</v>
      </c>
      <c r="AC152" s="326">
        <v>5896321</v>
      </c>
      <c r="AD152" s="319" t="s">
        <v>155</v>
      </c>
      <c r="AE152" s="325">
        <v>42248</v>
      </c>
      <c r="AF152" s="325">
        <v>42308</v>
      </c>
      <c r="AG152" s="319" t="s">
        <v>311</v>
      </c>
      <c r="AH152" s="319" t="s">
        <v>156</v>
      </c>
      <c r="AI152" s="319" t="s">
        <v>157</v>
      </c>
      <c r="AJ152" s="319" t="s">
        <v>822</v>
      </c>
      <c r="AK152" s="319" t="s">
        <v>159</v>
      </c>
      <c r="AL152" s="319" t="s">
        <v>160</v>
      </c>
      <c r="AM152" s="319" t="s">
        <v>1608</v>
      </c>
      <c r="AN152" s="319"/>
      <c r="AO152" s="327" t="s">
        <v>401</v>
      </c>
      <c r="AP152" s="319" t="s">
        <v>402</v>
      </c>
      <c r="AQ152" s="319" t="s">
        <v>403</v>
      </c>
      <c r="AR152" s="319" t="s">
        <v>163</v>
      </c>
      <c r="AS152" s="319" t="s">
        <v>404</v>
      </c>
      <c r="AT152" s="319" t="s">
        <v>823</v>
      </c>
      <c r="AU152" s="319" t="s">
        <v>1609</v>
      </c>
      <c r="AV152" s="325" t="s">
        <v>178</v>
      </c>
      <c r="AW152" s="319" t="s">
        <v>963</v>
      </c>
      <c r="AX152" s="319" t="s">
        <v>810</v>
      </c>
      <c r="AY152" s="325" t="s">
        <v>1053</v>
      </c>
      <c r="AZ152" s="325" t="s">
        <v>880</v>
      </c>
      <c r="BA152" s="325">
        <v>40680</v>
      </c>
      <c r="BB152" s="325">
        <v>40680</v>
      </c>
      <c r="BC152" s="319" t="s">
        <v>168</v>
      </c>
      <c r="BD152" s="319" t="s">
        <v>808</v>
      </c>
      <c r="BE152" s="319" t="s">
        <v>808</v>
      </c>
      <c r="BF152" s="299" t="s">
        <v>789</v>
      </c>
      <c r="BG152" s="299" t="b">
        <v>0</v>
      </c>
      <c r="BI152" s="370">
        <v>0.85</v>
      </c>
      <c r="BJ152" s="298" t="s">
        <v>845</v>
      </c>
      <c r="BK152" s="298">
        <v>0</v>
      </c>
      <c r="BL152" s="299" t="s">
        <v>104</v>
      </c>
    </row>
    <row r="153" spans="1:64" ht="12.75" customHeight="1">
      <c r="A153" s="322">
        <v>41944</v>
      </c>
      <c r="B153" s="279" t="s">
        <v>1008</v>
      </c>
      <c r="C153" s="317">
        <v>1</v>
      </c>
      <c r="D153" s="318">
        <v>21540415</v>
      </c>
      <c r="E153" s="318" t="s">
        <v>1300</v>
      </c>
      <c r="F153" s="319" t="s">
        <v>144</v>
      </c>
      <c r="G153" s="319" t="s">
        <v>145</v>
      </c>
      <c r="H153" s="369" t="s">
        <v>242</v>
      </c>
      <c r="I153" s="368" t="s">
        <v>1437</v>
      </c>
      <c r="J153" s="320" t="s">
        <v>284</v>
      </c>
      <c r="K153" s="320" t="s">
        <v>270</v>
      </c>
      <c r="L153" s="321" t="s">
        <v>1451</v>
      </c>
      <c r="M153" s="321" t="s">
        <v>271</v>
      </c>
      <c r="N153" s="321"/>
      <c r="O153" s="321" t="s">
        <v>1301</v>
      </c>
      <c r="P153" s="321" t="s">
        <v>152</v>
      </c>
      <c r="Q153" s="321"/>
      <c r="R153" s="322"/>
      <c r="S153" s="323"/>
      <c r="T153" s="323"/>
      <c r="U153" s="324">
        <v>0</v>
      </c>
      <c r="V153" s="324">
        <v>1</v>
      </c>
      <c r="W153" s="324">
        <v>0</v>
      </c>
      <c r="X153" s="324">
        <v>1</v>
      </c>
      <c r="Y153" s="325" t="s">
        <v>205</v>
      </c>
      <c r="Z153" s="325" t="s">
        <v>1144</v>
      </c>
      <c r="AA153" s="326" t="s">
        <v>1145</v>
      </c>
      <c r="AB153" s="326" t="s">
        <v>1146</v>
      </c>
      <c r="AC153" s="326">
        <v>2838163</v>
      </c>
      <c r="AD153" s="319" t="s">
        <v>155</v>
      </c>
      <c r="AE153" s="325">
        <v>41944</v>
      </c>
      <c r="AF153" s="325">
        <v>42293</v>
      </c>
      <c r="AG153" s="319" t="s">
        <v>311</v>
      </c>
      <c r="AH153" s="319" t="s">
        <v>156</v>
      </c>
      <c r="AI153" s="319" t="s">
        <v>157</v>
      </c>
      <c r="AJ153" s="319" t="s">
        <v>1147</v>
      </c>
      <c r="AK153" s="319" t="s">
        <v>159</v>
      </c>
      <c r="AL153" s="319" t="s">
        <v>160</v>
      </c>
      <c r="AM153" s="319"/>
      <c r="AN153" s="319"/>
      <c r="AO153" s="327" t="s">
        <v>964</v>
      </c>
      <c r="AP153" s="319" t="s">
        <v>272</v>
      </c>
      <c r="AQ153" s="319" t="s">
        <v>162</v>
      </c>
      <c r="AR153" s="319" t="s">
        <v>163</v>
      </c>
      <c r="AS153" s="319" t="s">
        <v>164</v>
      </c>
      <c r="AT153" s="319" t="s">
        <v>332</v>
      </c>
      <c r="AU153" s="319" t="s">
        <v>1610</v>
      </c>
      <c r="AV153" s="325" t="s">
        <v>211</v>
      </c>
      <c r="AW153" s="319" t="s">
        <v>978</v>
      </c>
      <c r="AX153" s="319" t="s">
        <v>849</v>
      </c>
      <c r="AY153" s="325" t="s">
        <v>894</v>
      </c>
      <c r="AZ153" s="325" t="s">
        <v>288</v>
      </c>
      <c r="BA153" s="325">
        <v>40112</v>
      </c>
      <c r="BB153" s="325">
        <v>40112</v>
      </c>
      <c r="BC153" s="319" t="s">
        <v>168</v>
      </c>
      <c r="BD153" s="319" t="s">
        <v>808</v>
      </c>
      <c r="BE153" s="319" t="s">
        <v>808</v>
      </c>
      <c r="BF153" s="299" t="s">
        <v>786</v>
      </c>
      <c r="BG153" s="299" t="b">
        <v>1</v>
      </c>
      <c r="BH153" s="299">
        <v>53</v>
      </c>
      <c r="BI153" s="370">
        <v>0.9</v>
      </c>
      <c r="BJ153" s="298" t="s">
        <v>845</v>
      </c>
      <c r="BK153" s="298">
        <v>0</v>
      </c>
      <c r="BL153" s="299" t="s">
        <v>104</v>
      </c>
    </row>
    <row r="154" spans="1:64" ht="12.75" customHeight="1">
      <c r="A154" s="322">
        <v>41275</v>
      </c>
      <c r="B154" s="279" t="s">
        <v>1008</v>
      </c>
      <c r="C154" s="317">
        <v>1</v>
      </c>
      <c r="D154" s="318">
        <v>81057168</v>
      </c>
      <c r="E154" s="318" t="s">
        <v>1302</v>
      </c>
      <c r="F154" s="319" t="s">
        <v>144</v>
      </c>
      <c r="G154" s="319" t="s">
        <v>145</v>
      </c>
      <c r="H154" s="369" t="s">
        <v>242</v>
      </c>
      <c r="I154" s="368" t="s">
        <v>1437</v>
      </c>
      <c r="J154" s="320" t="s">
        <v>348</v>
      </c>
      <c r="K154" s="320" t="s">
        <v>270</v>
      </c>
      <c r="L154" s="321" t="s">
        <v>1451</v>
      </c>
      <c r="M154" s="321" t="s">
        <v>1130</v>
      </c>
      <c r="N154" s="321"/>
      <c r="O154" s="321" t="s">
        <v>154</v>
      </c>
      <c r="P154" s="321" t="s">
        <v>152</v>
      </c>
      <c r="Q154" s="321" t="s">
        <v>153</v>
      </c>
      <c r="R154" s="322">
        <v>42309</v>
      </c>
      <c r="S154" s="323">
        <v>-66</v>
      </c>
      <c r="T154" s="323">
        <v>-9.4285714285714288</v>
      </c>
      <c r="U154" s="324">
        <v>0</v>
      </c>
      <c r="V154" s="324">
        <v>1</v>
      </c>
      <c r="W154" s="324">
        <v>0</v>
      </c>
      <c r="X154" s="324">
        <v>1</v>
      </c>
      <c r="Y154" s="325" t="s">
        <v>205</v>
      </c>
      <c r="Z154" s="325" t="s">
        <v>257</v>
      </c>
      <c r="AA154" s="326" t="s">
        <v>1010</v>
      </c>
      <c r="AB154" s="326" t="s">
        <v>827</v>
      </c>
      <c r="AC154" s="326">
        <v>537904</v>
      </c>
      <c r="AD154" s="319" t="s">
        <v>155</v>
      </c>
      <c r="AE154" s="325">
        <v>41275</v>
      </c>
      <c r="AF154" s="325">
        <v>42308</v>
      </c>
      <c r="AG154" s="319" t="s">
        <v>311</v>
      </c>
      <c r="AH154" s="319" t="s">
        <v>156</v>
      </c>
      <c r="AI154" s="319" t="s">
        <v>157</v>
      </c>
      <c r="AJ154" s="319" t="s">
        <v>154</v>
      </c>
      <c r="AK154" s="319" t="s">
        <v>159</v>
      </c>
      <c r="AL154" s="319" t="s">
        <v>160</v>
      </c>
      <c r="AM154" s="319"/>
      <c r="AN154" s="319"/>
      <c r="AO154" s="327" t="s">
        <v>964</v>
      </c>
      <c r="AP154" s="319" t="s">
        <v>272</v>
      </c>
      <c r="AQ154" s="319" t="s">
        <v>162</v>
      </c>
      <c r="AR154" s="319" t="s">
        <v>163</v>
      </c>
      <c r="AS154" s="319" t="s">
        <v>164</v>
      </c>
      <c r="AT154" s="319" t="s">
        <v>251</v>
      </c>
      <c r="AU154" s="319" t="s">
        <v>1611</v>
      </c>
      <c r="AV154" s="325" t="s">
        <v>273</v>
      </c>
      <c r="AW154" s="319" t="s">
        <v>965</v>
      </c>
      <c r="AX154" s="319" t="s">
        <v>820</v>
      </c>
      <c r="AY154" s="325" t="s">
        <v>894</v>
      </c>
      <c r="AZ154" s="325" t="s">
        <v>349</v>
      </c>
      <c r="BA154" s="325">
        <v>33133</v>
      </c>
      <c r="BB154" s="325">
        <v>39686</v>
      </c>
      <c r="BC154" s="319" t="s">
        <v>168</v>
      </c>
      <c r="BD154" s="319" t="s">
        <v>808</v>
      </c>
      <c r="BE154" s="319" t="s">
        <v>808</v>
      </c>
      <c r="BF154" s="299" t="s">
        <v>786</v>
      </c>
      <c r="BG154" s="299" t="b">
        <v>1</v>
      </c>
      <c r="BH154" s="299">
        <v>68</v>
      </c>
      <c r="BI154" s="370">
        <v>0.9</v>
      </c>
      <c r="BJ154" s="298" t="s">
        <v>845</v>
      </c>
      <c r="BK154" s="298">
        <v>0</v>
      </c>
      <c r="BL154" s="299" t="s">
        <v>104</v>
      </c>
    </row>
    <row r="155" spans="1:64" ht="12.75" customHeight="1">
      <c r="A155" s="322">
        <v>41866</v>
      </c>
      <c r="B155" s="279" t="s">
        <v>1008</v>
      </c>
      <c r="C155" s="317">
        <v>1</v>
      </c>
      <c r="D155" s="318">
        <v>20170473</v>
      </c>
      <c r="E155" s="318" t="s">
        <v>406</v>
      </c>
      <c r="F155" s="319" t="s">
        <v>199</v>
      </c>
      <c r="G155" s="319" t="s">
        <v>145</v>
      </c>
      <c r="H155" s="369" t="s">
        <v>242</v>
      </c>
      <c r="I155" s="368" t="s">
        <v>1437</v>
      </c>
      <c r="J155" s="320" t="s">
        <v>236</v>
      </c>
      <c r="K155" s="320" t="s">
        <v>147</v>
      </c>
      <c r="L155" s="321" t="s">
        <v>148</v>
      </c>
      <c r="M155" s="321" t="s">
        <v>182</v>
      </c>
      <c r="N155" s="321" t="s">
        <v>150</v>
      </c>
      <c r="O155" s="321" t="s">
        <v>334</v>
      </c>
      <c r="P155" s="321" t="s">
        <v>152</v>
      </c>
      <c r="Q155" s="321" t="s">
        <v>153</v>
      </c>
      <c r="R155" s="322">
        <v>42309</v>
      </c>
      <c r="S155" s="323">
        <v>-66</v>
      </c>
      <c r="T155" s="323">
        <v>-9.4285714285714288</v>
      </c>
      <c r="U155" s="324">
        <v>0</v>
      </c>
      <c r="V155" s="324">
        <v>1</v>
      </c>
      <c r="W155" s="324">
        <v>0</v>
      </c>
      <c r="X155" s="324">
        <v>1</v>
      </c>
      <c r="Y155" s="325" t="s">
        <v>175</v>
      </c>
      <c r="Z155" s="325" t="s">
        <v>229</v>
      </c>
      <c r="AA155" s="326" t="s">
        <v>26</v>
      </c>
      <c r="AB155" s="326" t="s">
        <v>886</v>
      </c>
      <c r="AC155" s="326">
        <v>2328564</v>
      </c>
      <c r="AD155" s="319" t="s">
        <v>155</v>
      </c>
      <c r="AE155" s="325">
        <v>41866</v>
      </c>
      <c r="AF155" s="325">
        <v>42307</v>
      </c>
      <c r="AG155" s="319" t="s">
        <v>311</v>
      </c>
      <c r="AH155" s="319" t="s">
        <v>156</v>
      </c>
      <c r="AI155" s="319" t="s">
        <v>157</v>
      </c>
      <c r="AJ155" s="319" t="s">
        <v>230</v>
      </c>
      <c r="AK155" s="319" t="s">
        <v>159</v>
      </c>
      <c r="AL155" s="319" t="s">
        <v>160</v>
      </c>
      <c r="AM155" s="319"/>
      <c r="AN155" s="319"/>
      <c r="AO155" s="327" t="s">
        <v>949</v>
      </c>
      <c r="AP155" s="319" t="s">
        <v>161</v>
      </c>
      <c r="AQ155" s="319" t="s">
        <v>162</v>
      </c>
      <c r="AR155" s="319" t="s">
        <v>163</v>
      </c>
      <c r="AS155" s="319" t="s">
        <v>164</v>
      </c>
      <c r="AT155" s="319" t="s">
        <v>177</v>
      </c>
      <c r="AU155" s="319" t="s">
        <v>407</v>
      </c>
      <c r="AV155" s="325" t="s">
        <v>178</v>
      </c>
      <c r="AW155" s="319" t="s">
        <v>963</v>
      </c>
      <c r="AX155" s="319" t="s">
        <v>810</v>
      </c>
      <c r="AY155" s="325" t="s">
        <v>889</v>
      </c>
      <c r="AZ155" s="325" t="s">
        <v>241</v>
      </c>
      <c r="BA155" s="325">
        <v>38593</v>
      </c>
      <c r="BB155" s="325">
        <v>38593</v>
      </c>
      <c r="BC155" s="319" t="s">
        <v>168</v>
      </c>
      <c r="BD155" s="319" t="s">
        <v>808</v>
      </c>
      <c r="BE155" s="319" t="s">
        <v>808</v>
      </c>
      <c r="BF155" s="299" t="s">
        <v>786</v>
      </c>
      <c r="BG155" s="299" t="b">
        <v>1</v>
      </c>
      <c r="BH155" s="299">
        <v>67</v>
      </c>
      <c r="BI155" s="370">
        <v>0.85</v>
      </c>
      <c r="BJ155" s="298" t="s">
        <v>845</v>
      </c>
      <c r="BK155" s="298">
        <v>0</v>
      </c>
      <c r="BL155" s="299" t="s">
        <v>104</v>
      </c>
    </row>
    <row r="156" spans="1:64" ht="12.75" customHeight="1">
      <c r="A156" s="322">
        <v>41214</v>
      </c>
      <c r="B156" s="279" t="s">
        <v>800</v>
      </c>
      <c r="C156" s="317">
        <v>1</v>
      </c>
      <c r="D156" s="318">
        <v>81210816</v>
      </c>
      <c r="E156" s="318" t="s">
        <v>1473</v>
      </c>
      <c r="F156" s="319" t="s">
        <v>144</v>
      </c>
      <c r="G156" s="319" t="s">
        <v>145</v>
      </c>
      <c r="H156" s="369" t="s">
        <v>242</v>
      </c>
      <c r="I156" s="368" t="s">
        <v>1437</v>
      </c>
      <c r="J156" s="320" t="s">
        <v>284</v>
      </c>
      <c r="K156" s="320" t="s">
        <v>270</v>
      </c>
      <c r="L156" s="321" t="s">
        <v>1451</v>
      </c>
      <c r="M156" s="321" t="s">
        <v>271</v>
      </c>
      <c r="N156" s="321" t="s">
        <v>308</v>
      </c>
      <c r="O156" s="321" t="s">
        <v>154</v>
      </c>
      <c r="P156" s="321" t="s">
        <v>1572</v>
      </c>
      <c r="Q156" s="321"/>
      <c r="R156" s="322"/>
      <c r="S156" s="323"/>
      <c r="T156" s="323"/>
      <c r="U156" s="324">
        <v>0</v>
      </c>
      <c r="V156" s="324">
        <v>1</v>
      </c>
      <c r="W156" s="324">
        <v>0.3</v>
      </c>
      <c r="X156" s="324">
        <v>0.7</v>
      </c>
      <c r="Y156" s="325" t="s">
        <v>183</v>
      </c>
      <c r="Z156" s="325" t="s">
        <v>1474</v>
      </c>
      <c r="AA156" s="326" t="s">
        <v>1475</v>
      </c>
      <c r="AB156" s="326" t="s">
        <v>827</v>
      </c>
      <c r="AC156" s="326">
        <v>535631</v>
      </c>
      <c r="AD156" s="319" t="s">
        <v>155</v>
      </c>
      <c r="AE156" s="325">
        <v>41214</v>
      </c>
      <c r="AF156" s="325">
        <v>42247</v>
      </c>
      <c r="AG156" s="319" t="s">
        <v>311</v>
      </c>
      <c r="AH156" s="319" t="s">
        <v>156</v>
      </c>
      <c r="AI156" s="319" t="s">
        <v>157</v>
      </c>
      <c r="AJ156" s="319" t="s">
        <v>198</v>
      </c>
      <c r="AK156" s="319" t="s">
        <v>159</v>
      </c>
      <c r="AL156" s="319" t="s">
        <v>160</v>
      </c>
      <c r="AM156" s="319"/>
      <c r="AN156" s="319"/>
      <c r="AO156" s="327" t="s">
        <v>1476</v>
      </c>
      <c r="AP156" s="319" t="s">
        <v>272</v>
      </c>
      <c r="AQ156" s="319" t="s">
        <v>162</v>
      </c>
      <c r="AR156" s="319" t="s">
        <v>163</v>
      </c>
      <c r="AS156" s="319" t="s">
        <v>65</v>
      </c>
      <c r="AT156" s="319" t="s">
        <v>246</v>
      </c>
      <c r="AU156" s="319" t="s">
        <v>1477</v>
      </c>
      <c r="AV156" s="325" t="s">
        <v>211</v>
      </c>
      <c r="AW156" s="319" t="s">
        <v>978</v>
      </c>
      <c r="AX156" s="319" t="s">
        <v>849</v>
      </c>
      <c r="AY156" s="325" t="s">
        <v>894</v>
      </c>
      <c r="AZ156" s="325" t="s">
        <v>288</v>
      </c>
      <c r="BA156" s="325">
        <v>39307</v>
      </c>
      <c r="BB156" s="325">
        <v>39818</v>
      </c>
      <c r="BC156" s="319" t="s">
        <v>168</v>
      </c>
      <c r="BD156" s="319" t="s">
        <v>808</v>
      </c>
      <c r="BE156" s="319" t="s">
        <v>808</v>
      </c>
      <c r="BF156" s="299" t="s">
        <v>786</v>
      </c>
      <c r="BG156" s="299" t="b">
        <v>1</v>
      </c>
      <c r="BH156" s="299">
        <v>7</v>
      </c>
      <c r="BI156" s="370">
        <v>0.9</v>
      </c>
      <c r="BJ156" s="298" t="s">
        <v>845</v>
      </c>
      <c r="BK156" s="298">
        <v>0</v>
      </c>
      <c r="BL156" s="299" t="s">
        <v>104</v>
      </c>
    </row>
    <row r="157" spans="1:64" ht="12.75" customHeight="1">
      <c r="A157" s="322">
        <v>41579</v>
      </c>
      <c r="B157" s="279" t="s">
        <v>1008</v>
      </c>
      <c r="C157" s="317">
        <v>1</v>
      </c>
      <c r="D157" s="318">
        <v>81050116</v>
      </c>
      <c r="E157" s="318" t="s">
        <v>1303</v>
      </c>
      <c r="F157" s="319" t="s">
        <v>144</v>
      </c>
      <c r="G157" s="319" t="s">
        <v>145</v>
      </c>
      <c r="H157" s="369" t="s">
        <v>242</v>
      </c>
      <c r="I157" s="368" t="s">
        <v>1437</v>
      </c>
      <c r="J157" s="320" t="s">
        <v>272</v>
      </c>
      <c r="K157" s="320" t="s">
        <v>270</v>
      </c>
      <c r="L157" s="321" t="s">
        <v>1451</v>
      </c>
      <c r="M157" s="321" t="s">
        <v>1247</v>
      </c>
      <c r="N157" s="321"/>
      <c r="O157" s="321" t="s">
        <v>881</v>
      </c>
      <c r="P157" s="321" t="s">
        <v>152</v>
      </c>
      <c r="Q157" s="321" t="s">
        <v>153</v>
      </c>
      <c r="R157" s="322">
        <v>42309</v>
      </c>
      <c r="S157" s="323">
        <v>-66</v>
      </c>
      <c r="T157" s="323">
        <v>-9.4285714285714288</v>
      </c>
      <c r="U157" s="324">
        <v>0</v>
      </c>
      <c r="V157" s="324">
        <v>1</v>
      </c>
      <c r="W157" s="324">
        <v>0</v>
      </c>
      <c r="X157" s="324">
        <v>1</v>
      </c>
      <c r="Y157" s="325" t="s">
        <v>205</v>
      </c>
      <c r="Z157" s="325" t="s">
        <v>257</v>
      </c>
      <c r="AA157" s="326" t="s">
        <v>1018</v>
      </c>
      <c r="AB157" s="326" t="s">
        <v>1304</v>
      </c>
      <c r="AC157" s="326">
        <v>944602</v>
      </c>
      <c r="AD157" s="319" t="s">
        <v>155</v>
      </c>
      <c r="AE157" s="325">
        <v>41579</v>
      </c>
      <c r="AF157" s="325">
        <v>42308</v>
      </c>
      <c r="AG157" s="319" t="s">
        <v>311</v>
      </c>
      <c r="AH157" s="319" t="s">
        <v>156</v>
      </c>
      <c r="AI157" s="319" t="s">
        <v>340</v>
      </c>
      <c r="AJ157" s="319" t="s">
        <v>154</v>
      </c>
      <c r="AK157" s="319" t="s">
        <v>340</v>
      </c>
      <c r="AL157" s="319" t="s">
        <v>319</v>
      </c>
      <c r="AM157" s="319"/>
      <c r="AN157" s="319"/>
      <c r="AO157" s="327" t="s">
        <v>964</v>
      </c>
      <c r="AP157" s="319" t="s">
        <v>272</v>
      </c>
      <c r="AQ157" s="319" t="s">
        <v>162</v>
      </c>
      <c r="AR157" s="319" t="s">
        <v>163</v>
      </c>
      <c r="AS157" s="319" t="s">
        <v>164</v>
      </c>
      <c r="AT157" s="319" t="s">
        <v>287</v>
      </c>
      <c r="AU157" s="319" t="s">
        <v>1305</v>
      </c>
      <c r="AV157" s="325" t="s">
        <v>273</v>
      </c>
      <c r="AW157" s="319" t="s">
        <v>965</v>
      </c>
      <c r="AX157" s="319" t="s">
        <v>820</v>
      </c>
      <c r="AY157" s="325" t="s">
        <v>894</v>
      </c>
      <c r="AZ157" s="325" t="s">
        <v>1306</v>
      </c>
      <c r="BA157" s="325">
        <v>32419</v>
      </c>
      <c r="BB157" s="325">
        <v>39686</v>
      </c>
      <c r="BC157" s="319" t="s">
        <v>168</v>
      </c>
      <c r="BD157" s="319" t="s">
        <v>808</v>
      </c>
      <c r="BE157" s="319" t="s">
        <v>808</v>
      </c>
      <c r="BF157" s="299" t="s">
        <v>786</v>
      </c>
      <c r="BG157" s="299" t="b">
        <v>1</v>
      </c>
      <c r="BH157" s="299">
        <v>68</v>
      </c>
      <c r="BI157" s="370">
        <v>0.9</v>
      </c>
      <c r="BJ157" s="298" t="s">
        <v>845</v>
      </c>
      <c r="BK157" s="298">
        <v>0</v>
      </c>
      <c r="BL157" s="299" t="s">
        <v>104</v>
      </c>
    </row>
    <row r="158" spans="1:64" ht="12.75" customHeight="1">
      <c r="A158" s="322">
        <v>41275</v>
      </c>
      <c r="B158" s="279" t="s">
        <v>1008</v>
      </c>
      <c r="C158" s="317">
        <v>1</v>
      </c>
      <c r="D158" s="318">
        <v>81050101</v>
      </c>
      <c r="E158" s="318" t="s">
        <v>1307</v>
      </c>
      <c r="F158" s="319" t="s">
        <v>199</v>
      </c>
      <c r="G158" s="319" t="s">
        <v>145</v>
      </c>
      <c r="H158" s="369" t="s">
        <v>242</v>
      </c>
      <c r="I158" s="368" t="s">
        <v>1437</v>
      </c>
      <c r="J158" s="320" t="s">
        <v>1156</v>
      </c>
      <c r="K158" s="320" t="s">
        <v>270</v>
      </c>
      <c r="L158" s="321" t="s">
        <v>1451</v>
      </c>
      <c r="M158" s="321" t="s">
        <v>271</v>
      </c>
      <c r="N158" s="321" t="s">
        <v>336</v>
      </c>
      <c r="O158" s="321" t="s">
        <v>154</v>
      </c>
      <c r="P158" s="321" t="s">
        <v>196</v>
      </c>
      <c r="Q158" s="321"/>
      <c r="R158" s="322"/>
      <c r="S158" s="323"/>
      <c r="T158" s="323"/>
      <c r="U158" s="324">
        <v>0</v>
      </c>
      <c r="V158" s="324">
        <v>1.25</v>
      </c>
      <c r="W158" s="324">
        <v>0</v>
      </c>
      <c r="X158" s="324">
        <v>1.25</v>
      </c>
      <c r="Y158" s="325" t="s">
        <v>205</v>
      </c>
      <c r="Z158" s="325" t="s">
        <v>257</v>
      </c>
      <c r="AA158" s="326" t="s">
        <v>1010</v>
      </c>
      <c r="AB158" s="326" t="s">
        <v>827</v>
      </c>
      <c r="AC158" s="326">
        <v>537922</v>
      </c>
      <c r="AD158" s="319" t="s">
        <v>155</v>
      </c>
      <c r="AE158" s="325">
        <v>41275</v>
      </c>
      <c r="AF158" s="325">
        <v>42308</v>
      </c>
      <c r="AG158" s="319" t="s">
        <v>311</v>
      </c>
      <c r="AH158" s="319" t="s">
        <v>156</v>
      </c>
      <c r="AI158" s="319" t="s">
        <v>157</v>
      </c>
      <c r="AJ158" s="319" t="s">
        <v>154</v>
      </c>
      <c r="AK158" s="319" t="s">
        <v>159</v>
      </c>
      <c r="AL158" s="319" t="s">
        <v>160</v>
      </c>
      <c r="AM158" s="319"/>
      <c r="AN158" s="319"/>
      <c r="AO158" s="327" t="s">
        <v>964</v>
      </c>
      <c r="AP158" s="319" t="s">
        <v>272</v>
      </c>
      <c r="AQ158" s="319" t="s">
        <v>162</v>
      </c>
      <c r="AR158" s="319" t="s">
        <v>163</v>
      </c>
      <c r="AS158" s="319" t="s">
        <v>164</v>
      </c>
      <c r="AT158" s="319" t="s">
        <v>287</v>
      </c>
      <c r="AU158" s="319" t="s">
        <v>1308</v>
      </c>
      <c r="AV158" s="325" t="s">
        <v>273</v>
      </c>
      <c r="AW158" s="319" t="s">
        <v>1031</v>
      </c>
      <c r="AX158" s="319" t="s">
        <v>1032</v>
      </c>
      <c r="AY158" s="325" t="s">
        <v>894</v>
      </c>
      <c r="AZ158" s="325" t="s">
        <v>1159</v>
      </c>
      <c r="BA158" s="325">
        <v>31110</v>
      </c>
      <c r="BB158" s="325">
        <v>39686</v>
      </c>
      <c r="BC158" s="319" t="s">
        <v>168</v>
      </c>
      <c r="BD158" s="319" t="s">
        <v>808</v>
      </c>
      <c r="BE158" s="319" t="s">
        <v>808</v>
      </c>
      <c r="BF158" s="299" t="s">
        <v>791</v>
      </c>
      <c r="BG158" s="299" t="b">
        <v>1</v>
      </c>
      <c r="BH158" s="299">
        <v>68</v>
      </c>
      <c r="BI158" s="370">
        <v>0.85</v>
      </c>
      <c r="BJ158" s="298" t="s">
        <v>845</v>
      </c>
      <c r="BK158" s="298">
        <v>0</v>
      </c>
      <c r="BL158" s="299" t="s">
        <v>104</v>
      </c>
    </row>
    <row r="159" spans="1:64" ht="12.75" customHeight="1">
      <c r="A159" s="322">
        <v>41579</v>
      </c>
      <c r="B159" s="279" t="s">
        <v>1008</v>
      </c>
      <c r="C159" s="317">
        <v>0.7</v>
      </c>
      <c r="D159" s="318">
        <v>21524298</v>
      </c>
      <c r="E159" s="318" t="s">
        <v>587</v>
      </c>
      <c r="F159" s="319" t="s">
        <v>267</v>
      </c>
      <c r="G159" s="319" t="s">
        <v>59</v>
      </c>
      <c r="H159" s="369" t="s">
        <v>845</v>
      </c>
      <c r="I159" s="368" t="s">
        <v>1452</v>
      </c>
      <c r="J159" s="320" t="s">
        <v>908</v>
      </c>
      <c r="K159" s="320" t="s">
        <v>951</v>
      </c>
      <c r="L159" s="321" t="s">
        <v>148</v>
      </c>
      <c r="M159" s="321" t="s">
        <v>365</v>
      </c>
      <c r="N159" s="321" t="s">
        <v>149</v>
      </c>
      <c r="O159" s="321"/>
      <c r="P159" s="321" t="s">
        <v>1281</v>
      </c>
      <c r="Q159" s="321"/>
      <c r="R159" s="322"/>
      <c r="S159" s="323"/>
      <c r="T159" s="323"/>
      <c r="U159" s="324">
        <v>0.30000000000000004</v>
      </c>
      <c r="V159" s="324">
        <v>0.7</v>
      </c>
      <c r="W159" s="324">
        <v>0.29999999999999993</v>
      </c>
      <c r="X159" s="324">
        <v>0.70000000000000007</v>
      </c>
      <c r="Y159" s="325" t="s">
        <v>205</v>
      </c>
      <c r="Z159" s="325" t="s">
        <v>257</v>
      </c>
      <c r="AA159" s="326" t="s">
        <v>1018</v>
      </c>
      <c r="AB159" s="326" t="s">
        <v>1077</v>
      </c>
      <c r="AC159" s="326">
        <v>944610</v>
      </c>
      <c r="AD159" s="319" t="s">
        <v>155</v>
      </c>
      <c r="AE159" s="325">
        <v>41579</v>
      </c>
      <c r="AF159" s="325">
        <v>42308</v>
      </c>
      <c r="AG159" s="319" t="s">
        <v>311</v>
      </c>
      <c r="AH159" s="319" t="s">
        <v>156</v>
      </c>
      <c r="AI159" s="319" t="s">
        <v>340</v>
      </c>
      <c r="AJ159" s="319" t="s">
        <v>154</v>
      </c>
      <c r="AK159" s="319" t="s">
        <v>340</v>
      </c>
      <c r="AL159" s="319" t="s">
        <v>319</v>
      </c>
      <c r="AM159" s="319"/>
      <c r="AN159" s="319"/>
      <c r="AO159" s="327" t="s">
        <v>1020</v>
      </c>
      <c r="AP159" s="319" t="s">
        <v>908</v>
      </c>
      <c r="AQ159" s="319" t="s">
        <v>335</v>
      </c>
      <c r="AR159" s="319" t="s">
        <v>163</v>
      </c>
      <c r="AS159" s="319" t="s">
        <v>164</v>
      </c>
      <c r="AT159" s="319" t="s">
        <v>320</v>
      </c>
      <c r="AU159" s="319" t="s">
        <v>1309</v>
      </c>
      <c r="AV159" s="325" t="s">
        <v>219</v>
      </c>
      <c r="AW159" s="319" t="s">
        <v>966</v>
      </c>
      <c r="AX159" s="319"/>
      <c r="AY159" s="325"/>
      <c r="AZ159" s="325"/>
      <c r="BA159" s="325">
        <v>40106</v>
      </c>
      <c r="BB159" s="325">
        <v>40106</v>
      </c>
      <c r="BC159" s="319" t="s">
        <v>168</v>
      </c>
      <c r="BD159" s="319" t="s">
        <v>808</v>
      </c>
      <c r="BE159" s="319" t="s">
        <v>808</v>
      </c>
      <c r="BF159" s="299" t="s">
        <v>845</v>
      </c>
      <c r="BG159" s="299" t="b">
        <v>1</v>
      </c>
      <c r="BH159" s="299">
        <v>68</v>
      </c>
      <c r="BI159" s="370" t="s">
        <v>1284</v>
      </c>
      <c r="BJ159" s="298" t="s">
        <v>845</v>
      </c>
      <c r="BK159" s="298">
        <v>0</v>
      </c>
      <c r="BL159" s="299" t="s">
        <v>104</v>
      </c>
    </row>
    <row r="160" spans="1:64" ht="12.75" customHeight="1">
      <c r="A160" s="322">
        <v>41760</v>
      </c>
      <c r="B160" s="279" t="s">
        <v>1008</v>
      </c>
      <c r="C160" s="317">
        <v>1</v>
      </c>
      <c r="D160" s="318">
        <v>81061253</v>
      </c>
      <c r="E160" s="318" t="s">
        <v>1220</v>
      </c>
      <c r="F160" s="319" t="s">
        <v>199</v>
      </c>
      <c r="G160" s="319" t="s">
        <v>145</v>
      </c>
      <c r="H160" s="369" t="s">
        <v>242</v>
      </c>
      <c r="I160" s="368" t="s">
        <v>1437</v>
      </c>
      <c r="J160" s="320" t="s">
        <v>236</v>
      </c>
      <c r="K160" s="320" t="s">
        <v>147</v>
      </c>
      <c r="L160" s="321" t="s">
        <v>148</v>
      </c>
      <c r="M160" s="321" t="s">
        <v>306</v>
      </c>
      <c r="N160" s="321" t="s">
        <v>250</v>
      </c>
      <c r="O160" s="321" t="s">
        <v>154</v>
      </c>
      <c r="P160" s="321" t="s">
        <v>152</v>
      </c>
      <c r="Q160" s="321" t="s">
        <v>153</v>
      </c>
      <c r="R160" s="322">
        <v>42309</v>
      </c>
      <c r="S160" s="323">
        <v>-66</v>
      </c>
      <c r="T160" s="323">
        <v>-9.4285714285714288</v>
      </c>
      <c r="U160" s="324">
        <v>0</v>
      </c>
      <c r="V160" s="324">
        <v>1</v>
      </c>
      <c r="W160" s="324">
        <v>0</v>
      </c>
      <c r="X160" s="324">
        <v>1</v>
      </c>
      <c r="Y160" s="325" t="s">
        <v>205</v>
      </c>
      <c r="Z160" s="325" t="s">
        <v>257</v>
      </c>
      <c r="AA160" s="326" t="s">
        <v>1534</v>
      </c>
      <c r="AB160" s="326" t="s">
        <v>1221</v>
      </c>
      <c r="AC160" s="326">
        <v>4494569</v>
      </c>
      <c r="AD160" s="319" t="s">
        <v>155</v>
      </c>
      <c r="AE160" s="325">
        <v>41760</v>
      </c>
      <c r="AF160" s="325">
        <v>42308</v>
      </c>
      <c r="AG160" s="319" t="s">
        <v>311</v>
      </c>
      <c r="AH160" s="319" t="s">
        <v>156</v>
      </c>
      <c r="AI160" s="319" t="s">
        <v>157</v>
      </c>
      <c r="AJ160" s="319" t="s">
        <v>158</v>
      </c>
      <c r="AK160" s="319" t="s">
        <v>159</v>
      </c>
      <c r="AL160" s="319" t="s">
        <v>160</v>
      </c>
      <c r="AM160" s="319"/>
      <c r="AN160" s="319"/>
      <c r="AO160" s="327" t="s">
        <v>949</v>
      </c>
      <c r="AP160" s="319" t="s">
        <v>161</v>
      </c>
      <c r="AQ160" s="319" t="s">
        <v>162</v>
      </c>
      <c r="AR160" s="319" t="s">
        <v>163</v>
      </c>
      <c r="AS160" s="319" t="s">
        <v>164</v>
      </c>
      <c r="AT160" s="319" t="s">
        <v>251</v>
      </c>
      <c r="AU160" s="319" t="s">
        <v>1612</v>
      </c>
      <c r="AV160" s="325" t="s">
        <v>178</v>
      </c>
      <c r="AW160" s="319" t="s">
        <v>963</v>
      </c>
      <c r="AX160" s="319" t="s">
        <v>810</v>
      </c>
      <c r="AY160" s="325" t="s">
        <v>889</v>
      </c>
      <c r="AZ160" s="325" t="s">
        <v>241</v>
      </c>
      <c r="BA160" s="325">
        <v>35354</v>
      </c>
      <c r="BB160" s="325">
        <v>39686</v>
      </c>
      <c r="BC160" s="319" t="s">
        <v>168</v>
      </c>
      <c r="BD160" s="319" t="s">
        <v>808</v>
      </c>
      <c r="BE160" s="319" t="s">
        <v>808</v>
      </c>
      <c r="BF160" s="299" t="s">
        <v>786</v>
      </c>
      <c r="BG160" s="299" t="b">
        <v>1</v>
      </c>
      <c r="BH160" s="299">
        <v>68</v>
      </c>
      <c r="BI160" s="370">
        <v>0.85</v>
      </c>
      <c r="BJ160" s="298" t="s">
        <v>845</v>
      </c>
      <c r="BK160" s="298">
        <v>0</v>
      </c>
      <c r="BL160" s="299" t="s">
        <v>104</v>
      </c>
    </row>
    <row r="161" spans="1:64" ht="12.75" customHeight="1">
      <c r="A161" s="322">
        <v>41944</v>
      </c>
      <c r="B161" s="279" t="s">
        <v>1008</v>
      </c>
      <c r="C161" s="317">
        <v>1</v>
      </c>
      <c r="D161" s="318">
        <v>81065301</v>
      </c>
      <c r="E161" s="318" t="s">
        <v>1310</v>
      </c>
      <c r="F161" s="319" t="s">
        <v>144</v>
      </c>
      <c r="G161" s="319" t="s">
        <v>145</v>
      </c>
      <c r="H161" s="369" t="s">
        <v>242</v>
      </c>
      <c r="I161" s="368" t="s">
        <v>1437</v>
      </c>
      <c r="J161" s="320" t="s">
        <v>296</v>
      </c>
      <c r="K161" s="320" t="s">
        <v>270</v>
      </c>
      <c r="L161" s="321" t="s">
        <v>1451</v>
      </c>
      <c r="M161" s="321" t="s">
        <v>182</v>
      </c>
      <c r="N161" s="321" t="s">
        <v>181</v>
      </c>
      <c r="O161" s="321" t="s">
        <v>881</v>
      </c>
      <c r="P161" s="321" t="s">
        <v>152</v>
      </c>
      <c r="Q161" s="321" t="s">
        <v>153</v>
      </c>
      <c r="R161" s="322">
        <v>42309</v>
      </c>
      <c r="S161" s="323">
        <v>-66</v>
      </c>
      <c r="T161" s="323">
        <v>-9.4285714285714288</v>
      </c>
      <c r="U161" s="324">
        <v>0</v>
      </c>
      <c r="V161" s="324">
        <v>1</v>
      </c>
      <c r="W161" s="324">
        <v>0</v>
      </c>
      <c r="X161" s="324">
        <v>1</v>
      </c>
      <c r="Y161" s="325" t="s">
        <v>154</v>
      </c>
      <c r="Z161" s="325" t="s">
        <v>154</v>
      </c>
      <c r="AA161" s="326" t="s">
        <v>1311</v>
      </c>
      <c r="AB161" s="326" t="s">
        <v>1312</v>
      </c>
      <c r="AC161" s="326">
        <v>3080784</v>
      </c>
      <c r="AD161" s="319" t="s">
        <v>155</v>
      </c>
      <c r="AE161" s="325">
        <v>41944</v>
      </c>
      <c r="AF161" s="325">
        <v>42308</v>
      </c>
      <c r="AG161" s="319" t="s">
        <v>311</v>
      </c>
      <c r="AH161" s="319" t="s">
        <v>156</v>
      </c>
      <c r="AI161" s="319" t="s">
        <v>154</v>
      </c>
      <c r="AJ161" s="319" t="s">
        <v>240</v>
      </c>
      <c r="AK161" s="319" t="s">
        <v>283</v>
      </c>
      <c r="AL161" s="319" t="s">
        <v>319</v>
      </c>
      <c r="AM161" s="319"/>
      <c r="AN161" s="319"/>
      <c r="AO161" s="327" t="s">
        <v>964</v>
      </c>
      <c r="AP161" s="319" t="s">
        <v>272</v>
      </c>
      <c r="AQ161" s="319" t="s">
        <v>162</v>
      </c>
      <c r="AR161" s="319" t="s">
        <v>163</v>
      </c>
      <c r="AS161" s="319" t="s">
        <v>164</v>
      </c>
      <c r="AT161" s="319" t="s">
        <v>312</v>
      </c>
      <c r="AU161" s="319" t="s">
        <v>1313</v>
      </c>
      <c r="AV161" s="325" t="s">
        <v>273</v>
      </c>
      <c r="AW161" s="319" t="s">
        <v>965</v>
      </c>
      <c r="AX161" s="319" t="s">
        <v>820</v>
      </c>
      <c r="AY161" s="325" t="s">
        <v>894</v>
      </c>
      <c r="AZ161" s="325" t="s">
        <v>299</v>
      </c>
      <c r="BA161" s="325">
        <v>34988</v>
      </c>
      <c r="BB161" s="325">
        <v>39686</v>
      </c>
      <c r="BC161" s="319" t="s">
        <v>168</v>
      </c>
      <c r="BD161" s="319" t="s">
        <v>808</v>
      </c>
      <c r="BE161" s="319" t="s">
        <v>808</v>
      </c>
      <c r="BF161" s="299" t="s">
        <v>786</v>
      </c>
      <c r="BG161" s="299" t="b">
        <v>1</v>
      </c>
      <c r="BH161" s="299">
        <v>68</v>
      </c>
      <c r="BI161" s="370">
        <v>0.9</v>
      </c>
      <c r="BJ161" s="298" t="s">
        <v>845</v>
      </c>
      <c r="BK161" s="298">
        <v>0</v>
      </c>
      <c r="BL161" s="299" t="s">
        <v>104</v>
      </c>
    </row>
    <row r="162" spans="1:64" ht="12.75" customHeight="1">
      <c r="A162" s="322">
        <v>42095</v>
      </c>
      <c r="B162" s="279" t="s">
        <v>1008</v>
      </c>
      <c r="C162" s="317">
        <v>1</v>
      </c>
      <c r="D162" s="318">
        <v>21589675</v>
      </c>
      <c r="E162" s="318" t="s">
        <v>408</v>
      </c>
      <c r="F162" s="319" t="s">
        <v>144</v>
      </c>
      <c r="G162" s="319" t="s">
        <v>145</v>
      </c>
      <c r="H162" s="369" t="s">
        <v>242</v>
      </c>
      <c r="I162" s="368" t="s">
        <v>1450</v>
      </c>
      <c r="J162" s="320" t="s">
        <v>236</v>
      </c>
      <c r="K162" s="320" t="s">
        <v>147</v>
      </c>
      <c r="L162" s="321" t="s">
        <v>148</v>
      </c>
      <c r="M162" s="321" t="s">
        <v>409</v>
      </c>
      <c r="N162" s="321" t="s">
        <v>301</v>
      </c>
      <c r="O162" s="321" t="s">
        <v>154</v>
      </c>
      <c r="P162" s="321" t="s">
        <v>152</v>
      </c>
      <c r="Q162" s="321" t="s">
        <v>153</v>
      </c>
      <c r="R162" s="322">
        <v>42309</v>
      </c>
      <c r="S162" s="323">
        <v>-66</v>
      </c>
      <c r="T162" s="323">
        <v>-9.4285714285714288</v>
      </c>
      <c r="U162" s="324">
        <v>0</v>
      </c>
      <c r="V162" s="324">
        <v>1</v>
      </c>
      <c r="W162" s="324">
        <v>0</v>
      </c>
      <c r="X162" s="324">
        <v>1</v>
      </c>
      <c r="Y162" s="325" t="s">
        <v>205</v>
      </c>
      <c r="Z162" s="325" t="s">
        <v>257</v>
      </c>
      <c r="AA162" s="326" t="s">
        <v>1534</v>
      </c>
      <c r="AB162" s="326" t="s">
        <v>1231</v>
      </c>
      <c r="AC162" s="326">
        <v>4317488</v>
      </c>
      <c r="AD162" s="319" t="s">
        <v>155</v>
      </c>
      <c r="AE162" s="325">
        <v>42095</v>
      </c>
      <c r="AF162" s="325">
        <v>42308</v>
      </c>
      <c r="AG162" s="319" t="s">
        <v>311</v>
      </c>
      <c r="AH162" s="319" t="s">
        <v>156</v>
      </c>
      <c r="AI162" s="319" t="s">
        <v>157</v>
      </c>
      <c r="AJ162" s="319" t="s">
        <v>158</v>
      </c>
      <c r="AK162" s="319" t="s">
        <v>159</v>
      </c>
      <c r="AL162" s="319" t="s">
        <v>160</v>
      </c>
      <c r="AM162" s="319"/>
      <c r="AN162" s="319"/>
      <c r="AO162" s="327" t="s">
        <v>949</v>
      </c>
      <c r="AP162" s="319" t="s">
        <v>161</v>
      </c>
      <c r="AQ162" s="319" t="s">
        <v>162</v>
      </c>
      <c r="AR162" s="319" t="s">
        <v>163</v>
      </c>
      <c r="AS162" s="319" t="s">
        <v>164</v>
      </c>
      <c r="AT162" s="319" t="s">
        <v>165</v>
      </c>
      <c r="AU162" s="319" t="s">
        <v>1232</v>
      </c>
      <c r="AV162" s="325" t="s">
        <v>178</v>
      </c>
      <c r="AW162" s="319" t="s">
        <v>956</v>
      </c>
      <c r="AX162" s="319" t="s">
        <v>809</v>
      </c>
      <c r="AY162" s="325" t="s">
        <v>889</v>
      </c>
      <c r="AZ162" s="325" t="s">
        <v>241</v>
      </c>
      <c r="BA162" s="325">
        <v>40294</v>
      </c>
      <c r="BB162" s="325">
        <v>40294</v>
      </c>
      <c r="BC162" s="319" t="s">
        <v>168</v>
      </c>
      <c r="BD162" s="319" t="s">
        <v>808</v>
      </c>
      <c r="BE162" s="319" t="s">
        <v>808</v>
      </c>
      <c r="BF162" s="299" t="s">
        <v>786</v>
      </c>
      <c r="BG162" s="299" t="b">
        <v>1</v>
      </c>
      <c r="BH162" s="299">
        <v>68</v>
      </c>
      <c r="BI162" s="370">
        <v>0.85</v>
      </c>
      <c r="BJ162" s="298" t="s">
        <v>845</v>
      </c>
      <c r="BK162" s="298">
        <v>0</v>
      </c>
      <c r="BL162" s="299" t="s">
        <v>104</v>
      </c>
    </row>
    <row r="163" spans="1:64" ht="12.75" customHeight="1">
      <c r="A163" s="322">
        <v>42051</v>
      </c>
      <c r="B163" s="279" t="s">
        <v>1008</v>
      </c>
      <c r="C163" s="317">
        <v>1</v>
      </c>
      <c r="D163" s="318">
        <v>20187294</v>
      </c>
      <c r="E163" s="318" t="s">
        <v>1314</v>
      </c>
      <c r="F163" s="319" t="s">
        <v>267</v>
      </c>
      <c r="G163" s="319" t="s">
        <v>59</v>
      </c>
      <c r="H163" s="369" t="s">
        <v>845</v>
      </c>
      <c r="I163" s="368" t="s">
        <v>1452</v>
      </c>
      <c r="J163" s="320" t="s">
        <v>1246</v>
      </c>
      <c r="K163" s="320" t="s">
        <v>951</v>
      </c>
      <c r="L163" s="321" t="s">
        <v>148</v>
      </c>
      <c r="M163" s="321" t="s">
        <v>150</v>
      </c>
      <c r="N163" s="321" t="s">
        <v>216</v>
      </c>
      <c r="O163" s="321"/>
      <c r="P163" s="321" t="s">
        <v>1281</v>
      </c>
      <c r="Q163" s="321"/>
      <c r="R163" s="322"/>
      <c r="S163" s="323"/>
      <c r="T163" s="323"/>
      <c r="U163" s="324">
        <v>0</v>
      </c>
      <c r="V163" s="324">
        <v>1</v>
      </c>
      <c r="W163" s="324">
        <v>0</v>
      </c>
      <c r="X163" s="324">
        <v>1</v>
      </c>
      <c r="Y163" s="325" t="s">
        <v>154</v>
      </c>
      <c r="Z163" s="325" t="s">
        <v>154</v>
      </c>
      <c r="AA163" s="326" t="s">
        <v>1110</v>
      </c>
      <c r="AB163" s="326" t="s">
        <v>150</v>
      </c>
      <c r="AC163" s="326">
        <v>4366260</v>
      </c>
      <c r="AD163" s="319" t="s">
        <v>155</v>
      </c>
      <c r="AE163" s="325">
        <v>42051</v>
      </c>
      <c r="AF163" s="325">
        <v>42308</v>
      </c>
      <c r="AG163" s="319" t="s">
        <v>311</v>
      </c>
      <c r="AH163" s="319" t="s">
        <v>156</v>
      </c>
      <c r="AI163" s="319" t="s">
        <v>340</v>
      </c>
      <c r="AJ163" s="319" t="s">
        <v>154</v>
      </c>
      <c r="AK163" s="319" t="s">
        <v>340</v>
      </c>
      <c r="AL163" s="319" t="s">
        <v>319</v>
      </c>
      <c r="AM163" s="319"/>
      <c r="AN163" s="319"/>
      <c r="AO163" s="327" t="s">
        <v>1020</v>
      </c>
      <c r="AP163" s="319" t="s">
        <v>1246</v>
      </c>
      <c r="AQ163" s="319" t="s">
        <v>335</v>
      </c>
      <c r="AR163" s="319" t="s">
        <v>163</v>
      </c>
      <c r="AS163" s="319" t="s">
        <v>164</v>
      </c>
      <c r="AT163" s="319" t="s">
        <v>425</v>
      </c>
      <c r="AU163" s="319" t="s">
        <v>1315</v>
      </c>
      <c r="AV163" s="325" t="s">
        <v>219</v>
      </c>
      <c r="AW163" s="319" t="s">
        <v>966</v>
      </c>
      <c r="AX163" s="319"/>
      <c r="AY163" s="325"/>
      <c r="AZ163" s="325"/>
      <c r="BA163" s="325">
        <v>38687</v>
      </c>
      <c r="BB163" s="325">
        <v>38687</v>
      </c>
      <c r="BC163" s="319" t="s">
        <v>168</v>
      </c>
      <c r="BD163" s="319" t="s">
        <v>808</v>
      </c>
      <c r="BE163" s="319" t="s">
        <v>808</v>
      </c>
      <c r="BF163" s="299" t="s">
        <v>845</v>
      </c>
      <c r="BG163" s="299" t="b">
        <v>1</v>
      </c>
      <c r="BH163" s="299">
        <v>68</v>
      </c>
      <c r="BI163" s="370" t="s">
        <v>1284</v>
      </c>
      <c r="BJ163" s="298" t="s">
        <v>845</v>
      </c>
      <c r="BK163" s="298">
        <v>0</v>
      </c>
      <c r="BL163" s="299" t="s">
        <v>104</v>
      </c>
    </row>
    <row r="164" spans="1:64" ht="12.75" customHeight="1">
      <c r="A164" s="322">
        <v>42236</v>
      </c>
      <c r="B164" s="279" t="s">
        <v>1008</v>
      </c>
      <c r="C164" s="317">
        <v>1</v>
      </c>
      <c r="D164" s="318">
        <v>21667397</v>
      </c>
      <c r="E164" s="318" t="s">
        <v>410</v>
      </c>
      <c r="F164" s="319" t="s">
        <v>199</v>
      </c>
      <c r="G164" s="319" t="s">
        <v>145</v>
      </c>
      <c r="H164" s="369" t="s">
        <v>242</v>
      </c>
      <c r="I164" s="368" t="s">
        <v>1437</v>
      </c>
      <c r="J164" s="320" t="s">
        <v>180</v>
      </c>
      <c r="K164" s="320" t="s">
        <v>147</v>
      </c>
      <c r="L164" s="321" t="s">
        <v>148</v>
      </c>
      <c r="M164" s="321" t="s">
        <v>353</v>
      </c>
      <c r="N164" s="321" t="s">
        <v>237</v>
      </c>
      <c r="O164" s="321" t="s">
        <v>887</v>
      </c>
      <c r="P164" s="321" t="s">
        <v>1613</v>
      </c>
      <c r="Q164" s="321"/>
      <c r="R164" s="322"/>
      <c r="S164" s="323"/>
      <c r="T164" s="323"/>
      <c r="U164" s="324">
        <v>0</v>
      </c>
      <c r="V164" s="324">
        <v>1</v>
      </c>
      <c r="W164" s="324"/>
      <c r="X164" s="324"/>
      <c r="Y164" s="325"/>
      <c r="Z164" s="325" t="s">
        <v>32</v>
      </c>
      <c r="AA164" s="326" t="s">
        <v>32</v>
      </c>
      <c r="AB164" s="326"/>
      <c r="AC164" s="326"/>
      <c r="AD164" s="319"/>
      <c r="AE164" s="325">
        <v>42236</v>
      </c>
      <c r="AF164" s="325">
        <v>42292</v>
      </c>
      <c r="AG164" s="319"/>
      <c r="AH164" s="319"/>
      <c r="AI164" s="319"/>
      <c r="AJ164" s="319"/>
      <c r="AK164" s="319"/>
      <c r="AL164" s="319" t="s">
        <v>319</v>
      </c>
      <c r="AM164" s="319"/>
      <c r="AN164" s="319"/>
      <c r="AO164" s="327" t="s">
        <v>949</v>
      </c>
      <c r="AP164" s="319" t="s">
        <v>161</v>
      </c>
      <c r="AQ164" s="319" t="s">
        <v>162</v>
      </c>
      <c r="AR164" s="319" t="s">
        <v>163</v>
      </c>
      <c r="AS164" s="319" t="s">
        <v>164</v>
      </c>
      <c r="AT164" s="319" t="s">
        <v>185</v>
      </c>
      <c r="AU164" s="319" t="s">
        <v>411</v>
      </c>
      <c r="AV164" s="325" t="s">
        <v>178</v>
      </c>
      <c r="AW164" s="319" t="s">
        <v>963</v>
      </c>
      <c r="AX164" s="319" t="s">
        <v>810</v>
      </c>
      <c r="AY164" s="325" t="s">
        <v>889</v>
      </c>
      <c r="AZ164" s="325" t="s">
        <v>186</v>
      </c>
      <c r="BA164" s="325">
        <v>40547</v>
      </c>
      <c r="BB164" s="325">
        <v>40547</v>
      </c>
      <c r="BC164" s="319" t="s">
        <v>168</v>
      </c>
      <c r="BD164" s="319" t="s">
        <v>242</v>
      </c>
      <c r="BE164" s="319" t="s">
        <v>808</v>
      </c>
      <c r="BF164" s="299" t="s">
        <v>1614</v>
      </c>
      <c r="BG164" s="299" t="b">
        <v>0</v>
      </c>
      <c r="BI164" s="370">
        <v>0.85</v>
      </c>
      <c r="BJ164" s="298" t="s">
        <v>845</v>
      </c>
      <c r="BK164" s="298">
        <v>0</v>
      </c>
      <c r="BL164" s="299" t="s">
        <v>104</v>
      </c>
    </row>
    <row r="165" spans="1:64" ht="12.75" customHeight="1">
      <c r="A165" s="322">
        <v>42064</v>
      </c>
      <c r="B165" s="279" t="s">
        <v>916</v>
      </c>
      <c r="C165" s="317">
        <v>1</v>
      </c>
      <c r="D165" s="318">
        <v>81086466</v>
      </c>
      <c r="E165" s="318" t="s">
        <v>412</v>
      </c>
      <c r="F165" s="319" t="s">
        <v>144</v>
      </c>
      <c r="G165" s="319" t="s">
        <v>145</v>
      </c>
      <c r="H165" s="369" t="s">
        <v>242</v>
      </c>
      <c r="I165" s="368" t="s">
        <v>1450</v>
      </c>
      <c r="J165" s="320" t="s">
        <v>236</v>
      </c>
      <c r="K165" s="320" t="s">
        <v>147</v>
      </c>
      <c r="L165" s="321" t="s">
        <v>148</v>
      </c>
      <c r="M165" s="321" t="s">
        <v>301</v>
      </c>
      <c r="N165" s="321" t="s">
        <v>250</v>
      </c>
      <c r="O165" s="321" t="s">
        <v>154</v>
      </c>
      <c r="P165" s="321" t="s">
        <v>152</v>
      </c>
      <c r="Q165" s="321" t="s">
        <v>153</v>
      </c>
      <c r="R165" s="322">
        <v>42278</v>
      </c>
      <c r="S165" s="323">
        <v>-35</v>
      </c>
      <c r="T165" s="323">
        <v>-5</v>
      </c>
      <c r="U165" s="324">
        <v>0</v>
      </c>
      <c r="V165" s="324">
        <v>1</v>
      </c>
      <c r="W165" s="324">
        <v>0</v>
      </c>
      <c r="X165" s="324">
        <v>1</v>
      </c>
      <c r="Y165" s="325" t="s">
        <v>154</v>
      </c>
      <c r="Z165" s="325" t="s">
        <v>154</v>
      </c>
      <c r="AA165" s="326" t="s">
        <v>22</v>
      </c>
      <c r="AB165" s="326" t="s">
        <v>413</v>
      </c>
      <c r="AC165" s="326">
        <v>3907158</v>
      </c>
      <c r="AD165" s="319" t="s">
        <v>155</v>
      </c>
      <c r="AE165" s="325">
        <v>42064</v>
      </c>
      <c r="AF165" s="325">
        <v>42277</v>
      </c>
      <c r="AG165" s="319" t="s">
        <v>311</v>
      </c>
      <c r="AH165" s="319" t="s">
        <v>156</v>
      </c>
      <c r="AI165" s="319" t="s">
        <v>157</v>
      </c>
      <c r="AJ165" s="319" t="s">
        <v>158</v>
      </c>
      <c r="AK165" s="319" t="s">
        <v>159</v>
      </c>
      <c r="AL165" s="319" t="s">
        <v>160</v>
      </c>
      <c r="AM165" s="319"/>
      <c r="AN165" s="319"/>
      <c r="AO165" s="327" t="s">
        <v>949</v>
      </c>
      <c r="AP165" s="319" t="s">
        <v>161</v>
      </c>
      <c r="AQ165" s="319" t="s">
        <v>162</v>
      </c>
      <c r="AR165" s="319" t="s">
        <v>163</v>
      </c>
      <c r="AS165" s="319" t="s">
        <v>164</v>
      </c>
      <c r="AT165" s="319" t="s">
        <v>312</v>
      </c>
      <c r="AU165" s="319" t="s">
        <v>1615</v>
      </c>
      <c r="AV165" s="325" t="s">
        <v>178</v>
      </c>
      <c r="AW165" s="319" t="s">
        <v>956</v>
      </c>
      <c r="AX165" s="319" t="s">
        <v>809</v>
      </c>
      <c r="AY165" s="325" t="s">
        <v>889</v>
      </c>
      <c r="AZ165" s="325" t="s">
        <v>241</v>
      </c>
      <c r="BA165" s="325">
        <v>30116</v>
      </c>
      <c r="BB165" s="325">
        <v>39686</v>
      </c>
      <c r="BC165" s="319" t="s">
        <v>168</v>
      </c>
      <c r="BD165" s="319" t="s">
        <v>808</v>
      </c>
      <c r="BE165" s="319" t="s">
        <v>808</v>
      </c>
      <c r="BF165" s="299" t="s">
        <v>786</v>
      </c>
      <c r="BG165" s="299" t="b">
        <v>1</v>
      </c>
      <c r="BH165" s="299">
        <v>37</v>
      </c>
      <c r="BI165" s="370">
        <v>0.85</v>
      </c>
      <c r="BJ165" s="298" t="s">
        <v>845</v>
      </c>
      <c r="BK165" s="298">
        <v>0</v>
      </c>
      <c r="BL165" s="299" t="s">
        <v>104</v>
      </c>
    </row>
    <row r="166" spans="1:64" ht="12.75" customHeight="1">
      <c r="A166" s="322">
        <v>41745</v>
      </c>
      <c r="B166" s="279" t="s">
        <v>1008</v>
      </c>
      <c r="C166" s="317">
        <v>1</v>
      </c>
      <c r="D166" s="318">
        <v>81111303</v>
      </c>
      <c r="E166" s="318" t="s">
        <v>414</v>
      </c>
      <c r="F166" s="319" t="s">
        <v>267</v>
      </c>
      <c r="G166" s="319" t="s">
        <v>145</v>
      </c>
      <c r="H166" s="369" t="s">
        <v>242</v>
      </c>
      <c r="I166" s="368" t="s">
        <v>1450</v>
      </c>
      <c r="J166" s="320" t="s">
        <v>362</v>
      </c>
      <c r="K166" s="320" t="s">
        <v>322</v>
      </c>
      <c r="L166" s="321" t="s">
        <v>244</v>
      </c>
      <c r="M166" s="321" t="s">
        <v>378</v>
      </c>
      <c r="N166" s="321" t="s">
        <v>323</v>
      </c>
      <c r="O166" s="321" t="s">
        <v>979</v>
      </c>
      <c r="P166" s="321" t="s">
        <v>152</v>
      </c>
      <c r="Q166" s="321" t="s">
        <v>153</v>
      </c>
      <c r="R166" s="322">
        <v>42309</v>
      </c>
      <c r="S166" s="323">
        <v>-66</v>
      </c>
      <c r="T166" s="323">
        <v>-9.4285714285714288</v>
      </c>
      <c r="U166" s="324">
        <v>0</v>
      </c>
      <c r="V166" s="324">
        <v>1</v>
      </c>
      <c r="W166" s="324">
        <v>0</v>
      </c>
      <c r="X166" s="324">
        <v>1</v>
      </c>
      <c r="Y166" s="325" t="s">
        <v>175</v>
      </c>
      <c r="Z166" s="325" t="s">
        <v>229</v>
      </c>
      <c r="AA166" s="326" t="s">
        <v>26</v>
      </c>
      <c r="AB166" s="326" t="s">
        <v>884</v>
      </c>
      <c r="AC166" s="326">
        <v>2098862</v>
      </c>
      <c r="AD166" s="319" t="s">
        <v>155</v>
      </c>
      <c r="AE166" s="325">
        <v>41745</v>
      </c>
      <c r="AF166" s="325">
        <v>42307</v>
      </c>
      <c r="AG166" s="319" t="s">
        <v>311</v>
      </c>
      <c r="AH166" s="319" t="s">
        <v>156</v>
      </c>
      <c r="AI166" s="319" t="s">
        <v>157</v>
      </c>
      <c r="AJ166" s="319" t="s">
        <v>230</v>
      </c>
      <c r="AK166" s="319" t="s">
        <v>159</v>
      </c>
      <c r="AL166" s="319" t="s">
        <v>160</v>
      </c>
      <c r="AM166" s="319"/>
      <c r="AN166" s="319"/>
      <c r="AO166" s="327" t="s">
        <v>967</v>
      </c>
      <c r="AP166" s="319" t="s">
        <v>362</v>
      </c>
      <c r="AQ166" s="319" t="s">
        <v>162</v>
      </c>
      <c r="AR166" s="319" t="s">
        <v>163</v>
      </c>
      <c r="AS166" s="319" t="s">
        <v>164</v>
      </c>
      <c r="AT166" s="319" t="s">
        <v>332</v>
      </c>
      <c r="AU166" s="319" t="s">
        <v>1616</v>
      </c>
      <c r="AV166" s="325" t="s">
        <v>178</v>
      </c>
      <c r="AW166" s="319" t="s">
        <v>960</v>
      </c>
      <c r="AX166" s="319" t="s">
        <v>818</v>
      </c>
      <c r="AY166" s="325" t="s">
        <v>901</v>
      </c>
      <c r="AZ166" s="325" t="s">
        <v>363</v>
      </c>
      <c r="BA166" s="325">
        <v>34855</v>
      </c>
      <c r="BB166" s="325">
        <v>39686</v>
      </c>
      <c r="BC166" s="319" t="s">
        <v>168</v>
      </c>
      <c r="BD166" s="319" t="s">
        <v>808</v>
      </c>
      <c r="BE166" s="319" t="s">
        <v>808</v>
      </c>
      <c r="BF166" s="299" t="s">
        <v>786</v>
      </c>
      <c r="BG166" s="299" t="b">
        <v>1</v>
      </c>
      <c r="BH166" s="299">
        <v>67</v>
      </c>
      <c r="BI166" s="370">
        <v>0.6</v>
      </c>
      <c r="BJ166" s="298" t="s">
        <v>845</v>
      </c>
      <c r="BK166" s="298">
        <v>0</v>
      </c>
      <c r="BL166" s="299" t="s">
        <v>104</v>
      </c>
    </row>
    <row r="167" spans="1:64" ht="12.75" customHeight="1">
      <c r="A167" s="322">
        <v>42064</v>
      </c>
      <c r="B167" s="279" t="s">
        <v>1008</v>
      </c>
      <c r="C167" s="317">
        <v>1</v>
      </c>
      <c r="D167" s="318">
        <v>20294438</v>
      </c>
      <c r="E167" s="318" t="s">
        <v>415</v>
      </c>
      <c r="F167" s="319" t="s">
        <v>144</v>
      </c>
      <c r="G167" s="319" t="s">
        <v>145</v>
      </c>
      <c r="H167" s="369" t="s">
        <v>242</v>
      </c>
      <c r="I167" s="368" t="s">
        <v>1450</v>
      </c>
      <c r="J167" s="320" t="s">
        <v>146</v>
      </c>
      <c r="K167" s="320" t="s">
        <v>147</v>
      </c>
      <c r="L167" s="321" t="s">
        <v>148</v>
      </c>
      <c r="M167" s="321" t="s">
        <v>149</v>
      </c>
      <c r="N167" s="321" t="s">
        <v>313</v>
      </c>
      <c r="O167" s="321" t="s">
        <v>151</v>
      </c>
      <c r="P167" s="321" t="s">
        <v>152</v>
      </c>
      <c r="Q167" s="321" t="s">
        <v>153</v>
      </c>
      <c r="R167" s="322">
        <v>42309</v>
      </c>
      <c r="S167" s="323">
        <v>-66</v>
      </c>
      <c r="T167" s="323">
        <v>-9.4285714285714288</v>
      </c>
      <c r="U167" s="324">
        <v>0</v>
      </c>
      <c r="V167" s="324">
        <v>1</v>
      </c>
      <c r="W167" s="324">
        <v>0</v>
      </c>
      <c r="X167" s="324">
        <v>1</v>
      </c>
      <c r="Y167" s="325" t="s">
        <v>154</v>
      </c>
      <c r="Z167" s="325" t="s">
        <v>154</v>
      </c>
      <c r="AA167" s="326" t="s">
        <v>22</v>
      </c>
      <c r="AB167" s="326" t="s">
        <v>149</v>
      </c>
      <c r="AC167" s="326">
        <v>3906745</v>
      </c>
      <c r="AD167" s="319" t="s">
        <v>155</v>
      </c>
      <c r="AE167" s="325">
        <v>42064</v>
      </c>
      <c r="AF167" s="325">
        <v>42308</v>
      </c>
      <c r="AG167" s="319" t="s">
        <v>311</v>
      </c>
      <c r="AH167" s="319" t="s">
        <v>156</v>
      </c>
      <c r="AI167" s="319" t="s">
        <v>157</v>
      </c>
      <c r="AJ167" s="319" t="s">
        <v>158</v>
      </c>
      <c r="AK167" s="319" t="s">
        <v>159</v>
      </c>
      <c r="AL167" s="319" t="s">
        <v>160</v>
      </c>
      <c r="AM167" s="319"/>
      <c r="AN167" s="319"/>
      <c r="AO167" s="327" t="s">
        <v>949</v>
      </c>
      <c r="AP167" s="319" t="s">
        <v>161</v>
      </c>
      <c r="AQ167" s="319" t="s">
        <v>162</v>
      </c>
      <c r="AR167" s="319" t="s">
        <v>163</v>
      </c>
      <c r="AS167" s="319" t="s">
        <v>164</v>
      </c>
      <c r="AT167" s="319" t="s">
        <v>331</v>
      </c>
      <c r="AU167" s="319" t="s">
        <v>1233</v>
      </c>
      <c r="AV167" s="325" t="s">
        <v>166</v>
      </c>
      <c r="AW167" s="319" t="s">
        <v>962</v>
      </c>
      <c r="AX167" s="319" t="s">
        <v>807</v>
      </c>
      <c r="AY167" s="325" t="s">
        <v>889</v>
      </c>
      <c r="AZ167" s="325" t="s">
        <v>167</v>
      </c>
      <c r="BA167" s="325">
        <v>38047</v>
      </c>
      <c r="BB167" s="325">
        <v>39142</v>
      </c>
      <c r="BC167" s="319" t="s">
        <v>168</v>
      </c>
      <c r="BD167" s="319" t="s">
        <v>808</v>
      </c>
      <c r="BE167" s="319" t="s">
        <v>808</v>
      </c>
      <c r="BF167" s="299" t="s">
        <v>786</v>
      </c>
      <c r="BG167" s="299" t="b">
        <v>1</v>
      </c>
      <c r="BH167" s="299">
        <v>68</v>
      </c>
      <c r="BI167" s="370">
        <v>0.85</v>
      </c>
      <c r="BJ167" s="298" t="s">
        <v>845</v>
      </c>
      <c r="BK167" s="298">
        <v>0</v>
      </c>
      <c r="BL167" s="299" t="s">
        <v>104</v>
      </c>
    </row>
    <row r="168" spans="1:64" ht="12.75" customHeight="1">
      <c r="A168" s="322">
        <v>41792</v>
      </c>
      <c r="B168" s="279" t="s">
        <v>1008</v>
      </c>
      <c r="C168" s="317">
        <v>1</v>
      </c>
      <c r="D168" s="318">
        <v>81042450</v>
      </c>
      <c r="E168" s="318" t="s">
        <v>416</v>
      </c>
      <c r="F168" s="319" t="s">
        <v>267</v>
      </c>
      <c r="G168" s="319" t="s">
        <v>145</v>
      </c>
      <c r="H168" s="369" t="s">
        <v>242</v>
      </c>
      <c r="I168" s="368" t="s">
        <v>1450</v>
      </c>
      <c r="J168" s="320" t="s">
        <v>180</v>
      </c>
      <c r="K168" s="320" t="s">
        <v>147</v>
      </c>
      <c r="L168" s="321" t="s">
        <v>148</v>
      </c>
      <c r="M168" s="321" t="s">
        <v>181</v>
      </c>
      <c r="N168" s="321" t="s">
        <v>182</v>
      </c>
      <c r="O168" s="321" t="s">
        <v>154</v>
      </c>
      <c r="P168" s="321" t="s">
        <v>152</v>
      </c>
      <c r="Q168" s="321" t="s">
        <v>153</v>
      </c>
      <c r="R168" s="322">
        <v>42309</v>
      </c>
      <c r="S168" s="323">
        <v>-66</v>
      </c>
      <c r="T168" s="323">
        <v>-9.4285714285714288</v>
      </c>
      <c r="U168" s="324">
        <v>0</v>
      </c>
      <c r="V168" s="324">
        <v>1</v>
      </c>
      <c r="W168" s="324">
        <v>0</v>
      </c>
      <c r="X168" s="324">
        <v>1</v>
      </c>
      <c r="Y168" s="325" t="s">
        <v>175</v>
      </c>
      <c r="Z168" s="325" t="s">
        <v>229</v>
      </c>
      <c r="AA168" s="326" t="s">
        <v>26</v>
      </c>
      <c r="AB168" s="326" t="s">
        <v>181</v>
      </c>
      <c r="AC168" s="326">
        <v>1843097</v>
      </c>
      <c r="AD168" s="319" t="s">
        <v>155</v>
      </c>
      <c r="AE168" s="325">
        <v>41792</v>
      </c>
      <c r="AF168" s="325">
        <v>42307</v>
      </c>
      <c r="AG168" s="319" t="s">
        <v>311</v>
      </c>
      <c r="AH168" s="319" t="s">
        <v>156</v>
      </c>
      <c r="AI168" s="319" t="s">
        <v>157</v>
      </c>
      <c r="AJ168" s="319" t="s">
        <v>230</v>
      </c>
      <c r="AK168" s="319" t="s">
        <v>159</v>
      </c>
      <c r="AL168" s="319" t="s">
        <v>160</v>
      </c>
      <c r="AM168" s="319"/>
      <c r="AN168" s="319"/>
      <c r="AO168" s="327" t="s">
        <v>949</v>
      </c>
      <c r="AP168" s="319" t="s">
        <v>161</v>
      </c>
      <c r="AQ168" s="319" t="s">
        <v>162</v>
      </c>
      <c r="AR168" s="319" t="s">
        <v>163</v>
      </c>
      <c r="AS168" s="319" t="s">
        <v>164</v>
      </c>
      <c r="AT168" s="319" t="s">
        <v>165</v>
      </c>
      <c r="AU168" s="319" t="s">
        <v>417</v>
      </c>
      <c r="AV168" s="325" t="s">
        <v>219</v>
      </c>
      <c r="AW168" s="319" t="s">
        <v>966</v>
      </c>
      <c r="AX168" s="319" t="s">
        <v>831</v>
      </c>
      <c r="AY168" s="325" t="s">
        <v>889</v>
      </c>
      <c r="AZ168" s="325" t="s">
        <v>186</v>
      </c>
      <c r="BA168" s="325">
        <v>31390</v>
      </c>
      <c r="BB168" s="325">
        <v>39686</v>
      </c>
      <c r="BC168" s="319" t="s">
        <v>168</v>
      </c>
      <c r="BD168" s="319" t="s">
        <v>808</v>
      </c>
      <c r="BE168" s="319" t="s">
        <v>808</v>
      </c>
      <c r="BF168" s="299" t="s">
        <v>786</v>
      </c>
      <c r="BG168" s="299" t="b">
        <v>1</v>
      </c>
      <c r="BH168" s="299">
        <v>67</v>
      </c>
      <c r="BI168" s="370">
        <v>0.6</v>
      </c>
      <c r="BJ168" s="298" t="s">
        <v>845</v>
      </c>
      <c r="BK168" s="298">
        <v>0</v>
      </c>
      <c r="BL168" s="299" t="s">
        <v>104</v>
      </c>
    </row>
    <row r="169" spans="1:64" ht="12.75" customHeight="1">
      <c r="A169" s="322">
        <v>42100</v>
      </c>
      <c r="B169" s="279" t="s">
        <v>1008</v>
      </c>
      <c r="C169" s="317">
        <v>0.7</v>
      </c>
      <c r="D169" s="318">
        <v>60036151</v>
      </c>
      <c r="E169" s="318" t="s">
        <v>1316</v>
      </c>
      <c r="F169" s="319" t="s">
        <v>144</v>
      </c>
      <c r="G169" s="319" t="s">
        <v>59</v>
      </c>
      <c r="H169" s="369" t="s">
        <v>845</v>
      </c>
      <c r="I169" s="368" t="s">
        <v>1452</v>
      </c>
      <c r="J169" s="320" t="s">
        <v>908</v>
      </c>
      <c r="K169" s="320" t="s">
        <v>951</v>
      </c>
      <c r="L169" s="321" t="s">
        <v>148</v>
      </c>
      <c r="M169" s="321" t="s">
        <v>215</v>
      </c>
      <c r="N169" s="321" t="s">
        <v>225</v>
      </c>
      <c r="O169" s="321"/>
      <c r="P169" s="321" t="s">
        <v>1281</v>
      </c>
      <c r="Q169" s="321"/>
      <c r="R169" s="322"/>
      <c r="S169" s="323"/>
      <c r="T169" s="323"/>
      <c r="U169" s="324">
        <v>0.30000000000000004</v>
      </c>
      <c r="V169" s="324">
        <v>0.7</v>
      </c>
      <c r="W169" s="324">
        <v>0.29999999999999993</v>
      </c>
      <c r="X169" s="324">
        <v>0.70000000000000007</v>
      </c>
      <c r="Y169" s="325" t="s">
        <v>205</v>
      </c>
      <c r="Z169" s="325" t="s">
        <v>257</v>
      </c>
      <c r="AA169" s="326" t="s">
        <v>1018</v>
      </c>
      <c r="AB169" s="326" t="s">
        <v>1138</v>
      </c>
      <c r="AC169" s="326">
        <v>944594</v>
      </c>
      <c r="AD169" s="319" t="s">
        <v>155</v>
      </c>
      <c r="AE169" s="325">
        <v>42100</v>
      </c>
      <c r="AF169" s="325">
        <v>42308</v>
      </c>
      <c r="AG169" s="319" t="s">
        <v>311</v>
      </c>
      <c r="AH169" s="319" t="s">
        <v>156</v>
      </c>
      <c r="AI169" s="319" t="s">
        <v>340</v>
      </c>
      <c r="AJ169" s="319" t="s">
        <v>154</v>
      </c>
      <c r="AK169" s="319" t="s">
        <v>340</v>
      </c>
      <c r="AL169" s="319" t="s">
        <v>319</v>
      </c>
      <c r="AM169" s="319"/>
      <c r="AN169" s="319"/>
      <c r="AO169" s="327" t="s">
        <v>1139</v>
      </c>
      <c r="AP169" s="319" t="s">
        <v>908</v>
      </c>
      <c r="AQ169" s="319" t="s">
        <v>335</v>
      </c>
      <c r="AR169" s="319" t="s">
        <v>163</v>
      </c>
      <c r="AS169" s="319" t="s">
        <v>164</v>
      </c>
      <c r="AT169" s="319" t="s">
        <v>165</v>
      </c>
      <c r="AU169" s="319" t="s">
        <v>1317</v>
      </c>
      <c r="AV169" s="325" t="s">
        <v>178</v>
      </c>
      <c r="AW169" s="319" t="s">
        <v>956</v>
      </c>
      <c r="AX169" s="319"/>
      <c r="AY169" s="325"/>
      <c r="AZ169" s="325"/>
      <c r="BA169" s="325">
        <v>42100</v>
      </c>
      <c r="BB169" s="325">
        <v>42100</v>
      </c>
      <c r="BC169" s="319" t="s">
        <v>168</v>
      </c>
      <c r="BD169" s="319" t="s">
        <v>808</v>
      </c>
      <c r="BE169" s="319" t="s">
        <v>808</v>
      </c>
      <c r="BF169" s="299" t="s">
        <v>845</v>
      </c>
      <c r="BG169" s="299" t="b">
        <v>1</v>
      </c>
      <c r="BH169" s="299">
        <v>68</v>
      </c>
      <c r="BI169" s="370" t="s">
        <v>1284</v>
      </c>
      <c r="BJ169" s="298" t="s">
        <v>845</v>
      </c>
      <c r="BK169" s="298">
        <v>0</v>
      </c>
      <c r="BL169" s="299" t="s">
        <v>1465</v>
      </c>
    </row>
    <row r="170" spans="1:64" ht="12.75" customHeight="1">
      <c r="A170" s="322">
        <v>41944</v>
      </c>
      <c r="B170" s="279" t="s">
        <v>916</v>
      </c>
      <c r="C170" s="317">
        <v>1</v>
      </c>
      <c r="D170" s="318">
        <v>21734110</v>
      </c>
      <c r="E170" s="318" t="s">
        <v>941</v>
      </c>
      <c r="F170" s="319" t="s">
        <v>144</v>
      </c>
      <c r="G170" s="319" t="s">
        <v>145</v>
      </c>
      <c r="H170" s="369" t="s">
        <v>242</v>
      </c>
      <c r="I170" s="368" t="s">
        <v>1437</v>
      </c>
      <c r="J170" s="320" t="s">
        <v>307</v>
      </c>
      <c r="K170" s="320" t="s">
        <v>270</v>
      </c>
      <c r="L170" s="321" t="s">
        <v>1451</v>
      </c>
      <c r="M170" s="321" t="s">
        <v>308</v>
      </c>
      <c r="N170" s="321"/>
      <c r="O170" s="321" t="s">
        <v>154</v>
      </c>
      <c r="P170" s="321" t="s">
        <v>152</v>
      </c>
      <c r="Q170" s="321" t="s">
        <v>153</v>
      </c>
      <c r="R170" s="322">
        <v>42278</v>
      </c>
      <c r="S170" s="323">
        <v>-35</v>
      </c>
      <c r="T170" s="323">
        <v>-5</v>
      </c>
      <c r="U170" s="324">
        <v>0</v>
      </c>
      <c r="V170" s="324">
        <v>1</v>
      </c>
      <c r="W170" s="324">
        <v>0</v>
      </c>
      <c r="X170" s="324">
        <v>1</v>
      </c>
      <c r="Y170" s="325" t="s">
        <v>154</v>
      </c>
      <c r="Z170" s="325" t="s">
        <v>154</v>
      </c>
      <c r="AA170" s="326" t="s">
        <v>921</v>
      </c>
      <c r="AB170" s="326" t="s">
        <v>938</v>
      </c>
      <c r="AC170" s="326">
        <v>3980559</v>
      </c>
      <c r="AD170" s="319" t="s">
        <v>176</v>
      </c>
      <c r="AE170" s="325">
        <v>41944</v>
      </c>
      <c r="AF170" s="325">
        <v>42277</v>
      </c>
      <c r="AG170" s="319" t="s">
        <v>311</v>
      </c>
      <c r="AH170" s="319" t="s">
        <v>156</v>
      </c>
      <c r="AI170" s="319" t="s">
        <v>157</v>
      </c>
      <c r="AJ170" s="319" t="s">
        <v>154</v>
      </c>
      <c r="AK170" s="319" t="s">
        <v>290</v>
      </c>
      <c r="AL170" s="319" t="s">
        <v>160</v>
      </c>
      <c r="AM170" s="319"/>
      <c r="AN170" s="319"/>
      <c r="AO170" s="327" t="s">
        <v>964</v>
      </c>
      <c r="AP170" s="319" t="s">
        <v>272</v>
      </c>
      <c r="AQ170" s="319" t="s">
        <v>162</v>
      </c>
      <c r="AR170" s="319" t="s">
        <v>163</v>
      </c>
      <c r="AS170" s="319" t="s">
        <v>164</v>
      </c>
      <c r="AT170" s="319" t="s">
        <v>366</v>
      </c>
      <c r="AU170" s="319" t="s">
        <v>942</v>
      </c>
      <c r="AV170" s="325" t="s">
        <v>273</v>
      </c>
      <c r="AW170" s="319" t="s">
        <v>965</v>
      </c>
      <c r="AX170" s="319" t="s">
        <v>820</v>
      </c>
      <c r="AY170" s="325" t="s">
        <v>894</v>
      </c>
      <c r="AZ170" s="325" t="s">
        <v>309</v>
      </c>
      <c r="BA170" s="325">
        <v>40644</v>
      </c>
      <c r="BB170" s="325">
        <v>40644</v>
      </c>
      <c r="BC170" s="319" t="s">
        <v>168</v>
      </c>
      <c r="BD170" s="319" t="s">
        <v>808</v>
      </c>
      <c r="BE170" s="319" t="s">
        <v>808</v>
      </c>
      <c r="BF170" s="299" t="s">
        <v>786</v>
      </c>
      <c r="BG170" s="299" t="b">
        <v>1</v>
      </c>
      <c r="BH170" s="299">
        <v>37</v>
      </c>
      <c r="BI170" s="370">
        <v>0.9</v>
      </c>
      <c r="BJ170" s="298" t="s">
        <v>845</v>
      </c>
      <c r="BK170" s="298">
        <v>0</v>
      </c>
      <c r="BL170" s="299" t="s">
        <v>104</v>
      </c>
    </row>
    <row r="171" spans="1:64" ht="12.75" customHeight="1">
      <c r="A171" s="322">
        <v>41883</v>
      </c>
      <c r="B171" s="279" t="s">
        <v>1008</v>
      </c>
      <c r="C171" s="317">
        <v>0.7</v>
      </c>
      <c r="D171" s="318">
        <v>20276914</v>
      </c>
      <c r="E171" s="318" t="s">
        <v>1320</v>
      </c>
      <c r="F171" s="319" t="s">
        <v>267</v>
      </c>
      <c r="G171" s="319" t="s">
        <v>59</v>
      </c>
      <c r="H171" s="369" t="s">
        <v>845</v>
      </c>
      <c r="I171" s="368" t="s">
        <v>1452</v>
      </c>
      <c r="J171" s="320" t="s">
        <v>908</v>
      </c>
      <c r="K171" s="320" t="s">
        <v>951</v>
      </c>
      <c r="L171" s="321" t="s">
        <v>148</v>
      </c>
      <c r="M171" s="321" t="s">
        <v>181</v>
      </c>
      <c r="N171" s="321" t="s">
        <v>150</v>
      </c>
      <c r="O171" s="321"/>
      <c r="P171" s="321" t="s">
        <v>1281</v>
      </c>
      <c r="Q171" s="321"/>
      <c r="R171" s="322"/>
      <c r="S171" s="323"/>
      <c r="T171" s="323"/>
      <c r="U171" s="324">
        <v>0.30000000000000004</v>
      </c>
      <c r="V171" s="324">
        <v>0.7</v>
      </c>
      <c r="W171" s="324">
        <v>0.29999999999999993</v>
      </c>
      <c r="X171" s="324">
        <v>0.70000000000000007</v>
      </c>
      <c r="Y171" s="325" t="s">
        <v>205</v>
      </c>
      <c r="Z171" s="325" t="s">
        <v>257</v>
      </c>
      <c r="AA171" s="326" t="s">
        <v>1018</v>
      </c>
      <c r="AB171" s="326" t="s">
        <v>1250</v>
      </c>
      <c r="AC171" s="326">
        <v>2488623</v>
      </c>
      <c r="AD171" s="319" t="s">
        <v>155</v>
      </c>
      <c r="AE171" s="325">
        <v>41883</v>
      </c>
      <c r="AF171" s="325">
        <v>42308</v>
      </c>
      <c r="AG171" s="319" t="s">
        <v>311</v>
      </c>
      <c r="AH171" s="319" t="s">
        <v>156</v>
      </c>
      <c r="AI171" s="319" t="s">
        <v>340</v>
      </c>
      <c r="AJ171" s="319" t="s">
        <v>154</v>
      </c>
      <c r="AK171" s="319" t="s">
        <v>340</v>
      </c>
      <c r="AL171" s="319" t="s">
        <v>319</v>
      </c>
      <c r="AM171" s="319"/>
      <c r="AN171" s="319"/>
      <c r="AO171" s="327" t="s">
        <v>1020</v>
      </c>
      <c r="AP171" s="319" t="s">
        <v>908</v>
      </c>
      <c r="AQ171" s="319" t="s">
        <v>335</v>
      </c>
      <c r="AR171" s="319" t="s">
        <v>163</v>
      </c>
      <c r="AS171" s="319" t="s">
        <v>164</v>
      </c>
      <c r="AT171" s="319" t="s">
        <v>165</v>
      </c>
      <c r="AU171" s="319" t="s">
        <v>1617</v>
      </c>
      <c r="AV171" s="325" t="s">
        <v>166</v>
      </c>
      <c r="AW171" s="319" t="s">
        <v>970</v>
      </c>
      <c r="AX171" s="319"/>
      <c r="AY171" s="325"/>
      <c r="AZ171" s="325"/>
      <c r="BA171" s="325">
        <v>39027</v>
      </c>
      <c r="BB171" s="325">
        <v>39027</v>
      </c>
      <c r="BC171" s="319" t="s">
        <v>168</v>
      </c>
      <c r="BD171" s="319" t="s">
        <v>808</v>
      </c>
      <c r="BE171" s="319" t="s">
        <v>808</v>
      </c>
      <c r="BF171" s="299" t="s">
        <v>845</v>
      </c>
      <c r="BG171" s="299" t="b">
        <v>1</v>
      </c>
      <c r="BH171" s="299">
        <v>68</v>
      </c>
      <c r="BI171" s="370" t="s">
        <v>1284</v>
      </c>
      <c r="BJ171" s="298" t="s">
        <v>845</v>
      </c>
      <c r="BK171" s="298">
        <v>0</v>
      </c>
      <c r="BL171" s="299" t="s">
        <v>104</v>
      </c>
    </row>
    <row r="172" spans="1:64" ht="12.75" customHeight="1">
      <c r="A172" s="322">
        <v>42233</v>
      </c>
      <c r="B172" s="279" t="s">
        <v>1008</v>
      </c>
      <c r="C172" s="317">
        <v>1</v>
      </c>
      <c r="D172" s="318">
        <v>21744917</v>
      </c>
      <c r="E172" s="318" t="s">
        <v>1478</v>
      </c>
      <c r="F172" s="319" t="s">
        <v>144</v>
      </c>
      <c r="G172" s="319" t="s">
        <v>145</v>
      </c>
      <c r="H172" s="369" t="s">
        <v>242</v>
      </c>
      <c r="I172" s="368" t="s">
        <v>1450</v>
      </c>
      <c r="J172" s="320" t="s">
        <v>180</v>
      </c>
      <c r="K172" s="320" t="s">
        <v>147</v>
      </c>
      <c r="L172" s="321" t="s">
        <v>148</v>
      </c>
      <c r="M172" s="321" t="s">
        <v>353</v>
      </c>
      <c r="N172" s="321" t="s">
        <v>313</v>
      </c>
      <c r="O172" s="321" t="s">
        <v>154</v>
      </c>
      <c r="P172" s="321" t="s">
        <v>152</v>
      </c>
      <c r="Q172" s="321" t="s">
        <v>153</v>
      </c>
      <c r="R172" s="322">
        <v>42309</v>
      </c>
      <c r="S172" s="323">
        <v>-66</v>
      </c>
      <c r="T172" s="323">
        <v>-9.4285714285714288</v>
      </c>
      <c r="U172" s="324">
        <v>0</v>
      </c>
      <c r="V172" s="324">
        <v>1</v>
      </c>
      <c r="W172" s="324">
        <v>0</v>
      </c>
      <c r="X172" s="324">
        <v>1</v>
      </c>
      <c r="Y172" s="325" t="s">
        <v>205</v>
      </c>
      <c r="Z172" s="325" t="s">
        <v>257</v>
      </c>
      <c r="AA172" s="326" t="s">
        <v>1534</v>
      </c>
      <c r="AB172" s="326" t="s">
        <v>1400</v>
      </c>
      <c r="AC172" s="326">
        <v>5960423</v>
      </c>
      <c r="AD172" s="319" t="s">
        <v>155</v>
      </c>
      <c r="AE172" s="325">
        <v>42233</v>
      </c>
      <c r="AF172" s="325">
        <v>42308</v>
      </c>
      <c r="AG172" s="319" t="s">
        <v>311</v>
      </c>
      <c r="AH172" s="319" t="s">
        <v>156</v>
      </c>
      <c r="AI172" s="319" t="s">
        <v>157</v>
      </c>
      <c r="AJ172" s="319" t="s">
        <v>158</v>
      </c>
      <c r="AK172" s="319" t="s">
        <v>159</v>
      </c>
      <c r="AL172" s="319" t="s">
        <v>160</v>
      </c>
      <c r="AM172" s="319"/>
      <c r="AN172" s="319"/>
      <c r="AO172" s="327" t="s">
        <v>949</v>
      </c>
      <c r="AP172" s="319" t="s">
        <v>161</v>
      </c>
      <c r="AQ172" s="319" t="s">
        <v>162</v>
      </c>
      <c r="AR172" s="319" t="s">
        <v>163</v>
      </c>
      <c r="AS172" s="319" t="s">
        <v>164</v>
      </c>
      <c r="AT172" s="319" t="s">
        <v>329</v>
      </c>
      <c r="AU172" s="319" t="s">
        <v>1479</v>
      </c>
      <c r="AV172" s="325" t="s">
        <v>178</v>
      </c>
      <c r="AW172" s="319" t="s">
        <v>956</v>
      </c>
      <c r="AX172" s="319" t="s">
        <v>809</v>
      </c>
      <c r="AY172" s="325" t="s">
        <v>889</v>
      </c>
      <c r="AZ172" s="325" t="s">
        <v>186</v>
      </c>
      <c r="BA172" s="325">
        <v>40756</v>
      </c>
      <c r="BB172" s="325">
        <v>40756</v>
      </c>
      <c r="BC172" s="319" t="s">
        <v>168</v>
      </c>
      <c r="BD172" s="319" t="s">
        <v>808</v>
      </c>
      <c r="BE172" s="319" t="s">
        <v>808</v>
      </c>
      <c r="BF172" s="299" t="s">
        <v>786</v>
      </c>
      <c r="BG172" s="299" t="b">
        <v>1</v>
      </c>
      <c r="BH172" s="299">
        <v>68</v>
      </c>
      <c r="BI172" s="370">
        <v>0.85</v>
      </c>
      <c r="BJ172" s="298" t="s">
        <v>845</v>
      </c>
      <c r="BK172" s="298">
        <v>0</v>
      </c>
      <c r="BL172" s="299" t="s">
        <v>104</v>
      </c>
    </row>
    <row r="173" spans="1:64" ht="12.75" customHeight="1">
      <c r="A173" s="322">
        <v>42233</v>
      </c>
      <c r="B173" s="279" t="s">
        <v>1008</v>
      </c>
      <c r="C173" s="317">
        <v>1</v>
      </c>
      <c r="D173" s="318">
        <v>333279</v>
      </c>
      <c r="E173" s="318" t="s">
        <v>418</v>
      </c>
      <c r="F173" s="319" t="s">
        <v>144</v>
      </c>
      <c r="G173" s="319" t="s">
        <v>145</v>
      </c>
      <c r="H173" s="369" t="s">
        <v>242</v>
      </c>
      <c r="I173" s="368" t="s">
        <v>1450</v>
      </c>
      <c r="J173" s="320" t="s">
        <v>259</v>
      </c>
      <c r="K173" s="320" t="s">
        <v>147</v>
      </c>
      <c r="L173" s="321" t="s">
        <v>148</v>
      </c>
      <c r="M173" s="321" t="s">
        <v>150</v>
      </c>
      <c r="N173" s="321" t="s">
        <v>225</v>
      </c>
      <c r="O173" s="321" t="s">
        <v>203</v>
      </c>
      <c r="P173" s="321" t="s">
        <v>265</v>
      </c>
      <c r="Q173" s="321" t="s">
        <v>266</v>
      </c>
      <c r="R173" s="322">
        <v>42217</v>
      </c>
      <c r="S173" s="323">
        <v>26</v>
      </c>
      <c r="T173" s="323">
        <v>3.7142857142857144</v>
      </c>
      <c r="U173" s="324">
        <v>0</v>
      </c>
      <c r="V173" s="324">
        <v>1</v>
      </c>
      <c r="W173" s="324"/>
      <c r="X173" s="324"/>
      <c r="Y173" s="325"/>
      <c r="Z173" s="325" t="s">
        <v>32</v>
      </c>
      <c r="AA173" s="326" t="s">
        <v>32</v>
      </c>
      <c r="AB173" s="326"/>
      <c r="AC173" s="326"/>
      <c r="AD173" s="319"/>
      <c r="AE173" s="325">
        <v>42233</v>
      </c>
      <c r="AF173" s="325">
        <v>42308</v>
      </c>
      <c r="AG173" s="319"/>
      <c r="AH173" s="319"/>
      <c r="AI173" s="319"/>
      <c r="AJ173" s="319"/>
      <c r="AK173" s="319"/>
      <c r="AL173" s="319" t="s">
        <v>319</v>
      </c>
      <c r="AM173" s="319"/>
      <c r="AN173" s="319" t="s">
        <v>868</v>
      </c>
      <c r="AO173" s="327" t="s">
        <v>949</v>
      </c>
      <c r="AP173" s="319" t="s">
        <v>161</v>
      </c>
      <c r="AQ173" s="319" t="s">
        <v>162</v>
      </c>
      <c r="AR173" s="319" t="s">
        <v>163</v>
      </c>
      <c r="AS173" s="319" t="s">
        <v>164</v>
      </c>
      <c r="AT173" s="319" t="s">
        <v>165</v>
      </c>
      <c r="AU173" s="319" t="s">
        <v>869</v>
      </c>
      <c r="AV173" s="325" t="s">
        <v>219</v>
      </c>
      <c r="AW173" s="319" t="s">
        <v>973</v>
      </c>
      <c r="AX173" s="319" t="s">
        <v>841</v>
      </c>
      <c r="AY173" s="325" t="s">
        <v>889</v>
      </c>
      <c r="AZ173" s="325" t="s">
        <v>263</v>
      </c>
      <c r="BA173" s="325">
        <v>40537</v>
      </c>
      <c r="BB173" s="325">
        <v>35577</v>
      </c>
      <c r="BC173" s="319" t="s">
        <v>168</v>
      </c>
      <c r="BD173" s="319" t="s">
        <v>808</v>
      </c>
      <c r="BE173" s="319" t="s">
        <v>808</v>
      </c>
      <c r="BF173" s="299" t="s">
        <v>789</v>
      </c>
      <c r="BG173" s="299" t="b">
        <v>0</v>
      </c>
      <c r="BI173" s="370">
        <v>0.85</v>
      </c>
      <c r="BJ173" s="298" t="s">
        <v>845</v>
      </c>
      <c r="BK173" s="298">
        <v>0</v>
      </c>
      <c r="BL173" s="299" t="s">
        <v>104</v>
      </c>
    </row>
    <row r="174" spans="1:64" ht="12.75" customHeight="1">
      <c r="A174" s="322">
        <v>41699</v>
      </c>
      <c r="B174" s="279" t="s">
        <v>1008</v>
      </c>
      <c r="C174" s="317">
        <v>1</v>
      </c>
      <c r="D174" s="318">
        <v>21874635</v>
      </c>
      <c r="E174" s="318" t="s">
        <v>1234</v>
      </c>
      <c r="F174" s="319" t="s">
        <v>144</v>
      </c>
      <c r="G174" s="319" t="s">
        <v>145</v>
      </c>
      <c r="H174" s="369" t="s">
        <v>242</v>
      </c>
      <c r="I174" s="368" t="s">
        <v>1450</v>
      </c>
      <c r="J174" s="320" t="s">
        <v>187</v>
      </c>
      <c r="K174" s="320" t="s">
        <v>147</v>
      </c>
      <c r="L174" s="321" t="s">
        <v>148</v>
      </c>
      <c r="M174" s="321" t="s">
        <v>215</v>
      </c>
      <c r="N174" s="321" t="s">
        <v>150</v>
      </c>
      <c r="O174" s="321" t="s">
        <v>154</v>
      </c>
      <c r="P174" s="321" t="s">
        <v>152</v>
      </c>
      <c r="Q174" s="321" t="s">
        <v>153</v>
      </c>
      <c r="R174" s="322">
        <v>42309</v>
      </c>
      <c r="S174" s="323">
        <v>-66</v>
      </c>
      <c r="T174" s="323">
        <v>-9.4285714285714288</v>
      </c>
      <c r="U174" s="324">
        <v>0</v>
      </c>
      <c r="V174" s="324">
        <v>1</v>
      </c>
      <c r="W174" s="324">
        <v>0</v>
      </c>
      <c r="X174" s="324">
        <v>1</v>
      </c>
      <c r="Y174" s="325" t="s">
        <v>205</v>
      </c>
      <c r="Z174" s="325" t="s">
        <v>257</v>
      </c>
      <c r="AA174" s="326" t="s">
        <v>1235</v>
      </c>
      <c r="AB174" s="326" t="s">
        <v>1236</v>
      </c>
      <c r="AC174" s="326">
        <v>1339888</v>
      </c>
      <c r="AD174" s="319" t="s">
        <v>155</v>
      </c>
      <c r="AE174" s="325">
        <v>41699</v>
      </c>
      <c r="AF174" s="325">
        <v>42308</v>
      </c>
      <c r="AG174" s="319" t="s">
        <v>311</v>
      </c>
      <c r="AH174" s="319" t="s">
        <v>156</v>
      </c>
      <c r="AI174" s="319" t="s">
        <v>340</v>
      </c>
      <c r="AJ174" s="319" t="s">
        <v>357</v>
      </c>
      <c r="AK174" s="319" t="s">
        <v>340</v>
      </c>
      <c r="AL174" s="319" t="s">
        <v>319</v>
      </c>
      <c r="AM174" s="319"/>
      <c r="AN174" s="319"/>
      <c r="AO174" s="327" t="s">
        <v>949</v>
      </c>
      <c r="AP174" s="319" t="s">
        <v>161</v>
      </c>
      <c r="AQ174" s="319" t="s">
        <v>162</v>
      </c>
      <c r="AR174" s="319" t="s">
        <v>163</v>
      </c>
      <c r="AS174" s="319" t="s">
        <v>164</v>
      </c>
      <c r="AT174" s="319" t="s">
        <v>165</v>
      </c>
      <c r="AU174" s="319" t="s">
        <v>1237</v>
      </c>
      <c r="AV174" s="325" t="s">
        <v>178</v>
      </c>
      <c r="AW174" s="319" t="s">
        <v>956</v>
      </c>
      <c r="AX174" s="319" t="s">
        <v>809</v>
      </c>
      <c r="AY174" s="325" t="s">
        <v>889</v>
      </c>
      <c r="AZ174" s="325" t="s">
        <v>193</v>
      </c>
      <c r="BA174" s="325">
        <v>41127</v>
      </c>
      <c r="BB174" s="325">
        <v>41127</v>
      </c>
      <c r="BC174" s="319" t="s">
        <v>168</v>
      </c>
      <c r="BD174" s="319" t="s">
        <v>808</v>
      </c>
      <c r="BE174" s="319" t="s">
        <v>808</v>
      </c>
      <c r="BF174" s="299" t="s">
        <v>786</v>
      </c>
      <c r="BG174" s="299" t="b">
        <v>1</v>
      </c>
      <c r="BH174" s="299">
        <v>68</v>
      </c>
      <c r="BI174" s="370">
        <v>0.85</v>
      </c>
      <c r="BJ174" s="298" t="s">
        <v>845</v>
      </c>
      <c r="BK174" s="298">
        <v>0</v>
      </c>
      <c r="BL174" s="299" t="s">
        <v>104</v>
      </c>
    </row>
    <row r="175" spans="1:64" ht="12.75" customHeight="1">
      <c r="A175" s="322">
        <v>42044</v>
      </c>
      <c r="B175" s="279" t="s">
        <v>800</v>
      </c>
      <c r="C175" s="317">
        <v>1</v>
      </c>
      <c r="D175" s="318">
        <v>21939356</v>
      </c>
      <c r="E175" s="318" t="s">
        <v>1238</v>
      </c>
      <c r="F175" s="319" t="s">
        <v>235</v>
      </c>
      <c r="G175" s="319" t="s">
        <v>145</v>
      </c>
      <c r="H175" s="369" t="s">
        <v>242</v>
      </c>
      <c r="I175" s="368" t="s">
        <v>1437</v>
      </c>
      <c r="J175" s="320" t="s">
        <v>236</v>
      </c>
      <c r="K175" s="320" t="s">
        <v>147</v>
      </c>
      <c r="L175" s="321" t="s">
        <v>148</v>
      </c>
      <c r="M175" s="321" t="s">
        <v>216</v>
      </c>
      <c r="N175" s="321" t="s">
        <v>245</v>
      </c>
      <c r="O175" s="321" t="s">
        <v>154</v>
      </c>
      <c r="P175" s="321" t="s">
        <v>152</v>
      </c>
      <c r="Q175" s="321" t="s">
        <v>217</v>
      </c>
      <c r="R175" s="322">
        <v>42248</v>
      </c>
      <c r="S175" s="323">
        <v>-5</v>
      </c>
      <c r="T175" s="323">
        <v>-0.7142857142857143</v>
      </c>
      <c r="U175" s="324">
        <v>0</v>
      </c>
      <c r="V175" s="324">
        <v>1</v>
      </c>
      <c r="W175" s="324">
        <v>1</v>
      </c>
      <c r="X175" s="324">
        <v>0</v>
      </c>
      <c r="Y175" s="325" t="s">
        <v>154</v>
      </c>
      <c r="Z175" s="325" t="s">
        <v>154</v>
      </c>
      <c r="AA175" s="326" t="s">
        <v>1120</v>
      </c>
      <c r="AB175" s="326" t="s">
        <v>1239</v>
      </c>
      <c r="AC175" s="326">
        <v>3793575</v>
      </c>
      <c r="AD175" s="319" t="s">
        <v>155</v>
      </c>
      <c r="AE175" s="325">
        <v>42044</v>
      </c>
      <c r="AF175" s="325">
        <v>42247</v>
      </c>
      <c r="AG175" s="319" t="s">
        <v>311</v>
      </c>
      <c r="AH175" s="319" t="s">
        <v>156</v>
      </c>
      <c r="AI175" s="319" t="s">
        <v>157</v>
      </c>
      <c r="AJ175" s="319" t="s">
        <v>158</v>
      </c>
      <c r="AK175" s="319" t="s">
        <v>159</v>
      </c>
      <c r="AL175" s="319" t="s">
        <v>160</v>
      </c>
      <c r="AM175" s="319"/>
      <c r="AN175" s="319"/>
      <c r="AO175" s="327" t="s">
        <v>949</v>
      </c>
      <c r="AP175" s="319" t="s">
        <v>161</v>
      </c>
      <c r="AQ175" s="319" t="s">
        <v>162</v>
      </c>
      <c r="AR175" s="319" t="s">
        <v>163</v>
      </c>
      <c r="AS175" s="319" t="s">
        <v>164</v>
      </c>
      <c r="AT175" s="319" t="s">
        <v>223</v>
      </c>
      <c r="AU175" s="319" t="s">
        <v>1240</v>
      </c>
      <c r="AV175" s="325" t="s">
        <v>178</v>
      </c>
      <c r="AW175" s="319" t="s">
        <v>954</v>
      </c>
      <c r="AX175" s="319" t="s">
        <v>813</v>
      </c>
      <c r="AY175" s="325" t="s">
        <v>889</v>
      </c>
      <c r="AZ175" s="325" t="s">
        <v>241</v>
      </c>
      <c r="BA175" s="325">
        <v>41379</v>
      </c>
      <c r="BB175" s="325">
        <v>41379</v>
      </c>
      <c r="BC175" s="319" t="s">
        <v>168</v>
      </c>
      <c r="BD175" s="319" t="s">
        <v>808</v>
      </c>
      <c r="BE175" s="319" t="s">
        <v>808</v>
      </c>
      <c r="BF175" s="299" t="s">
        <v>786</v>
      </c>
      <c r="BG175" s="299" t="b">
        <v>1</v>
      </c>
      <c r="BH175" s="299">
        <v>7</v>
      </c>
      <c r="BI175" s="370">
        <v>0.85</v>
      </c>
      <c r="BJ175" s="298" t="s">
        <v>845</v>
      </c>
      <c r="BK175" s="298">
        <v>0</v>
      </c>
      <c r="BL175" s="299" t="s">
        <v>104</v>
      </c>
    </row>
    <row r="176" spans="1:64" ht="12.75" customHeight="1">
      <c r="A176" s="322">
        <v>42200</v>
      </c>
      <c r="B176" s="279" t="s">
        <v>1008</v>
      </c>
      <c r="C176" s="317">
        <v>1</v>
      </c>
      <c r="D176" s="318">
        <v>21842991</v>
      </c>
      <c r="E176" s="318" t="s">
        <v>419</v>
      </c>
      <c r="F176" s="319" t="s">
        <v>144</v>
      </c>
      <c r="G176" s="319" t="s">
        <v>145</v>
      </c>
      <c r="H176" s="369" t="s">
        <v>242</v>
      </c>
      <c r="I176" s="368" t="s">
        <v>1450</v>
      </c>
      <c r="J176" s="320" t="s">
        <v>187</v>
      </c>
      <c r="K176" s="320" t="s">
        <v>147</v>
      </c>
      <c r="L176" s="321" t="s">
        <v>148</v>
      </c>
      <c r="M176" s="321" t="s">
        <v>188</v>
      </c>
      <c r="N176" s="321" t="s">
        <v>181</v>
      </c>
      <c r="O176" s="321" t="s">
        <v>815</v>
      </c>
      <c r="P176" s="321" t="s">
        <v>265</v>
      </c>
      <c r="Q176" s="321" t="s">
        <v>266</v>
      </c>
      <c r="R176" s="322">
        <v>42217</v>
      </c>
      <c r="S176" s="323">
        <v>26</v>
      </c>
      <c r="T176" s="323">
        <v>3.7142857142857144</v>
      </c>
      <c r="U176" s="324">
        <v>0</v>
      </c>
      <c r="V176" s="324">
        <v>1</v>
      </c>
      <c r="W176" s="324">
        <v>0</v>
      </c>
      <c r="X176" s="324">
        <v>1</v>
      </c>
      <c r="Y176" s="325" t="s">
        <v>154</v>
      </c>
      <c r="Z176" s="325" t="s">
        <v>154</v>
      </c>
      <c r="AA176" s="326" t="s">
        <v>1536</v>
      </c>
      <c r="AB176" s="326" t="s">
        <v>1618</v>
      </c>
      <c r="AC176" s="326">
        <v>4765002</v>
      </c>
      <c r="AD176" s="319" t="s">
        <v>176</v>
      </c>
      <c r="AE176" s="325">
        <v>42200</v>
      </c>
      <c r="AF176" s="325">
        <v>42308</v>
      </c>
      <c r="AG176" s="319" t="s">
        <v>311</v>
      </c>
      <c r="AH176" s="319" t="s">
        <v>156</v>
      </c>
      <c r="AI176" s="319" t="s">
        <v>1471</v>
      </c>
      <c r="AJ176" s="319" t="s">
        <v>230</v>
      </c>
      <c r="AK176" s="319" t="s">
        <v>274</v>
      </c>
      <c r="AL176" s="319" t="s">
        <v>160</v>
      </c>
      <c r="AM176" s="319"/>
      <c r="AN176" s="319"/>
      <c r="AO176" s="327" t="s">
        <v>949</v>
      </c>
      <c r="AP176" s="319" t="s">
        <v>161</v>
      </c>
      <c r="AQ176" s="319" t="s">
        <v>162</v>
      </c>
      <c r="AR176" s="319" t="s">
        <v>163</v>
      </c>
      <c r="AS176" s="319" t="s">
        <v>164</v>
      </c>
      <c r="AT176" s="319" t="s">
        <v>360</v>
      </c>
      <c r="AU176" s="319" t="s">
        <v>420</v>
      </c>
      <c r="AV176" s="325" t="s">
        <v>178</v>
      </c>
      <c r="AW176" s="319" t="s">
        <v>956</v>
      </c>
      <c r="AX176" s="319" t="s">
        <v>809</v>
      </c>
      <c r="AY176" s="325" t="s">
        <v>889</v>
      </c>
      <c r="AZ176" s="325" t="s">
        <v>193</v>
      </c>
      <c r="BA176" s="325">
        <v>38034</v>
      </c>
      <c r="BB176" s="325">
        <v>41640</v>
      </c>
      <c r="BC176" s="319" t="s">
        <v>168</v>
      </c>
      <c r="BD176" s="319" t="s">
        <v>808</v>
      </c>
      <c r="BE176" s="319" t="s">
        <v>808</v>
      </c>
      <c r="BF176" s="299" t="s">
        <v>789</v>
      </c>
      <c r="BG176" s="299" t="b">
        <v>1</v>
      </c>
      <c r="BH176" s="299">
        <v>68</v>
      </c>
      <c r="BI176" s="370">
        <v>0.85</v>
      </c>
      <c r="BJ176" s="298" t="s">
        <v>845</v>
      </c>
      <c r="BK176" s="298">
        <v>0</v>
      </c>
      <c r="BL176" s="299" t="s">
        <v>104</v>
      </c>
    </row>
    <row r="177" spans="1:64" ht="12.75" customHeight="1">
      <c r="A177" s="322">
        <v>42036</v>
      </c>
      <c r="B177" s="279" t="s">
        <v>800</v>
      </c>
      <c r="C177" s="317">
        <v>0.5</v>
      </c>
      <c r="D177" s="318">
        <v>20350685</v>
      </c>
      <c r="E177" s="318" t="s">
        <v>421</v>
      </c>
      <c r="F177" s="319" t="s">
        <v>144</v>
      </c>
      <c r="G177" s="319" t="s">
        <v>145</v>
      </c>
      <c r="H177" s="369" t="s">
        <v>242</v>
      </c>
      <c r="I177" s="368" t="s">
        <v>1450</v>
      </c>
      <c r="J177" s="320" t="s">
        <v>146</v>
      </c>
      <c r="K177" s="320" t="s">
        <v>147</v>
      </c>
      <c r="L177" s="321" t="s">
        <v>148</v>
      </c>
      <c r="M177" s="321" t="s">
        <v>149</v>
      </c>
      <c r="N177" s="321" t="s">
        <v>313</v>
      </c>
      <c r="O177" s="321" t="s">
        <v>154</v>
      </c>
      <c r="P177" s="321" t="s">
        <v>204</v>
      </c>
      <c r="Q177" s="321" t="s">
        <v>217</v>
      </c>
      <c r="R177" s="322">
        <v>42248</v>
      </c>
      <c r="S177" s="323">
        <v>-5</v>
      </c>
      <c r="T177" s="323">
        <v>-0.7142857142857143</v>
      </c>
      <c r="U177" s="324">
        <v>0.5</v>
      </c>
      <c r="V177" s="324">
        <v>0.5</v>
      </c>
      <c r="W177" s="324">
        <v>1</v>
      </c>
      <c r="X177" s="324">
        <v>0</v>
      </c>
      <c r="Y177" s="325" t="s">
        <v>154</v>
      </c>
      <c r="Z177" s="325" t="s">
        <v>154</v>
      </c>
      <c r="AA177" s="326" t="s">
        <v>1404</v>
      </c>
      <c r="AB177" s="326" t="s">
        <v>1405</v>
      </c>
      <c r="AC177" s="326">
        <v>3591913</v>
      </c>
      <c r="AD177" s="319" t="s">
        <v>155</v>
      </c>
      <c r="AE177" s="325">
        <v>42036</v>
      </c>
      <c r="AF177" s="325">
        <v>42247</v>
      </c>
      <c r="AG177" s="319" t="s">
        <v>311</v>
      </c>
      <c r="AH177" s="319" t="s">
        <v>156</v>
      </c>
      <c r="AI177" s="319" t="s">
        <v>157</v>
      </c>
      <c r="AJ177" s="319" t="s">
        <v>158</v>
      </c>
      <c r="AK177" s="319" t="s">
        <v>159</v>
      </c>
      <c r="AL177" s="319" t="s">
        <v>160</v>
      </c>
      <c r="AM177" s="319"/>
      <c r="AN177" s="319"/>
      <c r="AO177" s="327" t="s">
        <v>949</v>
      </c>
      <c r="AP177" s="319" t="s">
        <v>161</v>
      </c>
      <c r="AQ177" s="319" t="s">
        <v>162</v>
      </c>
      <c r="AR177" s="319" t="s">
        <v>163</v>
      </c>
      <c r="AS177" s="319" t="s">
        <v>164</v>
      </c>
      <c r="AT177" s="319" t="s">
        <v>165</v>
      </c>
      <c r="AU177" s="319" t="s">
        <v>1619</v>
      </c>
      <c r="AV177" s="325" t="s">
        <v>166</v>
      </c>
      <c r="AW177" s="319" t="s">
        <v>962</v>
      </c>
      <c r="AX177" s="319" t="s">
        <v>807</v>
      </c>
      <c r="AY177" s="325" t="s">
        <v>889</v>
      </c>
      <c r="AZ177" s="325" t="s">
        <v>167</v>
      </c>
      <c r="BA177" s="325">
        <v>39321</v>
      </c>
      <c r="BB177" s="325">
        <v>39321</v>
      </c>
      <c r="BC177" s="319" t="s">
        <v>168</v>
      </c>
      <c r="BD177" s="319" t="s">
        <v>808</v>
      </c>
      <c r="BE177" s="319" t="s">
        <v>808</v>
      </c>
      <c r="BF177" s="299" t="s">
        <v>787</v>
      </c>
      <c r="BG177" s="299" t="b">
        <v>1</v>
      </c>
      <c r="BH177" s="299">
        <v>7</v>
      </c>
      <c r="BI177" s="370">
        <v>0.85</v>
      </c>
      <c r="BJ177" s="298" t="s">
        <v>845</v>
      </c>
      <c r="BK177" s="298">
        <v>0</v>
      </c>
      <c r="BL177" s="299" t="s">
        <v>104</v>
      </c>
    </row>
    <row r="178" spans="1:64" ht="12.75" customHeight="1">
      <c r="A178" s="322">
        <v>42205</v>
      </c>
      <c r="B178" s="279" t="s">
        <v>1008</v>
      </c>
      <c r="C178" s="317">
        <v>1</v>
      </c>
      <c r="D178" s="318">
        <v>60004257</v>
      </c>
      <c r="E178" s="318" t="s">
        <v>1322</v>
      </c>
      <c r="F178" s="319" t="s">
        <v>267</v>
      </c>
      <c r="G178" s="319" t="s">
        <v>145</v>
      </c>
      <c r="H178" s="369" t="s">
        <v>242</v>
      </c>
      <c r="I178" s="368" t="s">
        <v>1450</v>
      </c>
      <c r="J178" s="320" t="s">
        <v>194</v>
      </c>
      <c r="K178" s="320" t="s">
        <v>195</v>
      </c>
      <c r="L178" s="321" t="s">
        <v>244</v>
      </c>
      <c r="M178" s="321" t="s">
        <v>149</v>
      </c>
      <c r="N178" s="321" t="s">
        <v>149</v>
      </c>
      <c r="O178" s="321" t="s">
        <v>881</v>
      </c>
      <c r="P178" s="321" t="s">
        <v>152</v>
      </c>
      <c r="Q178" s="321" t="s">
        <v>153</v>
      </c>
      <c r="R178" s="322">
        <v>42309</v>
      </c>
      <c r="S178" s="323">
        <v>-66</v>
      </c>
      <c r="T178" s="323">
        <v>-9.4285714285714288</v>
      </c>
      <c r="U178" s="324">
        <v>0</v>
      </c>
      <c r="V178" s="324">
        <v>1</v>
      </c>
      <c r="W178" s="324">
        <v>0</v>
      </c>
      <c r="X178" s="324">
        <v>1</v>
      </c>
      <c r="Y178" s="325" t="s">
        <v>154</v>
      </c>
      <c r="Z178" s="325" t="s">
        <v>154</v>
      </c>
      <c r="AA178" s="326" t="s">
        <v>1056</v>
      </c>
      <c r="AB178" s="326" t="s">
        <v>1323</v>
      </c>
      <c r="AC178" s="326">
        <v>5714312</v>
      </c>
      <c r="AD178" s="319" t="s">
        <v>155</v>
      </c>
      <c r="AE178" s="325">
        <v>42205</v>
      </c>
      <c r="AF178" s="325">
        <v>42308</v>
      </c>
      <c r="AG178" s="319" t="s">
        <v>311</v>
      </c>
      <c r="AH178" s="319" t="s">
        <v>156</v>
      </c>
      <c r="AI178" s="319" t="s">
        <v>157</v>
      </c>
      <c r="AJ178" s="319" t="s">
        <v>154</v>
      </c>
      <c r="AK178" s="319" t="s">
        <v>159</v>
      </c>
      <c r="AL178" s="319" t="s">
        <v>160</v>
      </c>
      <c r="AM178" s="319"/>
      <c r="AN178" s="319"/>
      <c r="AO178" s="327" t="s">
        <v>958</v>
      </c>
      <c r="AP178" s="319" t="s">
        <v>194</v>
      </c>
      <c r="AQ178" s="319" t="s">
        <v>162</v>
      </c>
      <c r="AR178" s="319" t="s">
        <v>163</v>
      </c>
      <c r="AS178" s="319" t="s">
        <v>65</v>
      </c>
      <c r="AT178" s="319" t="s">
        <v>246</v>
      </c>
      <c r="AU178" s="319" t="s">
        <v>1324</v>
      </c>
      <c r="AV178" s="325" t="s">
        <v>166</v>
      </c>
      <c r="AW178" s="319" t="s">
        <v>970</v>
      </c>
      <c r="AX178" s="319" t="s">
        <v>839</v>
      </c>
      <c r="AY178" s="325" t="s">
        <v>892</v>
      </c>
      <c r="AZ178" s="325" t="s">
        <v>893</v>
      </c>
      <c r="BA178" s="325">
        <v>41764</v>
      </c>
      <c r="BB178" s="325">
        <v>41764</v>
      </c>
      <c r="BC178" s="319" t="s">
        <v>168</v>
      </c>
      <c r="BD178" s="319" t="s">
        <v>808</v>
      </c>
      <c r="BE178" s="319" t="s">
        <v>808</v>
      </c>
      <c r="BF178" s="299" t="s">
        <v>786</v>
      </c>
      <c r="BG178" s="299" t="b">
        <v>1</v>
      </c>
      <c r="BH178" s="299">
        <v>68</v>
      </c>
      <c r="BI178" s="370">
        <v>0.6</v>
      </c>
      <c r="BJ178" s="298" t="s">
        <v>845</v>
      </c>
      <c r="BK178" s="298">
        <v>0</v>
      </c>
      <c r="BL178" s="299" t="s">
        <v>104</v>
      </c>
    </row>
    <row r="179" spans="1:64" ht="12.75" customHeight="1">
      <c r="A179" s="322">
        <v>42036</v>
      </c>
      <c r="B179" s="279" t="s">
        <v>1008</v>
      </c>
      <c r="C179" s="317">
        <v>1</v>
      </c>
      <c r="D179" s="318">
        <v>20294366</v>
      </c>
      <c r="E179" s="318" t="s">
        <v>1241</v>
      </c>
      <c r="F179" s="319" t="s">
        <v>144</v>
      </c>
      <c r="G179" s="319" t="s">
        <v>145</v>
      </c>
      <c r="H179" s="369" t="s">
        <v>242</v>
      </c>
      <c r="I179" s="368" t="s">
        <v>1450</v>
      </c>
      <c r="J179" s="320" t="s">
        <v>180</v>
      </c>
      <c r="K179" s="320" t="s">
        <v>147</v>
      </c>
      <c r="L179" s="321" t="s">
        <v>148</v>
      </c>
      <c r="M179" s="321" t="s">
        <v>182</v>
      </c>
      <c r="N179" s="321" t="s">
        <v>181</v>
      </c>
      <c r="O179" s="321" t="s">
        <v>154</v>
      </c>
      <c r="P179" s="321" t="s">
        <v>152</v>
      </c>
      <c r="Q179" s="321" t="s">
        <v>153</v>
      </c>
      <c r="R179" s="322">
        <v>42309</v>
      </c>
      <c r="S179" s="323">
        <v>-66</v>
      </c>
      <c r="T179" s="323">
        <v>-9.4285714285714288</v>
      </c>
      <c r="U179" s="324">
        <v>0</v>
      </c>
      <c r="V179" s="324">
        <v>1</v>
      </c>
      <c r="W179" s="324">
        <v>0</v>
      </c>
      <c r="X179" s="324">
        <v>1</v>
      </c>
      <c r="Y179" s="325" t="s">
        <v>205</v>
      </c>
      <c r="Z179" s="325" t="s">
        <v>257</v>
      </c>
      <c r="AA179" s="326" t="s">
        <v>1534</v>
      </c>
      <c r="AB179" s="326" t="s">
        <v>1242</v>
      </c>
      <c r="AC179" s="326">
        <v>3593878</v>
      </c>
      <c r="AD179" s="319" t="s">
        <v>155</v>
      </c>
      <c r="AE179" s="325">
        <v>42036</v>
      </c>
      <c r="AF179" s="325">
        <v>42308</v>
      </c>
      <c r="AG179" s="319" t="s">
        <v>311</v>
      </c>
      <c r="AH179" s="319" t="s">
        <v>156</v>
      </c>
      <c r="AI179" s="319" t="s">
        <v>157</v>
      </c>
      <c r="AJ179" s="319" t="s">
        <v>158</v>
      </c>
      <c r="AK179" s="319" t="s">
        <v>159</v>
      </c>
      <c r="AL179" s="319" t="s">
        <v>160</v>
      </c>
      <c r="AM179" s="319"/>
      <c r="AN179" s="319"/>
      <c r="AO179" s="327" t="s">
        <v>949</v>
      </c>
      <c r="AP179" s="319" t="s">
        <v>161</v>
      </c>
      <c r="AQ179" s="319" t="s">
        <v>162</v>
      </c>
      <c r="AR179" s="319" t="s">
        <v>163</v>
      </c>
      <c r="AS179" s="319" t="s">
        <v>164</v>
      </c>
      <c r="AT179" s="319" t="s">
        <v>995</v>
      </c>
      <c r="AU179" s="319" t="s">
        <v>1243</v>
      </c>
      <c r="AV179" s="325" t="s">
        <v>178</v>
      </c>
      <c r="AW179" s="319" t="s">
        <v>956</v>
      </c>
      <c r="AX179" s="319" t="s">
        <v>809</v>
      </c>
      <c r="AY179" s="325" t="s">
        <v>889</v>
      </c>
      <c r="AZ179" s="325" t="s">
        <v>186</v>
      </c>
      <c r="BA179" s="325">
        <v>38929</v>
      </c>
      <c r="BB179" s="325">
        <v>39142</v>
      </c>
      <c r="BC179" s="319" t="s">
        <v>168</v>
      </c>
      <c r="BD179" s="319" t="s">
        <v>242</v>
      </c>
      <c r="BE179" s="319" t="s">
        <v>808</v>
      </c>
      <c r="BF179" s="299" t="s">
        <v>786</v>
      </c>
      <c r="BG179" s="299" t="b">
        <v>1</v>
      </c>
      <c r="BH179" s="299">
        <v>68</v>
      </c>
      <c r="BI179" s="370">
        <v>0.85</v>
      </c>
      <c r="BJ179" s="298" t="s">
        <v>845</v>
      </c>
      <c r="BK179" s="298">
        <v>0</v>
      </c>
      <c r="BL179" s="299" t="s">
        <v>104</v>
      </c>
    </row>
    <row r="180" spans="1:64" ht="12.75" customHeight="1">
      <c r="A180" s="322">
        <v>41852</v>
      </c>
      <c r="B180" s="279" t="s">
        <v>1008</v>
      </c>
      <c r="C180" s="317">
        <v>0.7</v>
      </c>
      <c r="D180" s="318">
        <v>21982466</v>
      </c>
      <c r="E180" s="318" t="s">
        <v>1325</v>
      </c>
      <c r="F180" s="319" t="s">
        <v>267</v>
      </c>
      <c r="G180" s="319" t="s">
        <v>59</v>
      </c>
      <c r="H180" s="369" t="s">
        <v>845</v>
      </c>
      <c r="I180" s="368" t="s">
        <v>1452</v>
      </c>
      <c r="J180" s="320" t="s">
        <v>335</v>
      </c>
      <c r="K180" s="320" t="s">
        <v>951</v>
      </c>
      <c r="L180" s="321" t="s">
        <v>148</v>
      </c>
      <c r="M180" s="321" t="s">
        <v>225</v>
      </c>
      <c r="N180" s="321" t="s">
        <v>149</v>
      </c>
      <c r="O180" s="321"/>
      <c r="P180" s="321" t="s">
        <v>1281</v>
      </c>
      <c r="Q180" s="321"/>
      <c r="R180" s="322"/>
      <c r="S180" s="323"/>
      <c r="T180" s="323"/>
      <c r="U180" s="324">
        <v>0.30000000000000004</v>
      </c>
      <c r="V180" s="324">
        <v>0.7</v>
      </c>
      <c r="W180" s="324">
        <v>0.29999999999999993</v>
      </c>
      <c r="X180" s="324">
        <v>0.70000000000000007</v>
      </c>
      <c r="Y180" s="325" t="s">
        <v>205</v>
      </c>
      <c r="Z180" s="325" t="s">
        <v>257</v>
      </c>
      <c r="AA180" s="326" t="s">
        <v>1018</v>
      </c>
      <c r="AB180" s="326" t="s">
        <v>1025</v>
      </c>
      <c r="AC180" s="326">
        <v>2203892</v>
      </c>
      <c r="AD180" s="319" t="s">
        <v>155</v>
      </c>
      <c r="AE180" s="325">
        <v>41852</v>
      </c>
      <c r="AF180" s="325">
        <v>42308</v>
      </c>
      <c r="AG180" s="319" t="s">
        <v>311</v>
      </c>
      <c r="AH180" s="319" t="s">
        <v>156</v>
      </c>
      <c r="AI180" s="319" t="s">
        <v>340</v>
      </c>
      <c r="AJ180" s="319" t="s">
        <v>154</v>
      </c>
      <c r="AK180" s="319" t="s">
        <v>340</v>
      </c>
      <c r="AL180" s="319" t="s">
        <v>319</v>
      </c>
      <c r="AM180" s="319"/>
      <c r="AN180" s="319"/>
      <c r="AO180" s="327" t="s">
        <v>1020</v>
      </c>
      <c r="AP180" s="319"/>
      <c r="AQ180" s="319" t="s">
        <v>335</v>
      </c>
      <c r="AR180" s="319" t="s">
        <v>163</v>
      </c>
      <c r="AS180" s="319" t="s">
        <v>209</v>
      </c>
      <c r="AT180" s="319" t="s">
        <v>210</v>
      </c>
      <c r="AU180" s="319" t="s">
        <v>1326</v>
      </c>
      <c r="AV180" s="325" t="s">
        <v>219</v>
      </c>
      <c r="AW180" s="319" t="s">
        <v>966</v>
      </c>
      <c r="AX180" s="319"/>
      <c r="AY180" s="325"/>
      <c r="AZ180" s="325"/>
      <c r="BA180" s="325">
        <v>41547</v>
      </c>
      <c r="BB180" s="325">
        <v>41547</v>
      </c>
      <c r="BC180" s="319" t="s">
        <v>168</v>
      </c>
      <c r="BD180" s="319" t="s">
        <v>808</v>
      </c>
      <c r="BE180" s="319" t="s">
        <v>808</v>
      </c>
      <c r="BF180" s="299" t="s">
        <v>845</v>
      </c>
      <c r="BG180" s="299" t="b">
        <v>1</v>
      </c>
      <c r="BH180" s="299">
        <v>68</v>
      </c>
      <c r="BI180" s="370" t="s">
        <v>1284</v>
      </c>
      <c r="BJ180" s="298" t="s">
        <v>845</v>
      </c>
      <c r="BK180" s="298">
        <v>0</v>
      </c>
      <c r="BL180" s="299" t="s">
        <v>104</v>
      </c>
    </row>
    <row r="181" spans="1:64" ht="12.75" customHeight="1">
      <c r="A181" s="322">
        <v>41671</v>
      </c>
      <c r="B181" s="279" t="s">
        <v>1008</v>
      </c>
      <c r="C181" s="317">
        <v>1</v>
      </c>
      <c r="D181" s="318">
        <v>21902273</v>
      </c>
      <c r="E181" s="318" t="s">
        <v>1327</v>
      </c>
      <c r="F181" s="319" t="s">
        <v>214</v>
      </c>
      <c r="G181" s="319" t="s">
        <v>145</v>
      </c>
      <c r="H181" s="369" t="s">
        <v>242</v>
      </c>
      <c r="I181" s="368" t="s">
        <v>1437</v>
      </c>
      <c r="J181" s="320" t="s">
        <v>307</v>
      </c>
      <c r="K181" s="320" t="s">
        <v>270</v>
      </c>
      <c r="L181" s="321" t="s">
        <v>1451</v>
      </c>
      <c r="M181" s="321" t="s">
        <v>308</v>
      </c>
      <c r="N181" s="321"/>
      <c r="O181" s="321" t="s">
        <v>154</v>
      </c>
      <c r="P181" s="321" t="s">
        <v>152</v>
      </c>
      <c r="Q181" s="321" t="s">
        <v>153</v>
      </c>
      <c r="R181" s="322">
        <v>42309</v>
      </c>
      <c r="S181" s="323">
        <v>-66</v>
      </c>
      <c r="T181" s="323">
        <v>-9.4285714285714288</v>
      </c>
      <c r="U181" s="324">
        <v>0</v>
      </c>
      <c r="V181" s="324">
        <v>1</v>
      </c>
      <c r="W181" s="324">
        <v>0</v>
      </c>
      <c r="X181" s="324">
        <v>1</v>
      </c>
      <c r="Y181" s="325" t="s">
        <v>205</v>
      </c>
      <c r="Z181" s="325" t="s">
        <v>257</v>
      </c>
      <c r="AA181" s="326" t="s">
        <v>1010</v>
      </c>
      <c r="AB181" s="326" t="s">
        <v>827</v>
      </c>
      <c r="AC181" s="326">
        <v>990434</v>
      </c>
      <c r="AD181" s="319" t="s">
        <v>155</v>
      </c>
      <c r="AE181" s="325">
        <v>41671</v>
      </c>
      <c r="AF181" s="325">
        <v>42308</v>
      </c>
      <c r="AG181" s="319" t="s">
        <v>311</v>
      </c>
      <c r="AH181" s="319" t="s">
        <v>156</v>
      </c>
      <c r="AI181" s="319" t="s">
        <v>157</v>
      </c>
      <c r="AJ181" s="319" t="s">
        <v>154</v>
      </c>
      <c r="AK181" s="319" t="s">
        <v>159</v>
      </c>
      <c r="AL181" s="319" t="s">
        <v>160</v>
      </c>
      <c r="AM181" s="319"/>
      <c r="AN181" s="319"/>
      <c r="AO181" s="327" t="s">
        <v>964</v>
      </c>
      <c r="AP181" s="319" t="s">
        <v>272</v>
      </c>
      <c r="AQ181" s="319" t="s">
        <v>162</v>
      </c>
      <c r="AR181" s="319" t="s">
        <v>163</v>
      </c>
      <c r="AS181" s="319" t="s">
        <v>164</v>
      </c>
      <c r="AT181" s="319" t="s">
        <v>251</v>
      </c>
      <c r="AU181" s="319" t="s">
        <v>1620</v>
      </c>
      <c r="AV181" s="325" t="s">
        <v>273</v>
      </c>
      <c r="AW181" s="319" t="s">
        <v>1261</v>
      </c>
      <c r="AX181" s="319" t="s">
        <v>1262</v>
      </c>
      <c r="AY181" s="325" t="s">
        <v>894</v>
      </c>
      <c r="AZ181" s="325" t="s">
        <v>309</v>
      </c>
      <c r="BA181" s="325">
        <v>41428</v>
      </c>
      <c r="BB181" s="325">
        <v>41428</v>
      </c>
      <c r="BC181" s="319" t="s">
        <v>168</v>
      </c>
      <c r="BD181" s="319" t="s">
        <v>808</v>
      </c>
      <c r="BE181" s="319" t="s">
        <v>808</v>
      </c>
      <c r="BF181" s="299" t="s">
        <v>786</v>
      </c>
      <c r="BG181" s="299" t="b">
        <v>1</v>
      </c>
      <c r="BH181" s="299">
        <v>68</v>
      </c>
      <c r="BI181" s="370">
        <v>0.75</v>
      </c>
      <c r="BJ181" s="298" t="s">
        <v>845</v>
      </c>
      <c r="BK181" s="298">
        <v>0</v>
      </c>
      <c r="BL181" s="299" t="s">
        <v>104</v>
      </c>
    </row>
    <row r="182" spans="1:64" ht="12.75" customHeight="1">
      <c r="A182" s="322">
        <v>41610</v>
      </c>
      <c r="B182" s="279" t="s">
        <v>916</v>
      </c>
      <c r="C182" s="317">
        <v>0.75</v>
      </c>
      <c r="D182" s="318">
        <v>21958472</v>
      </c>
      <c r="E182" s="318" t="s">
        <v>850</v>
      </c>
      <c r="F182" s="319" t="s">
        <v>214</v>
      </c>
      <c r="G182" s="319" t="s">
        <v>145</v>
      </c>
      <c r="H182" s="369" t="s">
        <v>242</v>
      </c>
      <c r="I182" s="368" t="s">
        <v>1437</v>
      </c>
      <c r="J182" s="320" t="s">
        <v>194</v>
      </c>
      <c r="K182" s="320" t="s">
        <v>195</v>
      </c>
      <c r="L182" s="321" t="s">
        <v>244</v>
      </c>
      <c r="M182" s="321" t="s">
        <v>237</v>
      </c>
      <c r="N182" s="321" t="s">
        <v>225</v>
      </c>
      <c r="O182" s="321" t="s">
        <v>881</v>
      </c>
      <c r="P182" s="321" t="s">
        <v>204</v>
      </c>
      <c r="Q182" s="321" t="s">
        <v>217</v>
      </c>
      <c r="R182" s="322">
        <v>42248</v>
      </c>
      <c r="S182" s="323">
        <v>-5</v>
      </c>
      <c r="T182" s="323">
        <v>-0.7142857142857143</v>
      </c>
      <c r="U182" s="324">
        <v>0.25</v>
      </c>
      <c r="V182" s="324">
        <v>0.75</v>
      </c>
      <c r="W182" s="324">
        <v>0.625</v>
      </c>
      <c r="X182" s="324">
        <v>0.375</v>
      </c>
      <c r="Y182" s="325" t="s">
        <v>183</v>
      </c>
      <c r="Z182" s="325" t="s">
        <v>833</v>
      </c>
      <c r="AA182" s="326" t="s">
        <v>802</v>
      </c>
      <c r="AB182" s="326" t="s">
        <v>851</v>
      </c>
      <c r="AC182" s="326">
        <v>994829</v>
      </c>
      <c r="AD182" s="319" t="s">
        <v>155</v>
      </c>
      <c r="AE182" s="325">
        <v>41610</v>
      </c>
      <c r="AF182" s="325">
        <v>42262</v>
      </c>
      <c r="AG182" s="319" t="s">
        <v>311</v>
      </c>
      <c r="AH182" s="319" t="s">
        <v>156</v>
      </c>
      <c r="AI182" s="319" t="s">
        <v>154</v>
      </c>
      <c r="AJ182" s="319" t="s">
        <v>198</v>
      </c>
      <c r="AK182" s="319" t="s">
        <v>283</v>
      </c>
      <c r="AL182" s="319" t="s">
        <v>160</v>
      </c>
      <c r="AM182" s="319"/>
      <c r="AN182" s="319"/>
      <c r="AO182" s="327" t="s">
        <v>958</v>
      </c>
      <c r="AP182" s="319" t="s">
        <v>194</v>
      </c>
      <c r="AQ182" s="319" t="s">
        <v>162</v>
      </c>
      <c r="AR182" s="319" t="s">
        <v>163</v>
      </c>
      <c r="AS182" s="319" t="s">
        <v>65</v>
      </c>
      <c r="AT182" s="319" t="s">
        <v>246</v>
      </c>
      <c r="AU182" s="319" t="s">
        <v>852</v>
      </c>
      <c r="AV182" s="325" t="s">
        <v>178</v>
      </c>
      <c r="AW182" s="319" t="s">
        <v>955</v>
      </c>
      <c r="AX182" s="319" t="s">
        <v>814</v>
      </c>
      <c r="AY182" s="325" t="s">
        <v>892</v>
      </c>
      <c r="AZ182" s="325" t="s">
        <v>893</v>
      </c>
      <c r="BA182" s="325">
        <v>41442</v>
      </c>
      <c r="BB182" s="325">
        <v>41442</v>
      </c>
      <c r="BC182" s="319" t="s">
        <v>168</v>
      </c>
      <c r="BD182" s="319" t="s">
        <v>808</v>
      </c>
      <c r="BE182" s="319" t="s">
        <v>808</v>
      </c>
      <c r="BF182" s="299" t="s">
        <v>787</v>
      </c>
      <c r="BG182" s="299" t="b">
        <v>1</v>
      </c>
      <c r="BH182" s="299">
        <v>22</v>
      </c>
      <c r="BI182" s="370">
        <v>0.75</v>
      </c>
      <c r="BJ182" s="298" t="s">
        <v>845</v>
      </c>
      <c r="BK182" s="298">
        <v>0</v>
      </c>
      <c r="BL182" s="299" t="s">
        <v>104</v>
      </c>
    </row>
    <row r="183" spans="1:64" ht="12.75" customHeight="1">
      <c r="A183" s="322">
        <v>41699</v>
      </c>
      <c r="B183" s="279" t="s">
        <v>1008</v>
      </c>
      <c r="C183" s="317">
        <v>0.7</v>
      </c>
      <c r="D183" s="318">
        <v>20294590</v>
      </c>
      <c r="E183" s="318" t="s">
        <v>1328</v>
      </c>
      <c r="F183" s="319" t="s">
        <v>267</v>
      </c>
      <c r="G183" s="319" t="s">
        <v>59</v>
      </c>
      <c r="H183" s="369" t="s">
        <v>845</v>
      </c>
      <c r="I183" s="368" t="s">
        <v>1452</v>
      </c>
      <c r="J183" s="320" t="s">
        <v>335</v>
      </c>
      <c r="K183" s="320" t="s">
        <v>951</v>
      </c>
      <c r="L183" s="321" t="s">
        <v>148</v>
      </c>
      <c r="M183" s="321" t="s">
        <v>365</v>
      </c>
      <c r="N183" s="321" t="s">
        <v>149</v>
      </c>
      <c r="O183" s="321"/>
      <c r="P183" s="321" t="s">
        <v>1281</v>
      </c>
      <c r="Q183" s="321"/>
      <c r="R183" s="322"/>
      <c r="S183" s="323"/>
      <c r="T183" s="323"/>
      <c r="U183" s="324">
        <v>0.30000000000000004</v>
      </c>
      <c r="V183" s="324">
        <v>0.7</v>
      </c>
      <c r="W183" s="324">
        <v>0.29999999999999993</v>
      </c>
      <c r="X183" s="324">
        <v>0.70000000000000007</v>
      </c>
      <c r="Y183" s="325" t="s">
        <v>205</v>
      </c>
      <c r="Z183" s="325" t="s">
        <v>257</v>
      </c>
      <c r="AA183" s="326" t="s">
        <v>1018</v>
      </c>
      <c r="AB183" s="326" t="s">
        <v>1329</v>
      </c>
      <c r="AC183" s="326">
        <v>1184403</v>
      </c>
      <c r="AD183" s="319" t="s">
        <v>155</v>
      </c>
      <c r="AE183" s="325">
        <v>41699</v>
      </c>
      <c r="AF183" s="325">
        <v>42308</v>
      </c>
      <c r="AG183" s="319" t="s">
        <v>311</v>
      </c>
      <c r="AH183" s="319" t="s">
        <v>156</v>
      </c>
      <c r="AI183" s="319" t="s">
        <v>340</v>
      </c>
      <c r="AJ183" s="319" t="s">
        <v>154</v>
      </c>
      <c r="AK183" s="319" t="s">
        <v>340</v>
      </c>
      <c r="AL183" s="319" t="s">
        <v>319</v>
      </c>
      <c r="AM183" s="319"/>
      <c r="AN183" s="319"/>
      <c r="AO183" s="327" t="s">
        <v>1020</v>
      </c>
      <c r="AP183" s="319"/>
      <c r="AQ183" s="319" t="s">
        <v>335</v>
      </c>
      <c r="AR183" s="319" t="s">
        <v>163</v>
      </c>
      <c r="AS183" s="319" t="s">
        <v>164</v>
      </c>
      <c r="AT183" s="319" t="s">
        <v>320</v>
      </c>
      <c r="AU183" s="319" t="s">
        <v>1621</v>
      </c>
      <c r="AV183" s="325" t="s">
        <v>219</v>
      </c>
      <c r="AW183" s="319" t="s">
        <v>966</v>
      </c>
      <c r="AX183" s="319"/>
      <c r="AY183" s="325"/>
      <c r="AZ183" s="325"/>
      <c r="BA183" s="325">
        <v>38663</v>
      </c>
      <c r="BB183" s="325">
        <v>39142</v>
      </c>
      <c r="BC183" s="319" t="s">
        <v>168</v>
      </c>
      <c r="BD183" s="319" t="s">
        <v>808</v>
      </c>
      <c r="BE183" s="319" t="s">
        <v>808</v>
      </c>
      <c r="BF183" s="299" t="s">
        <v>845</v>
      </c>
      <c r="BG183" s="299" t="b">
        <v>1</v>
      </c>
      <c r="BH183" s="299">
        <v>68</v>
      </c>
      <c r="BI183" s="370" t="s">
        <v>1284</v>
      </c>
      <c r="BJ183" s="298" t="s">
        <v>845</v>
      </c>
      <c r="BK183" s="298">
        <v>0</v>
      </c>
      <c r="BL183" s="299" t="s">
        <v>104</v>
      </c>
    </row>
    <row r="184" spans="1:64" ht="12.75" customHeight="1">
      <c r="A184" s="322">
        <v>42217</v>
      </c>
      <c r="B184" s="279" t="s">
        <v>916</v>
      </c>
      <c r="C184" s="317">
        <v>1</v>
      </c>
      <c r="D184" s="318">
        <v>22002324</v>
      </c>
      <c r="E184" s="318" t="s">
        <v>423</v>
      </c>
      <c r="F184" s="319" t="s">
        <v>144</v>
      </c>
      <c r="G184" s="319" t="s">
        <v>145</v>
      </c>
      <c r="H184" s="369" t="s">
        <v>242</v>
      </c>
      <c r="I184" s="368" t="s">
        <v>1450</v>
      </c>
      <c r="J184" s="320" t="s">
        <v>187</v>
      </c>
      <c r="K184" s="320" t="s">
        <v>147</v>
      </c>
      <c r="L184" s="321" t="s">
        <v>148</v>
      </c>
      <c r="M184" s="321" t="s">
        <v>424</v>
      </c>
      <c r="N184" s="321" t="s">
        <v>225</v>
      </c>
      <c r="O184" s="321" t="s">
        <v>154</v>
      </c>
      <c r="P184" s="321" t="s">
        <v>152</v>
      </c>
      <c r="Q184" s="321" t="s">
        <v>153</v>
      </c>
      <c r="R184" s="322">
        <v>42278</v>
      </c>
      <c r="S184" s="323">
        <v>-35</v>
      </c>
      <c r="T184" s="323">
        <v>-5</v>
      </c>
      <c r="U184" s="324">
        <v>0</v>
      </c>
      <c r="V184" s="324">
        <v>1</v>
      </c>
      <c r="W184" s="324">
        <v>0</v>
      </c>
      <c r="X184" s="324">
        <v>1</v>
      </c>
      <c r="Y184" s="325" t="s">
        <v>154</v>
      </c>
      <c r="Z184" s="325" t="s">
        <v>154</v>
      </c>
      <c r="AA184" s="326" t="s">
        <v>23</v>
      </c>
      <c r="AB184" s="326" t="s">
        <v>1087</v>
      </c>
      <c r="AC184" s="326">
        <v>5616304</v>
      </c>
      <c r="AD184" s="319" t="s">
        <v>155</v>
      </c>
      <c r="AE184" s="325">
        <v>42217</v>
      </c>
      <c r="AF184" s="325">
        <v>42277</v>
      </c>
      <c r="AG184" s="319" t="s">
        <v>311</v>
      </c>
      <c r="AH184" s="319" t="s">
        <v>156</v>
      </c>
      <c r="AI184" s="319" t="s">
        <v>157</v>
      </c>
      <c r="AJ184" s="319" t="s">
        <v>230</v>
      </c>
      <c r="AK184" s="319" t="s">
        <v>159</v>
      </c>
      <c r="AL184" s="319" t="s">
        <v>160</v>
      </c>
      <c r="AM184" s="319"/>
      <c r="AN184" s="319"/>
      <c r="AO184" s="327" t="s">
        <v>949</v>
      </c>
      <c r="AP184" s="319" t="s">
        <v>161</v>
      </c>
      <c r="AQ184" s="319" t="s">
        <v>162</v>
      </c>
      <c r="AR184" s="319" t="s">
        <v>163</v>
      </c>
      <c r="AS184" s="319" t="s">
        <v>164</v>
      </c>
      <c r="AT184" s="319" t="s">
        <v>425</v>
      </c>
      <c r="AU184" s="319" t="s">
        <v>1622</v>
      </c>
      <c r="AV184" s="325" t="s">
        <v>178</v>
      </c>
      <c r="AW184" s="319" t="s">
        <v>956</v>
      </c>
      <c r="AX184" s="319" t="s">
        <v>809</v>
      </c>
      <c r="AY184" s="325" t="s">
        <v>889</v>
      </c>
      <c r="AZ184" s="325" t="s">
        <v>193</v>
      </c>
      <c r="BA184" s="325">
        <v>41666</v>
      </c>
      <c r="BB184" s="325">
        <v>41666</v>
      </c>
      <c r="BC184" s="319" t="s">
        <v>168</v>
      </c>
      <c r="BD184" s="319" t="s">
        <v>808</v>
      </c>
      <c r="BE184" s="319" t="s">
        <v>808</v>
      </c>
      <c r="BF184" s="299" t="s">
        <v>786</v>
      </c>
      <c r="BG184" s="299" t="b">
        <v>1</v>
      </c>
      <c r="BH184" s="299">
        <v>37</v>
      </c>
      <c r="BI184" s="370">
        <v>0.85</v>
      </c>
      <c r="BJ184" s="298" t="s">
        <v>845</v>
      </c>
      <c r="BK184" s="298">
        <v>0</v>
      </c>
      <c r="BL184" s="299" t="s">
        <v>104</v>
      </c>
    </row>
    <row r="185" spans="1:64" ht="12.75" customHeight="1">
      <c r="A185" s="322">
        <v>41579</v>
      </c>
      <c r="B185" s="279" t="s">
        <v>1008</v>
      </c>
      <c r="C185" s="317">
        <v>0.7</v>
      </c>
      <c r="D185" s="318">
        <v>60049600</v>
      </c>
      <c r="E185" s="318" t="s">
        <v>917</v>
      </c>
      <c r="F185" s="319" t="s">
        <v>267</v>
      </c>
      <c r="G185" s="319" t="s">
        <v>59</v>
      </c>
      <c r="H185" s="369" t="s">
        <v>845</v>
      </c>
      <c r="I185" s="368" t="s">
        <v>1452</v>
      </c>
      <c r="J185" s="320" t="s">
        <v>908</v>
      </c>
      <c r="K185" s="320" t="s">
        <v>951</v>
      </c>
      <c r="L185" s="321" t="s">
        <v>148</v>
      </c>
      <c r="M185" s="321" t="s">
        <v>215</v>
      </c>
      <c r="N185" s="321"/>
      <c r="O185" s="321"/>
      <c r="P185" s="321" t="s">
        <v>1281</v>
      </c>
      <c r="Q185" s="321"/>
      <c r="R185" s="322"/>
      <c r="S185" s="323"/>
      <c r="T185" s="323"/>
      <c r="U185" s="324">
        <v>0.30000000000000004</v>
      </c>
      <c r="V185" s="324">
        <v>0.7</v>
      </c>
      <c r="W185" s="324">
        <v>0.29999999999999993</v>
      </c>
      <c r="X185" s="324">
        <v>0.70000000000000007</v>
      </c>
      <c r="Y185" s="325" t="s">
        <v>205</v>
      </c>
      <c r="Z185" s="325" t="s">
        <v>257</v>
      </c>
      <c r="AA185" s="326" t="s">
        <v>1018</v>
      </c>
      <c r="AB185" s="326" t="s">
        <v>1138</v>
      </c>
      <c r="AC185" s="326">
        <v>944594</v>
      </c>
      <c r="AD185" s="319" t="s">
        <v>155</v>
      </c>
      <c r="AE185" s="325">
        <v>41579</v>
      </c>
      <c r="AF185" s="325">
        <v>42308</v>
      </c>
      <c r="AG185" s="319" t="s">
        <v>311</v>
      </c>
      <c r="AH185" s="319" t="s">
        <v>156</v>
      </c>
      <c r="AI185" s="319" t="s">
        <v>340</v>
      </c>
      <c r="AJ185" s="319" t="s">
        <v>154</v>
      </c>
      <c r="AK185" s="319" t="s">
        <v>340</v>
      </c>
      <c r="AL185" s="319" t="s">
        <v>319</v>
      </c>
      <c r="AM185" s="319"/>
      <c r="AN185" s="319"/>
      <c r="AO185" s="327" t="s">
        <v>1139</v>
      </c>
      <c r="AP185" s="319" t="s">
        <v>908</v>
      </c>
      <c r="AQ185" s="319" t="s">
        <v>335</v>
      </c>
      <c r="AR185" s="319" t="s">
        <v>163</v>
      </c>
      <c r="AS185" s="319" t="s">
        <v>164</v>
      </c>
      <c r="AT185" s="319" t="s">
        <v>291</v>
      </c>
      <c r="AU185" s="319" t="s">
        <v>1330</v>
      </c>
      <c r="AV185" s="325" t="s">
        <v>178</v>
      </c>
      <c r="AW185" s="319" t="s">
        <v>960</v>
      </c>
      <c r="AX185" s="319"/>
      <c r="AY185" s="325"/>
      <c r="AZ185" s="325"/>
      <c r="BA185" s="325">
        <v>42198</v>
      </c>
      <c r="BB185" s="325">
        <v>42198</v>
      </c>
      <c r="BC185" s="319" t="s">
        <v>168</v>
      </c>
      <c r="BD185" s="319" t="s">
        <v>808</v>
      </c>
      <c r="BE185" s="319" t="s">
        <v>845</v>
      </c>
      <c r="BF185" s="299" t="s">
        <v>845</v>
      </c>
      <c r="BG185" s="299" t="b">
        <v>1</v>
      </c>
      <c r="BH185" s="299">
        <v>68</v>
      </c>
      <c r="BI185" s="370" t="s">
        <v>1284</v>
      </c>
      <c r="BJ185" s="298" t="s">
        <v>845</v>
      </c>
      <c r="BK185" s="298">
        <v>0</v>
      </c>
      <c r="BL185" s="299" t="s">
        <v>1465</v>
      </c>
    </row>
    <row r="186" spans="1:64" ht="12.75" customHeight="1">
      <c r="A186" s="322">
        <v>41275</v>
      </c>
      <c r="B186" s="279" t="s">
        <v>1008</v>
      </c>
      <c r="C186" s="317">
        <v>1</v>
      </c>
      <c r="D186" s="318">
        <v>81066221</v>
      </c>
      <c r="E186" s="318" t="s">
        <v>1331</v>
      </c>
      <c r="F186" s="319" t="s">
        <v>235</v>
      </c>
      <c r="G186" s="319" t="s">
        <v>145</v>
      </c>
      <c r="H186" s="369" t="s">
        <v>242</v>
      </c>
      <c r="I186" s="368" t="s">
        <v>1437</v>
      </c>
      <c r="J186" s="320" t="s">
        <v>1156</v>
      </c>
      <c r="K186" s="320" t="s">
        <v>270</v>
      </c>
      <c r="L186" s="321" t="s">
        <v>1451</v>
      </c>
      <c r="M186" s="321" t="s">
        <v>310</v>
      </c>
      <c r="N186" s="321"/>
      <c r="O186" s="321" t="s">
        <v>881</v>
      </c>
      <c r="P186" s="321" t="s">
        <v>152</v>
      </c>
      <c r="Q186" s="321"/>
      <c r="R186" s="322"/>
      <c r="S186" s="323"/>
      <c r="T186" s="323"/>
      <c r="U186" s="324">
        <v>0</v>
      </c>
      <c r="V186" s="324">
        <v>1</v>
      </c>
      <c r="W186" s="324">
        <v>0</v>
      </c>
      <c r="X186" s="324">
        <v>1</v>
      </c>
      <c r="Y186" s="325" t="s">
        <v>205</v>
      </c>
      <c r="Z186" s="325" t="s">
        <v>257</v>
      </c>
      <c r="AA186" s="326" t="s">
        <v>1010</v>
      </c>
      <c r="AB186" s="326" t="s">
        <v>827</v>
      </c>
      <c r="AC186" s="326">
        <v>537915</v>
      </c>
      <c r="AD186" s="319" t="s">
        <v>176</v>
      </c>
      <c r="AE186" s="325">
        <v>41275</v>
      </c>
      <c r="AF186" s="325">
        <v>42308</v>
      </c>
      <c r="AG186" s="319" t="s">
        <v>311</v>
      </c>
      <c r="AH186" s="319" t="s">
        <v>156</v>
      </c>
      <c r="AI186" s="319" t="s">
        <v>157</v>
      </c>
      <c r="AJ186" s="319" t="s">
        <v>154</v>
      </c>
      <c r="AK186" s="319" t="s">
        <v>159</v>
      </c>
      <c r="AL186" s="319" t="s">
        <v>160</v>
      </c>
      <c r="AM186" s="319"/>
      <c r="AN186" s="319"/>
      <c r="AO186" s="327" t="s">
        <v>964</v>
      </c>
      <c r="AP186" s="319" t="s">
        <v>272</v>
      </c>
      <c r="AQ186" s="319" t="s">
        <v>162</v>
      </c>
      <c r="AR186" s="319" t="s">
        <v>163</v>
      </c>
      <c r="AS186" s="319" t="s">
        <v>164</v>
      </c>
      <c r="AT186" s="319" t="s">
        <v>251</v>
      </c>
      <c r="AU186" s="319" t="s">
        <v>1623</v>
      </c>
      <c r="AV186" s="325" t="s">
        <v>273</v>
      </c>
      <c r="AW186" s="319" t="s">
        <v>1166</v>
      </c>
      <c r="AX186" s="319" t="s">
        <v>1167</v>
      </c>
      <c r="AY186" s="325" t="s">
        <v>894</v>
      </c>
      <c r="AZ186" s="325" t="s">
        <v>1159</v>
      </c>
      <c r="BA186" s="325">
        <v>35849</v>
      </c>
      <c r="BB186" s="325">
        <v>39686</v>
      </c>
      <c r="BC186" s="319" t="s">
        <v>168</v>
      </c>
      <c r="BD186" s="319" t="s">
        <v>808</v>
      </c>
      <c r="BE186" s="319" t="s">
        <v>808</v>
      </c>
      <c r="BF186" s="299" t="s">
        <v>786</v>
      </c>
      <c r="BG186" s="299" t="b">
        <v>1</v>
      </c>
      <c r="BH186" s="299">
        <v>68</v>
      </c>
      <c r="BI186" s="370">
        <v>0.85</v>
      </c>
      <c r="BJ186" s="298" t="s">
        <v>845</v>
      </c>
      <c r="BK186" s="298">
        <v>0</v>
      </c>
      <c r="BL186" s="299" t="s">
        <v>104</v>
      </c>
    </row>
    <row r="187" spans="1:64" ht="12.75" customHeight="1">
      <c r="A187" s="322">
        <v>41944</v>
      </c>
      <c r="B187" s="279" t="s">
        <v>1008</v>
      </c>
      <c r="C187" s="317">
        <v>1</v>
      </c>
      <c r="D187" s="318">
        <v>81044944</v>
      </c>
      <c r="E187" s="318" t="s">
        <v>1332</v>
      </c>
      <c r="F187" s="319" t="s">
        <v>144</v>
      </c>
      <c r="G187" s="319" t="s">
        <v>145</v>
      </c>
      <c r="H187" s="369" t="s">
        <v>242</v>
      </c>
      <c r="I187" s="368" t="s">
        <v>1437</v>
      </c>
      <c r="J187" s="320" t="s">
        <v>296</v>
      </c>
      <c r="K187" s="320" t="s">
        <v>270</v>
      </c>
      <c r="L187" s="321" t="s">
        <v>1451</v>
      </c>
      <c r="M187" s="321" t="s">
        <v>271</v>
      </c>
      <c r="N187" s="321" t="s">
        <v>285</v>
      </c>
      <c r="O187" s="321" t="s">
        <v>881</v>
      </c>
      <c r="P187" s="321" t="s">
        <v>152</v>
      </c>
      <c r="Q187" s="321" t="s">
        <v>153</v>
      </c>
      <c r="R187" s="322">
        <v>42309</v>
      </c>
      <c r="S187" s="323">
        <v>-66</v>
      </c>
      <c r="T187" s="323">
        <v>-9.4285714285714288</v>
      </c>
      <c r="U187" s="324">
        <v>0</v>
      </c>
      <c r="V187" s="324">
        <v>0.99999999999999989</v>
      </c>
      <c r="W187" s="324">
        <v>0</v>
      </c>
      <c r="X187" s="324">
        <v>0.99999999999999989</v>
      </c>
      <c r="Y187" s="325" t="s">
        <v>154</v>
      </c>
      <c r="Z187" s="325" t="s">
        <v>154</v>
      </c>
      <c r="AA187" s="326" t="s">
        <v>1333</v>
      </c>
      <c r="AB187" s="326" t="s">
        <v>1334</v>
      </c>
      <c r="AC187" s="326">
        <v>2500144</v>
      </c>
      <c r="AD187" s="319" t="s">
        <v>155</v>
      </c>
      <c r="AE187" s="325">
        <v>41944</v>
      </c>
      <c r="AF187" s="325">
        <v>42308</v>
      </c>
      <c r="AG187" s="319" t="s">
        <v>311</v>
      </c>
      <c r="AH187" s="319" t="s">
        <v>156</v>
      </c>
      <c r="AI187" s="319" t="s">
        <v>154</v>
      </c>
      <c r="AJ187" s="319" t="s">
        <v>341</v>
      </c>
      <c r="AK187" s="319" t="s">
        <v>283</v>
      </c>
      <c r="AL187" s="319" t="s">
        <v>319</v>
      </c>
      <c r="AM187" s="319"/>
      <c r="AN187" s="319"/>
      <c r="AO187" s="327" t="s">
        <v>964</v>
      </c>
      <c r="AP187" s="319" t="s">
        <v>272</v>
      </c>
      <c r="AQ187" s="319" t="s">
        <v>162</v>
      </c>
      <c r="AR187" s="319" t="s">
        <v>163</v>
      </c>
      <c r="AS187" s="319" t="s">
        <v>164</v>
      </c>
      <c r="AT187" s="319" t="s">
        <v>287</v>
      </c>
      <c r="AU187" s="319" t="s">
        <v>1335</v>
      </c>
      <c r="AV187" s="325" t="s">
        <v>273</v>
      </c>
      <c r="AW187" s="319" t="s">
        <v>965</v>
      </c>
      <c r="AX187" s="319" t="s">
        <v>820</v>
      </c>
      <c r="AY187" s="325" t="s">
        <v>894</v>
      </c>
      <c r="AZ187" s="325" t="s">
        <v>299</v>
      </c>
      <c r="BA187" s="325">
        <v>32972</v>
      </c>
      <c r="BB187" s="325">
        <v>39686</v>
      </c>
      <c r="BC187" s="319" t="s">
        <v>168</v>
      </c>
      <c r="BD187" s="319" t="s">
        <v>808</v>
      </c>
      <c r="BE187" s="319" t="s">
        <v>808</v>
      </c>
      <c r="BF187" s="299" t="s">
        <v>786</v>
      </c>
      <c r="BG187" s="299" t="b">
        <v>1</v>
      </c>
      <c r="BH187" s="299">
        <v>68</v>
      </c>
      <c r="BI187" s="370">
        <v>0.9</v>
      </c>
      <c r="BJ187" s="298" t="s">
        <v>845</v>
      </c>
      <c r="BK187" s="298">
        <v>0</v>
      </c>
      <c r="BL187" s="299" t="s">
        <v>104</v>
      </c>
    </row>
    <row r="188" spans="1:64" ht="12.75" customHeight="1">
      <c r="A188" s="322">
        <v>41640</v>
      </c>
      <c r="B188" s="279" t="s">
        <v>1008</v>
      </c>
      <c r="C188" s="317">
        <v>1</v>
      </c>
      <c r="D188" s="318">
        <v>20026636</v>
      </c>
      <c r="E188" s="318" t="s">
        <v>426</v>
      </c>
      <c r="F188" s="319" t="s">
        <v>144</v>
      </c>
      <c r="G188" s="319" t="s">
        <v>145</v>
      </c>
      <c r="H188" s="369" t="s">
        <v>242</v>
      </c>
      <c r="I188" s="368" t="s">
        <v>1450</v>
      </c>
      <c r="J188" s="320" t="s">
        <v>187</v>
      </c>
      <c r="K188" s="320" t="s">
        <v>147</v>
      </c>
      <c r="L188" s="321" t="s">
        <v>148</v>
      </c>
      <c r="M188" s="321" t="s">
        <v>188</v>
      </c>
      <c r="N188" s="321" t="s">
        <v>189</v>
      </c>
      <c r="O188" s="321" t="s">
        <v>154</v>
      </c>
      <c r="P188" s="321" t="s">
        <v>152</v>
      </c>
      <c r="Q188" s="321" t="s">
        <v>153</v>
      </c>
      <c r="R188" s="322">
        <v>42309</v>
      </c>
      <c r="S188" s="323">
        <v>-66</v>
      </c>
      <c r="T188" s="323">
        <v>-9.4285714285714288</v>
      </c>
      <c r="U188" s="324">
        <v>0</v>
      </c>
      <c r="V188" s="324">
        <v>1</v>
      </c>
      <c r="W188" s="324">
        <v>0</v>
      </c>
      <c r="X188" s="324">
        <v>1</v>
      </c>
      <c r="Y188" s="325" t="s">
        <v>175</v>
      </c>
      <c r="Z188" s="325" t="s">
        <v>229</v>
      </c>
      <c r="AA188" s="326" t="s">
        <v>26</v>
      </c>
      <c r="AB188" s="326" t="s">
        <v>190</v>
      </c>
      <c r="AC188" s="326">
        <v>990312</v>
      </c>
      <c r="AD188" s="319" t="s">
        <v>155</v>
      </c>
      <c r="AE188" s="325">
        <v>41640</v>
      </c>
      <c r="AF188" s="325">
        <v>42300</v>
      </c>
      <c r="AG188" s="319" t="s">
        <v>311</v>
      </c>
      <c r="AH188" s="319" t="s">
        <v>156</v>
      </c>
      <c r="AI188" s="319" t="s">
        <v>157</v>
      </c>
      <c r="AJ188" s="319" t="s">
        <v>230</v>
      </c>
      <c r="AK188" s="319" t="s">
        <v>159</v>
      </c>
      <c r="AL188" s="319" t="s">
        <v>160</v>
      </c>
      <c r="AM188" s="319"/>
      <c r="AN188" s="319" t="s">
        <v>996</v>
      </c>
      <c r="AO188" s="327" t="s">
        <v>949</v>
      </c>
      <c r="AP188" s="319" t="s">
        <v>161</v>
      </c>
      <c r="AQ188" s="319" t="s">
        <v>162</v>
      </c>
      <c r="AR188" s="319" t="s">
        <v>163</v>
      </c>
      <c r="AS188" s="319" t="s">
        <v>164</v>
      </c>
      <c r="AT188" s="319" t="s">
        <v>185</v>
      </c>
      <c r="AU188" s="319" t="s">
        <v>427</v>
      </c>
      <c r="AV188" s="325" t="s">
        <v>178</v>
      </c>
      <c r="AW188" s="319" t="s">
        <v>956</v>
      </c>
      <c r="AX188" s="319" t="s">
        <v>809</v>
      </c>
      <c r="AY188" s="325" t="s">
        <v>889</v>
      </c>
      <c r="AZ188" s="325" t="s">
        <v>193</v>
      </c>
      <c r="BA188" s="325">
        <v>37923</v>
      </c>
      <c r="BB188" s="325">
        <v>37923</v>
      </c>
      <c r="BC188" s="319" t="s">
        <v>168</v>
      </c>
      <c r="BD188" s="319" t="s">
        <v>808</v>
      </c>
      <c r="BE188" s="319" t="s">
        <v>808</v>
      </c>
      <c r="BF188" s="299" t="s">
        <v>786</v>
      </c>
      <c r="BG188" s="299" t="b">
        <v>1</v>
      </c>
      <c r="BH188" s="299">
        <v>60</v>
      </c>
      <c r="BI188" s="370">
        <v>0.85</v>
      </c>
      <c r="BJ188" s="298" t="s">
        <v>845</v>
      </c>
      <c r="BK188" s="298">
        <v>0</v>
      </c>
      <c r="BL188" s="299" t="s">
        <v>104</v>
      </c>
    </row>
    <row r="189" spans="1:64" ht="12.75" customHeight="1">
      <c r="A189" s="322">
        <v>41760</v>
      </c>
      <c r="B189" s="279" t="s">
        <v>1008</v>
      </c>
      <c r="C189" s="317">
        <v>1</v>
      </c>
      <c r="D189" s="318">
        <v>81074640</v>
      </c>
      <c r="E189" s="318" t="s">
        <v>1244</v>
      </c>
      <c r="F189" s="319" t="s">
        <v>144</v>
      </c>
      <c r="G189" s="319" t="s">
        <v>145</v>
      </c>
      <c r="H189" s="369" t="s">
        <v>242</v>
      </c>
      <c r="I189" s="368" t="s">
        <v>1450</v>
      </c>
      <c r="J189" s="320" t="s">
        <v>180</v>
      </c>
      <c r="K189" s="320" t="s">
        <v>147</v>
      </c>
      <c r="L189" s="321" t="s">
        <v>148</v>
      </c>
      <c r="M189" s="321" t="s">
        <v>182</v>
      </c>
      <c r="N189" s="321" t="s">
        <v>285</v>
      </c>
      <c r="O189" s="321" t="s">
        <v>154</v>
      </c>
      <c r="P189" s="321" t="s">
        <v>152</v>
      </c>
      <c r="Q189" s="321" t="s">
        <v>153</v>
      </c>
      <c r="R189" s="322">
        <v>42309</v>
      </c>
      <c r="S189" s="323">
        <v>-66</v>
      </c>
      <c r="T189" s="323">
        <v>-9.4285714285714288</v>
      </c>
      <c r="U189" s="324">
        <v>0</v>
      </c>
      <c r="V189" s="324">
        <v>1</v>
      </c>
      <c r="W189" s="324">
        <v>0</v>
      </c>
      <c r="X189" s="324">
        <v>1</v>
      </c>
      <c r="Y189" s="325" t="s">
        <v>205</v>
      </c>
      <c r="Z189" s="325" t="s">
        <v>257</v>
      </c>
      <c r="AA189" s="326" t="s">
        <v>1534</v>
      </c>
      <c r="AB189" s="326" t="s">
        <v>268</v>
      </c>
      <c r="AC189" s="326">
        <v>1491797</v>
      </c>
      <c r="AD189" s="319" t="s">
        <v>155</v>
      </c>
      <c r="AE189" s="325">
        <v>41760</v>
      </c>
      <c r="AF189" s="325">
        <v>42308</v>
      </c>
      <c r="AG189" s="319" t="s">
        <v>311</v>
      </c>
      <c r="AH189" s="319" t="s">
        <v>156</v>
      </c>
      <c r="AI189" s="319" t="s">
        <v>157</v>
      </c>
      <c r="AJ189" s="319" t="s">
        <v>158</v>
      </c>
      <c r="AK189" s="319" t="s">
        <v>159</v>
      </c>
      <c r="AL189" s="319" t="s">
        <v>160</v>
      </c>
      <c r="AM189" s="319"/>
      <c r="AN189" s="319"/>
      <c r="AO189" s="327" t="s">
        <v>949</v>
      </c>
      <c r="AP189" s="319" t="s">
        <v>161</v>
      </c>
      <c r="AQ189" s="319" t="s">
        <v>162</v>
      </c>
      <c r="AR189" s="319" t="s">
        <v>163</v>
      </c>
      <c r="AS189" s="319" t="s">
        <v>164</v>
      </c>
      <c r="AT189" s="319" t="s">
        <v>251</v>
      </c>
      <c r="AU189" s="319" t="s">
        <v>1624</v>
      </c>
      <c r="AV189" s="325" t="s">
        <v>178</v>
      </c>
      <c r="AW189" s="319" t="s">
        <v>956</v>
      </c>
      <c r="AX189" s="319" t="s">
        <v>809</v>
      </c>
      <c r="AY189" s="325" t="s">
        <v>889</v>
      </c>
      <c r="AZ189" s="325" t="s">
        <v>186</v>
      </c>
      <c r="BA189" s="325">
        <v>31082</v>
      </c>
      <c r="BB189" s="325">
        <v>39686</v>
      </c>
      <c r="BC189" s="319" t="s">
        <v>168</v>
      </c>
      <c r="BD189" s="319" t="s">
        <v>808</v>
      </c>
      <c r="BE189" s="319" t="s">
        <v>808</v>
      </c>
      <c r="BF189" s="299" t="s">
        <v>786</v>
      </c>
      <c r="BG189" s="299" t="b">
        <v>1</v>
      </c>
      <c r="BH189" s="299">
        <v>68</v>
      </c>
      <c r="BI189" s="370">
        <v>0.85</v>
      </c>
      <c r="BJ189" s="298" t="s">
        <v>845</v>
      </c>
      <c r="BK189" s="298">
        <v>0</v>
      </c>
      <c r="BL189" s="299" t="s">
        <v>104</v>
      </c>
    </row>
    <row r="190" spans="1:64" ht="12.75" customHeight="1">
      <c r="A190" s="322">
        <v>41579</v>
      </c>
      <c r="B190" s="279" t="s">
        <v>1008</v>
      </c>
      <c r="C190" s="317">
        <v>0.7</v>
      </c>
      <c r="D190" s="318">
        <v>60041765</v>
      </c>
      <c r="E190" s="318" t="s">
        <v>1336</v>
      </c>
      <c r="F190" s="319" t="s">
        <v>267</v>
      </c>
      <c r="G190" s="319" t="s">
        <v>59</v>
      </c>
      <c r="H190" s="369" t="s">
        <v>845</v>
      </c>
      <c r="I190" s="368" t="s">
        <v>1452</v>
      </c>
      <c r="J190" s="320" t="s">
        <v>908</v>
      </c>
      <c r="K190" s="320" t="s">
        <v>951</v>
      </c>
      <c r="L190" s="321" t="s">
        <v>148</v>
      </c>
      <c r="M190" s="321" t="s">
        <v>215</v>
      </c>
      <c r="N190" s="321" t="s">
        <v>150</v>
      </c>
      <c r="O190" s="321"/>
      <c r="P190" s="321" t="s">
        <v>1281</v>
      </c>
      <c r="Q190" s="321"/>
      <c r="R190" s="322"/>
      <c r="S190" s="323"/>
      <c r="T190" s="323"/>
      <c r="U190" s="324">
        <v>0.30000000000000004</v>
      </c>
      <c r="V190" s="324">
        <v>0.7</v>
      </c>
      <c r="W190" s="324">
        <v>0.29999999999999993</v>
      </c>
      <c r="X190" s="324">
        <v>0.70000000000000007</v>
      </c>
      <c r="Y190" s="325" t="s">
        <v>205</v>
      </c>
      <c r="Z190" s="325" t="s">
        <v>257</v>
      </c>
      <c r="AA190" s="326" t="s">
        <v>1018</v>
      </c>
      <c r="AB190" s="326" t="s">
        <v>1138</v>
      </c>
      <c r="AC190" s="326">
        <v>944594</v>
      </c>
      <c r="AD190" s="319" t="s">
        <v>155</v>
      </c>
      <c r="AE190" s="325">
        <v>41579</v>
      </c>
      <c r="AF190" s="325">
        <v>42308</v>
      </c>
      <c r="AG190" s="319" t="s">
        <v>311</v>
      </c>
      <c r="AH190" s="319" t="s">
        <v>156</v>
      </c>
      <c r="AI190" s="319" t="s">
        <v>340</v>
      </c>
      <c r="AJ190" s="319" t="s">
        <v>154</v>
      </c>
      <c r="AK190" s="319" t="s">
        <v>340</v>
      </c>
      <c r="AL190" s="319" t="s">
        <v>319</v>
      </c>
      <c r="AM190" s="319"/>
      <c r="AN190" s="319"/>
      <c r="AO190" s="327" t="s">
        <v>1139</v>
      </c>
      <c r="AP190" s="319" t="s">
        <v>908</v>
      </c>
      <c r="AQ190" s="319" t="s">
        <v>335</v>
      </c>
      <c r="AR190" s="319" t="s">
        <v>163</v>
      </c>
      <c r="AS190" s="319" t="s">
        <v>164</v>
      </c>
      <c r="AT190" s="319" t="s">
        <v>332</v>
      </c>
      <c r="AU190" s="319" t="s">
        <v>1625</v>
      </c>
      <c r="AV190" s="325" t="s">
        <v>178</v>
      </c>
      <c r="AW190" s="319" t="s">
        <v>960</v>
      </c>
      <c r="AX190" s="319"/>
      <c r="AY190" s="325"/>
      <c r="AZ190" s="325"/>
      <c r="BA190" s="325">
        <v>42142</v>
      </c>
      <c r="BB190" s="325">
        <v>42142</v>
      </c>
      <c r="BC190" s="319" t="s">
        <v>168</v>
      </c>
      <c r="BD190" s="319">
        <v>0</v>
      </c>
      <c r="BE190" s="319">
        <v>0</v>
      </c>
      <c r="BF190" s="299" t="s">
        <v>845</v>
      </c>
      <c r="BG190" s="299" t="b">
        <v>1</v>
      </c>
      <c r="BH190" s="299">
        <v>68</v>
      </c>
      <c r="BI190" s="370" t="s">
        <v>1284</v>
      </c>
      <c r="BJ190" s="298" t="s">
        <v>845</v>
      </c>
      <c r="BK190" s="298">
        <v>0</v>
      </c>
      <c r="BL190" s="299" t="s">
        <v>1465</v>
      </c>
    </row>
  </sheetData>
  <autoFilter ref="A1:BL190">
    <sortState ref="A5:BL86">
      <sortCondition ref="AA1:AA190"/>
    </sortState>
  </autoFilter>
  <conditionalFormatting sqref="U2:U190">
    <cfRule type="cellIs" dxfId="46" priority="38" operator="equal">
      <formula>"Not in WW BPO &amp; AS:EIS:AMS Delivery:AMS Resources Pool"</formula>
    </cfRule>
    <cfRule type="cellIs" dxfId="45" priority="39" operator="equal">
      <formula>"BENCH"</formula>
    </cfRule>
  </conditionalFormatting>
  <conditionalFormatting sqref="U2:U190">
    <cfRule type="containsText" dxfId="44" priority="37" operator="containsText" text="Not assigned in">
      <formula>NOT(ISERROR(SEARCH("Not assigned in",U2)))</formula>
    </cfRule>
  </conditionalFormatting>
  <conditionalFormatting sqref="S2:S190">
    <cfRule type="containsText" dxfId="43" priority="35" operator="containsText" text="Flex">
      <formula>NOT(ISERROR(SEARCH("Flex",S2)))</formula>
    </cfRule>
    <cfRule type="containsText" dxfId="42" priority="36" operator="containsText" text="Multiple">
      <formula>NOT(ISERROR(SEARCH("Multiple",S2)))</formula>
    </cfRule>
  </conditionalFormatting>
  <conditionalFormatting sqref="AO2:AO190">
    <cfRule type="containsText" dxfId="41" priority="34" operator="containsText" text="cw:">
      <formula>NOT(ISERROR(SEARCH("cw:",AO2)))</formula>
    </cfRule>
  </conditionalFormatting>
  <conditionalFormatting sqref="U37">
    <cfRule type="cellIs" dxfId="40" priority="32" operator="equal">
      <formula>"Not in WW BPO &amp; AS:EIS:AMS Delivery:AMS Resources Pool"</formula>
    </cfRule>
    <cfRule type="cellIs" dxfId="39" priority="33" operator="equal">
      <formula>"BENCH"</formula>
    </cfRule>
  </conditionalFormatting>
  <conditionalFormatting sqref="U37">
    <cfRule type="containsText" dxfId="38" priority="31" operator="containsText" text="Not assigned in">
      <formula>NOT(ISERROR(SEARCH("Not assigned in",U37)))</formula>
    </cfRule>
  </conditionalFormatting>
  <conditionalFormatting sqref="S37">
    <cfRule type="containsText" dxfId="37" priority="29" operator="containsText" text="Flex">
      <formula>NOT(ISERROR(SEARCH("Flex",S37)))</formula>
    </cfRule>
    <cfRule type="containsText" dxfId="36" priority="30" operator="containsText" text="Multiple">
      <formula>NOT(ISERROR(SEARCH("Multiple",S37)))</formula>
    </cfRule>
  </conditionalFormatting>
  <conditionalFormatting sqref="AO37">
    <cfRule type="containsText" dxfId="35" priority="28" operator="containsText" text="cw:">
      <formula>NOT(ISERROR(SEARCH("cw:",AO37)))</formula>
    </cfRule>
  </conditionalFormatting>
  <conditionalFormatting sqref="U77:U86">
    <cfRule type="cellIs" dxfId="34" priority="23" operator="equal">
      <formula>"Not in WW BPO &amp; AS:EIS:AMS Delivery:AMS Resources Pool"</formula>
    </cfRule>
    <cfRule type="cellIs" dxfId="33" priority="24" operator="equal">
      <formula>"BENCH"</formula>
    </cfRule>
  </conditionalFormatting>
  <conditionalFormatting sqref="U77:U86">
    <cfRule type="containsText" dxfId="32" priority="22" operator="containsText" text="Not assigned in">
      <formula>NOT(ISERROR(SEARCH("Not assigned in",U77)))</formula>
    </cfRule>
  </conditionalFormatting>
  <conditionalFormatting sqref="S77:S86">
    <cfRule type="containsText" dxfId="31" priority="20" operator="containsText" text="Flex">
      <formula>NOT(ISERROR(SEARCH("Flex",S77)))</formula>
    </cfRule>
    <cfRule type="containsText" dxfId="30" priority="21" operator="containsText" text="Multiple">
      <formula>NOT(ISERROR(SEARCH("Multiple",S77)))</formula>
    </cfRule>
  </conditionalFormatting>
  <conditionalFormatting sqref="AO77:AO86">
    <cfRule type="containsText" dxfId="29" priority="19" operator="containsText" text="cw:">
      <formula>NOT(ISERROR(SEARCH("cw:",AO77)))</formula>
    </cfRule>
  </conditionalFormatting>
  <conditionalFormatting sqref="U49">
    <cfRule type="cellIs" dxfId="28" priority="11" operator="equal">
      <formula>"Not in WW BPO &amp; AS:EIS:AMS Delivery:AMS Resources Pool"</formula>
    </cfRule>
    <cfRule type="cellIs" dxfId="27" priority="12" operator="equal">
      <formula>"BENCH"</formula>
    </cfRule>
  </conditionalFormatting>
  <conditionalFormatting sqref="U49">
    <cfRule type="containsText" dxfId="26" priority="10" operator="containsText" text="Not assigned in">
      <formula>NOT(ISERROR(SEARCH("Not assigned in",U49)))</formula>
    </cfRule>
  </conditionalFormatting>
  <conditionalFormatting sqref="S49">
    <cfRule type="containsText" dxfId="25" priority="8" operator="containsText" text="Flex">
      <formula>NOT(ISERROR(SEARCH("Flex",S49)))</formula>
    </cfRule>
    <cfRule type="containsText" dxfId="24" priority="9" operator="containsText" text="Multiple">
      <formula>NOT(ISERROR(SEARCH("Multiple",S49)))</formula>
    </cfRule>
  </conditionalFormatting>
  <conditionalFormatting sqref="AO49">
    <cfRule type="containsText" dxfId="23" priority="7" operator="containsText" text="cw:">
      <formula>NOT(ISERROR(SEARCH("cw:",AO49)))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workbookViewId="0">
      <selection activeCell="D31" sqref="D31"/>
    </sheetView>
  </sheetViews>
  <sheetFormatPr defaultRowHeight="12.75"/>
  <sheetData>
    <row r="1" spans="1:7">
      <c r="A1" t="s">
        <v>1731</v>
      </c>
      <c r="E1" t="s">
        <v>1752</v>
      </c>
    </row>
    <row r="2" spans="1:7">
      <c r="A2">
        <v>21907555</v>
      </c>
      <c r="C2" t="str">
        <f>",'"&amp;A2&amp;"'"</f>
        <v>,'21907555'</v>
      </c>
      <c r="E2">
        <v>3558498</v>
      </c>
      <c r="G2" t="str">
        <f>",'"&amp;E2&amp;"'"</f>
        <v>,'3558498'</v>
      </c>
    </row>
    <row r="3" spans="1:7">
      <c r="A3">
        <v>20317901</v>
      </c>
      <c r="C3" t="str">
        <f t="shared" ref="C3:C66" si="0">",'"&amp;A3&amp;"'"</f>
        <v>,'20317901'</v>
      </c>
      <c r="E3">
        <v>2981886</v>
      </c>
      <c r="G3" t="str">
        <f t="shared" ref="G3:G66" si="1">",'"&amp;E3&amp;"'"</f>
        <v>,'2981886'</v>
      </c>
    </row>
    <row r="4" spans="1:7">
      <c r="A4">
        <v>20366022</v>
      </c>
      <c r="C4" t="str">
        <f t="shared" si="0"/>
        <v>,'20366022'</v>
      </c>
      <c r="E4">
        <v>2836008</v>
      </c>
      <c r="G4" t="str">
        <f t="shared" si="1"/>
        <v>,'2836008'</v>
      </c>
    </row>
    <row r="5" spans="1:7">
      <c r="A5">
        <v>81137045</v>
      </c>
      <c r="C5" t="str">
        <f t="shared" si="0"/>
        <v>,'81137045'</v>
      </c>
      <c r="E5">
        <v>4315140</v>
      </c>
      <c r="G5" t="str">
        <f t="shared" si="1"/>
        <v>,'4315140'</v>
      </c>
    </row>
    <row r="6" spans="1:7">
      <c r="A6">
        <v>20364228</v>
      </c>
      <c r="C6" t="str">
        <f t="shared" si="0"/>
        <v>,'20364228'</v>
      </c>
      <c r="E6">
        <v>4032417</v>
      </c>
      <c r="G6" t="str">
        <f t="shared" si="1"/>
        <v>,'4032417'</v>
      </c>
    </row>
    <row r="7" spans="1:7">
      <c r="A7">
        <v>21612205</v>
      </c>
      <c r="C7" t="str">
        <f t="shared" si="0"/>
        <v>,'21612205'</v>
      </c>
      <c r="E7">
        <v>5340241</v>
      </c>
      <c r="G7" t="str">
        <f t="shared" si="1"/>
        <v>,'5340241'</v>
      </c>
    </row>
    <row r="8" spans="1:7">
      <c r="A8">
        <v>81081622</v>
      </c>
      <c r="C8" t="str">
        <f t="shared" si="0"/>
        <v>,'81081622'</v>
      </c>
      <c r="E8">
        <v>965908</v>
      </c>
      <c r="G8" t="str">
        <f t="shared" si="1"/>
        <v>,'965908'</v>
      </c>
    </row>
    <row r="9" spans="1:7">
      <c r="A9">
        <v>81007039</v>
      </c>
      <c r="C9" t="str">
        <f t="shared" si="0"/>
        <v>,'81007039'</v>
      </c>
      <c r="E9">
        <v>4038213</v>
      </c>
      <c r="G9" t="str">
        <f t="shared" si="1"/>
        <v>,'4038213'</v>
      </c>
    </row>
    <row r="10" spans="1:7">
      <c r="A10">
        <v>21792449</v>
      </c>
      <c r="C10" t="str">
        <f t="shared" si="0"/>
        <v>,'21792449'</v>
      </c>
      <c r="E10">
        <v>944610</v>
      </c>
      <c r="G10" t="str">
        <f t="shared" si="1"/>
        <v>,'944610'</v>
      </c>
    </row>
    <row r="11" spans="1:7">
      <c r="A11">
        <v>21903099</v>
      </c>
      <c r="C11" t="str">
        <f t="shared" si="0"/>
        <v>,'21903099'</v>
      </c>
      <c r="E11">
        <v>3906696</v>
      </c>
      <c r="G11" t="str">
        <f t="shared" si="1"/>
        <v>,'3906696'</v>
      </c>
    </row>
    <row r="12" spans="1:7">
      <c r="A12">
        <v>81037738</v>
      </c>
      <c r="C12" t="str">
        <f t="shared" si="0"/>
        <v>,'81037738'</v>
      </c>
      <c r="E12">
        <v>4676933</v>
      </c>
      <c r="G12" t="str">
        <f t="shared" si="1"/>
        <v>,'4676933'</v>
      </c>
    </row>
    <row r="13" spans="1:7">
      <c r="A13">
        <v>21940284</v>
      </c>
      <c r="C13" t="str">
        <f t="shared" si="0"/>
        <v>,'21940284'</v>
      </c>
      <c r="E13">
        <v>3793717</v>
      </c>
      <c r="G13" t="str">
        <f t="shared" si="1"/>
        <v>,'3793717'</v>
      </c>
    </row>
    <row r="14" spans="1:7">
      <c r="A14">
        <v>21970993</v>
      </c>
      <c r="C14" t="str">
        <f t="shared" si="0"/>
        <v>,'21970993'</v>
      </c>
      <c r="E14">
        <v>4334605</v>
      </c>
      <c r="G14" t="str">
        <f t="shared" si="1"/>
        <v>,'4334605'</v>
      </c>
    </row>
    <row r="15" spans="1:7">
      <c r="A15">
        <v>81075093</v>
      </c>
      <c r="C15" t="str">
        <f t="shared" si="0"/>
        <v>,'81075093'</v>
      </c>
      <c r="E15">
        <v>5540984</v>
      </c>
      <c r="G15" t="str">
        <f t="shared" si="1"/>
        <v>,'5540984'</v>
      </c>
    </row>
    <row r="16" spans="1:7">
      <c r="A16">
        <v>21942791</v>
      </c>
      <c r="C16" t="str">
        <f t="shared" si="0"/>
        <v>,'21942791'</v>
      </c>
      <c r="E16">
        <v>990308</v>
      </c>
      <c r="G16" t="str">
        <f t="shared" si="1"/>
        <v>,'990308'</v>
      </c>
    </row>
    <row r="17" spans="1:7">
      <c r="A17">
        <v>139895</v>
      </c>
      <c r="C17" t="str">
        <f t="shared" si="0"/>
        <v>,'139895'</v>
      </c>
      <c r="E17">
        <v>2952593</v>
      </c>
      <c r="G17" t="str">
        <f t="shared" si="1"/>
        <v>,'2952593'</v>
      </c>
    </row>
    <row r="18" spans="1:7">
      <c r="A18">
        <v>81080960</v>
      </c>
      <c r="C18" t="str">
        <f t="shared" si="0"/>
        <v>,'81080960'</v>
      </c>
      <c r="E18">
        <v>2749655</v>
      </c>
      <c r="G18" t="str">
        <f t="shared" si="1"/>
        <v>,'2749655'</v>
      </c>
    </row>
    <row r="19" spans="1:7">
      <c r="A19">
        <v>21754695</v>
      </c>
      <c r="C19" t="str">
        <f t="shared" si="0"/>
        <v>,'21754695'</v>
      </c>
      <c r="E19">
        <v>944593</v>
      </c>
      <c r="G19" t="str">
        <f t="shared" si="1"/>
        <v>,'944593'</v>
      </c>
    </row>
    <row r="20" spans="1:7">
      <c r="A20">
        <v>21931087</v>
      </c>
      <c r="C20" t="str">
        <f t="shared" si="0"/>
        <v>,'21931087'</v>
      </c>
      <c r="E20">
        <v>2203892</v>
      </c>
      <c r="G20" t="str">
        <f t="shared" si="1"/>
        <v>,'2203892'</v>
      </c>
    </row>
    <row r="21" spans="1:7">
      <c r="A21">
        <v>563790</v>
      </c>
      <c r="C21" t="str">
        <f t="shared" si="0"/>
        <v>,'563790'</v>
      </c>
      <c r="E21">
        <v>526304</v>
      </c>
      <c r="G21" t="str">
        <f t="shared" si="1"/>
        <v>,'526304'</v>
      </c>
    </row>
    <row r="22" spans="1:7">
      <c r="A22">
        <v>21559014</v>
      </c>
      <c r="C22" t="str">
        <f t="shared" si="0"/>
        <v>,'21559014'</v>
      </c>
      <c r="E22">
        <v>537842</v>
      </c>
      <c r="G22" t="str">
        <f t="shared" si="1"/>
        <v>,'537842'</v>
      </c>
    </row>
    <row r="23" spans="1:7">
      <c r="A23">
        <v>21907226</v>
      </c>
      <c r="C23" t="str">
        <f t="shared" si="0"/>
        <v>,'21907226'</v>
      </c>
      <c r="E23">
        <v>5500455</v>
      </c>
      <c r="G23" t="str">
        <f t="shared" si="1"/>
        <v>,'5500455'</v>
      </c>
    </row>
    <row r="24" spans="1:7">
      <c r="A24">
        <v>81095228</v>
      </c>
      <c r="C24" t="str">
        <f t="shared" si="0"/>
        <v>,'81095228'</v>
      </c>
      <c r="E24">
        <v>4523230</v>
      </c>
      <c r="G24" t="str">
        <f t="shared" si="1"/>
        <v>,'4523230'</v>
      </c>
    </row>
    <row r="25" spans="1:7">
      <c r="A25">
        <v>21941021</v>
      </c>
      <c r="C25" t="str">
        <f t="shared" si="0"/>
        <v>,'21941021'</v>
      </c>
      <c r="E25">
        <v>1491795</v>
      </c>
      <c r="G25" t="str">
        <f t="shared" si="1"/>
        <v>,'1491795'</v>
      </c>
    </row>
    <row r="26" spans="1:7">
      <c r="A26">
        <v>21748622</v>
      </c>
      <c r="C26" t="str">
        <f t="shared" si="0"/>
        <v>,'21748622'</v>
      </c>
      <c r="E26">
        <v>661893</v>
      </c>
      <c r="G26" t="str">
        <f t="shared" si="1"/>
        <v>,'661893'</v>
      </c>
    </row>
    <row r="27" spans="1:7">
      <c r="A27">
        <v>21603255</v>
      </c>
      <c r="C27" t="str">
        <f t="shared" si="0"/>
        <v>,'21603255'</v>
      </c>
      <c r="E27">
        <v>3907150</v>
      </c>
      <c r="G27" t="str">
        <f t="shared" si="1"/>
        <v>,'3907150'</v>
      </c>
    </row>
    <row r="28" spans="1:7">
      <c r="A28">
        <v>81153489</v>
      </c>
      <c r="C28" t="str">
        <f t="shared" si="0"/>
        <v>,'81153489'</v>
      </c>
      <c r="E28">
        <v>4540471</v>
      </c>
      <c r="G28" t="str">
        <f t="shared" si="1"/>
        <v>,'4540471'</v>
      </c>
    </row>
    <row r="29" spans="1:7">
      <c r="A29">
        <v>20434831</v>
      </c>
      <c r="C29" t="str">
        <f t="shared" si="0"/>
        <v>,'20434831'</v>
      </c>
      <c r="E29">
        <v>1334102</v>
      </c>
      <c r="G29" t="str">
        <f t="shared" si="1"/>
        <v>,'1334102'</v>
      </c>
    </row>
    <row r="30" spans="1:7">
      <c r="A30">
        <v>20294327</v>
      </c>
      <c r="C30" t="str">
        <f t="shared" si="0"/>
        <v>,'20294327'</v>
      </c>
      <c r="E30">
        <v>4546588</v>
      </c>
      <c r="G30" t="str">
        <f t="shared" si="1"/>
        <v>,'4546588'</v>
      </c>
    </row>
    <row r="31" spans="1:7">
      <c r="A31">
        <v>21955736</v>
      </c>
      <c r="C31" t="str">
        <f t="shared" si="0"/>
        <v>,'21955736'</v>
      </c>
      <c r="E31">
        <v>4004058</v>
      </c>
      <c r="G31" t="str">
        <f t="shared" si="1"/>
        <v>,'4004058'</v>
      </c>
    </row>
    <row r="32" spans="1:7">
      <c r="A32">
        <v>60017178</v>
      </c>
      <c r="C32" t="str">
        <f t="shared" si="0"/>
        <v>,'60017178'</v>
      </c>
      <c r="E32">
        <v>1497552</v>
      </c>
      <c r="G32" t="str">
        <f t="shared" si="1"/>
        <v>,'1497552'</v>
      </c>
    </row>
    <row r="33" spans="1:7">
      <c r="A33">
        <v>81071343</v>
      </c>
      <c r="C33" t="str">
        <f t="shared" si="0"/>
        <v>,'81071343'</v>
      </c>
      <c r="E33">
        <v>1340908</v>
      </c>
      <c r="G33" t="str">
        <f t="shared" si="1"/>
        <v>,'1340908'</v>
      </c>
    </row>
    <row r="34" spans="1:7">
      <c r="A34">
        <v>20294347</v>
      </c>
      <c r="C34" t="str">
        <f t="shared" si="0"/>
        <v>,'20294347'</v>
      </c>
      <c r="E34">
        <v>3906694</v>
      </c>
      <c r="G34" t="str">
        <f t="shared" si="1"/>
        <v>,'3906694'</v>
      </c>
    </row>
    <row r="35" spans="1:7">
      <c r="A35">
        <v>81072577</v>
      </c>
      <c r="C35" t="str">
        <f t="shared" si="0"/>
        <v>,'81072577'</v>
      </c>
      <c r="E35">
        <v>5499982</v>
      </c>
      <c r="G35" t="str">
        <f t="shared" si="1"/>
        <v>,'5499982'</v>
      </c>
    </row>
    <row r="36" spans="1:7">
      <c r="A36">
        <v>21948204</v>
      </c>
      <c r="C36" t="str">
        <f t="shared" si="0"/>
        <v>,'21948204'</v>
      </c>
      <c r="E36">
        <v>4810214</v>
      </c>
      <c r="G36" t="str">
        <f t="shared" si="1"/>
        <v>,'4810214'</v>
      </c>
    </row>
    <row r="37" spans="1:7">
      <c r="A37">
        <v>21941315</v>
      </c>
      <c r="C37" t="str">
        <f t="shared" si="0"/>
        <v>,'21941315'</v>
      </c>
      <c r="E37">
        <v>3982065</v>
      </c>
      <c r="G37" t="str">
        <f t="shared" si="1"/>
        <v>,'3982065'</v>
      </c>
    </row>
    <row r="38" spans="1:7">
      <c r="A38">
        <v>81051364</v>
      </c>
      <c r="C38" t="str">
        <f t="shared" si="0"/>
        <v>,'81051364'</v>
      </c>
      <c r="E38">
        <v>5164420</v>
      </c>
      <c r="G38" t="str">
        <f t="shared" si="1"/>
        <v>,'5164420'</v>
      </c>
    </row>
    <row r="39" spans="1:7">
      <c r="A39">
        <v>81066702</v>
      </c>
      <c r="C39" t="str">
        <f t="shared" si="0"/>
        <v>,'81066702'</v>
      </c>
      <c r="E39">
        <v>5714508</v>
      </c>
      <c r="G39" t="str">
        <f t="shared" si="1"/>
        <v>,'5714508'</v>
      </c>
    </row>
    <row r="40" spans="1:7">
      <c r="A40">
        <v>21568199</v>
      </c>
      <c r="C40" t="str">
        <f t="shared" si="0"/>
        <v>,'21568199'</v>
      </c>
      <c r="E40">
        <v>532856</v>
      </c>
      <c r="G40" t="str">
        <f t="shared" si="1"/>
        <v>,'532856'</v>
      </c>
    </row>
    <row r="41" spans="1:7">
      <c r="A41">
        <v>21826697</v>
      </c>
      <c r="C41" t="str">
        <f t="shared" si="0"/>
        <v>,'21826697'</v>
      </c>
      <c r="E41">
        <v>4663281</v>
      </c>
      <c r="G41" t="str">
        <f t="shared" si="1"/>
        <v>,'4663281'</v>
      </c>
    </row>
    <row r="42" spans="1:7">
      <c r="A42">
        <v>81038148</v>
      </c>
      <c r="C42" t="str">
        <f t="shared" si="0"/>
        <v>,'81038148'</v>
      </c>
      <c r="E42">
        <v>3906692</v>
      </c>
      <c r="G42" t="str">
        <f t="shared" si="1"/>
        <v>,'3906692'</v>
      </c>
    </row>
    <row r="43" spans="1:7">
      <c r="A43">
        <v>21893377</v>
      </c>
      <c r="C43" t="str">
        <f t="shared" si="0"/>
        <v>,'21893377'</v>
      </c>
      <c r="E43">
        <v>750191</v>
      </c>
      <c r="G43" t="str">
        <f t="shared" si="1"/>
        <v>,'750191'</v>
      </c>
    </row>
    <row r="44" spans="1:7">
      <c r="A44">
        <v>81152294</v>
      </c>
      <c r="C44" t="str">
        <f t="shared" si="0"/>
        <v>,'81152294'</v>
      </c>
      <c r="E44">
        <v>944623</v>
      </c>
      <c r="G44" t="str">
        <f t="shared" si="1"/>
        <v>,'944623'</v>
      </c>
    </row>
    <row r="45" spans="1:7">
      <c r="A45">
        <v>571596</v>
      </c>
      <c r="C45" t="str">
        <f t="shared" si="0"/>
        <v>,'571596'</v>
      </c>
      <c r="E45">
        <v>4912573</v>
      </c>
      <c r="G45" t="str">
        <f t="shared" si="1"/>
        <v>,'4912573'</v>
      </c>
    </row>
    <row r="46" spans="1:7">
      <c r="A46">
        <v>21960290</v>
      </c>
      <c r="C46" t="str">
        <f t="shared" si="0"/>
        <v>,'21960290'</v>
      </c>
      <c r="E46">
        <v>941556</v>
      </c>
      <c r="G46" t="str">
        <f t="shared" si="1"/>
        <v>,'941556'</v>
      </c>
    </row>
    <row r="47" spans="1:7">
      <c r="A47">
        <v>81051405</v>
      </c>
      <c r="C47" t="str">
        <f t="shared" si="0"/>
        <v>,'81051405'</v>
      </c>
      <c r="E47">
        <v>3649112</v>
      </c>
      <c r="G47" t="str">
        <f t="shared" si="1"/>
        <v>,'3649112'</v>
      </c>
    </row>
    <row r="48" spans="1:7">
      <c r="A48">
        <v>20294523</v>
      </c>
      <c r="C48" t="str">
        <f t="shared" si="0"/>
        <v>,'20294523'</v>
      </c>
      <c r="E48">
        <v>2309423</v>
      </c>
      <c r="G48" t="str">
        <f t="shared" si="1"/>
        <v>,'2309423'</v>
      </c>
    </row>
    <row r="49" spans="1:7">
      <c r="A49">
        <v>81065518</v>
      </c>
      <c r="C49" t="str">
        <f t="shared" si="0"/>
        <v>,'81065518'</v>
      </c>
      <c r="E49">
        <v>823534</v>
      </c>
      <c r="G49" t="str">
        <f t="shared" si="1"/>
        <v>,'823534'</v>
      </c>
    </row>
    <row r="50" spans="1:7">
      <c r="A50">
        <v>81049831</v>
      </c>
      <c r="C50" t="str">
        <f t="shared" si="0"/>
        <v>,'81049831'</v>
      </c>
      <c r="E50">
        <v>5714511</v>
      </c>
      <c r="G50" t="str">
        <f t="shared" si="1"/>
        <v>,'5714511'</v>
      </c>
    </row>
    <row r="51" spans="1:7">
      <c r="A51">
        <v>21955096</v>
      </c>
      <c r="C51" t="str">
        <f t="shared" si="0"/>
        <v>,'21955096'</v>
      </c>
      <c r="E51">
        <v>2830846</v>
      </c>
      <c r="G51" t="str">
        <f t="shared" si="1"/>
        <v>,'2830846'</v>
      </c>
    </row>
    <row r="52" spans="1:7">
      <c r="A52">
        <v>21670997</v>
      </c>
      <c r="C52" t="str">
        <f t="shared" si="0"/>
        <v>,'21670997'</v>
      </c>
      <c r="E52">
        <v>5757736</v>
      </c>
      <c r="G52" t="str">
        <f t="shared" si="1"/>
        <v>,'5757736'</v>
      </c>
    </row>
    <row r="53" spans="1:7">
      <c r="A53">
        <v>81086988</v>
      </c>
      <c r="C53" t="str">
        <f t="shared" si="0"/>
        <v>,'81086988'</v>
      </c>
      <c r="E53">
        <v>547906</v>
      </c>
      <c r="G53" t="str">
        <f t="shared" si="1"/>
        <v>,'547906'</v>
      </c>
    </row>
    <row r="54" spans="1:7">
      <c r="A54">
        <v>21951188</v>
      </c>
      <c r="C54" t="str">
        <f t="shared" si="0"/>
        <v>,'21951188'</v>
      </c>
      <c r="E54">
        <v>5910522</v>
      </c>
      <c r="G54" t="str">
        <f t="shared" si="1"/>
        <v>,'5910522'</v>
      </c>
    </row>
    <row r="55" spans="1:7">
      <c r="A55">
        <v>21956763</v>
      </c>
      <c r="C55" t="str">
        <f t="shared" si="0"/>
        <v>,'21956763'</v>
      </c>
      <c r="E55">
        <v>3877601</v>
      </c>
      <c r="G55" t="str">
        <f t="shared" si="1"/>
        <v>,'3877601'</v>
      </c>
    </row>
    <row r="56" spans="1:7">
      <c r="A56">
        <v>81071659</v>
      </c>
      <c r="C56" t="str">
        <f t="shared" si="0"/>
        <v>,'81071659'</v>
      </c>
      <c r="E56">
        <v>5280504</v>
      </c>
      <c r="G56" t="str">
        <f t="shared" si="1"/>
        <v>,'5280504'</v>
      </c>
    </row>
    <row r="57" spans="1:7">
      <c r="A57">
        <v>81060440</v>
      </c>
      <c r="C57" t="str">
        <f t="shared" si="0"/>
        <v>,'81060440'</v>
      </c>
      <c r="E57">
        <v>3049433</v>
      </c>
      <c r="G57" t="str">
        <f t="shared" si="1"/>
        <v>,'3049433'</v>
      </c>
    </row>
    <row r="58" spans="1:7">
      <c r="A58">
        <v>81043793</v>
      </c>
      <c r="C58" t="str">
        <f t="shared" si="0"/>
        <v>,'81043793'</v>
      </c>
      <c r="E58">
        <v>4685548</v>
      </c>
      <c r="G58" t="str">
        <f t="shared" si="1"/>
        <v>,'4685548'</v>
      </c>
    </row>
    <row r="59" spans="1:7">
      <c r="A59">
        <v>81059847</v>
      </c>
      <c r="C59" t="str">
        <f t="shared" si="0"/>
        <v>,'81059847'</v>
      </c>
      <c r="E59">
        <v>1579951</v>
      </c>
      <c r="G59" t="str">
        <f t="shared" si="1"/>
        <v>,'1579951'</v>
      </c>
    </row>
    <row r="60" spans="1:7">
      <c r="A60">
        <v>20017746</v>
      </c>
      <c r="C60" t="str">
        <f t="shared" si="0"/>
        <v>,'20017746'</v>
      </c>
      <c r="E60">
        <v>795130</v>
      </c>
      <c r="G60" t="str">
        <f t="shared" si="1"/>
        <v>,'795130'</v>
      </c>
    </row>
    <row r="61" spans="1:7">
      <c r="A61">
        <v>81047261</v>
      </c>
      <c r="C61" t="str">
        <f t="shared" si="0"/>
        <v>,'81047261'</v>
      </c>
      <c r="E61">
        <v>931322</v>
      </c>
      <c r="G61" t="str">
        <f t="shared" si="1"/>
        <v>,'931322'</v>
      </c>
    </row>
    <row r="62" spans="1:7">
      <c r="A62">
        <v>60031754</v>
      </c>
      <c r="C62" t="str">
        <f t="shared" si="0"/>
        <v>,'60031754'</v>
      </c>
      <c r="E62">
        <v>3907157</v>
      </c>
      <c r="G62" t="str">
        <f t="shared" si="1"/>
        <v>,'3907157'</v>
      </c>
    </row>
    <row r="63" spans="1:7">
      <c r="A63">
        <v>20294512</v>
      </c>
      <c r="C63" t="str">
        <f t="shared" si="0"/>
        <v>,'20294512'</v>
      </c>
      <c r="E63">
        <v>5909199</v>
      </c>
      <c r="G63" t="str">
        <f t="shared" si="1"/>
        <v>,'5909199'</v>
      </c>
    </row>
    <row r="64" spans="1:7">
      <c r="A64">
        <v>81066762</v>
      </c>
      <c r="C64" t="str">
        <f t="shared" si="0"/>
        <v>,'81066762'</v>
      </c>
      <c r="E64">
        <v>4648126</v>
      </c>
      <c r="G64" t="str">
        <f t="shared" si="1"/>
        <v>,'4648126'</v>
      </c>
    </row>
    <row r="65" spans="1:7">
      <c r="A65">
        <v>81062652</v>
      </c>
      <c r="C65" t="str">
        <f t="shared" si="0"/>
        <v>,'81062652'</v>
      </c>
      <c r="E65">
        <v>944594</v>
      </c>
      <c r="G65" t="str">
        <f t="shared" si="1"/>
        <v>,'944594'</v>
      </c>
    </row>
    <row r="66" spans="1:7">
      <c r="A66">
        <v>21949502</v>
      </c>
      <c r="C66" t="str">
        <f t="shared" si="0"/>
        <v>,'21949502'</v>
      </c>
      <c r="E66">
        <v>2838163</v>
      </c>
      <c r="G66" t="str">
        <f t="shared" si="1"/>
        <v>,'2838163'</v>
      </c>
    </row>
    <row r="67" spans="1:7">
      <c r="A67">
        <v>20294258</v>
      </c>
      <c r="C67" t="str">
        <f t="shared" ref="C67:C130" si="2">",'"&amp;A67&amp;"'"</f>
        <v>,'20294258'</v>
      </c>
      <c r="E67">
        <v>5750709</v>
      </c>
      <c r="G67" t="str">
        <f t="shared" ref="G67:G130" si="3">",'"&amp;E67&amp;"'"</f>
        <v>,'5750709'</v>
      </c>
    </row>
    <row r="68" spans="1:7">
      <c r="A68">
        <v>21594091</v>
      </c>
      <c r="C68" t="str">
        <f t="shared" si="2"/>
        <v>,'21594091'</v>
      </c>
      <c r="E68">
        <v>3607336</v>
      </c>
      <c r="G68" t="str">
        <f t="shared" si="3"/>
        <v>,'3607336'</v>
      </c>
    </row>
    <row r="69" spans="1:7">
      <c r="A69">
        <v>21837584</v>
      </c>
      <c r="C69" t="str">
        <f t="shared" si="2"/>
        <v>,'21837584'</v>
      </c>
      <c r="E69">
        <v>4765054</v>
      </c>
      <c r="G69" t="str">
        <f t="shared" si="3"/>
        <v>,'4765054'</v>
      </c>
    </row>
    <row r="70" spans="1:7">
      <c r="A70">
        <v>21556001</v>
      </c>
      <c r="C70" t="str">
        <f t="shared" si="2"/>
        <v>,'21556001'</v>
      </c>
      <c r="E70">
        <v>1456538</v>
      </c>
      <c r="G70" t="str">
        <f t="shared" si="3"/>
        <v>,'1456538'</v>
      </c>
    </row>
    <row r="71" spans="1:7">
      <c r="A71">
        <v>81076597</v>
      </c>
      <c r="C71" t="str">
        <f t="shared" si="2"/>
        <v>,'81076597'</v>
      </c>
      <c r="E71">
        <v>537867</v>
      </c>
      <c r="G71" t="str">
        <f t="shared" si="3"/>
        <v>,'537867'</v>
      </c>
    </row>
    <row r="72" spans="1:7">
      <c r="A72">
        <v>21587904</v>
      </c>
      <c r="C72" t="str">
        <f t="shared" si="2"/>
        <v>,'21587904'</v>
      </c>
      <c r="E72">
        <v>994832</v>
      </c>
      <c r="G72" t="str">
        <f t="shared" si="3"/>
        <v>,'994832'</v>
      </c>
    </row>
    <row r="73" spans="1:7">
      <c r="A73">
        <v>20000929</v>
      </c>
      <c r="C73" t="str">
        <f t="shared" si="2"/>
        <v>,'20000929'</v>
      </c>
      <c r="E73">
        <v>526342</v>
      </c>
      <c r="G73" t="str">
        <f t="shared" si="3"/>
        <v>,'526342'</v>
      </c>
    </row>
    <row r="74" spans="1:7">
      <c r="A74">
        <v>60036284</v>
      </c>
      <c r="C74" t="str">
        <f t="shared" si="2"/>
        <v>,'60036284'</v>
      </c>
      <c r="E74">
        <v>731476</v>
      </c>
      <c r="G74" t="str">
        <f t="shared" si="3"/>
        <v>,'731476'</v>
      </c>
    </row>
    <row r="75" spans="1:7">
      <c r="A75">
        <v>21733257</v>
      </c>
      <c r="C75" t="str">
        <f t="shared" si="2"/>
        <v>,'21733257'</v>
      </c>
      <c r="E75">
        <v>4633250</v>
      </c>
      <c r="G75" t="str">
        <f t="shared" si="3"/>
        <v>,'4633250'</v>
      </c>
    </row>
    <row r="76" spans="1:7">
      <c r="A76">
        <v>21989677</v>
      </c>
      <c r="C76" t="str">
        <f t="shared" si="2"/>
        <v>,'21989677'</v>
      </c>
      <c r="E76">
        <v>537870</v>
      </c>
      <c r="G76" t="str">
        <f t="shared" si="3"/>
        <v>,'537870'</v>
      </c>
    </row>
    <row r="77" spans="1:7">
      <c r="A77">
        <v>81056957</v>
      </c>
      <c r="C77" t="str">
        <f t="shared" si="2"/>
        <v>,'81056957'</v>
      </c>
      <c r="E77">
        <v>3907153</v>
      </c>
      <c r="G77" t="str">
        <f t="shared" si="3"/>
        <v>,'3907153'</v>
      </c>
    </row>
    <row r="78" spans="1:7">
      <c r="A78">
        <v>81054984</v>
      </c>
      <c r="C78" t="str">
        <f t="shared" si="2"/>
        <v>,'81054984'</v>
      </c>
      <c r="E78">
        <v>5997072</v>
      </c>
      <c r="G78" t="str">
        <f t="shared" si="3"/>
        <v>,'5997072'</v>
      </c>
    </row>
    <row r="79" spans="1:7">
      <c r="A79">
        <v>81027436</v>
      </c>
      <c r="C79" t="str">
        <f t="shared" si="2"/>
        <v>,'81027436'</v>
      </c>
      <c r="E79">
        <v>537859</v>
      </c>
      <c r="G79" t="str">
        <f t="shared" si="3"/>
        <v>,'537859'</v>
      </c>
    </row>
    <row r="80" spans="1:7">
      <c r="A80">
        <v>21837851</v>
      </c>
      <c r="C80" t="str">
        <f t="shared" si="2"/>
        <v>,'21837851'</v>
      </c>
      <c r="E80">
        <v>537857</v>
      </c>
      <c r="G80" t="str">
        <f t="shared" si="3"/>
        <v>,'537857'</v>
      </c>
    </row>
    <row r="81" spans="1:7">
      <c r="A81">
        <v>81096041</v>
      </c>
      <c r="C81" t="str">
        <f t="shared" si="2"/>
        <v>,'81096041'</v>
      </c>
      <c r="E81">
        <v>3793770</v>
      </c>
      <c r="G81" t="str">
        <f t="shared" si="3"/>
        <v>,'3793770'</v>
      </c>
    </row>
    <row r="82" spans="1:7">
      <c r="A82">
        <v>81145422</v>
      </c>
      <c r="C82" t="str">
        <f t="shared" si="2"/>
        <v>,'81145422'</v>
      </c>
      <c r="E82">
        <v>537871</v>
      </c>
      <c r="G82" t="str">
        <f t="shared" si="3"/>
        <v>,'537871'</v>
      </c>
    </row>
    <row r="83" spans="1:7">
      <c r="A83">
        <v>21564369</v>
      </c>
      <c r="C83" t="str">
        <f t="shared" si="2"/>
        <v>,'21564369'</v>
      </c>
      <c r="E83">
        <v>2897372</v>
      </c>
      <c r="G83" t="str">
        <f t="shared" si="3"/>
        <v>,'2897372'</v>
      </c>
    </row>
    <row r="84" spans="1:7">
      <c r="A84">
        <v>81106881</v>
      </c>
      <c r="C84" t="str">
        <f t="shared" si="2"/>
        <v>,'81106881'</v>
      </c>
      <c r="E84">
        <v>5663511</v>
      </c>
      <c r="G84" t="str">
        <f t="shared" si="3"/>
        <v>,'5663511'</v>
      </c>
    </row>
    <row r="85" spans="1:7">
      <c r="A85">
        <v>21939355</v>
      </c>
      <c r="C85" t="str">
        <f t="shared" si="2"/>
        <v>,'21939355'</v>
      </c>
      <c r="E85">
        <v>3408367</v>
      </c>
      <c r="G85" t="str">
        <f t="shared" si="3"/>
        <v>,'3408367'</v>
      </c>
    </row>
    <row r="86" spans="1:7">
      <c r="A86">
        <v>21943547</v>
      </c>
      <c r="C86" t="str">
        <f t="shared" si="2"/>
        <v>,'21943547'</v>
      </c>
      <c r="E86">
        <v>4662738</v>
      </c>
      <c r="G86" t="str">
        <f t="shared" si="3"/>
        <v>,'4662738'</v>
      </c>
    </row>
    <row r="87" spans="1:7">
      <c r="A87">
        <v>81089351</v>
      </c>
      <c r="C87" t="str">
        <f t="shared" si="2"/>
        <v>,'81089351'</v>
      </c>
      <c r="E87">
        <v>3977461</v>
      </c>
      <c r="G87" t="str">
        <f t="shared" si="3"/>
        <v>,'3977461'</v>
      </c>
    </row>
    <row r="88" spans="1:7">
      <c r="A88">
        <v>81077221</v>
      </c>
      <c r="C88" t="str">
        <f t="shared" si="2"/>
        <v>,'81077221'</v>
      </c>
      <c r="E88">
        <v>801502</v>
      </c>
      <c r="G88" t="str">
        <f t="shared" si="3"/>
        <v>,'801502'</v>
      </c>
    </row>
    <row r="89" spans="1:7">
      <c r="A89">
        <v>21941325</v>
      </c>
      <c r="C89" t="str">
        <f t="shared" si="2"/>
        <v>,'21941325'</v>
      </c>
      <c r="E89">
        <v>2328707</v>
      </c>
      <c r="G89" t="str">
        <f t="shared" si="3"/>
        <v>,'2328707'</v>
      </c>
    </row>
    <row r="90" spans="1:7">
      <c r="A90">
        <v>81048747</v>
      </c>
      <c r="C90" t="str">
        <f t="shared" si="2"/>
        <v>,'81048747'</v>
      </c>
      <c r="E90">
        <v>3793574</v>
      </c>
      <c r="G90" t="str">
        <f t="shared" si="3"/>
        <v>,'3793574'</v>
      </c>
    </row>
    <row r="91" spans="1:7">
      <c r="A91">
        <v>60020507</v>
      </c>
      <c r="C91" t="str">
        <f t="shared" si="2"/>
        <v>,'60020507'</v>
      </c>
      <c r="E91">
        <v>4997472</v>
      </c>
      <c r="G91" t="str">
        <f t="shared" si="3"/>
        <v>,'4997472'</v>
      </c>
    </row>
    <row r="92" spans="1:7">
      <c r="A92">
        <v>81075503</v>
      </c>
      <c r="C92" t="str">
        <f t="shared" si="2"/>
        <v>,'81075503'</v>
      </c>
      <c r="E92">
        <v>2488623</v>
      </c>
      <c r="G92" t="str">
        <f t="shared" si="3"/>
        <v>,'2488623'</v>
      </c>
    </row>
    <row r="93" spans="1:7">
      <c r="A93">
        <v>21935503</v>
      </c>
      <c r="C93" t="str">
        <f t="shared" si="2"/>
        <v>,'21935503'</v>
      </c>
      <c r="E93">
        <v>4986108</v>
      </c>
      <c r="G93" t="str">
        <f t="shared" si="3"/>
        <v>,'4986108'</v>
      </c>
    </row>
    <row r="94" spans="1:7">
      <c r="A94">
        <v>21781066</v>
      </c>
      <c r="C94" t="str">
        <f t="shared" si="2"/>
        <v>,'21781066'</v>
      </c>
      <c r="E94">
        <v>3962027</v>
      </c>
      <c r="G94" t="str">
        <f t="shared" si="3"/>
        <v>,'3962027'</v>
      </c>
    </row>
    <row r="95" spans="1:7">
      <c r="A95">
        <v>21953877</v>
      </c>
      <c r="C95" t="str">
        <f t="shared" si="2"/>
        <v>,'21953877'</v>
      </c>
      <c r="E95">
        <v>3490794</v>
      </c>
      <c r="G95" t="str">
        <f t="shared" si="3"/>
        <v>,'3490794'</v>
      </c>
    </row>
    <row r="96" spans="1:7">
      <c r="A96">
        <v>20367674</v>
      </c>
      <c r="C96" t="str">
        <f t="shared" si="2"/>
        <v>,'20367674'</v>
      </c>
      <c r="E96">
        <v>986547</v>
      </c>
      <c r="G96" t="str">
        <f t="shared" si="3"/>
        <v>,'986547'</v>
      </c>
    </row>
    <row r="97" spans="1:7">
      <c r="A97">
        <v>20294473</v>
      </c>
      <c r="C97" t="str">
        <f t="shared" si="2"/>
        <v>,'20294473'</v>
      </c>
      <c r="E97">
        <v>2739011</v>
      </c>
      <c r="G97" t="str">
        <f t="shared" si="3"/>
        <v>,'2739011'</v>
      </c>
    </row>
    <row r="98" spans="1:7">
      <c r="A98">
        <v>81062879</v>
      </c>
      <c r="C98" t="str">
        <f t="shared" si="2"/>
        <v>,'81062879'</v>
      </c>
      <c r="E98">
        <v>4676932</v>
      </c>
      <c r="G98" t="str">
        <f t="shared" si="3"/>
        <v>,'4676932'</v>
      </c>
    </row>
    <row r="99" spans="1:7">
      <c r="A99">
        <v>20239895</v>
      </c>
      <c r="C99" t="str">
        <f t="shared" si="2"/>
        <v>,'20239895'</v>
      </c>
      <c r="E99">
        <v>5500456</v>
      </c>
      <c r="G99" t="str">
        <f t="shared" si="3"/>
        <v>,'5500456'</v>
      </c>
    </row>
    <row r="100" spans="1:7">
      <c r="A100">
        <v>81107761</v>
      </c>
      <c r="C100" t="str">
        <f t="shared" si="2"/>
        <v>,'81107761'</v>
      </c>
      <c r="E100">
        <v>5429279</v>
      </c>
      <c r="G100" t="str">
        <f t="shared" si="3"/>
        <v>,'5429279'</v>
      </c>
    </row>
    <row r="101" spans="1:7">
      <c r="A101">
        <v>21950732</v>
      </c>
      <c r="C101" t="str">
        <f t="shared" si="2"/>
        <v>,'21950732'</v>
      </c>
      <c r="E101">
        <v>3593877</v>
      </c>
      <c r="G101" t="str">
        <f t="shared" si="3"/>
        <v>,'3593877'</v>
      </c>
    </row>
    <row r="102" spans="1:7">
      <c r="A102">
        <v>20028650</v>
      </c>
      <c r="C102" t="str">
        <f t="shared" si="2"/>
        <v>,'20028650'</v>
      </c>
      <c r="E102">
        <v>5791476</v>
      </c>
      <c r="G102" t="str">
        <f t="shared" si="3"/>
        <v>,'5791476'</v>
      </c>
    </row>
    <row r="103" spans="1:7">
      <c r="A103">
        <v>21600904</v>
      </c>
      <c r="C103" t="str">
        <f t="shared" si="2"/>
        <v>,'21600904'</v>
      </c>
      <c r="E103">
        <v>2126033</v>
      </c>
      <c r="G103" t="str">
        <f t="shared" si="3"/>
        <v>,'2126033'</v>
      </c>
    </row>
    <row r="104" spans="1:7">
      <c r="A104">
        <v>21962145</v>
      </c>
      <c r="C104" t="str">
        <f t="shared" si="2"/>
        <v>,'21962145'</v>
      </c>
      <c r="E104">
        <v>3907148</v>
      </c>
      <c r="G104" t="str">
        <f t="shared" si="3"/>
        <v>,'3907148'</v>
      </c>
    </row>
    <row r="105" spans="1:7">
      <c r="A105">
        <v>20294471</v>
      </c>
      <c r="C105" t="str">
        <f t="shared" si="2"/>
        <v>,'20294471'</v>
      </c>
      <c r="E105">
        <v>700106</v>
      </c>
      <c r="G105" t="str">
        <f t="shared" si="3"/>
        <v>,'700106'</v>
      </c>
    </row>
    <row r="106" spans="1:7">
      <c r="A106">
        <v>20294618</v>
      </c>
      <c r="C106" t="str">
        <f t="shared" si="2"/>
        <v>,'20294618'</v>
      </c>
      <c r="E106">
        <v>4199291</v>
      </c>
      <c r="G106" t="str">
        <f t="shared" si="3"/>
        <v>,'4199291'</v>
      </c>
    </row>
    <row r="107" spans="1:7">
      <c r="A107">
        <v>21818635</v>
      </c>
      <c r="C107" t="str">
        <f t="shared" si="2"/>
        <v>,'21818635'</v>
      </c>
      <c r="E107">
        <v>4954192</v>
      </c>
      <c r="G107" t="str">
        <f t="shared" si="3"/>
        <v>,'4954192'</v>
      </c>
    </row>
    <row r="108" spans="1:7">
      <c r="A108">
        <v>21928280</v>
      </c>
      <c r="C108" t="str">
        <f t="shared" si="2"/>
        <v>,'21928280'</v>
      </c>
      <c r="E108">
        <v>2099011</v>
      </c>
      <c r="G108" t="str">
        <f t="shared" si="3"/>
        <v>,'2099011'</v>
      </c>
    </row>
    <row r="109" spans="1:7">
      <c r="A109">
        <v>20367023</v>
      </c>
      <c r="C109" t="str">
        <f t="shared" si="2"/>
        <v>,'20367023'</v>
      </c>
      <c r="E109">
        <v>3033233</v>
      </c>
      <c r="G109" t="str">
        <f t="shared" si="3"/>
        <v>,'3033233'</v>
      </c>
    </row>
    <row r="110" spans="1:7">
      <c r="A110">
        <v>21954459</v>
      </c>
      <c r="C110" t="str">
        <f t="shared" si="2"/>
        <v>,'21954459'</v>
      </c>
      <c r="E110">
        <v>990310</v>
      </c>
      <c r="G110" t="str">
        <f t="shared" si="3"/>
        <v>,'990310'</v>
      </c>
    </row>
    <row r="111" spans="1:7">
      <c r="A111">
        <v>20294527</v>
      </c>
      <c r="C111" t="str">
        <f t="shared" si="2"/>
        <v>,'20294527'</v>
      </c>
      <c r="E111">
        <v>904620</v>
      </c>
      <c r="G111" t="str">
        <f t="shared" si="3"/>
        <v>,'904620'</v>
      </c>
    </row>
    <row r="112" spans="1:7">
      <c r="A112">
        <v>60023923</v>
      </c>
      <c r="C112" t="str">
        <f t="shared" si="2"/>
        <v>,'60023923'</v>
      </c>
      <c r="E112">
        <v>949164</v>
      </c>
      <c r="G112" t="str">
        <f t="shared" si="3"/>
        <v>,'949164'</v>
      </c>
    </row>
    <row r="113" spans="1:7">
      <c r="A113">
        <v>81052088</v>
      </c>
      <c r="C113" t="str">
        <f t="shared" si="2"/>
        <v>,'81052088'</v>
      </c>
      <c r="E113">
        <v>1491796</v>
      </c>
      <c r="G113" t="str">
        <f t="shared" si="3"/>
        <v>,'1491796'</v>
      </c>
    </row>
    <row r="114" spans="1:7">
      <c r="A114">
        <v>21942379</v>
      </c>
      <c r="C114" t="str">
        <f t="shared" si="2"/>
        <v>,'21942379'</v>
      </c>
      <c r="E114">
        <v>2893302</v>
      </c>
      <c r="G114" t="str">
        <f t="shared" si="3"/>
        <v>,'2893302'</v>
      </c>
    </row>
    <row r="115" spans="1:7">
      <c r="A115">
        <v>20342291</v>
      </c>
      <c r="C115" t="str">
        <f t="shared" si="2"/>
        <v>,'20342291'</v>
      </c>
      <c r="E115">
        <v>4247430</v>
      </c>
      <c r="G115" t="str">
        <f t="shared" si="3"/>
        <v>,'4247430'</v>
      </c>
    </row>
    <row r="116" spans="1:7">
      <c r="A116">
        <v>81061348</v>
      </c>
      <c r="C116" t="str">
        <f t="shared" si="2"/>
        <v>,'81061348'</v>
      </c>
      <c r="E116">
        <v>700107</v>
      </c>
      <c r="G116" t="str">
        <f t="shared" si="3"/>
        <v>,'700107'</v>
      </c>
    </row>
    <row r="117" spans="1:7">
      <c r="A117">
        <v>21633116</v>
      </c>
      <c r="C117" t="str">
        <f t="shared" si="2"/>
        <v>,'21633116'</v>
      </c>
      <c r="E117">
        <v>4963358</v>
      </c>
      <c r="G117" t="str">
        <f t="shared" si="3"/>
        <v>,'4963358'</v>
      </c>
    </row>
    <row r="118" spans="1:7">
      <c r="A118">
        <v>21635307</v>
      </c>
      <c r="C118" t="str">
        <f t="shared" si="2"/>
        <v>,'21635307'</v>
      </c>
      <c r="E118">
        <v>3907152</v>
      </c>
      <c r="G118" t="str">
        <f t="shared" si="3"/>
        <v>,'3907152'</v>
      </c>
    </row>
    <row r="119" spans="1:7">
      <c r="A119">
        <v>20432953</v>
      </c>
      <c r="C119" t="str">
        <f t="shared" si="2"/>
        <v>,'20432953'</v>
      </c>
      <c r="E119">
        <v>4366261</v>
      </c>
      <c r="G119" t="str">
        <f t="shared" si="3"/>
        <v>,'4366261'</v>
      </c>
    </row>
    <row r="120" spans="1:7">
      <c r="A120">
        <v>81044926</v>
      </c>
      <c r="C120" t="str">
        <f t="shared" si="2"/>
        <v>,'81044926'</v>
      </c>
      <c r="E120">
        <v>2942760</v>
      </c>
      <c r="G120" t="str">
        <f t="shared" si="3"/>
        <v>,'2942760'</v>
      </c>
    </row>
    <row r="121" spans="1:7">
      <c r="A121">
        <v>20294225</v>
      </c>
      <c r="C121" t="str">
        <f t="shared" si="2"/>
        <v>,'20294225'</v>
      </c>
      <c r="E121">
        <v>5674731</v>
      </c>
      <c r="G121" t="str">
        <f t="shared" si="3"/>
        <v>,'5674731'</v>
      </c>
    </row>
    <row r="122" spans="1:7">
      <c r="A122">
        <v>81065473</v>
      </c>
      <c r="C122" t="str">
        <f t="shared" si="2"/>
        <v>,'81065473'</v>
      </c>
      <c r="E122">
        <v>4963475</v>
      </c>
      <c r="G122" t="str">
        <f t="shared" si="3"/>
        <v>,'4963475'</v>
      </c>
    </row>
    <row r="123" spans="1:7">
      <c r="A123">
        <v>81053737</v>
      </c>
      <c r="C123" t="str">
        <f t="shared" si="2"/>
        <v>,'81053737'</v>
      </c>
      <c r="E123">
        <v>3635595</v>
      </c>
      <c r="G123" t="str">
        <f t="shared" si="3"/>
        <v>,'3635595'</v>
      </c>
    </row>
    <row r="124" spans="1:7">
      <c r="A124">
        <v>81207305</v>
      </c>
      <c r="C124" t="str">
        <f t="shared" si="2"/>
        <v>,'81207305'</v>
      </c>
      <c r="E124">
        <v>3980559</v>
      </c>
      <c r="G124" t="str">
        <f t="shared" si="3"/>
        <v>,'3980559'</v>
      </c>
    </row>
    <row r="125" spans="1:7">
      <c r="A125">
        <v>81049808</v>
      </c>
      <c r="C125" t="str">
        <f t="shared" si="2"/>
        <v>,'81049808'</v>
      </c>
      <c r="E125">
        <v>537897</v>
      </c>
      <c r="G125" t="str">
        <f t="shared" si="3"/>
        <v>,'537897'</v>
      </c>
    </row>
    <row r="126" spans="1:7">
      <c r="A126">
        <v>60041962</v>
      </c>
      <c r="C126" t="str">
        <f t="shared" si="2"/>
        <v>,'60041962'</v>
      </c>
      <c r="E126">
        <v>4392566</v>
      </c>
      <c r="G126" t="str">
        <f t="shared" si="3"/>
        <v>,'4392566'</v>
      </c>
    </row>
    <row r="127" spans="1:7">
      <c r="A127">
        <v>81075240</v>
      </c>
      <c r="C127" t="str">
        <f t="shared" si="2"/>
        <v>,'81075240'</v>
      </c>
      <c r="E127">
        <v>5282688</v>
      </c>
      <c r="G127" t="str">
        <f t="shared" si="3"/>
        <v>,'5282688'</v>
      </c>
    </row>
    <row r="128" spans="1:7">
      <c r="A128">
        <v>20294401</v>
      </c>
      <c r="C128" t="str">
        <f t="shared" si="2"/>
        <v>,'20294401'</v>
      </c>
      <c r="E128">
        <v>5896321</v>
      </c>
      <c r="G128" t="str">
        <f t="shared" si="3"/>
        <v>,'5896321'</v>
      </c>
    </row>
    <row r="129" spans="1:7">
      <c r="A129">
        <v>21880981</v>
      </c>
      <c r="C129" t="str">
        <f t="shared" si="2"/>
        <v>,'21880981'</v>
      </c>
      <c r="E129">
        <v>537904</v>
      </c>
      <c r="G129" t="str">
        <f t="shared" si="3"/>
        <v>,'537904'</v>
      </c>
    </row>
    <row r="130" spans="1:7">
      <c r="A130">
        <v>81154125</v>
      </c>
      <c r="C130" t="str">
        <f t="shared" si="2"/>
        <v>,'81154125'</v>
      </c>
      <c r="E130">
        <v>2328564</v>
      </c>
      <c r="G130" t="str">
        <f t="shared" si="3"/>
        <v>,'2328564'</v>
      </c>
    </row>
    <row r="131" spans="1:7">
      <c r="A131">
        <v>21942377</v>
      </c>
      <c r="C131" t="str">
        <f t="shared" ref="C131:C190" si="4">",'"&amp;A131&amp;"'"</f>
        <v>,'21942377'</v>
      </c>
      <c r="E131">
        <v>535631</v>
      </c>
      <c r="G131" t="str">
        <f t="shared" ref="G131:G156" si="5">",'"&amp;E131&amp;"'"</f>
        <v>,'535631'</v>
      </c>
    </row>
    <row r="132" spans="1:7">
      <c r="A132">
        <v>20294425</v>
      </c>
      <c r="C132" t="str">
        <f t="shared" si="4"/>
        <v>,'20294425'</v>
      </c>
      <c r="E132">
        <v>944602</v>
      </c>
      <c r="G132" t="str">
        <f t="shared" si="5"/>
        <v>,'944602'</v>
      </c>
    </row>
    <row r="133" spans="1:7">
      <c r="A133">
        <v>81158429</v>
      </c>
      <c r="C133" t="str">
        <f t="shared" si="4"/>
        <v>,'81158429'</v>
      </c>
      <c r="E133">
        <v>537922</v>
      </c>
      <c r="G133" t="str">
        <f t="shared" si="5"/>
        <v>,'537922'</v>
      </c>
    </row>
    <row r="134" spans="1:7">
      <c r="A134">
        <v>81091285</v>
      </c>
      <c r="C134" t="str">
        <f t="shared" si="4"/>
        <v>,'81091285'</v>
      </c>
      <c r="E134">
        <v>4494569</v>
      </c>
      <c r="G134" t="str">
        <f t="shared" si="5"/>
        <v>,'4494569'</v>
      </c>
    </row>
    <row r="135" spans="1:7">
      <c r="A135">
        <v>20074265</v>
      </c>
      <c r="C135" t="str">
        <f t="shared" si="4"/>
        <v>,'20074265'</v>
      </c>
      <c r="E135">
        <v>3080784</v>
      </c>
      <c r="G135" t="str">
        <f t="shared" si="5"/>
        <v>,'3080784'</v>
      </c>
    </row>
    <row r="136" spans="1:7">
      <c r="A136">
        <v>81047360</v>
      </c>
      <c r="C136" t="str">
        <f t="shared" si="4"/>
        <v>,'81047360'</v>
      </c>
      <c r="E136">
        <v>4317488</v>
      </c>
      <c r="G136" t="str">
        <f t="shared" si="5"/>
        <v>,'4317488'</v>
      </c>
    </row>
    <row r="137" spans="1:7">
      <c r="A137">
        <v>81042931</v>
      </c>
      <c r="C137" t="str">
        <f t="shared" si="4"/>
        <v>,'81042931'</v>
      </c>
      <c r="E137">
        <v>4366260</v>
      </c>
      <c r="G137" t="str">
        <f t="shared" si="5"/>
        <v>,'4366260'</v>
      </c>
    </row>
    <row r="138" spans="1:7">
      <c r="A138">
        <v>21830991</v>
      </c>
      <c r="C138" t="str">
        <f t="shared" si="4"/>
        <v>,'21830991'</v>
      </c>
      <c r="E138">
        <v>3907158</v>
      </c>
      <c r="G138" t="str">
        <f t="shared" si="5"/>
        <v>,'3907158'</v>
      </c>
    </row>
    <row r="139" spans="1:7">
      <c r="A139">
        <v>81107625</v>
      </c>
      <c r="C139" t="str">
        <f t="shared" si="4"/>
        <v>,'81107625'</v>
      </c>
      <c r="E139">
        <v>2098862</v>
      </c>
      <c r="G139" t="str">
        <f t="shared" si="5"/>
        <v>,'2098862'</v>
      </c>
    </row>
    <row r="140" spans="1:7">
      <c r="A140">
        <v>21681523</v>
      </c>
      <c r="C140" t="str">
        <f t="shared" si="4"/>
        <v>,'21681523'</v>
      </c>
      <c r="E140">
        <v>3906745</v>
      </c>
      <c r="G140" t="str">
        <f t="shared" si="5"/>
        <v>,'3906745'</v>
      </c>
    </row>
    <row r="141" spans="1:7">
      <c r="A141">
        <v>21802436</v>
      </c>
      <c r="C141" t="str">
        <f t="shared" si="4"/>
        <v>,'21802436'</v>
      </c>
      <c r="E141">
        <v>1843097</v>
      </c>
      <c r="G141" t="str">
        <f t="shared" si="5"/>
        <v>,'1843097'</v>
      </c>
    </row>
    <row r="142" spans="1:7">
      <c r="A142">
        <v>20294625</v>
      </c>
      <c r="C142" t="str">
        <f t="shared" si="4"/>
        <v>,'20294625'</v>
      </c>
      <c r="E142">
        <v>5960423</v>
      </c>
      <c r="G142" t="str">
        <f t="shared" si="5"/>
        <v>,'5960423'</v>
      </c>
    </row>
    <row r="143" spans="1:7">
      <c r="A143">
        <v>21522528</v>
      </c>
      <c r="C143" t="str">
        <f t="shared" si="4"/>
        <v>,'21522528'</v>
      </c>
      <c r="E143">
        <v>1339888</v>
      </c>
      <c r="G143" t="str">
        <f t="shared" si="5"/>
        <v>,'1339888'</v>
      </c>
    </row>
    <row r="144" spans="1:7">
      <c r="A144">
        <v>21959295</v>
      </c>
      <c r="C144" t="str">
        <f t="shared" si="4"/>
        <v>,'21959295'</v>
      </c>
      <c r="E144">
        <v>3793575</v>
      </c>
      <c r="G144" t="str">
        <f t="shared" si="5"/>
        <v>,'3793575'</v>
      </c>
    </row>
    <row r="145" spans="1:7">
      <c r="A145">
        <v>60016615</v>
      </c>
      <c r="C145" t="str">
        <f t="shared" si="4"/>
        <v>,'60016615'</v>
      </c>
      <c r="E145">
        <v>4765002</v>
      </c>
      <c r="G145" t="str">
        <f t="shared" si="5"/>
        <v>,'4765002'</v>
      </c>
    </row>
    <row r="146" spans="1:7">
      <c r="A146">
        <v>81054423</v>
      </c>
      <c r="C146" t="str">
        <f t="shared" si="4"/>
        <v>,'81054423'</v>
      </c>
      <c r="E146">
        <v>3591913</v>
      </c>
      <c r="G146" t="str">
        <f t="shared" si="5"/>
        <v>,'3591913'</v>
      </c>
    </row>
    <row r="147" spans="1:7">
      <c r="A147">
        <v>81076298</v>
      </c>
      <c r="C147" t="str">
        <f t="shared" si="4"/>
        <v>,'81076298'</v>
      </c>
      <c r="E147">
        <v>5714312</v>
      </c>
      <c r="G147" t="str">
        <f t="shared" si="5"/>
        <v>,'5714312'</v>
      </c>
    </row>
    <row r="148" spans="1:7">
      <c r="A148">
        <v>81049143</v>
      </c>
      <c r="C148" t="str">
        <f t="shared" si="4"/>
        <v>,'81049143'</v>
      </c>
      <c r="E148">
        <v>3593878</v>
      </c>
      <c r="G148" t="str">
        <f t="shared" si="5"/>
        <v>,'3593878'</v>
      </c>
    </row>
    <row r="149" spans="1:7">
      <c r="A149">
        <v>21916648</v>
      </c>
      <c r="C149" t="str">
        <f t="shared" si="4"/>
        <v>,'21916648'</v>
      </c>
      <c r="E149">
        <v>990434</v>
      </c>
      <c r="G149" t="str">
        <f t="shared" si="5"/>
        <v>,'990434'</v>
      </c>
    </row>
    <row r="150" spans="1:7">
      <c r="A150">
        <v>22013301</v>
      </c>
      <c r="C150" t="str">
        <f t="shared" si="4"/>
        <v>,'22013301'</v>
      </c>
      <c r="E150">
        <v>994829</v>
      </c>
      <c r="G150" t="str">
        <f t="shared" si="5"/>
        <v>,'994829'</v>
      </c>
    </row>
    <row r="151" spans="1:7">
      <c r="A151">
        <v>21881414</v>
      </c>
      <c r="C151" t="str">
        <f t="shared" si="4"/>
        <v>,'21881414'</v>
      </c>
      <c r="E151">
        <v>1184403</v>
      </c>
      <c r="G151" t="str">
        <f t="shared" si="5"/>
        <v>,'1184403'</v>
      </c>
    </row>
    <row r="152" spans="1:7">
      <c r="A152">
        <v>21748203</v>
      </c>
      <c r="C152" t="str">
        <f t="shared" si="4"/>
        <v>,'21748203'</v>
      </c>
      <c r="E152">
        <v>5616304</v>
      </c>
      <c r="G152" t="str">
        <f t="shared" si="5"/>
        <v>,'5616304'</v>
      </c>
    </row>
    <row r="153" spans="1:7">
      <c r="A153">
        <v>21540415</v>
      </c>
      <c r="C153" t="str">
        <f t="shared" si="4"/>
        <v>,'21540415'</v>
      </c>
      <c r="E153">
        <v>537915</v>
      </c>
      <c r="G153" t="str">
        <f t="shared" si="5"/>
        <v>,'537915'</v>
      </c>
    </row>
    <row r="154" spans="1:7">
      <c r="A154">
        <v>81057168</v>
      </c>
      <c r="C154" t="str">
        <f t="shared" si="4"/>
        <v>,'81057168'</v>
      </c>
      <c r="E154">
        <v>2500144</v>
      </c>
      <c r="G154" t="str">
        <f t="shared" si="5"/>
        <v>,'2500144'</v>
      </c>
    </row>
    <row r="155" spans="1:7">
      <c r="A155">
        <v>20170473</v>
      </c>
      <c r="C155" t="str">
        <f t="shared" si="4"/>
        <v>,'20170473'</v>
      </c>
      <c r="E155">
        <v>990312</v>
      </c>
      <c r="G155" t="str">
        <f t="shared" si="5"/>
        <v>,'990312'</v>
      </c>
    </row>
    <row r="156" spans="1:7">
      <c r="A156">
        <v>81210816</v>
      </c>
      <c r="C156" t="str">
        <f t="shared" si="4"/>
        <v>,'81210816'</v>
      </c>
      <c r="E156">
        <v>1491797</v>
      </c>
      <c r="G156" t="str">
        <f t="shared" si="5"/>
        <v>,'1491797'</v>
      </c>
    </row>
    <row r="157" spans="1:7">
      <c r="A157">
        <v>81050116</v>
      </c>
      <c r="C157" t="str">
        <f t="shared" si="4"/>
        <v>,'81050116'</v>
      </c>
    </row>
    <row r="158" spans="1:7">
      <c r="A158">
        <v>81050101</v>
      </c>
      <c r="C158" t="str">
        <f t="shared" si="4"/>
        <v>,'81050101'</v>
      </c>
    </row>
    <row r="159" spans="1:7">
      <c r="A159">
        <v>21524298</v>
      </c>
      <c r="C159" t="str">
        <f t="shared" si="4"/>
        <v>,'21524298'</v>
      </c>
    </row>
    <row r="160" spans="1:7">
      <c r="A160">
        <v>81061253</v>
      </c>
      <c r="C160" t="str">
        <f t="shared" si="4"/>
        <v>,'81061253'</v>
      </c>
    </row>
    <row r="161" spans="1:3">
      <c r="A161">
        <v>81065301</v>
      </c>
      <c r="C161" t="str">
        <f t="shared" si="4"/>
        <v>,'81065301'</v>
      </c>
    </row>
    <row r="162" spans="1:3">
      <c r="A162">
        <v>21589675</v>
      </c>
      <c r="C162" t="str">
        <f t="shared" si="4"/>
        <v>,'21589675'</v>
      </c>
    </row>
    <row r="163" spans="1:3">
      <c r="A163">
        <v>20187294</v>
      </c>
      <c r="C163" t="str">
        <f t="shared" si="4"/>
        <v>,'20187294'</v>
      </c>
    </row>
    <row r="164" spans="1:3">
      <c r="A164">
        <v>21667397</v>
      </c>
      <c r="C164" t="str">
        <f t="shared" si="4"/>
        <v>,'21667397'</v>
      </c>
    </row>
    <row r="165" spans="1:3">
      <c r="A165">
        <v>81086466</v>
      </c>
      <c r="C165" t="str">
        <f t="shared" si="4"/>
        <v>,'81086466'</v>
      </c>
    </row>
    <row r="166" spans="1:3">
      <c r="A166">
        <v>81111303</v>
      </c>
      <c r="C166" t="str">
        <f t="shared" si="4"/>
        <v>,'81111303'</v>
      </c>
    </row>
    <row r="167" spans="1:3">
      <c r="A167">
        <v>20294438</v>
      </c>
      <c r="C167" t="str">
        <f t="shared" si="4"/>
        <v>,'20294438'</v>
      </c>
    </row>
    <row r="168" spans="1:3">
      <c r="A168">
        <v>81042450</v>
      </c>
      <c r="C168" t="str">
        <f t="shared" si="4"/>
        <v>,'81042450'</v>
      </c>
    </row>
    <row r="169" spans="1:3">
      <c r="A169">
        <v>60036151</v>
      </c>
      <c r="C169" t="str">
        <f t="shared" si="4"/>
        <v>,'60036151'</v>
      </c>
    </row>
    <row r="170" spans="1:3">
      <c r="A170">
        <v>21734110</v>
      </c>
      <c r="C170" t="str">
        <f t="shared" si="4"/>
        <v>,'21734110'</v>
      </c>
    </row>
    <row r="171" spans="1:3">
      <c r="A171">
        <v>20276914</v>
      </c>
      <c r="C171" t="str">
        <f t="shared" si="4"/>
        <v>,'20276914'</v>
      </c>
    </row>
    <row r="172" spans="1:3">
      <c r="A172">
        <v>21744917</v>
      </c>
      <c r="C172" t="str">
        <f t="shared" si="4"/>
        <v>,'21744917'</v>
      </c>
    </row>
    <row r="173" spans="1:3">
      <c r="A173">
        <v>333279</v>
      </c>
      <c r="C173" t="str">
        <f t="shared" si="4"/>
        <v>,'333279'</v>
      </c>
    </row>
    <row r="174" spans="1:3">
      <c r="A174">
        <v>21874635</v>
      </c>
      <c r="C174" t="str">
        <f t="shared" si="4"/>
        <v>,'21874635'</v>
      </c>
    </row>
    <row r="175" spans="1:3">
      <c r="A175">
        <v>21939356</v>
      </c>
      <c r="C175" t="str">
        <f t="shared" si="4"/>
        <v>,'21939356'</v>
      </c>
    </row>
    <row r="176" spans="1:3">
      <c r="A176">
        <v>21842991</v>
      </c>
      <c r="C176" t="str">
        <f t="shared" si="4"/>
        <v>,'21842991'</v>
      </c>
    </row>
    <row r="177" spans="1:3">
      <c r="A177">
        <v>20350685</v>
      </c>
      <c r="C177" t="str">
        <f t="shared" si="4"/>
        <v>,'20350685'</v>
      </c>
    </row>
    <row r="178" spans="1:3">
      <c r="A178">
        <v>60004257</v>
      </c>
      <c r="C178" t="str">
        <f t="shared" si="4"/>
        <v>,'60004257'</v>
      </c>
    </row>
    <row r="179" spans="1:3">
      <c r="A179">
        <v>20294366</v>
      </c>
      <c r="C179" t="str">
        <f t="shared" si="4"/>
        <v>,'20294366'</v>
      </c>
    </row>
    <row r="180" spans="1:3">
      <c r="A180">
        <v>21982466</v>
      </c>
      <c r="C180" t="str">
        <f t="shared" si="4"/>
        <v>,'21982466'</v>
      </c>
    </row>
    <row r="181" spans="1:3">
      <c r="A181">
        <v>21902273</v>
      </c>
      <c r="C181" t="str">
        <f t="shared" si="4"/>
        <v>,'21902273'</v>
      </c>
    </row>
    <row r="182" spans="1:3">
      <c r="A182">
        <v>21958472</v>
      </c>
      <c r="C182" t="str">
        <f t="shared" si="4"/>
        <v>,'21958472'</v>
      </c>
    </row>
    <row r="183" spans="1:3">
      <c r="A183">
        <v>20294590</v>
      </c>
      <c r="C183" t="str">
        <f t="shared" si="4"/>
        <v>,'20294590'</v>
      </c>
    </row>
    <row r="184" spans="1:3">
      <c r="A184">
        <v>22002324</v>
      </c>
      <c r="C184" t="str">
        <f t="shared" si="4"/>
        <v>,'22002324'</v>
      </c>
    </row>
    <row r="185" spans="1:3">
      <c r="A185">
        <v>60049600</v>
      </c>
      <c r="C185" t="str">
        <f t="shared" si="4"/>
        <v>,'60049600'</v>
      </c>
    </row>
    <row r="186" spans="1:3">
      <c r="A186">
        <v>81066221</v>
      </c>
      <c r="C186" t="str">
        <f t="shared" si="4"/>
        <v>,'81066221'</v>
      </c>
    </row>
    <row r="187" spans="1:3">
      <c r="A187">
        <v>81044944</v>
      </c>
      <c r="C187" t="str">
        <f t="shared" si="4"/>
        <v>,'81044944'</v>
      </c>
    </row>
    <row r="188" spans="1:3">
      <c r="A188">
        <v>20026636</v>
      </c>
      <c r="C188" t="str">
        <f t="shared" si="4"/>
        <v>,'20026636'</v>
      </c>
    </row>
    <row r="189" spans="1:3">
      <c r="A189">
        <v>81074640</v>
      </c>
      <c r="C189" t="str">
        <f t="shared" si="4"/>
        <v>,'81074640'</v>
      </c>
    </row>
    <row r="190" spans="1:3">
      <c r="A190">
        <v>60041765</v>
      </c>
      <c r="C190" t="str">
        <f t="shared" si="4"/>
        <v>,'60041765'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pane ySplit="3" topLeftCell="A4" activePane="bottomLeft" state="frozen"/>
      <selection pane="bottomLeft" activeCell="H19" sqref="H19"/>
    </sheetView>
  </sheetViews>
  <sheetFormatPr defaultRowHeight="12.75"/>
  <cols>
    <col min="1" max="1" width="25.85546875" bestFit="1" customWidth="1"/>
    <col min="2" max="2" width="13.28515625" bestFit="1" customWidth="1"/>
    <col min="3" max="3" width="20.5703125" customWidth="1"/>
    <col min="4" max="4" width="10.42578125" customWidth="1"/>
    <col min="5" max="5" width="12.28515625" customWidth="1"/>
    <col min="7" max="7" width="12.5703125" customWidth="1"/>
    <col min="11" max="11" width="17.42578125" bestFit="1" customWidth="1"/>
    <col min="12" max="12" width="20.5703125" customWidth="1"/>
  </cols>
  <sheetData>
    <row r="1" spans="1:19">
      <c r="A1" s="280"/>
      <c r="B1" s="281" t="s">
        <v>428</v>
      </c>
      <c r="C1" s="281" t="s">
        <v>429</v>
      </c>
      <c r="D1" s="281" t="s">
        <v>430</v>
      </c>
      <c r="E1" s="281" t="s">
        <v>431</v>
      </c>
      <c r="F1" s="282"/>
      <c r="G1" s="282"/>
      <c r="H1" s="289" t="s">
        <v>432</v>
      </c>
      <c r="I1" s="282"/>
      <c r="J1" s="282"/>
      <c r="K1" s="282"/>
      <c r="L1" s="282"/>
      <c r="M1" s="283"/>
      <c r="N1" s="284"/>
      <c r="O1" s="283"/>
      <c r="P1" s="283"/>
      <c r="Q1" s="283"/>
      <c r="R1" s="283"/>
      <c r="S1" s="283"/>
    </row>
    <row r="2" spans="1:19">
      <c r="A2" s="285" t="s">
        <v>433</v>
      </c>
      <c r="B2" s="286">
        <f>SUM(C2:F2)</f>
        <v>5</v>
      </c>
      <c r="C2" s="286">
        <f>COUNTIF(G:G,"M1")</f>
        <v>0</v>
      </c>
      <c r="D2" s="286">
        <f>COUNTIF(G:G,"M2")</f>
        <v>5</v>
      </c>
      <c r="E2" s="286">
        <f>COUNTIF(G:G,"M3")</f>
        <v>0</v>
      </c>
      <c r="F2" s="282"/>
      <c r="G2" s="282"/>
      <c r="H2" s="282"/>
      <c r="I2" s="287"/>
      <c r="J2" s="282"/>
      <c r="K2" s="282"/>
      <c r="L2" s="282"/>
      <c r="M2" s="283"/>
      <c r="N2" s="284"/>
      <c r="O2" s="283"/>
      <c r="P2" s="283"/>
      <c r="Q2" s="283"/>
      <c r="R2" s="283"/>
      <c r="S2" s="283"/>
    </row>
    <row r="3" spans="1:19" s="141" customFormat="1" ht="36" customHeight="1">
      <c r="A3" s="415" t="s">
        <v>434</v>
      </c>
      <c r="B3" s="416" t="s">
        <v>435</v>
      </c>
      <c r="C3" s="416" t="s">
        <v>436</v>
      </c>
      <c r="D3" s="417" t="s">
        <v>437</v>
      </c>
      <c r="E3" s="348" t="s">
        <v>438</v>
      </c>
      <c r="F3" s="418" t="s">
        <v>439</v>
      </c>
      <c r="G3" s="349" t="s">
        <v>440</v>
      </c>
      <c r="H3" s="350" t="s">
        <v>13</v>
      </c>
      <c r="I3" s="350" t="s">
        <v>441</v>
      </c>
      <c r="J3" s="350" t="s">
        <v>442</v>
      </c>
      <c r="K3" s="288" t="s">
        <v>443</v>
      </c>
      <c r="L3" s="350" t="s">
        <v>444</v>
      </c>
      <c r="M3" s="350" t="s">
        <v>981</v>
      </c>
      <c r="N3" s="350" t="s">
        <v>1438</v>
      </c>
      <c r="O3" s="350" t="s">
        <v>864</v>
      </c>
      <c r="P3" s="350" t="s">
        <v>1439</v>
      </c>
      <c r="Q3" s="350" t="s">
        <v>445</v>
      </c>
      <c r="R3" s="350" t="s">
        <v>446</v>
      </c>
      <c r="S3" s="350" t="s">
        <v>87</v>
      </c>
    </row>
    <row r="4" spans="1:19" s="314" customFormat="1">
      <c r="A4" s="419" t="s">
        <v>1626</v>
      </c>
      <c r="B4" s="420" t="s">
        <v>235</v>
      </c>
      <c r="C4" s="361" t="s">
        <v>1627</v>
      </c>
      <c r="D4" s="421"/>
      <c r="E4" s="422"/>
      <c r="F4" s="423" t="s">
        <v>1628</v>
      </c>
      <c r="G4" s="420" t="s">
        <v>430</v>
      </c>
      <c r="H4" s="424" t="s">
        <v>163</v>
      </c>
      <c r="I4" s="424" t="s">
        <v>909</v>
      </c>
      <c r="J4" s="424" t="s">
        <v>164</v>
      </c>
      <c r="K4" s="424" t="s">
        <v>307</v>
      </c>
      <c r="L4" s="425"/>
      <c r="M4" s="424"/>
      <c r="N4" s="424"/>
      <c r="O4" s="424"/>
      <c r="P4" s="424"/>
      <c r="Q4" s="424"/>
      <c r="R4" s="424"/>
      <c r="S4" s="424"/>
    </row>
    <row r="5" spans="1:19" s="314" customFormat="1">
      <c r="A5" s="419" t="s">
        <v>1442</v>
      </c>
      <c r="B5" s="420"/>
      <c r="C5" s="361"/>
      <c r="D5" s="421">
        <v>42263</v>
      </c>
      <c r="E5" s="422"/>
      <c r="F5" s="423" t="s">
        <v>1443</v>
      </c>
      <c r="G5" s="420" t="s">
        <v>430</v>
      </c>
      <c r="H5" s="424" t="s">
        <v>163</v>
      </c>
      <c r="I5" s="424"/>
      <c r="J5" s="424"/>
      <c r="K5" s="424" t="s">
        <v>161</v>
      </c>
      <c r="L5" s="425"/>
      <c r="M5" s="424"/>
      <c r="N5" s="424"/>
      <c r="O5" s="424"/>
      <c r="P5" s="424"/>
      <c r="Q5" s="424"/>
      <c r="R5" s="424"/>
      <c r="S5" s="424"/>
    </row>
    <row r="6" spans="1:19" s="314" customFormat="1">
      <c r="A6" s="419" t="s">
        <v>1444</v>
      </c>
      <c r="B6" s="420"/>
      <c r="C6" s="361"/>
      <c r="D6" s="421">
        <v>42263</v>
      </c>
      <c r="E6" s="422"/>
      <c r="F6" s="423" t="s">
        <v>1443</v>
      </c>
      <c r="G6" s="420" t="s">
        <v>430</v>
      </c>
      <c r="H6" s="424" t="s">
        <v>163</v>
      </c>
      <c r="I6" s="424"/>
      <c r="J6" s="424"/>
      <c r="K6" s="424" t="s">
        <v>161</v>
      </c>
      <c r="L6" s="425"/>
      <c r="M6" s="424"/>
      <c r="N6" s="424"/>
      <c r="O6" s="424"/>
      <c r="P6" s="424"/>
      <c r="Q6" s="424"/>
      <c r="R6" s="424"/>
      <c r="S6" s="424"/>
    </row>
    <row r="7" spans="1:19" s="314" customFormat="1">
      <c r="A7" s="426" t="s">
        <v>1445</v>
      </c>
      <c r="B7" s="420"/>
      <c r="C7" s="361"/>
      <c r="D7" s="421">
        <v>42263</v>
      </c>
      <c r="E7" s="422"/>
      <c r="F7" s="423" t="s">
        <v>1443</v>
      </c>
      <c r="G7" s="420" t="s">
        <v>430</v>
      </c>
      <c r="H7" s="424" t="s">
        <v>163</v>
      </c>
      <c r="I7" s="424"/>
      <c r="J7" s="424"/>
      <c r="K7" s="424" t="s">
        <v>161</v>
      </c>
      <c r="L7" s="425"/>
      <c r="M7" s="424"/>
      <c r="N7" s="424"/>
      <c r="O7" s="424"/>
      <c r="P7" s="424"/>
      <c r="Q7" s="424"/>
      <c r="R7" s="424"/>
      <c r="S7" s="424"/>
    </row>
    <row r="8" spans="1:19" s="314" customFormat="1">
      <c r="A8" s="426" t="s">
        <v>1446</v>
      </c>
      <c r="B8" s="420"/>
      <c r="C8" s="361"/>
      <c r="D8" s="421">
        <v>42263</v>
      </c>
      <c r="E8" s="422"/>
      <c r="F8" s="423" t="s">
        <v>1443</v>
      </c>
      <c r="G8" s="420" t="s">
        <v>430</v>
      </c>
      <c r="H8" s="424" t="s">
        <v>163</v>
      </c>
      <c r="I8" s="424"/>
      <c r="J8" s="424"/>
      <c r="K8" s="424" t="s">
        <v>161</v>
      </c>
      <c r="L8" s="425"/>
      <c r="M8" s="424"/>
      <c r="N8" s="424"/>
      <c r="O8" s="424"/>
      <c r="P8" s="424"/>
      <c r="Q8" s="424"/>
      <c r="R8" s="424"/>
      <c r="S8" s="424"/>
    </row>
    <row r="9" spans="1:19" s="314" customFormat="1">
      <c r="A9" s="426" t="s">
        <v>1447</v>
      </c>
      <c r="B9" s="420" t="s">
        <v>214</v>
      </c>
      <c r="C9" s="361" t="s">
        <v>1448</v>
      </c>
      <c r="D9" s="421">
        <v>42232</v>
      </c>
      <c r="E9" s="422" t="s">
        <v>1634</v>
      </c>
      <c r="F9" s="423" t="s">
        <v>1628</v>
      </c>
      <c r="G9" s="420" t="s">
        <v>1480</v>
      </c>
      <c r="H9" s="424" t="s">
        <v>163</v>
      </c>
      <c r="I9" s="424" t="s">
        <v>909</v>
      </c>
      <c r="J9" s="424" t="s">
        <v>874</v>
      </c>
      <c r="K9" s="424" t="s">
        <v>146</v>
      </c>
      <c r="L9" s="425"/>
      <c r="M9" s="424" t="s">
        <v>145</v>
      </c>
      <c r="N9" s="424" t="s">
        <v>242</v>
      </c>
      <c r="O9" s="424"/>
      <c r="P9" s="424"/>
      <c r="Q9" s="424"/>
      <c r="R9" s="424"/>
      <c r="S9" s="424"/>
    </row>
    <row r="10" spans="1:19" s="314" customFormat="1">
      <c r="A10" s="426" t="s">
        <v>1726</v>
      </c>
      <c r="B10" s="420" t="s">
        <v>144</v>
      </c>
      <c r="C10" s="361"/>
      <c r="D10" s="421">
        <v>42248</v>
      </c>
      <c r="E10" s="422"/>
      <c r="F10" s="423"/>
      <c r="G10" s="420"/>
      <c r="H10" s="424"/>
      <c r="I10" s="424"/>
      <c r="J10" s="424"/>
      <c r="K10" s="424"/>
      <c r="L10" s="425"/>
      <c r="M10" s="424"/>
      <c r="N10" s="424"/>
      <c r="O10" s="424"/>
      <c r="P10" s="424"/>
      <c r="Q10" s="424"/>
      <c r="R10" s="424"/>
      <c r="S10" s="424"/>
    </row>
  </sheetData>
  <autoFilter ref="A3:S3"/>
  <conditionalFormatting sqref="A7">
    <cfRule type="duplicateValues" dxfId="22" priority="4"/>
  </conditionalFormatting>
  <conditionalFormatting sqref="A8">
    <cfRule type="duplicateValues" dxfId="21" priority="3"/>
  </conditionalFormatting>
  <conditionalFormatting sqref="A9">
    <cfRule type="duplicateValues" dxfId="20" priority="2"/>
  </conditionalFormatting>
  <conditionalFormatting sqref="A4:A6">
    <cfRule type="duplicateValues" dxfId="19" priority="6789"/>
  </conditionalFormatting>
  <conditionalFormatting sqref="A10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pane ySplit="3" topLeftCell="A4" activePane="bottomLeft" state="frozen"/>
      <selection pane="bottomLeft" activeCell="A4" sqref="A4"/>
    </sheetView>
  </sheetViews>
  <sheetFormatPr defaultRowHeight="12.75"/>
  <cols>
    <col min="1" max="1" width="25.85546875" bestFit="1" customWidth="1"/>
    <col min="2" max="2" width="13.28515625" bestFit="1" customWidth="1"/>
    <col min="3" max="3" width="21.42578125" customWidth="1"/>
    <col min="4" max="4" width="10.28515625" customWidth="1"/>
    <col min="5" max="5" width="12" bestFit="1" customWidth="1"/>
    <col min="7" max="7" width="12" style="298" customWidth="1"/>
    <col min="11" max="11" width="20.5703125" customWidth="1"/>
    <col min="12" max="12" width="22.85546875" customWidth="1"/>
    <col min="13" max="13" width="10.140625" customWidth="1"/>
  </cols>
  <sheetData>
    <row r="1" spans="1:22">
      <c r="A1" s="280"/>
      <c r="B1" s="281" t="s">
        <v>428</v>
      </c>
      <c r="C1" s="281" t="s">
        <v>429</v>
      </c>
      <c r="D1" s="281" t="s">
        <v>430</v>
      </c>
      <c r="E1" s="281" t="s">
        <v>431</v>
      </c>
      <c r="F1" s="282"/>
      <c r="G1" s="297"/>
      <c r="H1" s="289" t="s">
        <v>432</v>
      </c>
      <c r="I1" s="282"/>
      <c r="J1" s="282"/>
      <c r="K1" s="282"/>
      <c r="L1" s="282"/>
      <c r="M1" s="283"/>
      <c r="N1" s="284"/>
      <c r="O1" s="284"/>
      <c r="P1" s="283"/>
      <c r="Q1" s="283"/>
    </row>
    <row r="2" spans="1:22">
      <c r="A2" s="285" t="s">
        <v>447</v>
      </c>
      <c r="B2" s="286">
        <f>SUM(C2:F2)</f>
        <v>4</v>
      </c>
      <c r="C2" s="286">
        <f>COUNTIF(G:G,"M1")</f>
        <v>2</v>
      </c>
      <c r="D2" s="286">
        <f>COUNTIF(G:G,"M2")</f>
        <v>2</v>
      </c>
      <c r="E2" s="286">
        <f>COUNTIF(G:G,"M3")</f>
        <v>0</v>
      </c>
      <c r="F2" s="282"/>
      <c r="G2" s="297"/>
      <c r="H2" s="282"/>
      <c r="I2" s="287"/>
      <c r="J2" s="282"/>
      <c r="K2" s="282"/>
      <c r="L2" s="282"/>
      <c r="M2" s="283"/>
      <c r="N2" s="284"/>
      <c r="O2" s="284"/>
      <c r="P2" s="283"/>
      <c r="Q2" s="283"/>
    </row>
    <row r="3" spans="1:22" s="141" customFormat="1" ht="38.25">
      <c r="A3" s="351" t="s">
        <v>434</v>
      </c>
      <c r="B3" s="288" t="s">
        <v>435</v>
      </c>
      <c r="C3" s="352" t="s">
        <v>436</v>
      </c>
      <c r="D3" s="288" t="s">
        <v>448</v>
      </c>
      <c r="E3" s="352" t="s">
        <v>449</v>
      </c>
      <c r="F3" s="350" t="s">
        <v>439</v>
      </c>
      <c r="G3" s="349" t="s">
        <v>440</v>
      </c>
      <c r="H3" s="350" t="s">
        <v>13</v>
      </c>
      <c r="I3" s="350" t="s">
        <v>441</v>
      </c>
      <c r="J3" s="350" t="s">
        <v>442</v>
      </c>
      <c r="K3" s="350" t="s">
        <v>443</v>
      </c>
      <c r="L3" s="350" t="s">
        <v>444</v>
      </c>
      <c r="M3" s="350" t="s">
        <v>981</v>
      </c>
      <c r="N3" s="350" t="s">
        <v>1438</v>
      </c>
      <c r="O3" s="376" t="s">
        <v>864</v>
      </c>
      <c r="P3" s="350" t="s">
        <v>1439</v>
      </c>
      <c r="Q3" s="350" t="s">
        <v>450</v>
      </c>
      <c r="R3" s="350" t="s">
        <v>451</v>
      </c>
      <c r="S3" s="350" t="s">
        <v>1440</v>
      </c>
      <c r="T3" s="350" t="s">
        <v>452</v>
      </c>
      <c r="U3" s="350" t="s">
        <v>453</v>
      </c>
      <c r="V3" s="350" t="s">
        <v>1441</v>
      </c>
    </row>
    <row r="4" spans="1:22" s="354" customFormat="1">
      <c r="A4" s="402" t="s">
        <v>1727</v>
      </c>
      <c r="B4" s="403" t="s">
        <v>199</v>
      </c>
      <c r="C4" s="396" t="s">
        <v>1338</v>
      </c>
      <c r="D4" s="405">
        <v>42265</v>
      </c>
      <c r="E4" s="398" t="s">
        <v>875</v>
      </c>
      <c r="F4" s="406" t="s">
        <v>1435</v>
      </c>
      <c r="G4" s="399" t="s">
        <v>430</v>
      </c>
      <c r="H4" s="404" t="s">
        <v>163</v>
      </c>
      <c r="I4" s="404" t="s">
        <v>909</v>
      </c>
      <c r="J4" s="404" t="s">
        <v>874</v>
      </c>
      <c r="K4" s="404" t="s">
        <v>362</v>
      </c>
      <c r="L4" s="375" t="s">
        <v>322</v>
      </c>
      <c r="M4" s="375" t="s">
        <v>145</v>
      </c>
      <c r="N4" s="372" t="s">
        <v>242</v>
      </c>
      <c r="O4" s="375" t="s">
        <v>1437</v>
      </c>
      <c r="P4" s="434" t="s">
        <v>845</v>
      </c>
      <c r="Q4" s="404"/>
      <c r="R4" s="404"/>
      <c r="S4" s="404"/>
      <c r="T4" s="404"/>
      <c r="U4" s="404"/>
      <c r="V4" s="404"/>
    </row>
    <row r="5" spans="1:22" s="354" customFormat="1">
      <c r="A5" s="402" t="s">
        <v>1433</v>
      </c>
      <c r="B5" s="403" t="s">
        <v>214</v>
      </c>
      <c r="C5" s="404" t="s">
        <v>1434</v>
      </c>
      <c r="D5" s="405">
        <v>42250</v>
      </c>
      <c r="E5" s="398" t="s">
        <v>875</v>
      </c>
      <c r="F5" s="406" t="s">
        <v>1435</v>
      </c>
      <c r="G5" s="399" t="s">
        <v>430</v>
      </c>
      <c r="H5" s="404" t="s">
        <v>163</v>
      </c>
      <c r="I5" s="404" t="s">
        <v>909</v>
      </c>
      <c r="J5" s="404" t="s">
        <v>874</v>
      </c>
      <c r="K5" s="404" t="s">
        <v>248</v>
      </c>
      <c r="L5" s="404" t="s">
        <v>147</v>
      </c>
      <c r="M5" s="396" t="s">
        <v>145</v>
      </c>
      <c r="N5" s="395" t="s">
        <v>242</v>
      </c>
      <c r="O5" s="375"/>
      <c r="P5" s="434"/>
      <c r="Q5" s="404" t="s">
        <v>1436</v>
      </c>
      <c r="R5" s="404" t="s">
        <v>242</v>
      </c>
      <c r="S5" s="404"/>
      <c r="T5" s="404"/>
      <c r="U5" s="404"/>
      <c r="V5" s="404"/>
    </row>
    <row r="6" spans="1:22" s="354" customFormat="1">
      <c r="A6" s="371" t="s">
        <v>1222</v>
      </c>
      <c r="B6" s="372" t="s">
        <v>214</v>
      </c>
      <c r="C6" s="411" t="s">
        <v>1434</v>
      </c>
      <c r="D6" s="412">
        <v>42247</v>
      </c>
      <c r="E6" s="413" t="s">
        <v>875</v>
      </c>
      <c r="F6" s="387" t="s">
        <v>1406</v>
      </c>
      <c r="G6" s="399" t="s">
        <v>429</v>
      </c>
      <c r="H6" s="374" t="s">
        <v>163</v>
      </c>
      <c r="I6" s="374" t="s">
        <v>909</v>
      </c>
      <c r="J6" s="375" t="s">
        <v>65</v>
      </c>
      <c r="K6" s="375" t="s">
        <v>194</v>
      </c>
      <c r="L6" s="375" t="s">
        <v>195</v>
      </c>
      <c r="M6" s="375" t="s">
        <v>145</v>
      </c>
      <c r="N6" s="372" t="s">
        <v>242</v>
      </c>
      <c r="O6" s="375" t="s">
        <v>1437</v>
      </c>
      <c r="P6" s="434" t="s">
        <v>845</v>
      </c>
      <c r="Q6" s="414" t="s">
        <v>64</v>
      </c>
      <c r="R6" s="414" t="s">
        <v>845</v>
      </c>
      <c r="S6" s="414"/>
      <c r="T6" s="414"/>
      <c r="U6" s="414"/>
      <c r="V6" s="414"/>
    </row>
    <row r="7" spans="1:22" s="354" customFormat="1">
      <c r="A7" s="402" t="s">
        <v>1629</v>
      </c>
      <c r="B7" s="403" t="s">
        <v>235</v>
      </c>
      <c r="C7" s="404" t="s">
        <v>790</v>
      </c>
      <c r="D7" s="405">
        <v>42247</v>
      </c>
      <c r="E7" s="398" t="s">
        <v>875</v>
      </c>
      <c r="F7" s="408" t="s">
        <v>1406</v>
      </c>
      <c r="G7" s="399" t="s">
        <v>429</v>
      </c>
      <c r="H7" s="404" t="s">
        <v>163</v>
      </c>
      <c r="I7" s="404" t="s">
        <v>909</v>
      </c>
      <c r="J7" s="404" t="s">
        <v>874</v>
      </c>
      <c r="K7" s="404" t="s">
        <v>187</v>
      </c>
      <c r="L7" s="404" t="s">
        <v>147</v>
      </c>
      <c r="M7" s="396" t="s">
        <v>145</v>
      </c>
      <c r="N7" s="395" t="s">
        <v>242</v>
      </c>
      <c r="O7" s="407"/>
      <c r="P7" s="403"/>
      <c r="Q7" s="404" t="s">
        <v>1630</v>
      </c>
      <c r="R7" s="404" t="s">
        <v>845</v>
      </c>
      <c r="S7" s="404"/>
      <c r="T7" s="404"/>
      <c r="U7" s="404"/>
      <c r="V7" s="404"/>
    </row>
    <row r="8" spans="1:22" s="354" customFormat="1">
      <c r="A8" s="394" t="s">
        <v>1337</v>
      </c>
      <c r="B8" s="395" t="s">
        <v>199</v>
      </c>
      <c r="C8" s="396" t="s">
        <v>1338</v>
      </c>
      <c r="D8" s="397">
        <v>42244</v>
      </c>
      <c r="E8" s="398" t="s">
        <v>875</v>
      </c>
      <c r="F8" s="406" t="s">
        <v>1406</v>
      </c>
      <c r="G8" s="373" t="s">
        <v>1449</v>
      </c>
      <c r="H8" s="396" t="s">
        <v>163</v>
      </c>
      <c r="I8" s="396" t="s">
        <v>909</v>
      </c>
      <c r="J8" s="400" t="s">
        <v>874</v>
      </c>
      <c r="K8" s="396" t="s">
        <v>236</v>
      </c>
      <c r="L8" s="400" t="s">
        <v>147</v>
      </c>
      <c r="M8" s="400" t="s">
        <v>145</v>
      </c>
      <c r="N8" s="433" t="s">
        <v>242</v>
      </c>
      <c r="O8" s="401" t="s">
        <v>1437</v>
      </c>
      <c r="P8" s="403" t="s">
        <v>845</v>
      </c>
      <c r="Q8" s="404" t="s">
        <v>239</v>
      </c>
      <c r="R8" s="404" t="s">
        <v>242</v>
      </c>
      <c r="S8" s="404"/>
      <c r="T8" s="404"/>
      <c r="U8" s="404"/>
      <c r="V8" s="404"/>
    </row>
    <row r="9" spans="1:22" s="354" customFormat="1">
      <c r="A9" s="371" t="s">
        <v>1407</v>
      </c>
      <c r="B9" s="372" t="s">
        <v>199</v>
      </c>
      <c r="C9" s="411" t="s">
        <v>1338</v>
      </c>
      <c r="D9" s="412">
        <v>42241</v>
      </c>
      <c r="E9" s="413" t="s">
        <v>875</v>
      </c>
      <c r="F9" s="387" t="s">
        <v>1406</v>
      </c>
      <c r="G9" s="373" t="s">
        <v>1449</v>
      </c>
      <c r="H9" s="374" t="s">
        <v>163</v>
      </c>
      <c r="I9" s="374" t="s">
        <v>909</v>
      </c>
      <c r="J9" s="375" t="s">
        <v>874</v>
      </c>
      <c r="K9" s="375" t="s">
        <v>362</v>
      </c>
      <c r="L9" s="375" t="s">
        <v>322</v>
      </c>
      <c r="M9" s="375" t="s">
        <v>145</v>
      </c>
      <c r="N9" s="372" t="s">
        <v>242</v>
      </c>
      <c r="O9" s="375" t="s">
        <v>1437</v>
      </c>
      <c r="P9" s="434" t="s">
        <v>845</v>
      </c>
      <c r="Q9" s="414" t="s">
        <v>257</v>
      </c>
      <c r="R9" s="414" t="s">
        <v>845</v>
      </c>
      <c r="S9" s="414"/>
      <c r="T9" s="414"/>
      <c r="U9" s="414"/>
      <c r="V9" s="414"/>
    </row>
    <row r="10" spans="1:22" s="354" customFormat="1">
      <c r="A10" s="371" t="s">
        <v>1469</v>
      </c>
      <c r="B10" s="372" t="s">
        <v>144</v>
      </c>
      <c r="C10" s="411" t="s">
        <v>910</v>
      </c>
      <c r="D10" s="412">
        <v>42237</v>
      </c>
      <c r="E10" s="413" t="s">
        <v>875</v>
      </c>
      <c r="F10" s="387" t="s">
        <v>1406</v>
      </c>
      <c r="G10" s="373" t="s">
        <v>1449</v>
      </c>
      <c r="H10" s="374" t="s">
        <v>163</v>
      </c>
      <c r="I10" s="374" t="s">
        <v>909</v>
      </c>
      <c r="J10" s="375" t="s">
        <v>874</v>
      </c>
      <c r="K10" s="375" t="s">
        <v>180</v>
      </c>
      <c r="L10" s="375" t="s">
        <v>147</v>
      </c>
      <c r="M10" s="375" t="s">
        <v>145</v>
      </c>
      <c r="N10" s="372" t="s">
        <v>242</v>
      </c>
      <c r="O10" s="375" t="s">
        <v>1437</v>
      </c>
      <c r="P10" s="434" t="s">
        <v>845</v>
      </c>
      <c r="Q10" s="414" t="s">
        <v>1631</v>
      </c>
      <c r="R10" s="414" t="s">
        <v>242</v>
      </c>
      <c r="S10" s="414"/>
      <c r="T10" s="414"/>
      <c r="U10" s="414"/>
      <c r="V10" s="414"/>
    </row>
    <row r="11" spans="1:22" s="354" customFormat="1">
      <c r="A11" s="371" t="s">
        <v>1408</v>
      </c>
      <c r="B11" s="372" t="s">
        <v>199</v>
      </c>
      <c r="C11" s="411" t="s">
        <v>1409</v>
      </c>
      <c r="D11" s="412">
        <v>42237</v>
      </c>
      <c r="E11" s="413" t="s">
        <v>875</v>
      </c>
      <c r="F11" s="387" t="s">
        <v>1406</v>
      </c>
      <c r="G11" s="373" t="s">
        <v>1449</v>
      </c>
      <c r="H11" s="374" t="s">
        <v>163</v>
      </c>
      <c r="I11" s="374" t="s">
        <v>909</v>
      </c>
      <c r="J11" s="375" t="s">
        <v>874</v>
      </c>
      <c r="K11" s="375" t="s">
        <v>307</v>
      </c>
      <c r="L11" s="375" t="s">
        <v>270</v>
      </c>
      <c r="M11" s="375" t="s">
        <v>145</v>
      </c>
      <c r="N11" s="372" t="s">
        <v>242</v>
      </c>
      <c r="O11" s="375" t="s">
        <v>1437</v>
      </c>
      <c r="P11" s="434" t="s">
        <v>845</v>
      </c>
      <c r="Q11" s="414" t="s">
        <v>1410</v>
      </c>
      <c r="R11" s="414" t="s">
        <v>845</v>
      </c>
      <c r="S11" s="414"/>
      <c r="T11" s="414"/>
      <c r="U11" s="414"/>
      <c r="V11" s="414"/>
    </row>
    <row r="12" spans="1:22" s="354" customFormat="1">
      <c r="A12" s="371" t="s">
        <v>1321</v>
      </c>
      <c r="B12" s="372" t="s">
        <v>144</v>
      </c>
      <c r="C12" s="411" t="s">
        <v>910</v>
      </c>
      <c r="D12" s="412">
        <v>42234</v>
      </c>
      <c r="E12" s="413" t="s">
        <v>1632</v>
      </c>
      <c r="F12" s="387" t="s">
        <v>1406</v>
      </c>
      <c r="G12" s="373" t="s">
        <v>1449</v>
      </c>
      <c r="H12" s="374" t="s">
        <v>163</v>
      </c>
      <c r="I12" s="374" t="s">
        <v>909</v>
      </c>
      <c r="J12" s="375" t="s">
        <v>874</v>
      </c>
      <c r="K12" s="375" t="s">
        <v>908</v>
      </c>
      <c r="L12" s="375" t="s">
        <v>951</v>
      </c>
      <c r="M12" s="375" t="s">
        <v>59</v>
      </c>
      <c r="N12" s="372" t="s">
        <v>845</v>
      </c>
      <c r="O12" s="375"/>
      <c r="P12" s="434"/>
      <c r="Q12" s="414" t="s">
        <v>257</v>
      </c>
      <c r="R12" s="414"/>
      <c r="S12" s="414"/>
      <c r="T12" s="414"/>
      <c r="U12" s="414"/>
      <c r="V12" s="414"/>
    </row>
    <row r="13" spans="1:22" s="354" customFormat="1">
      <c r="A13" s="371" t="s">
        <v>980</v>
      </c>
      <c r="B13" s="372" t="s">
        <v>144</v>
      </c>
      <c r="C13" s="411" t="s">
        <v>910</v>
      </c>
      <c r="D13" s="412">
        <v>42231</v>
      </c>
      <c r="E13" s="413" t="s">
        <v>875</v>
      </c>
      <c r="F13" s="387" t="s">
        <v>1406</v>
      </c>
      <c r="G13" s="373" t="s">
        <v>1449</v>
      </c>
      <c r="H13" s="374" t="s">
        <v>163</v>
      </c>
      <c r="I13" s="374" t="s">
        <v>909</v>
      </c>
      <c r="J13" s="375" t="s">
        <v>874</v>
      </c>
      <c r="K13" s="375" t="s">
        <v>180</v>
      </c>
      <c r="L13" s="375" t="s">
        <v>147</v>
      </c>
      <c r="M13" s="375" t="s">
        <v>145</v>
      </c>
      <c r="N13" s="372" t="s">
        <v>242</v>
      </c>
      <c r="O13" s="375" t="s">
        <v>1437</v>
      </c>
      <c r="P13" s="434" t="s">
        <v>845</v>
      </c>
      <c r="Q13" s="414" t="s">
        <v>1633</v>
      </c>
      <c r="R13" s="414" t="s">
        <v>242</v>
      </c>
      <c r="S13" s="414"/>
      <c r="T13" s="414"/>
      <c r="U13" s="414"/>
      <c r="V13" s="414"/>
    </row>
    <row r="14" spans="1:22">
      <c r="B14" s="461"/>
    </row>
  </sheetData>
  <autoFilter ref="A3:V3"/>
  <conditionalFormatting sqref="A10:A11">
    <cfRule type="duplicateValues" dxfId="17" priority="6"/>
  </conditionalFormatting>
  <conditionalFormatting sqref="A5">
    <cfRule type="duplicateValues" dxfId="16" priority="5"/>
  </conditionalFormatting>
  <conditionalFormatting sqref="A7">
    <cfRule type="duplicateValues" dxfId="15" priority="4"/>
  </conditionalFormatting>
  <conditionalFormatting sqref="A9 A6">
    <cfRule type="duplicateValues" dxfId="14" priority="3"/>
  </conditionalFormatting>
  <conditionalFormatting sqref="A12:A13">
    <cfRule type="duplicateValues" dxfId="13" priority="2"/>
  </conditionalFormatting>
  <conditionalFormatting sqref="A4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</sheetPr>
  <dimension ref="A1:O628"/>
  <sheetViews>
    <sheetView workbookViewId="0">
      <pane ySplit="4" topLeftCell="A86" activePane="bottomLeft" state="frozen"/>
      <selection pane="bottomLeft" activeCell="A11" sqref="A11"/>
    </sheetView>
  </sheetViews>
  <sheetFormatPr defaultColWidth="9.140625" defaultRowHeight="12.75"/>
  <cols>
    <col min="1" max="1" width="48.42578125" style="1" customWidth="1"/>
    <col min="2" max="2" width="75.5703125" style="1" bestFit="1" customWidth="1"/>
    <col min="3" max="3" width="32.85546875" style="93" bestFit="1" customWidth="1"/>
    <col min="4" max="4" width="15.42578125" style="93" customWidth="1"/>
    <col min="5" max="5" width="5.7109375" style="93" hidden="1" customWidth="1"/>
    <col min="6" max="6" width="3" style="1" hidden="1" customWidth="1"/>
    <col min="7" max="7" width="6.5703125" style="1" hidden="1" customWidth="1"/>
    <col min="8" max="11" width="0" style="1" hidden="1" customWidth="1"/>
    <col min="12" max="16384" width="9.140625" style="1"/>
  </cols>
  <sheetData>
    <row r="1" spans="1:15" ht="23.25" customHeight="1">
      <c r="A1" s="548" t="s">
        <v>454</v>
      </c>
      <c r="B1" s="548"/>
      <c r="C1" s="548"/>
      <c r="D1" s="548"/>
      <c r="E1" s="548"/>
      <c r="F1" s="548"/>
    </row>
    <row r="2" spans="1:15">
      <c r="A2" s="76"/>
      <c r="B2" s="96"/>
    </row>
    <row r="3" spans="1:15">
      <c r="A3" s="353"/>
      <c r="B3" s="250"/>
      <c r="C3" s="250"/>
      <c r="D3" s="251"/>
      <c r="E3" s="252"/>
      <c r="F3" s="253"/>
      <c r="G3" s="253"/>
      <c r="H3" s="253"/>
      <c r="I3" s="253"/>
      <c r="J3" s="254"/>
    </row>
    <row r="4" spans="1:15">
      <c r="A4" s="255" t="s">
        <v>140</v>
      </c>
      <c r="B4" s="256" t="s">
        <v>141</v>
      </c>
      <c r="C4" s="256" t="s">
        <v>36</v>
      </c>
      <c r="D4" s="256" t="s">
        <v>455</v>
      </c>
      <c r="E4" s="257"/>
      <c r="F4" s="258"/>
      <c r="G4" s="258"/>
      <c r="H4" s="258"/>
      <c r="I4" s="258"/>
      <c r="J4" s="259"/>
    </row>
    <row r="5" spans="1:15">
      <c r="A5" s="260" t="s">
        <v>456</v>
      </c>
      <c r="B5" s="261" t="s">
        <v>457</v>
      </c>
      <c r="C5" s="261" t="s">
        <v>458</v>
      </c>
      <c r="D5" s="262">
        <v>3</v>
      </c>
      <c r="E5" s="263"/>
      <c r="F5" s="264"/>
      <c r="G5" s="264"/>
      <c r="H5" s="264"/>
      <c r="I5" s="264"/>
      <c r="J5" s="265"/>
    </row>
    <row r="6" spans="1:15">
      <c r="A6" s="260" t="s">
        <v>459</v>
      </c>
      <c r="B6" s="261" t="s">
        <v>460</v>
      </c>
      <c r="C6" s="261" t="s">
        <v>461</v>
      </c>
      <c r="D6" s="262">
        <v>3</v>
      </c>
      <c r="E6" s="266"/>
      <c r="F6" s="267"/>
      <c r="G6" s="267"/>
      <c r="H6" s="267"/>
      <c r="I6" s="267"/>
      <c r="J6" s="268"/>
    </row>
    <row r="7" spans="1:15">
      <c r="A7" s="269"/>
      <c r="B7" s="257"/>
      <c r="C7" s="261" t="s">
        <v>462</v>
      </c>
      <c r="D7" s="262">
        <v>3</v>
      </c>
      <c r="E7" s="266"/>
      <c r="F7" s="267"/>
      <c r="G7" s="267"/>
      <c r="H7" s="267"/>
      <c r="I7" s="267"/>
      <c r="J7" s="268"/>
    </row>
    <row r="8" spans="1:15">
      <c r="A8" s="269"/>
      <c r="B8" s="261" t="s">
        <v>463</v>
      </c>
      <c r="C8" s="261" t="s">
        <v>464</v>
      </c>
      <c r="D8" s="262">
        <v>3</v>
      </c>
      <c r="E8" s="266"/>
      <c r="F8" s="267"/>
      <c r="G8" s="267"/>
      <c r="H8" s="267"/>
      <c r="I8" s="267"/>
      <c r="J8" s="268"/>
    </row>
    <row r="9" spans="1:15">
      <c r="A9" s="269"/>
      <c r="B9" s="261" t="s">
        <v>465</v>
      </c>
      <c r="C9" s="261" t="s">
        <v>466</v>
      </c>
      <c r="D9" s="262">
        <v>3</v>
      </c>
      <c r="E9" s="266"/>
      <c r="F9" s="267"/>
      <c r="G9" s="267"/>
      <c r="H9" s="267"/>
      <c r="I9" s="267"/>
      <c r="J9" s="268"/>
      <c r="O9" s="97"/>
    </row>
    <row r="10" spans="1:15">
      <c r="A10" s="269"/>
      <c r="B10" s="261" t="s">
        <v>467</v>
      </c>
      <c r="C10" s="261" t="s">
        <v>468</v>
      </c>
      <c r="D10" s="262">
        <v>3</v>
      </c>
      <c r="E10" s="266"/>
      <c r="F10" s="267"/>
      <c r="G10" s="267"/>
      <c r="H10" s="267"/>
      <c r="I10" s="267"/>
      <c r="J10" s="268"/>
    </row>
    <row r="11" spans="1:15">
      <c r="A11" s="269"/>
      <c r="B11" s="257"/>
      <c r="C11" s="261" t="s">
        <v>469</v>
      </c>
      <c r="D11" s="262">
        <v>3</v>
      </c>
      <c r="E11" s="266"/>
      <c r="F11" s="267"/>
      <c r="G11" s="267"/>
      <c r="H11" s="267"/>
      <c r="I11" s="267"/>
      <c r="J11" s="268"/>
    </row>
    <row r="12" spans="1:15">
      <c r="A12" s="269"/>
      <c r="B12" s="257"/>
      <c r="C12" s="261" t="s">
        <v>470</v>
      </c>
      <c r="D12" s="262">
        <v>3</v>
      </c>
      <c r="E12" s="266"/>
      <c r="F12" s="267"/>
      <c r="G12" s="267"/>
      <c r="H12" s="267"/>
      <c r="I12" s="267"/>
      <c r="J12" s="268"/>
    </row>
    <row r="13" spans="1:15">
      <c r="A13" s="269"/>
      <c r="B13" s="257"/>
      <c r="C13" s="261" t="s">
        <v>471</v>
      </c>
      <c r="D13" s="262">
        <v>3</v>
      </c>
      <c r="E13" s="266"/>
      <c r="F13" s="267"/>
      <c r="G13" s="267"/>
      <c r="H13" s="267"/>
      <c r="I13" s="267"/>
      <c r="J13" s="268"/>
    </row>
    <row r="14" spans="1:15">
      <c r="A14" s="269"/>
      <c r="B14" s="261" t="s">
        <v>472</v>
      </c>
      <c r="C14" s="261" t="s">
        <v>473</v>
      </c>
      <c r="D14" s="262">
        <v>3</v>
      </c>
      <c r="E14" s="266"/>
      <c r="F14" s="267"/>
      <c r="G14" s="267"/>
      <c r="H14" s="267"/>
      <c r="I14" s="267"/>
      <c r="J14" s="268"/>
    </row>
    <row r="15" spans="1:15">
      <c r="A15" s="269"/>
      <c r="B15" s="261" t="s">
        <v>474</v>
      </c>
      <c r="C15" s="261" t="s">
        <v>475</v>
      </c>
      <c r="D15" s="262">
        <v>3</v>
      </c>
      <c r="E15" s="266"/>
      <c r="F15" s="267"/>
      <c r="G15" s="267"/>
      <c r="H15" s="267"/>
      <c r="I15" s="267"/>
      <c r="J15" s="268"/>
    </row>
    <row r="16" spans="1:15">
      <c r="A16" s="269"/>
      <c r="B16" s="261" t="s">
        <v>476</v>
      </c>
      <c r="C16" s="261" t="s">
        <v>466</v>
      </c>
      <c r="D16" s="262">
        <v>3</v>
      </c>
      <c r="E16" s="266"/>
      <c r="F16" s="267"/>
      <c r="G16" s="267"/>
      <c r="H16" s="267"/>
      <c r="I16" s="267"/>
      <c r="J16" s="268"/>
    </row>
    <row r="17" spans="1:10">
      <c r="A17" s="269"/>
      <c r="B17" s="257"/>
      <c r="C17" s="261" t="s">
        <v>477</v>
      </c>
      <c r="D17" s="262">
        <v>3</v>
      </c>
      <c r="E17" s="266"/>
      <c r="F17" s="267"/>
      <c r="G17" s="267"/>
      <c r="H17" s="267"/>
      <c r="I17" s="267"/>
      <c r="J17" s="268"/>
    </row>
    <row r="18" spans="1:10">
      <c r="A18" s="269"/>
      <c r="B18" s="261" t="s">
        <v>478</v>
      </c>
      <c r="C18" s="261" t="s">
        <v>479</v>
      </c>
      <c r="D18" s="262">
        <v>3</v>
      </c>
      <c r="E18" s="266"/>
      <c r="F18" s="267"/>
      <c r="G18" s="267"/>
      <c r="H18" s="267"/>
      <c r="I18" s="267"/>
      <c r="J18" s="268"/>
    </row>
    <row r="19" spans="1:10">
      <c r="A19" s="269"/>
      <c r="B19" s="257"/>
      <c r="C19" s="261" t="s">
        <v>480</v>
      </c>
      <c r="D19" s="262">
        <v>3</v>
      </c>
      <c r="E19" s="266"/>
      <c r="F19" s="267"/>
      <c r="G19" s="267"/>
      <c r="H19" s="267"/>
      <c r="I19" s="267"/>
      <c r="J19" s="268"/>
    </row>
    <row r="20" spans="1:10">
      <c r="A20" s="269"/>
      <c r="B20" s="261" t="s">
        <v>481</v>
      </c>
      <c r="C20" s="261" t="s">
        <v>482</v>
      </c>
      <c r="D20" s="262">
        <v>3</v>
      </c>
      <c r="E20" s="266"/>
      <c r="F20" s="267"/>
      <c r="G20" s="267"/>
      <c r="H20" s="267"/>
      <c r="I20" s="267"/>
      <c r="J20" s="268"/>
    </row>
    <row r="21" spans="1:10">
      <c r="A21" s="260" t="s">
        <v>483</v>
      </c>
      <c r="B21" s="261" t="s">
        <v>484</v>
      </c>
      <c r="C21" s="261" t="s">
        <v>485</v>
      </c>
      <c r="D21" s="262">
        <v>4</v>
      </c>
      <c r="E21" s="266"/>
      <c r="F21" s="267"/>
      <c r="G21" s="267"/>
      <c r="H21" s="267"/>
      <c r="I21" s="267"/>
      <c r="J21" s="268"/>
    </row>
    <row r="22" spans="1:10">
      <c r="A22" s="269"/>
      <c r="B22" s="257"/>
      <c r="C22" s="261" t="s">
        <v>486</v>
      </c>
      <c r="D22" s="262">
        <v>4</v>
      </c>
      <c r="E22" s="266"/>
      <c r="F22" s="267"/>
      <c r="G22" s="267"/>
      <c r="H22" s="267"/>
      <c r="I22" s="267"/>
      <c r="J22" s="268"/>
    </row>
    <row r="23" spans="1:10">
      <c r="A23" s="269"/>
      <c r="B23" s="257"/>
      <c r="C23" s="261" t="s">
        <v>487</v>
      </c>
      <c r="D23" s="262">
        <v>3</v>
      </c>
      <c r="E23" s="266"/>
      <c r="F23" s="267"/>
      <c r="G23" s="267"/>
      <c r="H23" s="267"/>
      <c r="I23" s="267"/>
      <c r="J23" s="268"/>
    </row>
    <row r="24" spans="1:10">
      <c r="A24" s="269"/>
      <c r="B24" s="257"/>
      <c r="C24" s="261" t="s">
        <v>488</v>
      </c>
      <c r="D24" s="262">
        <v>3</v>
      </c>
      <c r="E24" s="266"/>
      <c r="F24" s="267"/>
      <c r="G24" s="267"/>
      <c r="H24" s="267"/>
      <c r="I24" s="267"/>
      <c r="J24" s="268"/>
    </row>
    <row r="25" spans="1:10">
      <c r="A25" s="269"/>
      <c r="B25" s="257"/>
      <c r="C25" s="261" t="s">
        <v>489</v>
      </c>
      <c r="D25" s="262">
        <v>4</v>
      </c>
      <c r="E25" s="266"/>
      <c r="F25" s="267"/>
      <c r="G25" s="267"/>
      <c r="H25" s="267"/>
      <c r="I25" s="267"/>
      <c r="J25" s="268"/>
    </row>
    <row r="26" spans="1:10">
      <c r="A26" s="269"/>
      <c r="B26" s="257"/>
      <c r="C26" s="261" t="s">
        <v>490</v>
      </c>
      <c r="D26" s="262">
        <v>4</v>
      </c>
      <c r="E26" s="266"/>
      <c r="F26" s="267"/>
      <c r="G26" s="267"/>
      <c r="H26" s="267"/>
      <c r="I26" s="267"/>
      <c r="J26" s="268"/>
    </row>
    <row r="27" spans="1:10">
      <c r="A27" s="269"/>
      <c r="B27" s="257"/>
      <c r="C27" s="261" t="s">
        <v>491</v>
      </c>
      <c r="D27" s="262">
        <v>4</v>
      </c>
      <c r="E27" s="266"/>
      <c r="F27" s="267"/>
      <c r="G27" s="267"/>
      <c r="H27" s="267"/>
      <c r="I27" s="267"/>
      <c r="J27" s="268"/>
    </row>
    <row r="28" spans="1:10">
      <c r="A28" s="269"/>
      <c r="B28" s="257"/>
      <c r="C28" s="261" t="s">
        <v>325</v>
      </c>
      <c r="D28" s="262">
        <v>4</v>
      </c>
      <c r="E28" s="266"/>
      <c r="F28" s="267"/>
      <c r="G28" s="267"/>
      <c r="H28" s="267"/>
      <c r="I28" s="267"/>
      <c r="J28" s="268"/>
    </row>
    <row r="29" spans="1:10">
      <c r="A29" s="269"/>
      <c r="B29" s="257"/>
      <c r="C29" s="261" t="s">
        <v>327</v>
      </c>
      <c r="D29" s="262">
        <v>4</v>
      </c>
      <c r="E29" s="266"/>
      <c r="F29" s="267"/>
      <c r="G29" s="267"/>
      <c r="H29" s="267"/>
      <c r="I29" s="267"/>
      <c r="J29" s="268"/>
    </row>
    <row r="30" spans="1:10">
      <c r="A30" s="269"/>
      <c r="B30" s="257"/>
      <c r="C30" s="261" t="s">
        <v>492</v>
      </c>
      <c r="D30" s="262">
        <v>4</v>
      </c>
      <c r="E30" s="266"/>
      <c r="F30" s="267"/>
      <c r="G30" s="267"/>
      <c r="H30" s="267"/>
      <c r="I30" s="267"/>
      <c r="J30" s="268"/>
    </row>
    <row r="31" spans="1:10">
      <c r="A31" s="269"/>
      <c r="B31" s="257"/>
      <c r="C31" s="261" t="s">
        <v>493</v>
      </c>
      <c r="D31" s="262">
        <v>4</v>
      </c>
      <c r="E31" s="266"/>
      <c r="F31" s="267"/>
      <c r="G31" s="267"/>
      <c r="H31" s="267"/>
      <c r="I31" s="267"/>
      <c r="J31" s="268"/>
    </row>
    <row r="32" spans="1:10">
      <c r="A32" s="269"/>
      <c r="B32" s="257"/>
      <c r="C32" s="261" t="s">
        <v>494</v>
      </c>
      <c r="D32" s="262">
        <v>4</v>
      </c>
      <c r="E32" s="266"/>
      <c r="F32" s="267"/>
      <c r="G32" s="267"/>
      <c r="H32" s="267"/>
      <c r="I32" s="267"/>
      <c r="J32" s="268"/>
    </row>
    <row r="33" spans="1:10">
      <c r="A33" s="269"/>
      <c r="B33" s="257"/>
      <c r="C33" s="261" t="s">
        <v>495</v>
      </c>
      <c r="D33" s="262">
        <v>4</v>
      </c>
      <c r="E33" s="266"/>
      <c r="F33" s="267"/>
      <c r="G33" s="267"/>
      <c r="H33" s="267"/>
      <c r="I33" s="267"/>
      <c r="J33" s="268"/>
    </row>
    <row r="34" spans="1:10">
      <c r="A34" s="269"/>
      <c r="B34" s="257"/>
      <c r="C34" s="261" t="s">
        <v>496</v>
      </c>
      <c r="D34" s="262">
        <v>4</v>
      </c>
      <c r="E34" s="266"/>
      <c r="F34" s="267"/>
      <c r="G34" s="267"/>
      <c r="H34" s="267"/>
      <c r="I34" s="267"/>
      <c r="J34" s="268"/>
    </row>
    <row r="35" spans="1:10">
      <c r="A35" s="269"/>
      <c r="B35" s="257"/>
      <c r="C35" s="261" t="s">
        <v>497</v>
      </c>
      <c r="D35" s="262">
        <v>4</v>
      </c>
      <c r="E35" s="266"/>
      <c r="F35" s="267"/>
      <c r="G35" s="267"/>
      <c r="H35" s="267"/>
      <c r="I35" s="267"/>
      <c r="J35" s="268"/>
    </row>
    <row r="36" spans="1:10">
      <c r="A36" s="269"/>
      <c r="B36" s="257"/>
      <c r="C36" s="261" t="s">
        <v>498</v>
      </c>
      <c r="D36" s="262">
        <v>4</v>
      </c>
      <c r="E36" s="266"/>
      <c r="F36" s="267"/>
      <c r="G36" s="267"/>
      <c r="H36" s="267"/>
      <c r="I36" s="267"/>
      <c r="J36" s="268"/>
    </row>
    <row r="37" spans="1:10">
      <c r="A37" s="269"/>
      <c r="B37" s="257"/>
      <c r="C37" s="261" t="s">
        <v>499</v>
      </c>
      <c r="D37" s="262">
        <v>4</v>
      </c>
      <c r="E37" s="266"/>
      <c r="F37" s="267"/>
      <c r="G37" s="267"/>
      <c r="H37" s="267"/>
      <c r="I37" s="267"/>
      <c r="J37" s="268"/>
    </row>
    <row r="38" spans="1:10">
      <c r="A38" s="269"/>
      <c r="B38" s="257"/>
      <c r="C38" s="261" t="s">
        <v>500</v>
      </c>
      <c r="D38" s="262">
        <v>4</v>
      </c>
      <c r="E38" s="266"/>
      <c r="F38" s="267"/>
      <c r="G38" s="267"/>
      <c r="H38" s="267"/>
      <c r="I38" s="267"/>
      <c r="J38" s="268"/>
    </row>
    <row r="39" spans="1:10">
      <c r="A39" s="269"/>
      <c r="B39" s="257"/>
      <c r="C39" s="261" t="s">
        <v>501</v>
      </c>
      <c r="D39" s="262">
        <v>4</v>
      </c>
      <c r="E39" s="266"/>
      <c r="F39" s="267"/>
      <c r="G39" s="267"/>
      <c r="H39" s="267"/>
      <c r="I39" s="267"/>
      <c r="J39" s="268"/>
    </row>
    <row r="40" spans="1:10">
      <c r="A40" s="269"/>
      <c r="B40" s="257"/>
      <c r="C40" s="261" t="s">
        <v>502</v>
      </c>
      <c r="D40" s="262">
        <v>4</v>
      </c>
      <c r="E40" s="266"/>
      <c r="F40" s="267"/>
      <c r="G40" s="267"/>
      <c r="H40" s="267"/>
      <c r="I40" s="267"/>
      <c r="J40" s="268"/>
    </row>
    <row r="41" spans="1:10">
      <c r="A41" s="269"/>
      <c r="B41" s="257"/>
      <c r="C41" s="261" t="s">
        <v>503</v>
      </c>
      <c r="D41" s="262">
        <v>3</v>
      </c>
      <c r="E41" s="266"/>
      <c r="F41" s="267"/>
      <c r="G41" s="267"/>
      <c r="H41" s="267"/>
      <c r="I41" s="267"/>
      <c r="J41" s="268"/>
    </row>
    <row r="42" spans="1:10">
      <c r="A42" s="260" t="s">
        <v>504</v>
      </c>
      <c r="B42" s="261" t="s">
        <v>505</v>
      </c>
      <c r="C42" s="261" t="s">
        <v>506</v>
      </c>
      <c r="D42" s="262">
        <v>4</v>
      </c>
      <c r="E42" s="266"/>
      <c r="F42" s="267"/>
      <c r="G42" s="267"/>
      <c r="H42" s="267"/>
      <c r="I42" s="267"/>
      <c r="J42" s="268"/>
    </row>
    <row r="43" spans="1:10">
      <c r="A43" s="269"/>
      <c r="B43" s="257"/>
      <c r="C43" s="261" t="s">
        <v>507</v>
      </c>
      <c r="D43" s="262">
        <v>4</v>
      </c>
      <c r="E43" s="266"/>
      <c r="F43" s="267"/>
      <c r="G43" s="267"/>
      <c r="H43" s="267"/>
      <c r="I43" s="267"/>
      <c r="J43" s="268"/>
    </row>
    <row r="44" spans="1:10">
      <c r="A44" s="269"/>
      <c r="B44" s="257"/>
      <c r="C44" s="261" t="s">
        <v>508</v>
      </c>
      <c r="D44" s="262">
        <v>4</v>
      </c>
      <c r="E44" s="266"/>
      <c r="F44" s="267"/>
      <c r="G44" s="267"/>
      <c r="H44" s="267"/>
      <c r="I44" s="267"/>
      <c r="J44" s="268"/>
    </row>
    <row r="45" spans="1:10">
      <c r="A45" s="260" t="s">
        <v>315</v>
      </c>
      <c r="B45" s="261" t="s">
        <v>509</v>
      </c>
      <c r="C45" s="261" t="s">
        <v>510</v>
      </c>
      <c r="D45" s="262">
        <v>3</v>
      </c>
      <c r="E45" s="266"/>
      <c r="F45" s="267"/>
      <c r="G45" s="267"/>
      <c r="H45" s="267"/>
      <c r="I45" s="267"/>
      <c r="J45" s="268"/>
    </row>
    <row r="46" spans="1:10">
      <c r="A46" s="269"/>
      <c r="B46" s="257"/>
      <c r="C46" s="261" t="s">
        <v>511</v>
      </c>
      <c r="D46" s="262">
        <v>3</v>
      </c>
      <c r="E46" s="266"/>
      <c r="F46" s="267"/>
      <c r="G46" s="267"/>
      <c r="H46" s="267"/>
      <c r="I46" s="267"/>
      <c r="J46" s="268"/>
    </row>
    <row r="47" spans="1:10">
      <c r="A47" s="269"/>
      <c r="B47" s="257"/>
      <c r="C47" s="261" t="s">
        <v>512</v>
      </c>
      <c r="D47" s="262">
        <v>3</v>
      </c>
      <c r="E47" s="266"/>
      <c r="F47" s="267"/>
      <c r="G47" s="267"/>
      <c r="H47" s="267"/>
      <c r="I47" s="267"/>
      <c r="J47" s="268"/>
    </row>
    <row r="48" spans="1:10">
      <c r="A48" s="269"/>
      <c r="B48" s="257"/>
      <c r="C48" s="261" t="s">
        <v>513</v>
      </c>
      <c r="D48" s="262">
        <v>3</v>
      </c>
      <c r="E48" s="266"/>
      <c r="F48" s="267"/>
      <c r="G48" s="267"/>
      <c r="H48" s="267"/>
      <c r="I48" s="267"/>
      <c r="J48" s="268"/>
    </row>
    <row r="49" spans="1:10">
      <c r="A49" s="269"/>
      <c r="B49" s="257"/>
      <c r="C49" s="261" t="s">
        <v>514</v>
      </c>
      <c r="D49" s="262">
        <v>3</v>
      </c>
      <c r="E49" s="266"/>
      <c r="F49" s="267"/>
      <c r="G49" s="267"/>
      <c r="H49" s="267"/>
      <c r="I49" s="267"/>
      <c r="J49" s="268"/>
    </row>
    <row r="50" spans="1:10">
      <c r="A50" s="269"/>
      <c r="B50" s="257"/>
      <c r="C50" s="261" t="s">
        <v>415</v>
      </c>
      <c r="D50" s="262">
        <v>3</v>
      </c>
      <c r="E50" s="266"/>
      <c r="F50" s="267"/>
      <c r="G50" s="267"/>
      <c r="H50" s="267"/>
      <c r="I50" s="267"/>
      <c r="J50" s="268"/>
    </row>
    <row r="51" spans="1:10">
      <c r="A51" s="269"/>
      <c r="B51" s="257"/>
      <c r="C51" s="261" t="s">
        <v>421</v>
      </c>
      <c r="D51" s="262">
        <v>3</v>
      </c>
      <c r="E51" s="266"/>
      <c r="F51" s="267"/>
      <c r="G51" s="267"/>
      <c r="H51" s="267"/>
      <c r="I51" s="267"/>
      <c r="J51" s="268"/>
    </row>
    <row r="52" spans="1:10">
      <c r="A52" s="269"/>
      <c r="B52" s="261" t="s">
        <v>515</v>
      </c>
      <c r="C52" s="261" t="s">
        <v>516</v>
      </c>
      <c r="D52" s="262">
        <v>4</v>
      </c>
      <c r="E52" s="266"/>
      <c r="F52" s="267"/>
      <c r="G52" s="267"/>
      <c r="H52" s="267"/>
      <c r="I52" s="267"/>
      <c r="J52" s="268"/>
    </row>
    <row r="53" spans="1:10">
      <c r="A53" s="269"/>
      <c r="B53" s="257"/>
      <c r="C53" s="261" t="s">
        <v>517</v>
      </c>
      <c r="D53" s="262">
        <v>2</v>
      </c>
      <c r="E53" s="266"/>
      <c r="F53" s="267"/>
      <c r="G53" s="267"/>
      <c r="H53" s="267"/>
      <c r="I53" s="267"/>
      <c r="J53" s="268"/>
    </row>
    <row r="54" spans="1:10">
      <c r="A54" s="269"/>
      <c r="B54" s="257"/>
      <c r="C54" s="261" t="s">
        <v>518</v>
      </c>
      <c r="D54" s="262">
        <v>4</v>
      </c>
      <c r="E54" s="266"/>
      <c r="F54" s="267"/>
      <c r="G54" s="267"/>
      <c r="H54" s="267"/>
      <c r="I54" s="267"/>
      <c r="J54" s="268"/>
    </row>
    <row r="55" spans="1:10">
      <c r="A55" s="269"/>
      <c r="B55" s="261" t="s">
        <v>519</v>
      </c>
      <c r="C55" s="261" t="s">
        <v>520</v>
      </c>
      <c r="D55" s="262">
        <v>4</v>
      </c>
      <c r="E55" s="266"/>
      <c r="F55" s="267"/>
      <c r="G55" s="267"/>
      <c r="H55" s="267"/>
      <c r="I55" s="267"/>
      <c r="J55" s="268"/>
    </row>
    <row r="56" spans="1:10">
      <c r="A56" s="269"/>
      <c r="B56" s="257"/>
      <c r="C56" s="261" t="s">
        <v>521</v>
      </c>
      <c r="D56" s="262">
        <v>3</v>
      </c>
      <c r="E56" s="266"/>
      <c r="F56" s="267"/>
      <c r="G56" s="267"/>
      <c r="H56" s="267"/>
      <c r="I56" s="267"/>
      <c r="J56" s="268"/>
    </row>
    <row r="57" spans="1:10">
      <c r="A57" s="269"/>
      <c r="B57" s="257"/>
      <c r="C57" s="261" t="s">
        <v>522</v>
      </c>
      <c r="D57" s="262">
        <v>3</v>
      </c>
      <c r="E57" s="266"/>
      <c r="F57" s="267"/>
      <c r="G57" s="267"/>
      <c r="H57" s="267"/>
      <c r="I57" s="267"/>
      <c r="J57" s="268"/>
    </row>
    <row r="58" spans="1:10">
      <c r="A58" s="269"/>
      <c r="B58" s="257"/>
      <c r="C58" s="261" t="s">
        <v>523</v>
      </c>
      <c r="D58" s="262">
        <v>3</v>
      </c>
      <c r="E58" s="266"/>
      <c r="F58" s="267"/>
      <c r="G58" s="267"/>
      <c r="H58" s="267"/>
      <c r="I58" s="267"/>
      <c r="J58" s="268"/>
    </row>
    <row r="59" spans="1:10">
      <c r="A59" s="269"/>
      <c r="B59" s="257"/>
      <c r="C59" s="261" t="s">
        <v>524</v>
      </c>
      <c r="D59" s="262">
        <v>3</v>
      </c>
      <c r="E59" s="266"/>
      <c r="F59" s="267"/>
      <c r="G59" s="267"/>
      <c r="H59" s="267"/>
      <c r="I59" s="267"/>
      <c r="J59" s="268"/>
    </row>
    <row r="60" spans="1:10">
      <c r="A60" s="269"/>
      <c r="B60" s="257"/>
      <c r="C60" s="261" t="s">
        <v>256</v>
      </c>
      <c r="D60" s="262">
        <v>3</v>
      </c>
      <c r="E60" s="266"/>
      <c r="F60" s="267"/>
      <c r="G60" s="267"/>
      <c r="H60" s="267"/>
      <c r="I60" s="267"/>
      <c r="J60" s="268"/>
    </row>
    <row r="61" spans="1:10">
      <c r="A61" s="269"/>
      <c r="B61" s="257"/>
      <c r="C61" s="261" t="s">
        <v>314</v>
      </c>
      <c r="D61" s="262">
        <v>3</v>
      </c>
      <c r="E61" s="266"/>
      <c r="F61" s="267"/>
      <c r="G61" s="267"/>
      <c r="H61" s="267"/>
      <c r="I61" s="267"/>
      <c r="J61" s="268"/>
    </row>
    <row r="62" spans="1:10">
      <c r="A62" s="269"/>
      <c r="B62" s="257"/>
      <c r="C62" s="261" t="s">
        <v>525</v>
      </c>
      <c r="D62" s="262">
        <v>3</v>
      </c>
      <c r="E62" s="266"/>
      <c r="F62" s="267"/>
      <c r="G62" s="267"/>
      <c r="H62" s="267"/>
      <c r="I62" s="267"/>
      <c r="J62" s="268"/>
    </row>
    <row r="63" spans="1:10">
      <c r="A63" s="269"/>
      <c r="B63" s="257"/>
      <c r="C63" s="261" t="s">
        <v>526</v>
      </c>
      <c r="D63" s="262">
        <v>3</v>
      </c>
      <c r="E63" s="266"/>
      <c r="F63" s="267"/>
      <c r="G63" s="267"/>
      <c r="H63" s="267"/>
      <c r="I63" s="267"/>
      <c r="J63" s="268"/>
    </row>
    <row r="64" spans="1:10">
      <c r="A64" s="269"/>
      <c r="B64" s="257"/>
      <c r="C64" s="261" t="s">
        <v>527</v>
      </c>
      <c r="D64" s="262">
        <v>3</v>
      </c>
      <c r="E64" s="266"/>
      <c r="F64" s="267"/>
      <c r="G64" s="267"/>
      <c r="H64" s="267"/>
      <c r="I64" s="267"/>
      <c r="J64" s="268"/>
    </row>
    <row r="65" spans="1:10">
      <c r="A65" s="269"/>
      <c r="B65" s="257"/>
      <c r="C65" s="261" t="s">
        <v>364</v>
      </c>
      <c r="D65" s="262">
        <v>3</v>
      </c>
      <c r="E65" s="266"/>
      <c r="F65" s="267"/>
      <c r="G65" s="267"/>
      <c r="H65" s="267"/>
      <c r="I65" s="267"/>
      <c r="J65" s="268"/>
    </row>
    <row r="66" spans="1:10">
      <c r="A66" s="269"/>
      <c r="B66" s="257"/>
      <c r="C66" s="261" t="s">
        <v>376</v>
      </c>
      <c r="D66" s="262">
        <v>3</v>
      </c>
      <c r="E66" s="266"/>
      <c r="F66" s="267"/>
      <c r="G66" s="267"/>
      <c r="H66" s="267"/>
      <c r="I66" s="267"/>
      <c r="J66" s="268"/>
    </row>
    <row r="67" spans="1:10">
      <c r="A67" s="269"/>
      <c r="B67" s="257"/>
      <c r="C67" s="261" t="s">
        <v>528</v>
      </c>
      <c r="D67" s="262">
        <v>3</v>
      </c>
      <c r="E67" s="266"/>
      <c r="F67" s="267"/>
      <c r="G67" s="267"/>
      <c r="H67" s="267"/>
      <c r="I67" s="267"/>
      <c r="J67" s="268"/>
    </row>
    <row r="68" spans="1:10">
      <c r="A68" s="269"/>
      <c r="B68" s="257"/>
      <c r="C68" s="261" t="s">
        <v>529</v>
      </c>
      <c r="D68" s="262">
        <v>3</v>
      </c>
      <c r="E68" s="266"/>
      <c r="F68" s="267"/>
      <c r="G68" s="267"/>
      <c r="H68" s="267"/>
      <c r="I68" s="267"/>
      <c r="J68" s="268"/>
    </row>
    <row r="69" spans="1:10">
      <c r="A69" s="269"/>
      <c r="B69" s="257"/>
      <c r="C69" s="261" t="s">
        <v>146</v>
      </c>
      <c r="D69" s="262">
        <v>3</v>
      </c>
      <c r="E69" s="266"/>
      <c r="F69" s="267"/>
      <c r="G69" s="267"/>
      <c r="H69" s="267"/>
      <c r="I69" s="267"/>
      <c r="J69" s="268"/>
    </row>
    <row r="70" spans="1:10">
      <c r="A70" s="269"/>
      <c r="B70" s="261" t="s">
        <v>530</v>
      </c>
      <c r="C70" s="261" t="s">
        <v>531</v>
      </c>
      <c r="D70" s="262">
        <v>4</v>
      </c>
      <c r="E70" s="266"/>
      <c r="F70" s="267"/>
      <c r="G70" s="267"/>
      <c r="H70" s="267"/>
      <c r="I70" s="267"/>
      <c r="J70" s="268"/>
    </row>
    <row r="71" spans="1:10">
      <c r="A71" s="269"/>
      <c r="B71" s="257"/>
      <c r="C71" s="261" t="s">
        <v>532</v>
      </c>
      <c r="D71" s="262">
        <v>3</v>
      </c>
      <c r="E71" s="266"/>
      <c r="F71" s="267"/>
      <c r="G71" s="267"/>
      <c r="H71" s="267"/>
      <c r="I71" s="267"/>
      <c r="J71" s="268"/>
    </row>
    <row r="72" spans="1:10">
      <c r="A72" s="269"/>
      <c r="B72" s="257"/>
      <c r="C72" s="261" t="s">
        <v>533</v>
      </c>
      <c r="D72" s="262">
        <v>4</v>
      </c>
      <c r="E72" s="266"/>
      <c r="F72" s="267"/>
      <c r="G72" s="267"/>
      <c r="H72" s="267"/>
      <c r="I72" s="267"/>
      <c r="J72" s="268"/>
    </row>
    <row r="73" spans="1:10">
      <c r="A73" s="269"/>
      <c r="B73" s="257"/>
      <c r="C73" s="261" t="s">
        <v>534</v>
      </c>
      <c r="D73" s="262">
        <v>4</v>
      </c>
      <c r="E73" s="266"/>
      <c r="F73" s="267"/>
      <c r="G73" s="267"/>
      <c r="H73" s="267"/>
      <c r="I73" s="267"/>
      <c r="J73" s="268"/>
    </row>
    <row r="74" spans="1:10">
      <c r="A74" s="260" t="s">
        <v>535</v>
      </c>
      <c r="B74" s="261" t="s">
        <v>536</v>
      </c>
      <c r="C74" s="261" t="s">
        <v>537</v>
      </c>
      <c r="D74" s="262">
        <v>4</v>
      </c>
      <c r="E74" s="266"/>
      <c r="F74" s="267"/>
      <c r="G74" s="267"/>
      <c r="H74" s="267"/>
      <c r="I74" s="267"/>
      <c r="J74" s="268"/>
    </row>
    <row r="75" spans="1:10">
      <c r="A75" s="269"/>
      <c r="B75" s="261" t="s">
        <v>538</v>
      </c>
      <c r="C75" s="261" t="s">
        <v>539</v>
      </c>
      <c r="D75" s="262">
        <v>3</v>
      </c>
      <c r="E75" s="266"/>
      <c r="F75" s="267"/>
      <c r="G75" s="267"/>
      <c r="H75" s="267"/>
      <c r="I75" s="267"/>
      <c r="J75" s="268"/>
    </row>
    <row r="76" spans="1:10">
      <c r="A76" s="260" t="s">
        <v>540</v>
      </c>
      <c r="B76" s="261" t="s">
        <v>541</v>
      </c>
      <c r="C76" s="261" t="s">
        <v>542</v>
      </c>
      <c r="D76" s="262">
        <v>4</v>
      </c>
      <c r="E76" s="266"/>
      <c r="F76" s="267"/>
      <c r="G76" s="267"/>
      <c r="H76" s="267"/>
      <c r="I76" s="267"/>
      <c r="J76" s="268"/>
    </row>
    <row r="77" spans="1:10">
      <c r="A77" s="260" t="s">
        <v>543</v>
      </c>
      <c r="B77" s="261" t="s">
        <v>544</v>
      </c>
      <c r="C77" s="261" t="s">
        <v>545</v>
      </c>
      <c r="D77" s="262">
        <v>4</v>
      </c>
      <c r="E77" s="266"/>
      <c r="F77" s="267"/>
      <c r="G77" s="267"/>
      <c r="H77" s="267"/>
      <c r="I77" s="267"/>
      <c r="J77" s="268"/>
    </row>
    <row r="78" spans="1:10">
      <c r="A78" s="269"/>
      <c r="B78" s="261" t="s">
        <v>546</v>
      </c>
      <c r="C78" s="261" t="s">
        <v>547</v>
      </c>
      <c r="D78" s="262">
        <v>2</v>
      </c>
      <c r="E78" s="266"/>
      <c r="F78" s="267"/>
      <c r="G78" s="267"/>
      <c r="H78" s="267"/>
      <c r="I78" s="267"/>
      <c r="J78" s="268"/>
    </row>
    <row r="79" spans="1:10">
      <c r="A79" s="260" t="s">
        <v>548</v>
      </c>
      <c r="B79" s="261" t="s">
        <v>549</v>
      </c>
      <c r="C79" s="261" t="s">
        <v>550</v>
      </c>
      <c r="D79" s="262">
        <v>3</v>
      </c>
      <c r="E79" s="266"/>
      <c r="F79" s="267"/>
      <c r="G79" s="267"/>
      <c r="H79" s="267"/>
      <c r="I79" s="267"/>
      <c r="J79" s="268"/>
    </row>
    <row r="80" spans="1:10">
      <c r="A80" s="269"/>
      <c r="B80" s="261" t="s">
        <v>551</v>
      </c>
      <c r="C80" s="261" t="s">
        <v>552</v>
      </c>
      <c r="D80" s="262">
        <v>2</v>
      </c>
      <c r="E80" s="266"/>
      <c r="F80" s="267"/>
      <c r="G80" s="267"/>
      <c r="H80" s="267"/>
      <c r="I80" s="267"/>
      <c r="J80" s="268"/>
    </row>
    <row r="81" spans="1:10">
      <c r="A81" s="269"/>
      <c r="B81" s="261" t="s">
        <v>553</v>
      </c>
      <c r="C81" s="261" t="s">
        <v>554</v>
      </c>
      <c r="D81" s="262">
        <v>2</v>
      </c>
      <c r="E81" s="266"/>
      <c r="F81" s="267"/>
      <c r="G81" s="267"/>
      <c r="H81" s="267"/>
      <c r="I81" s="267"/>
      <c r="J81" s="268"/>
    </row>
    <row r="82" spans="1:10">
      <c r="A82" s="260" t="s">
        <v>555</v>
      </c>
      <c r="B82" s="261" t="s">
        <v>556</v>
      </c>
      <c r="C82" s="261" t="s">
        <v>557</v>
      </c>
      <c r="D82" s="262">
        <v>4</v>
      </c>
      <c r="E82" s="266"/>
      <c r="F82" s="267"/>
      <c r="G82" s="267"/>
      <c r="H82" s="267"/>
      <c r="I82" s="267"/>
      <c r="J82" s="268"/>
    </row>
    <row r="83" spans="1:10">
      <c r="A83" s="269"/>
      <c r="B83" s="257"/>
      <c r="C83" s="261" t="s">
        <v>389</v>
      </c>
      <c r="D83" s="262">
        <v>4</v>
      </c>
      <c r="E83" s="266"/>
      <c r="F83" s="267"/>
      <c r="G83" s="267"/>
      <c r="H83" s="267"/>
      <c r="I83" s="267"/>
      <c r="J83" s="268"/>
    </row>
    <row r="84" spans="1:10">
      <c r="A84" s="260" t="s">
        <v>229</v>
      </c>
      <c r="B84" s="261" t="s">
        <v>558</v>
      </c>
      <c r="C84" s="261" t="s">
        <v>559</v>
      </c>
      <c r="D84" s="262">
        <v>3</v>
      </c>
      <c r="E84" s="266"/>
      <c r="F84" s="267"/>
      <c r="G84" s="267"/>
      <c r="H84" s="267"/>
      <c r="I84" s="267"/>
      <c r="J84" s="268"/>
    </row>
    <row r="85" spans="1:10">
      <c r="A85" s="260" t="s">
        <v>560</v>
      </c>
      <c r="B85" s="261" t="s">
        <v>561</v>
      </c>
      <c r="C85" s="261" t="s">
        <v>335</v>
      </c>
      <c r="D85" s="262">
        <v>2</v>
      </c>
      <c r="E85" s="266"/>
      <c r="F85" s="267"/>
      <c r="G85" s="267"/>
      <c r="H85" s="267"/>
      <c r="I85" s="267"/>
      <c r="J85" s="268"/>
    </row>
    <row r="86" spans="1:10">
      <c r="A86" s="260" t="s">
        <v>297</v>
      </c>
      <c r="B86" s="261" t="s">
        <v>562</v>
      </c>
      <c r="C86" s="261" t="s">
        <v>563</v>
      </c>
      <c r="D86" s="262">
        <v>3</v>
      </c>
      <c r="E86" s="266"/>
      <c r="F86" s="267"/>
      <c r="G86" s="267"/>
      <c r="H86" s="267"/>
      <c r="I86" s="267"/>
      <c r="J86" s="268"/>
    </row>
    <row r="87" spans="1:10">
      <c r="A87" s="260" t="s">
        <v>564</v>
      </c>
      <c r="B87" s="261" t="s">
        <v>565</v>
      </c>
      <c r="C87" s="261" t="s">
        <v>566</v>
      </c>
      <c r="D87" s="262">
        <v>3</v>
      </c>
      <c r="E87" s="266"/>
      <c r="F87" s="267"/>
      <c r="G87" s="267"/>
      <c r="H87" s="267"/>
      <c r="I87" s="267"/>
      <c r="J87" s="268"/>
    </row>
    <row r="88" spans="1:10">
      <c r="A88" s="269"/>
      <c r="B88" s="261" t="s">
        <v>567</v>
      </c>
      <c r="C88" s="261" t="s">
        <v>568</v>
      </c>
      <c r="D88" s="262">
        <v>3</v>
      </c>
      <c r="E88" s="266"/>
      <c r="F88" s="267"/>
      <c r="G88" s="267"/>
      <c r="H88" s="267"/>
      <c r="I88" s="267"/>
      <c r="J88" s="268"/>
    </row>
    <row r="89" spans="1:10">
      <c r="A89" s="269"/>
      <c r="B89" s="257"/>
      <c r="C89" s="261" t="s">
        <v>569</v>
      </c>
      <c r="D89" s="262">
        <v>3</v>
      </c>
      <c r="E89" s="266"/>
      <c r="F89" s="267"/>
      <c r="G89" s="267"/>
      <c r="H89" s="267"/>
      <c r="I89" s="267"/>
      <c r="J89" s="268"/>
    </row>
    <row r="90" spans="1:10">
      <c r="A90" s="269"/>
      <c r="B90" s="261" t="s">
        <v>570</v>
      </c>
      <c r="C90" s="261" t="s">
        <v>371</v>
      </c>
      <c r="D90" s="262">
        <v>3</v>
      </c>
      <c r="E90" s="266"/>
      <c r="F90" s="267"/>
      <c r="G90" s="267"/>
      <c r="H90" s="267"/>
      <c r="I90" s="267"/>
      <c r="J90" s="268"/>
    </row>
    <row r="91" spans="1:10">
      <c r="A91" s="269"/>
      <c r="B91" s="261" t="s">
        <v>571</v>
      </c>
      <c r="C91" s="261" t="s">
        <v>359</v>
      </c>
      <c r="D91" s="262">
        <v>3</v>
      </c>
      <c r="E91" s="266"/>
      <c r="F91" s="267"/>
      <c r="G91" s="267"/>
      <c r="H91" s="267"/>
      <c r="I91" s="267"/>
      <c r="J91" s="268"/>
    </row>
    <row r="92" spans="1:10">
      <c r="A92" s="260" t="s">
        <v>572</v>
      </c>
      <c r="B92" s="261" t="s">
        <v>573</v>
      </c>
      <c r="C92" s="261" t="s">
        <v>574</v>
      </c>
      <c r="D92" s="262">
        <v>2</v>
      </c>
      <c r="E92" s="266"/>
      <c r="F92" s="267"/>
      <c r="G92" s="267"/>
      <c r="H92" s="267"/>
      <c r="I92" s="267"/>
      <c r="J92" s="268"/>
    </row>
    <row r="93" spans="1:10">
      <c r="A93" s="269"/>
      <c r="B93" s="257"/>
      <c r="C93" s="261" t="s">
        <v>575</v>
      </c>
      <c r="D93" s="262">
        <v>3</v>
      </c>
      <c r="E93" s="266"/>
      <c r="F93" s="267"/>
      <c r="G93" s="267"/>
      <c r="H93" s="267"/>
      <c r="I93" s="267"/>
      <c r="J93" s="268"/>
    </row>
    <row r="94" spans="1:10">
      <c r="A94" s="269"/>
      <c r="B94" s="261" t="s">
        <v>576</v>
      </c>
      <c r="C94" s="261" t="s">
        <v>577</v>
      </c>
      <c r="D94" s="262">
        <v>5</v>
      </c>
      <c r="E94" s="266"/>
      <c r="F94" s="267"/>
      <c r="G94" s="267"/>
      <c r="H94" s="267"/>
      <c r="I94" s="267"/>
      <c r="J94" s="268"/>
    </row>
    <row r="95" spans="1:10">
      <c r="A95" s="260" t="s">
        <v>578</v>
      </c>
      <c r="B95" s="261" t="s">
        <v>579</v>
      </c>
      <c r="C95" s="261" t="s">
        <v>569</v>
      </c>
      <c r="D95" s="262">
        <v>3</v>
      </c>
      <c r="E95" s="266"/>
      <c r="F95" s="267"/>
      <c r="G95" s="267"/>
      <c r="H95" s="267"/>
      <c r="I95" s="267"/>
      <c r="J95" s="268"/>
    </row>
    <row r="96" spans="1:10">
      <c r="A96" s="269"/>
      <c r="B96" s="261" t="s">
        <v>580</v>
      </c>
      <c r="C96" s="261" t="s">
        <v>581</v>
      </c>
      <c r="D96" s="262">
        <v>5</v>
      </c>
      <c r="E96" s="266"/>
      <c r="F96" s="267"/>
      <c r="G96" s="267"/>
      <c r="H96" s="267"/>
      <c r="I96" s="267"/>
      <c r="J96" s="268"/>
    </row>
    <row r="97" spans="1:10">
      <c r="A97" s="269"/>
      <c r="B97" s="257"/>
      <c r="C97" s="261" t="s">
        <v>582</v>
      </c>
      <c r="D97" s="262">
        <v>5</v>
      </c>
      <c r="E97" s="266"/>
      <c r="F97" s="267"/>
      <c r="G97" s="267"/>
      <c r="H97" s="267"/>
      <c r="I97" s="267"/>
      <c r="J97" s="268"/>
    </row>
    <row r="98" spans="1:10">
      <c r="A98" s="260" t="s">
        <v>583</v>
      </c>
      <c r="B98" s="261" t="s">
        <v>584</v>
      </c>
      <c r="C98" s="261" t="s">
        <v>408</v>
      </c>
      <c r="D98" s="262">
        <v>2</v>
      </c>
      <c r="E98" s="266"/>
      <c r="F98" s="267"/>
      <c r="G98" s="267"/>
      <c r="H98" s="267"/>
      <c r="I98" s="267"/>
      <c r="J98" s="268"/>
    </row>
    <row r="99" spans="1:10">
      <c r="A99" s="269"/>
      <c r="B99" s="257"/>
      <c r="C99" s="261" t="s">
        <v>585</v>
      </c>
      <c r="D99" s="262">
        <v>3</v>
      </c>
      <c r="E99" s="266"/>
      <c r="F99" s="267"/>
      <c r="G99" s="267"/>
      <c r="H99" s="267"/>
      <c r="I99" s="267"/>
      <c r="J99" s="268"/>
    </row>
    <row r="100" spans="1:10">
      <c r="A100" s="269"/>
      <c r="B100" s="257"/>
      <c r="C100" s="261" t="s">
        <v>586</v>
      </c>
      <c r="D100" s="262">
        <v>3</v>
      </c>
      <c r="E100" s="266"/>
      <c r="F100" s="267"/>
      <c r="G100" s="267"/>
      <c r="H100" s="267"/>
      <c r="I100" s="267"/>
      <c r="J100" s="268"/>
    </row>
    <row r="101" spans="1:10">
      <c r="A101" s="269"/>
      <c r="B101" s="257"/>
      <c r="C101" s="261" t="s">
        <v>354</v>
      </c>
      <c r="D101" s="262">
        <v>3</v>
      </c>
      <c r="E101" s="266"/>
      <c r="F101" s="267"/>
      <c r="G101" s="267"/>
      <c r="H101" s="267"/>
      <c r="I101" s="267"/>
      <c r="J101" s="268"/>
    </row>
    <row r="102" spans="1:10">
      <c r="A102" s="269"/>
      <c r="B102" s="257"/>
      <c r="C102" s="261" t="s">
        <v>587</v>
      </c>
      <c r="D102" s="262">
        <v>4</v>
      </c>
      <c r="E102" s="266"/>
      <c r="F102" s="267"/>
      <c r="G102" s="267"/>
      <c r="H102" s="267"/>
      <c r="I102" s="267"/>
      <c r="J102" s="268"/>
    </row>
    <row r="103" spans="1:10">
      <c r="A103" s="270"/>
      <c r="B103" s="271"/>
      <c r="C103" s="272" t="s">
        <v>588</v>
      </c>
      <c r="D103" s="273">
        <v>3</v>
      </c>
      <c r="E103" s="274"/>
      <c r="F103" s="275"/>
      <c r="G103" s="275"/>
      <c r="H103" s="275"/>
      <c r="I103" s="275"/>
      <c r="J103" s="276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1:10">
      <c r="A123"/>
      <c r="B123"/>
      <c r="C123"/>
      <c r="D123"/>
      <c r="E123"/>
      <c r="F123"/>
      <c r="G123"/>
      <c r="H123"/>
      <c r="I123"/>
      <c r="J123"/>
    </row>
    <row r="124" spans="1:10">
      <c r="A124"/>
      <c r="B124"/>
      <c r="C124"/>
      <c r="D124"/>
      <c r="E124"/>
      <c r="F124"/>
      <c r="G124"/>
      <c r="H124"/>
      <c r="I124"/>
      <c r="J124"/>
    </row>
    <row r="125" spans="1:10">
      <c r="A125"/>
      <c r="B125"/>
      <c r="C125"/>
      <c r="D125"/>
      <c r="E125"/>
      <c r="F125"/>
      <c r="G125"/>
      <c r="H125"/>
      <c r="I125"/>
      <c r="J125"/>
    </row>
    <row r="126" spans="1:10">
      <c r="A126"/>
      <c r="B126"/>
      <c r="C126"/>
      <c r="D126"/>
      <c r="E126"/>
      <c r="F126"/>
      <c r="G126"/>
      <c r="H126"/>
      <c r="I126"/>
      <c r="J126"/>
    </row>
    <row r="127" spans="1:10">
      <c r="A127"/>
      <c r="B127"/>
      <c r="C127"/>
      <c r="D127"/>
      <c r="E127"/>
      <c r="F127"/>
      <c r="G127"/>
      <c r="H127"/>
      <c r="I127"/>
      <c r="J127"/>
    </row>
    <row r="128" spans="1:10">
      <c r="A128"/>
      <c r="B128"/>
      <c r="C128"/>
      <c r="D128"/>
      <c r="E128"/>
      <c r="F128"/>
      <c r="G128"/>
      <c r="H128"/>
      <c r="I128"/>
      <c r="J128"/>
    </row>
    <row r="129" spans="1:10">
      <c r="A129"/>
      <c r="B129"/>
      <c r="C129"/>
      <c r="D129"/>
      <c r="E129"/>
      <c r="F129"/>
      <c r="G129"/>
      <c r="H129"/>
      <c r="I129"/>
      <c r="J129"/>
    </row>
    <row r="130" spans="1:10">
      <c r="A130"/>
      <c r="B130"/>
      <c r="C130"/>
      <c r="D130"/>
      <c r="E130"/>
      <c r="F130"/>
      <c r="G130"/>
      <c r="H130"/>
      <c r="I130"/>
      <c r="J130"/>
    </row>
    <row r="131" spans="1:10">
      <c r="A131"/>
      <c r="B131"/>
      <c r="C131"/>
      <c r="D131"/>
      <c r="E131"/>
      <c r="F131"/>
      <c r="G131"/>
      <c r="H131"/>
      <c r="I131"/>
      <c r="J131"/>
    </row>
    <row r="132" spans="1:10">
      <c r="A132"/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1:10">
      <c r="A135"/>
      <c r="B135"/>
      <c r="C135"/>
      <c r="D135"/>
      <c r="E135"/>
      <c r="F135"/>
      <c r="G135"/>
      <c r="H135"/>
      <c r="I135"/>
      <c r="J135"/>
    </row>
    <row r="136" spans="1:10">
      <c r="A136"/>
      <c r="B136"/>
      <c r="C136"/>
      <c r="D136"/>
      <c r="E136"/>
      <c r="F136"/>
      <c r="G136"/>
      <c r="H136"/>
      <c r="I136"/>
      <c r="J136"/>
    </row>
    <row r="137" spans="1:10">
      <c r="A137"/>
      <c r="B137"/>
      <c r="C137"/>
      <c r="D137"/>
      <c r="E137"/>
      <c r="F137"/>
      <c r="G137"/>
      <c r="H137"/>
      <c r="I137"/>
      <c r="J137"/>
    </row>
    <row r="138" spans="1:10">
      <c r="A138"/>
      <c r="B138"/>
      <c r="C138"/>
      <c r="D138"/>
      <c r="E138"/>
      <c r="F138"/>
      <c r="G138"/>
      <c r="H138"/>
      <c r="I138"/>
      <c r="J138"/>
    </row>
    <row r="139" spans="1:10">
      <c r="A139"/>
      <c r="B139"/>
      <c r="C139"/>
      <c r="D139"/>
      <c r="E139"/>
      <c r="F139"/>
      <c r="G139"/>
      <c r="H139"/>
      <c r="I139"/>
      <c r="J139"/>
    </row>
    <row r="140" spans="1:10">
      <c r="A140"/>
      <c r="B140"/>
      <c r="C140"/>
      <c r="D140"/>
      <c r="E140"/>
      <c r="F140"/>
      <c r="G140"/>
      <c r="H140"/>
      <c r="I140"/>
      <c r="J140"/>
    </row>
    <row r="141" spans="1:10">
      <c r="A141"/>
      <c r="B141"/>
      <c r="C141"/>
      <c r="D141"/>
      <c r="E141"/>
      <c r="F141"/>
      <c r="G141"/>
      <c r="H141"/>
      <c r="I141"/>
      <c r="J141"/>
    </row>
    <row r="142" spans="1:10">
      <c r="A142"/>
      <c r="B142"/>
      <c r="C142"/>
      <c r="D142"/>
      <c r="E142"/>
      <c r="F142"/>
      <c r="G142"/>
      <c r="H142"/>
      <c r="I142"/>
      <c r="J142"/>
    </row>
    <row r="143" spans="1:10">
      <c r="A143"/>
      <c r="B143"/>
      <c r="C143"/>
      <c r="D143"/>
      <c r="E143"/>
      <c r="F143"/>
      <c r="G143"/>
      <c r="H143"/>
      <c r="I143"/>
      <c r="J143"/>
    </row>
    <row r="144" spans="1:10">
      <c r="A144"/>
      <c r="B144"/>
      <c r="C144"/>
      <c r="D144"/>
      <c r="E144"/>
      <c r="F144"/>
      <c r="G144"/>
      <c r="H144"/>
      <c r="I144"/>
      <c r="J144"/>
    </row>
    <row r="145" spans="1:10">
      <c r="A145"/>
      <c r="B145"/>
      <c r="C145"/>
      <c r="D145"/>
      <c r="E145"/>
      <c r="F145"/>
      <c r="G145"/>
      <c r="H145"/>
      <c r="I145"/>
      <c r="J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1:10">
      <c r="A147"/>
      <c r="B147"/>
      <c r="C147"/>
      <c r="D147"/>
      <c r="E147"/>
      <c r="F147"/>
      <c r="G147"/>
      <c r="H147"/>
      <c r="I147"/>
      <c r="J147"/>
    </row>
    <row r="148" spans="1:10">
      <c r="A148"/>
      <c r="B148"/>
      <c r="C148"/>
      <c r="D148"/>
      <c r="E148"/>
      <c r="F148"/>
      <c r="G148"/>
      <c r="H148"/>
      <c r="I148"/>
      <c r="J148"/>
    </row>
    <row r="149" spans="1:10">
      <c r="A149"/>
      <c r="B149"/>
      <c r="C149"/>
      <c r="D149"/>
      <c r="E149"/>
      <c r="F149"/>
      <c r="G149"/>
      <c r="H149"/>
      <c r="I149"/>
      <c r="J149"/>
    </row>
    <row r="150" spans="1:10">
      <c r="A150"/>
      <c r="B150"/>
      <c r="C150"/>
      <c r="D150"/>
      <c r="E150"/>
      <c r="F150"/>
      <c r="G150"/>
      <c r="H150"/>
      <c r="I150"/>
      <c r="J150"/>
    </row>
    <row r="151" spans="1:10">
      <c r="A151"/>
      <c r="B151"/>
      <c r="C151"/>
      <c r="D151"/>
      <c r="E151"/>
      <c r="F151"/>
      <c r="G151"/>
      <c r="H151"/>
      <c r="I151"/>
      <c r="J151"/>
    </row>
    <row r="152" spans="1:10">
      <c r="A152"/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/>
      <c r="B154"/>
      <c r="C154"/>
      <c r="D154"/>
      <c r="E154"/>
      <c r="F154"/>
      <c r="G154"/>
      <c r="H154"/>
      <c r="I154"/>
      <c r="J154"/>
    </row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  <row r="216" spans="1:10">
      <c r="A216"/>
      <c r="B216"/>
      <c r="C216"/>
      <c r="D216"/>
      <c r="E216"/>
      <c r="F216"/>
      <c r="G216"/>
      <c r="H216"/>
      <c r="I216"/>
      <c r="J216"/>
    </row>
    <row r="217" spans="1:10">
      <c r="A217"/>
      <c r="B217"/>
      <c r="C217"/>
      <c r="D217"/>
      <c r="E217"/>
      <c r="F217"/>
      <c r="G217"/>
      <c r="H217"/>
      <c r="I217"/>
      <c r="J217"/>
    </row>
    <row r="218" spans="1:10">
      <c r="A218"/>
      <c r="B218"/>
      <c r="C218"/>
      <c r="D218"/>
      <c r="E218"/>
      <c r="F218"/>
      <c r="G218"/>
      <c r="H218"/>
      <c r="I218"/>
      <c r="J218"/>
    </row>
    <row r="219" spans="1:10">
      <c r="A219"/>
      <c r="B219"/>
      <c r="C219"/>
      <c r="D219"/>
      <c r="E219"/>
      <c r="F219"/>
      <c r="G219"/>
      <c r="H219"/>
      <c r="I219"/>
      <c r="J219"/>
    </row>
    <row r="220" spans="1:10">
      <c r="A220"/>
      <c r="B220"/>
      <c r="C220"/>
      <c r="D220"/>
      <c r="E220"/>
      <c r="F220"/>
      <c r="G220"/>
      <c r="H220"/>
      <c r="I220"/>
      <c r="J220"/>
    </row>
    <row r="221" spans="1:10">
      <c r="A221"/>
      <c r="B221"/>
      <c r="C221"/>
      <c r="D221"/>
      <c r="E221"/>
      <c r="F221"/>
      <c r="G221"/>
      <c r="H221"/>
      <c r="I221"/>
      <c r="J221"/>
    </row>
    <row r="222" spans="1:10">
      <c r="A222"/>
      <c r="B222"/>
      <c r="C222"/>
      <c r="D222"/>
      <c r="E222"/>
      <c r="F222"/>
      <c r="G222"/>
      <c r="H222"/>
      <c r="I222"/>
      <c r="J222"/>
    </row>
    <row r="223" spans="1:10">
      <c r="A223"/>
      <c r="B223"/>
      <c r="C223"/>
      <c r="D223"/>
      <c r="E223"/>
      <c r="F223"/>
      <c r="G223"/>
      <c r="H223"/>
      <c r="I223"/>
      <c r="J223"/>
    </row>
    <row r="224" spans="1:10">
      <c r="A224"/>
      <c r="B224"/>
      <c r="C224"/>
      <c r="D224"/>
      <c r="E224"/>
      <c r="F224"/>
      <c r="G224"/>
      <c r="H224"/>
      <c r="I224"/>
      <c r="J224"/>
    </row>
    <row r="225" spans="1:10">
      <c r="A225"/>
      <c r="B225"/>
      <c r="C225"/>
      <c r="D225"/>
      <c r="E225"/>
      <c r="F225"/>
      <c r="G225"/>
      <c r="H225"/>
      <c r="I225"/>
      <c r="J225"/>
    </row>
    <row r="226" spans="1:10">
      <c r="A226"/>
      <c r="B226"/>
      <c r="C226"/>
      <c r="D226"/>
      <c r="E226"/>
      <c r="F226"/>
      <c r="G226"/>
      <c r="H226"/>
      <c r="I226"/>
      <c r="J226"/>
    </row>
    <row r="227" spans="1:10">
      <c r="A227"/>
      <c r="B227"/>
      <c r="C227"/>
      <c r="D227"/>
      <c r="E227"/>
      <c r="F227"/>
      <c r="G227"/>
      <c r="H227"/>
      <c r="I227"/>
      <c r="J227"/>
    </row>
    <row r="228" spans="1:10">
      <c r="A228"/>
      <c r="B228"/>
      <c r="C228"/>
      <c r="D228"/>
      <c r="E228"/>
      <c r="F228"/>
      <c r="G228"/>
      <c r="H228"/>
      <c r="I228"/>
      <c r="J228"/>
    </row>
    <row r="229" spans="1:10">
      <c r="A229"/>
      <c r="B229"/>
      <c r="C229"/>
      <c r="D229"/>
      <c r="E229"/>
      <c r="F229"/>
      <c r="G229"/>
      <c r="H229"/>
      <c r="I229"/>
      <c r="J229"/>
    </row>
    <row r="230" spans="1:10">
      <c r="A230"/>
      <c r="B230"/>
      <c r="C230"/>
      <c r="D230"/>
      <c r="E230"/>
      <c r="F230"/>
      <c r="G230"/>
      <c r="H230"/>
      <c r="I230"/>
      <c r="J230"/>
    </row>
    <row r="231" spans="1:10">
      <c r="A231"/>
      <c r="B231"/>
      <c r="C231"/>
      <c r="D231"/>
      <c r="E231"/>
      <c r="F231"/>
      <c r="G231"/>
      <c r="H231"/>
      <c r="I231"/>
      <c r="J231"/>
    </row>
    <row r="232" spans="1:10">
      <c r="A232"/>
      <c r="B232"/>
      <c r="C232"/>
      <c r="D232"/>
      <c r="E232"/>
      <c r="F232"/>
      <c r="G232"/>
      <c r="H232"/>
      <c r="I232"/>
      <c r="J232"/>
    </row>
    <row r="233" spans="1:10">
      <c r="A233"/>
      <c r="B233"/>
      <c r="C233"/>
      <c r="D233"/>
      <c r="E233"/>
      <c r="F233"/>
      <c r="G233"/>
      <c r="H233"/>
      <c r="I233"/>
      <c r="J233"/>
    </row>
    <row r="234" spans="1:10">
      <c r="A234"/>
      <c r="B234"/>
      <c r="C234"/>
      <c r="D234"/>
      <c r="E234"/>
      <c r="F234"/>
      <c r="G234"/>
      <c r="H234"/>
      <c r="I234"/>
      <c r="J234"/>
    </row>
    <row r="235" spans="1:10">
      <c r="A235"/>
      <c r="B235"/>
      <c r="C235"/>
      <c r="D235"/>
      <c r="E235"/>
      <c r="F235"/>
      <c r="G235"/>
      <c r="H235"/>
      <c r="I235"/>
      <c r="J235"/>
    </row>
    <row r="236" spans="1:10">
      <c r="A236"/>
      <c r="B236"/>
      <c r="C236"/>
      <c r="D236"/>
      <c r="E236"/>
      <c r="F236"/>
      <c r="G236"/>
      <c r="H236"/>
      <c r="I236"/>
      <c r="J236"/>
    </row>
    <row r="237" spans="1:10">
      <c r="A237"/>
      <c r="B237"/>
      <c r="C237"/>
      <c r="D237"/>
      <c r="E237"/>
      <c r="F237"/>
      <c r="G237"/>
      <c r="H237"/>
      <c r="I237"/>
      <c r="J237"/>
    </row>
    <row r="238" spans="1:10">
      <c r="A238"/>
      <c r="B238"/>
      <c r="C238"/>
      <c r="D238"/>
      <c r="E238"/>
      <c r="F238"/>
      <c r="G238"/>
      <c r="H238"/>
      <c r="I238"/>
      <c r="J238"/>
    </row>
    <row r="239" spans="1:10">
      <c r="A239"/>
      <c r="B239"/>
      <c r="C239"/>
      <c r="D239"/>
      <c r="E239"/>
      <c r="F239"/>
      <c r="G239"/>
      <c r="H239"/>
      <c r="I239"/>
      <c r="J239"/>
    </row>
    <row r="240" spans="1:10">
      <c r="A240"/>
      <c r="B240"/>
      <c r="C240"/>
      <c r="D240"/>
      <c r="E240"/>
      <c r="F240"/>
      <c r="G240"/>
      <c r="H240"/>
      <c r="I240"/>
      <c r="J240"/>
    </row>
    <row r="241" spans="1:10">
      <c r="A241"/>
      <c r="B241"/>
      <c r="C241"/>
      <c r="D241"/>
      <c r="E241"/>
      <c r="F241"/>
      <c r="G241"/>
      <c r="H241"/>
      <c r="I241"/>
      <c r="J241"/>
    </row>
    <row r="242" spans="1:10">
      <c r="A242"/>
      <c r="B242"/>
      <c r="C242"/>
      <c r="D242"/>
      <c r="E242"/>
      <c r="F242"/>
      <c r="G242"/>
      <c r="H242"/>
      <c r="I242"/>
      <c r="J242"/>
    </row>
    <row r="243" spans="1:10">
      <c r="A243"/>
      <c r="B243"/>
      <c r="C243"/>
      <c r="D243"/>
      <c r="E243"/>
      <c r="F243"/>
      <c r="G243"/>
      <c r="H243"/>
      <c r="I243"/>
      <c r="J243"/>
    </row>
    <row r="244" spans="1:10">
      <c r="A244"/>
      <c r="B244"/>
      <c r="C244"/>
      <c r="D244"/>
      <c r="E244"/>
      <c r="F244"/>
      <c r="G244"/>
      <c r="H244"/>
      <c r="I244"/>
      <c r="J244"/>
    </row>
    <row r="245" spans="1:10">
      <c r="A245"/>
      <c r="B245"/>
      <c r="C245"/>
      <c r="D245"/>
      <c r="E245"/>
      <c r="F245"/>
      <c r="G245"/>
      <c r="H245"/>
      <c r="I245"/>
      <c r="J245"/>
    </row>
    <row r="246" spans="1:10">
      <c r="A246"/>
      <c r="B246"/>
      <c r="C246"/>
      <c r="D246"/>
      <c r="E246"/>
      <c r="F246"/>
      <c r="G246"/>
      <c r="H246"/>
      <c r="I246"/>
      <c r="J246"/>
    </row>
    <row r="247" spans="1:10">
      <c r="A247"/>
      <c r="B247"/>
      <c r="C247"/>
      <c r="D247"/>
      <c r="E247"/>
      <c r="F247"/>
      <c r="G247"/>
      <c r="H247"/>
      <c r="I247"/>
      <c r="J247"/>
    </row>
    <row r="248" spans="1:10">
      <c r="A248"/>
      <c r="B248"/>
      <c r="C248"/>
      <c r="D248"/>
      <c r="E248"/>
      <c r="F248"/>
      <c r="G248"/>
      <c r="H248"/>
      <c r="I248"/>
      <c r="J248"/>
    </row>
    <row r="249" spans="1:10">
      <c r="A249"/>
      <c r="B249"/>
      <c r="C249"/>
      <c r="D249"/>
      <c r="E249"/>
      <c r="F249"/>
      <c r="G249"/>
      <c r="H249"/>
      <c r="I249"/>
      <c r="J249"/>
    </row>
    <row r="250" spans="1:10">
      <c r="A250"/>
      <c r="B250"/>
      <c r="C250"/>
      <c r="D250"/>
      <c r="E250"/>
      <c r="F250"/>
      <c r="G250"/>
      <c r="H250"/>
      <c r="I250"/>
      <c r="J250"/>
    </row>
    <row r="251" spans="1:10">
      <c r="A251"/>
      <c r="B251"/>
      <c r="C251"/>
      <c r="D251"/>
      <c r="E251"/>
      <c r="F251"/>
      <c r="G251"/>
      <c r="H251"/>
      <c r="I251"/>
      <c r="J251"/>
    </row>
    <row r="252" spans="1:10">
      <c r="A252"/>
      <c r="B252"/>
      <c r="C252"/>
      <c r="D252"/>
      <c r="E252"/>
      <c r="F252"/>
      <c r="G252"/>
      <c r="H252"/>
      <c r="I252"/>
      <c r="J252"/>
    </row>
    <row r="253" spans="1:10">
      <c r="A253"/>
      <c r="B253"/>
      <c r="C253"/>
      <c r="D253"/>
      <c r="E253"/>
      <c r="F253"/>
      <c r="G253"/>
      <c r="H253"/>
      <c r="I253"/>
      <c r="J253"/>
    </row>
    <row r="254" spans="1:10">
      <c r="A254"/>
      <c r="B254"/>
      <c r="C254"/>
      <c r="D254"/>
      <c r="E254"/>
      <c r="F254"/>
      <c r="G254"/>
      <c r="H254"/>
      <c r="I254"/>
      <c r="J254"/>
    </row>
    <row r="255" spans="1:10">
      <c r="A255"/>
      <c r="B255"/>
      <c r="C255"/>
      <c r="D255"/>
      <c r="E255"/>
      <c r="F255"/>
      <c r="G255"/>
      <c r="H255"/>
      <c r="I255"/>
      <c r="J255"/>
    </row>
    <row r="256" spans="1:10">
      <c r="A256"/>
      <c r="B256"/>
      <c r="C256"/>
      <c r="D256"/>
      <c r="E256"/>
      <c r="F256"/>
      <c r="G256"/>
      <c r="H256"/>
      <c r="I256"/>
      <c r="J256"/>
    </row>
    <row r="257" spans="1:10">
      <c r="A257"/>
      <c r="B257"/>
      <c r="C257"/>
      <c r="D257"/>
      <c r="E257"/>
      <c r="F257"/>
      <c r="G257"/>
      <c r="H257"/>
      <c r="I257"/>
      <c r="J257"/>
    </row>
    <row r="258" spans="1:10">
      <c r="A258"/>
      <c r="B258"/>
      <c r="C258"/>
      <c r="D258"/>
      <c r="E258"/>
      <c r="F258"/>
      <c r="G258"/>
      <c r="H258"/>
      <c r="I258"/>
      <c r="J258"/>
    </row>
    <row r="259" spans="1:10">
      <c r="A259"/>
      <c r="B259"/>
      <c r="C259"/>
      <c r="D259"/>
      <c r="E259"/>
      <c r="F259"/>
      <c r="G259"/>
      <c r="H259"/>
      <c r="I259"/>
      <c r="J259"/>
    </row>
    <row r="260" spans="1:10">
      <c r="A260"/>
      <c r="B260"/>
      <c r="C260"/>
      <c r="D260"/>
      <c r="E260"/>
      <c r="F260"/>
      <c r="G260"/>
      <c r="H260"/>
      <c r="I260"/>
      <c r="J260"/>
    </row>
    <row r="261" spans="1:10">
      <c r="A261"/>
      <c r="B261"/>
      <c r="C261"/>
      <c r="D261"/>
      <c r="E261"/>
      <c r="F261"/>
      <c r="G261"/>
      <c r="H261"/>
      <c r="I261"/>
      <c r="J261"/>
    </row>
    <row r="262" spans="1:10">
      <c r="A262"/>
      <c r="B262"/>
      <c r="C262"/>
      <c r="D262"/>
      <c r="E262"/>
      <c r="F262"/>
      <c r="G262"/>
      <c r="H262"/>
      <c r="I262"/>
      <c r="J262"/>
    </row>
    <row r="263" spans="1:10">
      <c r="A263"/>
      <c r="B263"/>
      <c r="C263"/>
      <c r="D263"/>
      <c r="E263"/>
      <c r="F263"/>
      <c r="G263"/>
      <c r="H263"/>
      <c r="I263"/>
      <c r="J263"/>
    </row>
    <row r="264" spans="1:10">
      <c r="A264"/>
      <c r="B264"/>
      <c r="C264"/>
      <c r="D264"/>
      <c r="E264"/>
      <c r="F264"/>
      <c r="G264"/>
      <c r="H264"/>
      <c r="I264"/>
      <c r="J264"/>
    </row>
    <row r="265" spans="1:10">
      <c r="A265"/>
      <c r="B265"/>
      <c r="C265"/>
      <c r="D265"/>
      <c r="E265"/>
      <c r="F265"/>
      <c r="G265"/>
      <c r="H265"/>
      <c r="I265"/>
      <c r="J265"/>
    </row>
    <row r="266" spans="1:10">
      <c r="C266" s="1"/>
      <c r="D266" s="1"/>
      <c r="E266" s="1"/>
    </row>
    <row r="267" spans="1:10">
      <c r="C267" s="1"/>
      <c r="D267" s="1"/>
      <c r="E267" s="1"/>
    </row>
    <row r="268" spans="1:10">
      <c r="C268" s="1"/>
      <c r="D268" s="1"/>
      <c r="E268" s="1"/>
    </row>
    <row r="269" spans="1:10">
      <c r="C269" s="1"/>
      <c r="D269" s="1"/>
      <c r="E269" s="1"/>
    </row>
    <row r="270" spans="1:10">
      <c r="C270" s="1"/>
      <c r="D270" s="1"/>
      <c r="E270" s="1"/>
    </row>
    <row r="271" spans="1:10">
      <c r="C271" s="1"/>
      <c r="D271" s="1"/>
      <c r="E271" s="1"/>
    </row>
    <row r="272" spans="1:10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  <row r="591" spans="3:5">
      <c r="C591" s="1"/>
      <c r="D591" s="1"/>
      <c r="E591" s="1"/>
    </row>
    <row r="592" spans="3:5">
      <c r="C592" s="1"/>
      <c r="D592" s="1"/>
      <c r="E592" s="1"/>
    </row>
    <row r="593" spans="3:5">
      <c r="C593" s="1"/>
      <c r="D593" s="1"/>
      <c r="E593" s="1"/>
    </row>
    <row r="594" spans="3:5">
      <c r="C594" s="1"/>
      <c r="D594" s="1"/>
      <c r="E594" s="1"/>
    </row>
    <row r="595" spans="3:5">
      <c r="C595" s="1"/>
      <c r="D595" s="1"/>
      <c r="E595" s="1"/>
    </row>
    <row r="596" spans="3:5">
      <c r="C596" s="1"/>
      <c r="D596" s="1"/>
      <c r="E596" s="1"/>
    </row>
    <row r="597" spans="3:5">
      <c r="C597" s="1"/>
      <c r="D597" s="1"/>
      <c r="E597" s="1"/>
    </row>
    <row r="598" spans="3:5">
      <c r="C598" s="1"/>
      <c r="D598" s="1"/>
      <c r="E598" s="1"/>
    </row>
    <row r="599" spans="3:5">
      <c r="C599" s="1"/>
      <c r="D599" s="1"/>
      <c r="E599" s="1"/>
    </row>
    <row r="600" spans="3:5">
      <c r="C600" s="1"/>
      <c r="D600" s="1"/>
      <c r="E600" s="1"/>
    </row>
    <row r="601" spans="3:5">
      <c r="C601" s="1"/>
      <c r="D601" s="1"/>
      <c r="E601" s="1"/>
    </row>
    <row r="602" spans="3:5">
      <c r="C602" s="1"/>
      <c r="D602" s="1"/>
      <c r="E602" s="1"/>
    </row>
    <row r="603" spans="3:5">
      <c r="C603" s="1"/>
      <c r="D603" s="1"/>
      <c r="E603" s="1"/>
    </row>
    <row r="604" spans="3:5">
      <c r="C604" s="1"/>
      <c r="D604" s="1"/>
      <c r="E604" s="1"/>
    </row>
    <row r="605" spans="3:5">
      <c r="C605" s="1"/>
      <c r="D605" s="1"/>
      <c r="E605" s="1"/>
    </row>
    <row r="606" spans="3:5">
      <c r="C606" s="1"/>
      <c r="D606" s="1"/>
      <c r="E606" s="1"/>
    </row>
    <row r="607" spans="3:5">
      <c r="C607" s="1"/>
      <c r="D607" s="1"/>
      <c r="E607" s="1"/>
    </row>
    <row r="608" spans="3:5">
      <c r="C608" s="1"/>
      <c r="D608" s="1"/>
      <c r="E608" s="1"/>
    </row>
    <row r="609" spans="3:5">
      <c r="C609" s="1"/>
      <c r="D609" s="1"/>
      <c r="E609" s="1"/>
    </row>
    <row r="610" spans="3:5">
      <c r="C610" s="1"/>
      <c r="D610" s="1"/>
      <c r="E610" s="1"/>
    </row>
    <row r="611" spans="3:5">
      <c r="C611" s="1"/>
      <c r="D611" s="1"/>
      <c r="E611" s="1"/>
    </row>
    <row r="612" spans="3:5">
      <c r="C612" s="1"/>
      <c r="D612" s="1"/>
      <c r="E612" s="1"/>
    </row>
    <row r="613" spans="3:5">
      <c r="C613" s="1"/>
      <c r="D613" s="1"/>
      <c r="E613" s="1"/>
    </row>
    <row r="614" spans="3:5">
      <c r="C614" s="1"/>
      <c r="D614" s="1"/>
      <c r="E614" s="1"/>
    </row>
    <row r="615" spans="3:5">
      <c r="C615" s="1"/>
      <c r="D615" s="1"/>
      <c r="E615" s="1"/>
    </row>
    <row r="616" spans="3:5">
      <c r="C616" s="1"/>
      <c r="D616" s="1"/>
      <c r="E616" s="1"/>
    </row>
    <row r="617" spans="3:5">
      <c r="C617" s="1"/>
      <c r="D617" s="1"/>
      <c r="E617" s="1"/>
    </row>
    <row r="618" spans="3:5">
      <c r="C618" s="1"/>
      <c r="D618" s="1"/>
      <c r="E618" s="1"/>
    </row>
    <row r="619" spans="3:5">
      <c r="C619" s="1"/>
      <c r="D619" s="1"/>
      <c r="E619" s="1"/>
    </row>
    <row r="620" spans="3:5">
      <c r="C620" s="1"/>
      <c r="D620" s="1"/>
      <c r="E620" s="1"/>
    </row>
    <row r="621" spans="3:5">
      <c r="C621" s="1"/>
      <c r="D621" s="1"/>
      <c r="E621" s="1"/>
    </row>
    <row r="622" spans="3:5">
      <c r="C622" s="1"/>
      <c r="D622" s="1"/>
      <c r="E622" s="1"/>
    </row>
    <row r="623" spans="3:5">
      <c r="C623" s="1"/>
      <c r="D623" s="1"/>
      <c r="E623" s="1"/>
    </row>
    <row r="624" spans="3:5">
      <c r="C624" s="1"/>
      <c r="D624" s="1"/>
      <c r="E624" s="1"/>
    </row>
    <row r="625" spans="3:5">
      <c r="C625" s="1"/>
      <c r="D625" s="1"/>
      <c r="E625" s="1"/>
    </row>
    <row r="626" spans="3:5">
      <c r="C626" s="1"/>
      <c r="D626" s="1"/>
      <c r="E626" s="1"/>
    </row>
    <row r="627" spans="3:5">
      <c r="C627" s="1"/>
      <c r="D627" s="1"/>
      <c r="E627" s="1"/>
    </row>
    <row r="628" spans="3:5">
      <c r="C628" s="1"/>
      <c r="D628" s="1"/>
      <c r="E628" s="1"/>
    </row>
  </sheetData>
  <mergeCells count="1">
    <mergeCell ref="A1:F1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46"/>
    <pageSetUpPr fitToPage="1"/>
  </sheetPr>
  <dimension ref="A1:T100"/>
  <sheetViews>
    <sheetView workbookViewId="0">
      <pane ySplit="1" topLeftCell="A2" activePane="bottomLeft" state="frozen"/>
      <selection activeCell="F2" sqref="F2:F57"/>
      <selection pane="bottomLeft" activeCell="F103" sqref="F103"/>
    </sheetView>
  </sheetViews>
  <sheetFormatPr defaultRowHeight="12.75"/>
  <cols>
    <col min="1" max="1" width="10.42578125" bestFit="1" customWidth="1"/>
    <col min="2" max="2" width="32.5703125" customWidth="1"/>
    <col min="3" max="3" width="23.5703125" customWidth="1"/>
    <col min="4" max="4" width="19.7109375" customWidth="1"/>
    <col min="5" max="5" width="15.42578125" bestFit="1" customWidth="1"/>
    <col min="6" max="6" width="14.28515625" bestFit="1" customWidth="1"/>
    <col min="7" max="7" width="6.7109375" style="98" hidden="1" customWidth="1"/>
    <col min="8" max="8" width="6.5703125" hidden="1" customWidth="1"/>
    <col min="9" max="9" width="22.5703125" customWidth="1"/>
    <col min="11" max="11" width="10.140625" style="98" bestFit="1" customWidth="1"/>
    <col min="12" max="12" width="10.85546875" style="98" customWidth="1"/>
    <col min="13" max="14" width="9.140625" style="98"/>
    <col min="15" max="15" width="28" bestFit="1" customWidth="1"/>
    <col min="18" max="18" width="10.140625" style="98" bestFit="1" customWidth="1"/>
    <col min="19" max="19" width="11.28515625" style="98" customWidth="1"/>
  </cols>
  <sheetData>
    <row r="1" spans="1:20" s="141" customFormat="1" ht="38.25">
      <c r="A1" s="139" t="s">
        <v>455</v>
      </c>
      <c r="B1" s="139" t="s">
        <v>140</v>
      </c>
      <c r="C1" s="139" t="s">
        <v>141</v>
      </c>
      <c r="D1" s="139" t="s">
        <v>589</v>
      </c>
      <c r="E1" s="139" t="s">
        <v>590</v>
      </c>
      <c r="F1" s="139" t="s">
        <v>591</v>
      </c>
      <c r="G1" s="140" t="s">
        <v>592</v>
      </c>
      <c r="H1" s="139" t="s">
        <v>593</v>
      </c>
      <c r="I1" s="139" t="s">
        <v>142</v>
      </c>
      <c r="J1" s="139" t="s">
        <v>594</v>
      </c>
      <c r="K1" s="140" t="s">
        <v>595</v>
      </c>
      <c r="L1" s="140" t="s">
        <v>596</v>
      </c>
      <c r="M1" s="140" t="s">
        <v>143</v>
      </c>
      <c r="N1" s="140" t="s">
        <v>597</v>
      </c>
      <c r="O1" s="139" t="s">
        <v>36</v>
      </c>
      <c r="P1" s="139" t="s">
        <v>598</v>
      </c>
      <c r="Q1" s="139" t="s">
        <v>599</v>
      </c>
      <c r="R1" s="140" t="s">
        <v>600</v>
      </c>
      <c r="S1" s="140" t="s">
        <v>601</v>
      </c>
      <c r="T1" s="139" t="s">
        <v>602</v>
      </c>
    </row>
    <row r="2" spans="1:20">
      <c r="A2">
        <v>3</v>
      </c>
      <c r="B2" t="s">
        <v>456</v>
      </c>
      <c r="C2" t="s">
        <v>457</v>
      </c>
      <c r="D2" t="s">
        <v>603</v>
      </c>
      <c r="E2" t="s">
        <v>604</v>
      </c>
      <c r="F2" t="s">
        <v>605</v>
      </c>
      <c r="I2" t="s">
        <v>606</v>
      </c>
      <c r="J2" t="s">
        <v>607</v>
      </c>
      <c r="K2" s="98">
        <v>40953</v>
      </c>
      <c r="L2" s="98">
        <v>40970</v>
      </c>
      <c r="M2" s="98" t="s">
        <v>608</v>
      </c>
      <c r="N2" s="98" t="s">
        <v>609</v>
      </c>
      <c r="O2" t="s">
        <v>458</v>
      </c>
      <c r="P2" t="s">
        <v>610</v>
      </c>
      <c r="Q2" t="s">
        <v>611</v>
      </c>
      <c r="R2" s="98">
        <v>40966</v>
      </c>
      <c r="S2" s="98">
        <v>41026</v>
      </c>
      <c r="T2" t="s">
        <v>612</v>
      </c>
    </row>
    <row r="3" spans="1:20">
      <c r="A3" s="120">
        <v>3</v>
      </c>
      <c r="B3" s="120" t="s">
        <v>459</v>
      </c>
      <c r="C3" s="120" t="s">
        <v>478</v>
      </c>
      <c r="D3" s="120" t="s">
        <v>613</v>
      </c>
      <c r="E3" s="120" t="s">
        <v>604</v>
      </c>
      <c r="F3" s="119" t="s">
        <v>605</v>
      </c>
      <c r="G3" s="117"/>
      <c r="H3" s="118"/>
      <c r="I3" t="s">
        <v>614</v>
      </c>
      <c r="J3" t="s">
        <v>607</v>
      </c>
      <c r="K3" s="98">
        <v>40910</v>
      </c>
      <c r="L3" s="98">
        <v>40998</v>
      </c>
      <c r="M3" t="s">
        <v>608</v>
      </c>
      <c r="N3" t="s">
        <v>609</v>
      </c>
      <c r="O3" t="s">
        <v>480</v>
      </c>
      <c r="P3" t="s">
        <v>615</v>
      </c>
      <c r="Q3" t="s">
        <v>616</v>
      </c>
      <c r="R3" s="98">
        <v>40962</v>
      </c>
      <c r="S3" s="98">
        <v>41033</v>
      </c>
      <c r="T3" t="s">
        <v>612</v>
      </c>
    </row>
    <row r="4" spans="1:20">
      <c r="A4" s="120">
        <v>3</v>
      </c>
      <c r="B4" s="120" t="s">
        <v>459</v>
      </c>
      <c r="C4" s="120" t="s">
        <v>481</v>
      </c>
      <c r="D4" s="120" t="s">
        <v>613</v>
      </c>
      <c r="E4" s="120" t="s">
        <v>604</v>
      </c>
      <c r="F4" s="119" t="s">
        <v>605</v>
      </c>
      <c r="G4" s="117"/>
      <c r="H4" s="118"/>
      <c r="I4" t="s">
        <v>617</v>
      </c>
      <c r="J4" t="s">
        <v>607</v>
      </c>
      <c r="K4" s="98">
        <v>40889</v>
      </c>
      <c r="L4" s="98">
        <v>40998</v>
      </c>
      <c r="M4" t="s">
        <v>608</v>
      </c>
      <c r="N4" t="s">
        <v>609</v>
      </c>
      <c r="O4" t="s">
        <v>482</v>
      </c>
      <c r="P4" t="s">
        <v>618</v>
      </c>
      <c r="Q4" t="s">
        <v>619</v>
      </c>
      <c r="R4" s="98">
        <v>40953</v>
      </c>
      <c r="S4" s="98">
        <v>40970</v>
      </c>
      <c r="T4" t="s">
        <v>612</v>
      </c>
    </row>
    <row r="5" spans="1:20">
      <c r="A5" s="120">
        <v>3</v>
      </c>
      <c r="B5" s="120" t="s">
        <v>459</v>
      </c>
      <c r="C5" s="120" t="s">
        <v>478</v>
      </c>
      <c r="D5" s="120" t="s">
        <v>613</v>
      </c>
      <c r="E5" s="120" t="s">
        <v>604</v>
      </c>
      <c r="F5" s="119" t="s">
        <v>605</v>
      </c>
      <c r="G5" s="117"/>
      <c r="H5" s="118"/>
      <c r="I5" t="s">
        <v>620</v>
      </c>
      <c r="J5" t="s">
        <v>607</v>
      </c>
      <c r="K5" s="98">
        <v>40842</v>
      </c>
      <c r="L5" s="98">
        <v>40998</v>
      </c>
      <c r="M5" t="s">
        <v>608</v>
      </c>
      <c r="N5" t="s">
        <v>609</v>
      </c>
      <c r="O5" t="s">
        <v>479</v>
      </c>
      <c r="P5" t="s">
        <v>621</v>
      </c>
      <c r="Q5" t="s">
        <v>622</v>
      </c>
      <c r="R5" s="98">
        <v>40952</v>
      </c>
      <c r="S5" s="98">
        <v>41012</v>
      </c>
      <c r="T5" t="s">
        <v>612</v>
      </c>
    </row>
    <row r="6" spans="1:20">
      <c r="A6" s="120">
        <v>3</v>
      </c>
      <c r="B6" s="120" t="s">
        <v>459</v>
      </c>
      <c r="C6" s="120" t="s">
        <v>476</v>
      </c>
      <c r="D6" s="120" t="s">
        <v>613</v>
      </c>
      <c r="E6" s="120" t="s">
        <v>604</v>
      </c>
      <c r="F6" s="119" t="s">
        <v>605</v>
      </c>
      <c r="G6" s="117"/>
      <c r="H6" s="118"/>
      <c r="I6" t="s">
        <v>620</v>
      </c>
      <c r="J6" t="s">
        <v>607</v>
      </c>
      <c r="K6" s="98">
        <v>40828</v>
      </c>
      <c r="L6" s="98">
        <v>40998</v>
      </c>
      <c r="M6" t="s">
        <v>608</v>
      </c>
      <c r="N6" t="s">
        <v>609</v>
      </c>
      <c r="O6" t="s">
        <v>477</v>
      </c>
      <c r="P6" t="s">
        <v>621</v>
      </c>
      <c r="Q6" t="s">
        <v>622</v>
      </c>
      <c r="R6" s="98">
        <v>40952</v>
      </c>
      <c r="S6" s="98">
        <v>41026</v>
      </c>
      <c r="T6" t="s">
        <v>612</v>
      </c>
    </row>
    <row r="7" spans="1:20">
      <c r="A7" s="120">
        <v>3</v>
      </c>
      <c r="B7" s="120" t="s">
        <v>459</v>
      </c>
      <c r="C7" s="120" t="s">
        <v>460</v>
      </c>
      <c r="D7" s="120" t="s">
        <v>613</v>
      </c>
      <c r="E7" s="120" t="s">
        <v>604</v>
      </c>
      <c r="F7" s="119" t="s">
        <v>605</v>
      </c>
      <c r="G7" s="117"/>
      <c r="H7" s="118"/>
      <c r="I7" t="s">
        <v>623</v>
      </c>
      <c r="J7" t="s">
        <v>607</v>
      </c>
      <c r="K7" s="98">
        <v>40817</v>
      </c>
      <c r="L7" s="98">
        <v>40999</v>
      </c>
      <c r="M7" t="s">
        <v>608</v>
      </c>
      <c r="N7" t="s">
        <v>609</v>
      </c>
      <c r="O7" t="s">
        <v>462</v>
      </c>
      <c r="P7" t="s">
        <v>621</v>
      </c>
      <c r="Q7" t="s">
        <v>622</v>
      </c>
      <c r="R7" s="98">
        <v>40952</v>
      </c>
      <c r="S7" s="98">
        <v>41026</v>
      </c>
      <c r="T7" t="s">
        <v>612</v>
      </c>
    </row>
    <row r="8" spans="1:20">
      <c r="A8" s="120">
        <v>3</v>
      </c>
      <c r="B8" s="120" t="s">
        <v>459</v>
      </c>
      <c r="C8" s="120" t="s">
        <v>472</v>
      </c>
      <c r="D8" s="120" t="s">
        <v>613</v>
      </c>
      <c r="E8" s="120" t="s">
        <v>604</v>
      </c>
      <c r="F8" s="119" t="s">
        <v>605</v>
      </c>
      <c r="G8" s="117"/>
      <c r="H8" s="118"/>
      <c r="I8" t="s">
        <v>624</v>
      </c>
      <c r="J8" t="s">
        <v>607</v>
      </c>
      <c r="K8" s="98">
        <v>40817</v>
      </c>
      <c r="L8" s="98">
        <v>40999</v>
      </c>
      <c r="M8" t="s">
        <v>608</v>
      </c>
      <c r="N8" t="s">
        <v>609</v>
      </c>
      <c r="O8" t="s">
        <v>473</v>
      </c>
      <c r="P8" t="s">
        <v>625</v>
      </c>
      <c r="Q8" t="s">
        <v>626</v>
      </c>
      <c r="R8" s="98">
        <v>40950</v>
      </c>
      <c r="S8" s="98">
        <v>41026</v>
      </c>
      <c r="T8" t="s">
        <v>612</v>
      </c>
    </row>
    <row r="9" spans="1:20">
      <c r="A9" s="120">
        <v>3</v>
      </c>
      <c r="B9" s="120" t="s">
        <v>459</v>
      </c>
      <c r="C9" s="120" t="s">
        <v>460</v>
      </c>
      <c r="D9" s="120" t="s">
        <v>613</v>
      </c>
      <c r="E9" s="120" t="s">
        <v>604</v>
      </c>
      <c r="F9" s="119" t="s">
        <v>605</v>
      </c>
      <c r="G9" s="117"/>
      <c r="H9" s="118"/>
      <c r="I9" t="s">
        <v>627</v>
      </c>
      <c r="J9" t="s">
        <v>607</v>
      </c>
      <c r="K9" s="98">
        <v>40802</v>
      </c>
      <c r="L9" s="98">
        <v>40998</v>
      </c>
      <c r="M9" t="s">
        <v>608</v>
      </c>
      <c r="N9" t="s">
        <v>609</v>
      </c>
      <c r="O9" t="s">
        <v>461</v>
      </c>
      <c r="P9" t="s">
        <v>621</v>
      </c>
      <c r="Q9" t="s">
        <v>622</v>
      </c>
      <c r="R9" s="98">
        <v>40949</v>
      </c>
      <c r="S9" s="98">
        <v>41029</v>
      </c>
      <c r="T9" t="s">
        <v>612</v>
      </c>
    </row>
    <row r="10" spans="1:20">
      <c r="A10" s="120">
        <v>3</v>
      </c>
      <c r="B10" s="120" t="s">
        <v>459</v>
      </c>
      <c r="C10" s="120" t="s">
        <v>474</v>
      </c>
      <c r="D10" s="120" t="s">
        <v>613</v>
      </c>
      <c r="E10" s="120" t="s">
        <v>604</v>
      </c>
      <c r="F10" s="119" t="s">
        <v>605</v>
      </c>
      <c r="G10" s="117"/>
      <c r="H10" s="118"/>
      <c r="I10" t="s">
        <v>216</v>
      </c>
      <c r="J10" t="s">
        <v>607</v>
      </c>
      <c r="K10" s="98">
        <v>40787</v>
      </c>
      <c r="L10" s="98">
        <v>40999</v>
      </c>
      <c r="M10" t="s">
        <v>608</v>
      </c>
      <c r="N10" t="s">
        <v>609</v>
      </c>
      <c r="O10" t="s">
        <v>475</v>
      </c>
      <c r="P10" t="s">
        <v>628</v>
      </c>
      <c r="Q10" t="s">
        <v>629</v>
      </c>
      <c r="R10" s="98">
        <v>40945</v>
      </c>
      <c r="S10" s="98">
        <v>41026</v>
      </c>
      <c r="T10" t="s">
        <v>612</v>
      </c>
    </row>
    <row r="11" spans="1:20">
      <c r="A11">
        <v>3</v>
      </c>
      <c r="B11" t="s">
        <v>459</v>
      </c>
      <c r="C11" t="s">
        <v>463</v>
      </c>
      <c r="D11" t="s">
        <v>613</v>
      </c>
      <c r="E11" t="s">
        <v>604</v>
      </c>
      <c r="F11" t="s">
        <v>605</v>
      </c>
      <c r="I11" t="s">
        <v>216</v>
      </c>
      <c r="J11" t="s">
        <v>607</v>
      </c>
      <c r="K11" s="98">
        <v>40757</v>
      </c>
      <c r="L11" s="98">
        <v>40998</v>
      </c>
      <c r="M11" s="98" t="s">
        <v>608</v>
      </c>
      <c r="N11" s="98" t="s">
        <v>609</v>
      </c>
      <c r="O11" t="s">
        <v>464</v>
      </c>
      <c r="R11" s="98">
        <v>40941</v>
      </c>
      <c r="S11" s="98">
        <v>40968</v>
      </c>
      <c r="T11" t="s">
        <v>612</v>
      </c>
    </row>
    <row r="12" spans="1:20">
      <c r="A12">
        <v>3</v>
      </c>
      <c r="B12" t="s">
        <v>459</v>
      </c>
      <c r="C12" t="s">
        <v>465</v>
      </c>
      <c r="D12" t="s">
        <v>613</v>
      </c>
      <c r="E12" t="s">
        <v>604</v>
      </c>
      <c r="F12" t="s">
        <v>605</v>
      </c>
      <c r="I12" t="s">
        <v>149</v>
      </c>
      <c r="J12" t="s">
        <v>607</v>
      </c>
      <c r="K12" s="98">
        <v>40644</v>
      </c>
      <c r="L12" s="98">
        <v>40998</v>
      </c>
      <c r="M12" s="98" t="s">
        <v>608</v>
      </c>
      <c r="N12" s="98" t="s">
        <v>630</v>
      </c>
      <c r="O12" t="s">
        <v>466</v>
      </c>
      <c r="P12" t="s">
        <v>621</v>
      </c>
      <c r="Q12" t="s">
        <v>622</v>
      </c>
      <c r="R12" s="98">
        <v>40940</v>
      </c>
      <c r="S12" s="98">
        <v>40968</v>
      </c>
      <c r="T12" t="s">
        <v>612</v>
      </c>
    </row>
    <row r="13" spans="1:20">
      <c r="A13">
        <v>3</v>
      </c>
      <c r="B13" t="s">
        <v>459</v>
      </c>
      <c r="C13" t="s">
        <v>476</v>
      </c>
      <c r="D13" t="s">
        <v>613</v>
      </c>
      <c r="E13" t="s">
        <v>604</v>
      </c>
      <c r="F13" t="s">
        <v>605</v>
      </c>
      <c r="I13" t="s">
        <v>149</v>
      </c>
      <c r="J13" t="s">
        <v>607</v>
      </c>
      <c r="K13" s="98">
        <v>40644</v>
      </c>
      <c r="L13" s="98">
        <v>40998</v>
      </c>
      <c r="M13" s="98" t="s">
        <v>608</v>
      </c>
      <c r="N13" s="98" t="s">
        <v>630</v>
      </c>
      <c r="O13" t="s">
        <v>466</v>
      </c>
      <c r="P13" t="s">
        <v>621</v>
      </c>
      <c r="Q13" t="s">
        <v>622</v>
      </c>
      <c r="R13" s="98">
        <v>40940</v>
      </c>
      <c r="S13" s="98">
        <v>41026</v>
      </c>
      <c r="T13" t="s">
        <v>612</v>
      </c>
    </row>
    <row r="14" spans="1:20">
      <c r="A14">
        <v>3</v>
      </c>
      <c r="B14" t="s">
        <v>459</v>
      </c>
      <c r="C14" t="s">
        <v>467</v>
      </c>
      <c r="D14" t="s">
        <v>613</v>
      </c>
      <c r="E14" t="s">
        <v>604</v>
      </c>
      <c r="F14" t="s">
        <v>605</v>
      </c>
      <c r="I14" t="s">
        <v>617</v>
      </c>
      <c r="J14" t="s">
        <v>607</v>
      </c>
      <c r="K14" s="98">
        <v>40499</v>
      </c>
      <c r="L14" s="98">
        <v>40998</v>
      </c>
      <c r="M14" s="98" t="s">
        <v>608</v>
      </c>
      <c r="N14" s="98" t="s">
        <v>609</v>
      </c>
      <c r="O14" t="s">
        <v>469</v>
      </c>
      <c r="P14" t="s">
        <v>631</v>
      </c>
      <c r="Q14" t="s">
        <v>622</v>
      </c>
      <c r="R14" s="98">
        <v>40940</v>
      </c>
      <c r="S14" s="98">
        <v>42045</v>
      </c>
      <c r="T14" t="s">
        <v>612</v>
      </c>
    </row>
    <row r="15" spans="1:20">
      <c r="A15">
        <v>3</v>
      </c>
      <c r="B15" t="s">
        <v>459</v>
      </c>
      <c r="C15" t="s">
        <v>467</v>
      </c>
      <c r="D15" t="s">
        <v>613</v>
      </c>
      <c r="E15" t="s">
        <v>604</v>
      </c>
      <c r="F15" t="s">
        <v>605</v>
      </c>
      <c r="I15" t="s">
        <v>285</v>
      </c>
      <c r="J15" t="s">
        <v>607</v>
      </c>
      <c r="K15" s="98">
        <v>40181</v>
      </c>
      <c r="L15" s="98">
        <v>40998</v>
      </c>
      <c r="M15" s="98" t="s">
        <v>608</v>
      </c>
      <c r="N15" s="98" t="s">
        <v>609</v>
      </c>
      <c r="O15" t="s">
        <v>470</v>
      </c>
      <c r="P15" t="s">
        <v>632</v>
      </c>
      <c r="Q15" t="s">
        <v>622</v>
      </c>
      <c r="R15" s="98">
        <v>40938</v>
      </c>
      <c r="S15" s="98">
        <v>41026</v>
      </c>
      <c r="T15" t="s">
        <v>612</v>
      </c>
    </row>
    <row r="16" spans="1:20">
      <c r="A16">
        <v>3</v>
      </c>
      <c r="B16" t="s">
        <v>459</v>
      </c>
      <c r="C16" t="s">
        <v>467</v>
      </c>
      <c r="D16" t="s">
        <v>613</v>
      </c>
      <c r="E16" t="s">
        <v>604</v>
      </c>
      <c r="F16" t="s">
        <v>605</v>
      </c>
      <c r="I16" t="s">
        <v>624</v>
      </c>
      <c r="J16" t="s">
        <v>607</v>
      </c>
      <c r="K16" s="98">
        <v>40179</v>
      </c>
      <c r="L16" s="98">
        <v>40999</v>
      </c>
      <c r="M16" s="98" t="s">
        <v>608</v>
      </c>
      <c r="N16" s="98" t="s">
        <v>609</v>
      </c>
      <c r="O16" t="s">
        <v>471</v>
      </c>
      <c r="P16" t="s">
        <v>621</v>
      </c>
      <c r="Q16" t="s">
        <v>622</v>
      </c>
      <c r="R16" s="98">
        <v>40938</v>
      </c>
      <c r="S16" s="98">
        <v>41026</v>
      </c>
      <c r="T16" t="s">
        <v>612</v>
      </c>
    </row>
    <row r="17" spans="1:20">
      <c r="A17">
        <v>3</v>
      </c>
      <c r="B17" t="s">
        <v>459</v>
      </c>
      <c r="C17" t="s">
        <v>467</v>
      </c>
      <c r="D17" t="s">
        <v>613</v>
      </c>
      <c r="E17" t="s">
        <v>604</v>
      </c>
      <c r="F17" t="s">
        <v>605</v>
      </c>
      <c r="I17" t="s">
        <v>365</v>
      </c>
      <c r="J17" t="s">
        <v>607</v>
      </c>
      <c r="K17" s="98">
        <v>40179</v>
      </c>
      <c r="L17" s="98">
        <v>40998</v>
      </c>
      <c r="M17" s="98" t="s">
        <v>608</v>
      </c>
      <c r="N17" s="98" t="s">
        <v>609</v>
      </c>
      <c r="O17" t="s">
        <v>468</v>
      </c>
      <c r="P17" t="s">
        <v>621</v>
      </c>
      <c r="Q17" t="s">
        <v>622</v>
      </c>
      <c r="R17" s="98">
        <v>40936</v>
      </c>
      <c r="S17" s="98">
        <v>41026</v>
      </c>
      <c r="T17" t="s">
        <v>612</v>
      </c>
    </row>
    <row r="18" spans="1:20">
      <c r="A18" s="120">
        <v>4</v>
      </c>
      <c r="B18" s="120" t="s">
        <v>483</v>
      </c>
      <c r="C18" s="120" t="s">
        <v>484</v>
      </c>
      <c r="D18" s="120"/>
      <c r="E18" s="120" t="s">
        <v>604</v>
      </c>
      <c r="F18" s="119" t="s">
        <v>605</v>
      </c>
      <c r="G18" s="117"/>
      <c r="H18" s="118"/>
      <c r="I18" t="s">
        <v>216</v>
      </c>
      <c r="J18" t="s">
        <v>607</v>
      </c>
      <c r="K18" s="98">
        <v>40966</v>
      </c>
      <c r="L18" s="98">
        <v>41026</v>
      </c>
      <c r="M18" t="s">
        <v>608</v>
      </c>
      <c r="N18" t="s">
        <v>609</v>
      </c>
      <c r="O18" t="s">
        <v>490</v>
      </c>
      <c r="P18" t="s">
        <v>633</v>
      </c>
      <c r="Q18" t="s">
        <v>626</v>
      </c>
      <c r="R18" s="98">
        <v>40936</v>
      </c>
      <c r="S18" s="98">
        <v>41026</v>
      </c>
      <c r="T18" t="s">
        <v>612</v>
      </c>
    </row>
    <row r="19" spans="1:20">
      <c r="A19">
        <v>4</v>
      </c>
      <c r="B19" t="s">
        <v>483</v>
      </c>
      <c r="C19" t="s">
        <v>484</v>
      </c>
      <c r="E19" t="s">
        <v>604</v>
      </c>
      <c r="F19" t="s">
        <v>605</v>
      </c>
      <c r="I19" t="s">
        <v>634</v>
      </c>
      <c r="K19" s="98">
        <v>40952</v>
      </c>
      <c r="L19" s="98">
        <v>41026</v>
      </c>
      <c r="M19" s="98" t="s">
        <v>608</v>
      </c>
      <c r="N19" s="98" t="s">
        <v>609</v>
      </c>
      <c r="O19" t="s">
        <v>325</v>
      </c>
      <c r="P19" t="s">
        <v>635</v>
      </c>
      <c r="Q19" t="s">
        <v>619</v>
      </c>
      <c r="R19" s="98">
        <v>40931</v>
      </c>
      <c r="S19" s="98">
        <v>40998</v>
      </c>
      <c r="T19" t="s">
        <v>612</v>
      </c>
    </row>
    <row r="20" spans="1:20">
      <c r="A20" s="120">
        <v>4</v>
      </c>
      <c r="B20" s="120" t="s">
        <v>483</v>
      </c>
      <c r="C20" s="120" t="s">
        <v>484</v>
      </c>
      <c r="D20" s="120"/>
      <c r="E20" s="120" t="s">
        <v>604</v>
      </c>
      <c r="F20" s="119" t="s">
        <v>605</v>
      </c>
      <c r="G20" s="117"/>
      <c r="H20" s="118"/>
      <c r="I20" t="s">
        <v>216</v>
      </c>
      <c r="K20" s="98">
        <v>40952</v>
      </c>
      <c r="L20" s="98">
        <v>41026</v>
      </c>
      <c r="M20" t="s">
        <v>608</v>
      </c>
      <c r="N20" t="s">
        <v>609</v>
      </c>
      <c r="O20" t="s">
        <v>501</v>
      </c>
      <c r="P20" t="s">
        <v>610</v>
      </c>
      <c r="Q20" t="s">
        <v>611</v>
      </c>
      <c r="R20" s="98">
        <v>40931</v>
      </c>
      <c r="S20" s="98">
        <v>41026</v>
      </c>
      <c r="T20" t="s">
        <v>612</v>
      </c>
    </row>
    <row r="21" spans="1:20">
      <c r="A21" s="120">
        <v>4</v>
      </c>
      <c r="B21" s="120" t="s">
        <v>483</v>
      </c>
      <c r="C21" s="120" t="s">
        <v>484</v>
      </c>
      <c r="D21" s="120"/>
      <c r="E21" s="120" t="s">
        <v>604</v>
      </c>
      <c r="F21" s="119" t="s">
        <v>605</v>
      </c>
      <c r="G21" s="117"/>
      <c r="H21" s="118"/>
      <c r="I21" t="s">
        <v>634</v>
      </c>
      <c r="K21" s="98">
        <v>40950</v>
      </c>
      <c r="L21" s="98">
        <v>41026</v>
      </c>
      <c r="M21" t="s">
        <v>608</v>
      </c>
      <c r="N21" t="s">
        <v>609</v>
      </c>
      <c r="O21" t="s">
        <v>486</v>
      </c>
      <c r="P21" t="s">
        <v>615</v>
      </c>
      <c r="Q21" t="s">
        <v>616</v>
      </c>
      <c r="R21" s="98">
        <v>40928</v>
      </c>
      <c r="S21" s="98">
        <v>41026</v>
      </c>
      <c r="T21" t="s">
        <v>612</v>
      </c>
    </row>
    <row r="22" spans="1:20">
      <c r="A22" s="120">
        <v>4</v>
      </c>
      <c r="B22" s="120" t="s">
        <v>483</v>
      </c>
      <c r="C22" s="120" t="s">
        <v>484</v>
      </c>
      <c r="D22" s="120"/>
      <c r="E22" s="120" t="s">
        <v>604</v>
      </c>
      <c r="F22" s="119" t="s">
        <v>605</v>
      </c>
      <c r="G22" s="117"/>
      <c r="H22" s="118"/>
      <c r="I22" t="s">
        <v>181</v>
      </c>
      <c r="K22" s="98">
        <v>40945</v>
      </c>
      <c r="L22" s="98">
        <v>41026</v>
      </c>
      <c r="M22" t="s">
        <v>608</v>
      </c>
      <c r="N22" t="s">
        <v>609</v>
      </c>
      <c r="O22" t="s">
        <v>492</v>
      </c>
      <c r="P22" t="s">
        <v>636</v>
      </c>
      <c r="Q22" t="s">
        <v>619</v>
      </c>
      <c r="R22" s="98">
        <v>40927</v>
      </c>
      <c r="S22" s="98">
        <v>41026</v>
      </c>
      <c r="T22" t="s">
        <v>612</v>
      </c>
    </row>
    <row r="23" spans="1:20">
      <c r="A23">
        <v>4</v>
      </c>
      <c r="B23" t="s">
        <v>483</v>
      </c>
      <c r="C23" t="s">
        <v>484</v>
      </c>
      <c r="E23" t="s">
        <v>604</v>
      </c>
      <c r="F23" t="s">
        <v>605</v>
      </c>
      <c r="I23" t="s">
        <v>637</v>
      </c>
      <c r="K23" s="98">
        <v>40940</v>
      </c>
      <c r="L23" s="98">
        <v>41026</v>
      </c>
      <c r="M23" s="98" t="s">
        <v>608</v>
      </c>
      <c r="N23" s="98" t="s">
        <v>609</v>
      </c>
      <c r="O23" t="s">
        <v>489</v>
      </c>
      <c r="P23" t="s">
        <v>638</v>
      </c>
      <c r="Q23" t="s">
        <v>639</v>
      </c>
      <c r="R23" s="98">
        <v>40927</v>
      </c>
      <c r="S23" s="98">
        <v>41026</v>
      </c>
      <c r="T23" t="s">
        <v>612</v>
      </c>
    </row>
    <row r="24" spans="1:20">
      <c r="A24">
        <v>4</v>
      </c>
      <c r="B24" t="s">
        <v>483</v>
      </c>
      <c r="C24" t="s">
        <v>484</v>
      </c>
      <c r="E24" t="s">
        <v>604</v>
      </c>
      <c r="F24" t="s">
        <v>605</v>
      </c>
      <c r="I24" t="s">
        <v>640</v>
      </c>
      <c r="J24" t="s">
        <v>607</v>
      </c>
      <c r="K24" s="98">
        <v>40938</v>
      </c>
      <c r="L24" s="98">
        <v>41026</v>
      </c>
      <c r="M24" s="98" t="s">
        <v>608</v>
      </c>
      <c r="N24" s="98" t="s">
        <v>609</v>
      </c>
      <c r="O24" t="s">
        <v>496</v>
      </c>
      <c r="P24" t="s">
        <v>641</v>
      </c>
      <c r="Q24" t="s">
        <v>642</v>
      </c>
      <c r="R24" s="98">
        <v>40925</v>
      </c>
      <c r="S24" s="98">
        <v>40998</v>
      </c>
      <c r="T24" t="s">
        <v>612</v>
      </c>
    </row>
    <row r="25" spans="1:20">
      <c r="A25">
        <v>4</v>
      </c>
      <c r="B25" t="s">
        <v>483</v>
      </c>
      <c r="C25" t="s">
        <v>484</v>
      </c>
      <c r="E25" t="s">
        <v>604</v>
      </c>
      <c r="F25" t="s">
        <v>605</v>
      </c>
      <c r="I25" t="s">
        <v>216</v>
      </c>
      <c r="K25" s="98">
        <v>40938</v>
      </c>
      <c r="L25" s="98">
        <v>41026</v>
      </c>
      <c r="M25" s="98" t="s">
        <v>608</v>
      </c>
      <c r="N25" s="98" t="s">
        <v>609</v>
      </c>
      <c r="O25" t="s">
        <v>502</v>
      </c>
      <c r="P25" t="s">
        <v>643</v>
      </c>
      <c r="Q25" t="s">
        <v>616</v>
      </c>
      <c r="R25" s="98">
        <v>40924</v>
      </c>
      <c r="S25" s="98">
        <v>40984</v>
      </c>
      <c r="T25" t="s">
        <v>612</v>
      </c>
    </row>
    <row r="26" spans="1:20">
      <c r="A26">
        <v>4</v>
      </c>
      <c r="B26" t="s">
        <v>483</v>
      </c>
      <c r="C26" t="s">
        <v>484</v>
      </c>
      <c r="E26" t="s">
        <v>604</v>
      </c>
      <c r="F26" t="s">
        <v>605</v>
      </c>
      <c r="I26" t="s">
        <v>149</v>
      </c>
      <c r="K26" s="98">
        <v>40936</v>
      </c>
      <c r="L26" s="98">
        <v>41026</v>
      </c>
      <c r="M26" s="98" t="s">
        <v>608</v>
      </c>
      <c r="N26" s="98" t="s">
        <v>609</v>
      </c>
      <c r="O26" t="s">
        <v>485</v>
      </c>
      <c r="P26" t="s">
        <v>644</v>
      </c>
      <c r="Q26" t="s">
        <v>619</v>
      </c>
      <c r="R26" s="98">
        <v>40924</v>
      </c>
      <c r="S26" s="98">
        <v>41026</v>
      </c>
      <c r="T26" t="s">
        <v>612</v>
      </c>
    </row>
    <row r="27" spans="1:20">
      <c r="A27">
        <v>4</v>
      </c>
      <c r="B27" t="s">
        <v>483</v>
      </c>
      <c r="C27" t="s">
        <v>484</v>
      </c>
      <c r="E27" t="s">
        <v>604</v>
      </c>
      <c r="F27" t="s">
        <v>605</v>
      </c>
      <c r="I27" t="s">
        <v>645</v>
      </c>
      <c r="K27" s="98">
        <v>40936</v>
      </c>
      <c r="L27" s="98">
        <v>41026</v>
      </c>
      <c r="M27" s="98" t="s">
        <v>608</v>
      </c>
      <c r="N27" s="98" t="s">
        <v>609</v>
      </c>
      <c r="O27" t="s">
        <v>495</v>
      </c>
      <c r="P27" t="s">
        <v>646</v>
      </c>
      <c r="Q27" t="s">
        <v>647</v>
      </c>
      <c r="R27" s="98">
        <v>40924</v>
      </c>
      <c r="S27" s="98">
        <v>41026</v>
      </c>
      <c r="T27" t="s">
        <v>612</v>
      </c>
    </row>
    <row r="28" spans="1:20">
      <c r="A28">
        <v>3</v>
      </c>
      <c r="B28" t="s">
        <v>483</v>
      </c>
      <c r="C28" t="s">
        <v>484</v>
      </c>
      <c r="E28" t="s">
        <v>604</v>
      </c>
      <c r="F28" t="s">
        <v>605</v>
      </c>
      <c r="I28" t="s">
        <v>637</v>
      </c>
      <c r="K28" s="98">
        <v>40931</v>
      </c>
      <c r="L28" s="98">
        <v>40998</v>
      </c>
      <c r="M28" s="98" t="s">
        <v>608</v>
      </c>
      <c r="N28" s="98" t="s">
        <v>609</v>
      </c>
      <c r="O28" t="s">
        <v>503</v>
      </c>
      <c r="P28" t="s">
        <v>648</v>
      </c>
      <c r="Q28" t="s">
        <v>649</v>
      </c>
      <c r="R28" s="98">
        <v>40924</v>
      </c>
      <c r="S28" s="98">
        <v>41026</v>
      </c>
      <c r="T28" t="s">
        <v>612</v>
      </c>
    </row>
    <row r="29" spans="1:20">
      <c r="A29">
        <v>4</v>
      </c>
      <c r="B29" t="s">
        <v>483</v>
      </c>
      <c r="C29" t="s">
        <v>484</v>
      </c>
      <c r="E29" t="s">
        <v>604</v>
      </c>
      <c r="F29" t="s">
        <v>605</v>
      </c>
      <c r="I29" t="s">
        <v>216</v>
      </c>
      <c r="K29" s="98">
        <v>40931</v>
      </c>
      <c r="L29" s="98">
        <v>41026</v>
      </c>
      <c r="M29" s="98" t="s">
        <v>608</v>
      </c>
      <c r="N29" s="98" t="s">
        <v>609</v>
      </c>
      <c r="O29" t="s">
        <v>327</v>
      </c>
      <c r="P29" t="s">
        <v>650</v>
      </c>
      <c r="Q29" t="s">
        <v>647</v>
      </c>
      <c r="R29" s="98">
        <v>40924</v>
      </c>
      <c r="S29" s="98">
        <v>41026</v>
      </c>
      <c r="T29" t="s">
        <v>612</v>
      </c>
    </row>
    <row r="30" spans="1:20">
      <c r="A30">
        <v>4</v>
      </c>
      <c r="B30" t="s">
        <v>483</v>
      </c>
      <c r="C30" t="s">
        <v>484</v>
      </c>
      <c r="E30" t="s">
        <v>604</v>
      </c>
      <c r="F30" t="s">
        <v>605</v>
      </c>
      <c r="I30" t="s">
        <v>149</v>
      </c>
      <c r="K30" s="98">
        <v>40928</v>
      </c>
      <c r="L30" s="98">
        <v>41026</v>
      </c>
      <c r="M30" s="98" t="s">
        <v>608</v>
      </c>
      <c r="N30" s="98" t="s">
        <v>609</v>
      </c>
      <c r="O30" t="s">
        <v>497</v>
      </c>
      <c r="P30" t="s">
        <v>610</v>
      </c>
      <c r="Q30" t="s">
        <v>611</v>
      </c>
      <c r="R30" s="98">
        <v>40917</v>
      </c>
      <c r="S30" s="98">
        <v>40983</v>
      </c>
      <c r="T30" t="s">
        <v>612</v>
      </c>
    </row>
    <row r="31" spans="1:20">
      <c r="A31">
        <v>4</v>
      </c>
      <c r="B31" t="s">
        <v>483</v>
      </c>
      <c r="C31" t="s">
        <v>484</v>
      </c>
      <c r="E31" t="s">
        <v>604</v>
      </c>
      <c r="F31" t="s">
        <v>605</v>
      </c>
      <c r="I31" t="s">
        <v>181</v>
      </c>
      <c r="K31" s="98">
        <v>40927</v>
      </c>
      <c r="L31" s="98">
        <v>41026</v>
      </c>
      <c r="M31" s="98" t="s">
        <v>608</v>
      </c>
      <c r="N31" s="98" t="s">
        <v>609</v>
      </c>
      <c r="O31" t="s">
        <v>491</v>
      </c>
      <c r="P31" t="s">
        <v>651</v>
      </c>
      <c r="Q31" t="s">
        <v>649</v>
      </c>
      <c r="R31" s="98">
        <v>40917</v>
      </c>
      <c r="S31" s="98">
        <v>41320</v>
      </c>
      <c r="T31" t="s">
        <v>612</v>
      </c>
    </row>
    <row r="32" spans="1:20">
      <c r="A32">
        <v>4</v>
      </c>
      <c r="B32" t="s">
        <v>483</v>
      </c>
      <c r="C32" t="s">
        <v>484</v>
      </c>
      <c r="E32" t="s">
        <v>604</v>
      </c>
      <c r="F32" t="s">
        <v>605</v>
      </c>
      <c r="I32" t="s">
        <v>652</v>
      </c>
      <c r="K32" s="98">
        <v>40927</v>
      </c>
      <c r="L32" s="98">
        <v>41026</v>
      </c>
      <c r="M32" s="98" t="s">
        <v>608</v>
      </c>
      <c r="N32" s="98" t="s">
        <v>609</v>
      </c>
      <c r="O32" t="s">
        <v>498</v>
      </c>
      <c r="P32" t="s">
        <v>653</v>
      </c>
      <c r="Q32" t="s">
        <v>654</v>
      </c>
      <c r="R32" s="98">
        <v>40912</v>
      </c>
      <c r="S32" s="98">
        <v>41029</v>
      </c>
      <c r="T32" t="s">
        <v>612</v>
      </c>
    </row>
    <row r="33" spans="1:20">
      <c r="A33">
        <v>3</v>
      </c>
      <c r="B33" t="s">
        <v>483</v>
      </c>
      <c r="C33" t="s">
        <v>484</v>
      </c>
      <c r="E33" t="s">
        <v>604</v>
      </c>
      <c r="F33" t="s">
        <v>605</v>
      </c>
      <c r="I33" t="s">
        <v>149</v>
      </c>
      <c r="K33" s="98">
        <v>40925</v>
      </c>
      <c r="L33" s="98">
        <v>40998</v>
      </c>
      <c r="M33" s="98" t="s">
        <v>608</v>
      </c>
      <c r="N33" s="98" t="s">
        <v>609</v>
      </c>
      <c r="O33" t="s">
        <v>488</v>
      </c>
      <c r="P33" t="s">
        <v>655</v>
      </c>
      <c r="Q33" t="s">
        <v>656</v>
      </c>
      <c r="R33" s="98">
        <v>40911</v>
      </c>
      <c r="S33" s="98">
        <v>40998</v>
      </c>
      <c r="T33" t="s">
        <v>612</v>
      </c>
    </row>
    <row r="34" spans="1:20">
      <c r="A34">
        <v>3</v>
      </c>
      <c r="B34" t="s">
        <v>483</v>
      </c>
      <c r="C34" t="s">
        <v>484</v>
      </c>
      <c r="E34" t="s">
        <v>604</v>
      </c>
      <c r="F34" t="s">
        <v>605</v>
      </c>
      <c r="I34" t="s">
        <v>182</v>
      </c>
      <c r="K34" s="98">
        <v>40924</v>
      </c>
      <c r="L34" s="98">
        <v>40984</v>
      </c>
      <c r="M34" s="98" t="s">
        <v>608</v>
      </c>
      <c r="N34" s="98" t="s">
        <v>609</v>
      </c>
      <c r="O34" t="s">
        <v>487</v>
      </c>
      <c r="P34" t="s">
        <v>657</v>
      </c>
      <c r="Q34" t="s">
        <v>647</v>
      </c>
      <c r="R34" s="98">
        <v>40911</v>
      </c>
      <c r="S34" s="98">
        <v>41058</v>
      </c>
      <c r="T34" t="s">
        <v>612</v>
      </c>
    </row>
    <row r="35" spans="1:20">
      <c r="A35">
        <v>4</v>
      </c>
      <c r="B35" t="s">
        <v>483</v>
      </c>
      <c r="C35" t="s">
        <v>484</v>
      </c>
      <c r="E35" t="s">
        <v>604</v>
      </c>
      <c r="F35" t="s">
        <v>605</v>
      </c>
      <c r="I35" t="s">
        <v>365</v>
      </c>
      <c r="K35" s="98">
        <v>40924</v>
      </c>
      <c r="L35" s="98">
        <v>41026</v>
      </c>
      <c r="M35" s="98" t="s">
        <v>608</v>
      </c>
      <c r="N35" s="98" t="s">
        <v>630</v>
      </c>
      <c r="O35" t="s">
        <v>493</v>
      </c>
      <c r="P35" t="s">
        <v>658</v>
      </c>
      <c r="Q35" t="s">
        <v>659</v>
      </c>
      <c r="R35" s="98">
        <v>40911</v>
      </c>
      <c r="S35" s="98">
        <v>41348</v>
      </c>
      <c r="T35" t="s">
        <v>612</v>
      </c>
    </row>
    <row r="36" spans="1:20">
      <c r="A36">
        <v>4</v>
      </c>
      <c r="B36" t="s">
        <v>483</v>
      </c>
      <c r="C36" t="s">
        <v>484</v>
      </c>
      <c r="E36" t="s">
        <v>604</v>
      </c>
      <c r="F36" t="s">
        <v>605</v>
      </c>
      <c r="I36" t="s">
        <v>660</v>
      </c>
      <c r="K36" s="98">
        <v>40924</v>
      </c>
      <c r="L36" s="98">
        <v>41026</v>
      </c>
      <c r="M36" s="98" t="s">
        <v>608</v>
      </c>
      <c r="N36" s="98" t="s">
        <v>609</v>
      </c>
      <c r="O36" t="s">
        <v>494</v>
      </c>
      <c r="P36" t="s">
        <v>661</v>
      </c>
      <c r="Q36" t="s">
        <v>662</v>
      </c>
      <c r="R36" s="98">
        <v>40910</v>
      </c>
      <c r="S36" s="98">
        <v>40998</v>
      </c>
      <c r="T36" t="s">
        <v>612</v>
      </c>
    </row>
    <row r="37" spans="1:20">
      <c r="A37">
        <v>4</v>
      </c>
      <c r="B37" t="s">
        <v>483</v>
      </c>
      <c r="C37" t="s">
        <v>484</v>
      </c>
      <c r="E37" t="s">
        <v>604</v>
      </c>
      <c r="F37" t="s">
        <v>605</v>
      </c>
      <c r="I37" t="s">
        <v>663</v>
      </c>
      <c r="K37" s="98">
        <v>40924</v>
      </c>
      <c r="L37" s="98">
        <v>41026</v>
      </c>
      <c r="M37" s="98" t="s">
        <v>608</v>
      </c>
      <c r="N37" s="98" t="s">
        <v>609</v>
      </c>
      <c r="O37" t="s">
        <v>499</v>
      </c>
      <c r="P37" t="s">
        <v>664</v>
      </c>
      <c r="Q37" t="s">
        <v>665</v>
      </c>
      <c r="R37" s="98">
        <v>40889</v>
      </c>
      <c r="S37" s="98">
        <v>40998</v>
      </c>
      <c r="T37" t="s">
        <v>612</v>
      </c>
    </row>
    <row r="38" spans="1:20">
      <c r="A38">
        <v>4</v>
      </c>
      <c r="B38" t="s">
        <v>483</v>
      </c>
      <c r="C38" t="s">
        <v>484</v>
      </c>
      <c r="E38" t="s">
        <v>604</v>
      </c>
      <c r="F38" t="s">
        <v>605</v>
      </c>
      <c r="I38" t="s">
        <v>216</v>
      </c>
      <c r="K38" s="98">
        <v>40924</v>
      </c>
      <c r="L38" s="98">
        <v>41026</v>
      </c>
      <c r="M38" s="98" t="s">
        <v>608</v>
      </c>
      <c r="N38" s="98" t="s">
        <v>609</v>
      </c>
      <c r="O38" t="s">
        <v>500</v>
      </c>
      <c r="P38" t="s">
        <v>666</v>
      </c>
      <c r="Q38" t="s">
        <v>647</v>
      </c>
      <c r="R38" s="98">
        <v>40882</v>
      </c>
      <c r="S38" s="98">
        <v>41348</v>
      </c>
      <c r="T38" t="s">
        <v>612</v>
      </c>
    </row>
    <row r="39" spans="1:20">
      <c r="A39" s="120">
        <v>4</v>
      </c>
      <c r="B39" s="120" t="s">
        <v>504</v>
      </c>
      <c r="C39" s="120" t="s">
        <v>505</v>
      </c>
      <c r="D39" s="120" t="s">
        <v>613</v>
      </c>
      <c r="E39" s="120" t="s">
        <v>604</v>
      </c>
      <c r="F39" s="119" t="s">
        <v>605</v>
      </c>
      <c r="G39" s="117"/>
      <c r="H39" s="118"/>
      <c r="I39" t="s">
        <v>624</v>
      </c>
      <c r="K39" s="98">
        <v>40800</v>
      </c>
      <c r="L39" s="98">
        <v>41026</v>
      </c>
      <c r="M39" t="s">
        <v>608</v>
      </c>
      <c r="N39" t="s">
        <v>609</v>
      </c>
      <c r="O39" t="s">
        <v>508</v>
      </c>
      <c r="P39" t="s">
        <v>667</v>
      </c>
      <c r="Q39" t="s">
        <v>629</v>
      </c>
      <c r="R39" s="98">
        <v>40882</v>
      </c>
      <c r="S39" s="98">
        <v>41348</v>
      </c>
      <c r="T39" t="s">
        <v>612</v>
      </c>
    </row>
    <row r="40" spans="1:20">
      <c r="A40" s="120">
        <v>4</v>
      </c>
      <c r="B40" s="120" t="s">
        <v>504</v>
      </c>
      <c r="C40" s="120" t="s">
        <v>505</v>
      </c>
      <c r="D40" s="120" t="s">
        <v>613</v>
      </c>
      <c r="E40" s="120" t="s">
        <v>604</v>
      </c>
      <c r="F40" s="119" t="s">
        <v>605</v>
      </c>
      <c r="G40" s="117"/>
      <c r="H40" s="118"/>
      <c r="I40" t="s">
        <v>617</v>
      </c>
      <c r="K40" s="98">
        <v>40792</v>
      </c>
      <c r="L40" s="98">
        <v>41029</v>
      </c>
      <c r="M40" t="s">
        <v>608</v>
      </c>
      <c r="N40" t="s">
        <v>609</v>
      </c>
      <c r="O40" t="s">
        <v>507</v>
      </c>
      <c r="P40" t="s">
        <v>621</v>
      </c>
      <c r="Q40" t="s">
        <v>622</v>
      </c>
      <c r="R40" s="98">
        <v>40875</v>
      </c>
      <c r="S40" s="98">
        <v>40968</v>
      </c>
      <c r="T40" t="s">
        <v>612</v>
      </c>
    </row>
    <row r="41" spans="1:20">
      <c r="A41">
        <v>4</v>
      </c>
      <c r="B41" t="s">
        <v>504</v>
      </c>
      <c r="C41" t="s">
        <v>505</v>
      </c>
      <c r="D41" t="s">
        <v>613</v>
      </c>
      <c r="E41" t="s">
        <v>604</v>
      </c>
      <c r="F41" t="s">
        <v>605</v>
      </c>
      <c r="I41" t="s">
        <v>624</v>
      </c>
      <c r="J41" t="s">
        <v>607</v>
      </c>
      <c r="K41" s="98">
        <v>40644</v>
      </c>
      <c r="L41" s="98">
        <v>41026</v>
      </c>
      <c r="M41" s="98" t="s">
        <v>608</v>
      </c>
      <c r="N41" s="98" t="s">
        <v>609</v>
      </c>
      <c r="O41" t="s">
        <v>506</v>
      </c>
      <c r="P41" t="s">
        <v>668</v>
      </c>
      <c r="Q41" t="s">
        <v>629</v>
      </c>
      <c r="R41" s="98">
        <v>40875</v>
      </c>
      <c r="S41" s="98">
        <v>41029</v>
      </c>
      <c r="T41" t="s">
        <v>612</v>
      </c>
    </row>
    <row r="42" spans="1:20">
      <c r="A42" s="120">
        <v>4</v>
      </c>
      <c r="B42" s="120" t="s">
        <v>315</v>
      </c>
      <c r="C42" s="120" t="s">
        <v>530</v>
      </c>
      <c r="D42" s="120" t="s">
        <v>613</v>
      </c>
      <c r="E42" s="120" t="s">
        <v>604</v>
      </c>
      <c r="F42" s="119" t="s">
        <v>605</v>
      </c>
      <c r="G42" s="117"/>
      <c r="H42" s="118"/>
      <c r="I42" t="s">
        <v>216</v>
      </c>
      <c r="K42" s="98">
        <v>40875</v>
      </c>
      <c r="L42" s="98">
        <v>41029</v>
      </c>
      <c r="M42" t="s">
        <v>608</v>
      </c>
      <c r="N42" t="s">
        <v>609</v>
      </c>
      <c r="O42" t="s">
        <v>534</v>
      </c>
      <c r="P42" t="s">
        <v>669</v>
      </c>
      <c r="Q42" t="s">
        <v>639</v>
      </c>
      <c r="R42" s="98">
        <v>40863</v>
      </c>
      <c r="S42" s="98">
        <v>40998</v>
      </c>
      <c r="T42" t="s">
        <v>612</v>
      </c>
    </row>
    <row r="43" spans="1:20">
      <c r="A43" s="120">
        <v>3</v>
      </c>
      <c r="B43" s="120" t="s">
        <v>315</v>
      </c>
      <c r="C43" s="120" t="s">
        <v>530</v>
      </c>
      <c r="D43" s="120" t="s">
        <v>613</v>
      </c>
      <c r="E43" s="120" t="s">
        <v>604</v>
      </c>
      <c r="F43" s="119" t="s">
        <v>605</v>
      </c>
      <c r="G43" s="117"/>
      <c r="H43" s="118"/>
      <c r="I43" t="s">
        <v>216</v>
      </c>
      <c r="K43" s="98">
        <v>40863</v>
      </c>
      <c r="L43" s="98">
        <v>40998</v>
      </c>
      <c r="M43" t="s">
        <v>608</v>
      </c>
      <c r="N43" t="s">
        <v>609</v>
      </c>
      <c r="O43" t="s">
        <v>532</v>
      </c>
      <c r="P43" t="s">
        <v>670</v>
      </c>
      <c r="Q43" t="s">
        <v>647</v>
      </c>
      <c r="R43" s="98">
        <v>40854</v>
      </c>
      <c r="S43" s="98">
        <v>40998</v>
      </c>
      <c r="T43" t="s">
        <v>612</v>
      </c>
    </row>
    <row r="44" spans="1:20">
      <c r="A44" s="120">
        <v>3</v>
      </c>
      <c r="B44" s="120" t="s">
        <v>315</v>
      </c>
      <c r="C44" s="120" t="s">
        <v>519</v>
      </c>
      <c r="D44" s="120" t="s">
        <v>613</v>
      </c>
      <c r="E44" s="120" t="s">
        <v>604</v>
      </c>
      <c r="F44" s="119" t="s">
        <v>605</v>
      </c>
      <c r="G44" s="117"/>
      <c r="H44" s="118"/>
      <c r="I44" t="s">
        <v>149</v>
      </c>
      <c r="J44" t="s">
        <v>607</v>
      </c>
      <c r="K44" s="98">
        <v>40854</v>
      </c>
      <c r="L44" s="98">
        <v>40998</v>
      </c>
      <c r="M44" t="s">
        <v>608</v>
      </c>
      <c r="N44" t="s">
        <v>609</v>
      </c>
      <c r="O44" t="s">
        <v>528</v>
      </c>
      <c r="P44" t="s">
        <v>618</v>
      </c>
      <c r="Q44" t="s">
        <v>619</v>
      </c>
      <c r="R44" s="98">
        <v>40842</v>
      </c>
      <c r="S44" s="98">
        <v>40998</v>
      </c>
      <c r="T44" t="s">
        <v>612</v>
      </c>
    </row>
    <row r="45" spans="1:20">
      <c r="A45" s="120">
        <v>4</v>
      </c>
      <c r="B45" s="120" t="s">
        <v>315</v>
      </c>
      <c r="C45" s="120" t="s">
        <v>515</v>
      </c>
      <c r="D45" s="120" t="s">
        <v>613</v>
      </c>
      <c r="E45" s="120" t="s">
        <v>604</v>
      </c>
      <c r="F45" s="119" t="s">
        <v>605</v>
      </c>
      <c r="G45" s="117"/>
      <c r="H45" s="118"/>
      <c r="I45" t="s">
        <v>181</v>
      </c>
      <c r="J45" t="s">
        <v>607</v>
      </c>
      <c r="K45" s="98">
        <v>40812</v>
      </c>
      <c r="L45" s="98">
        <v>41029</v>
      </c>
      <c r="M45" t="s">
        <v>608</v>
      </c>
      <c r="N45" t="s">
        <v>609</v>
      </c>
      <c r="O45" t="s">
        <v>516</v>
      </c>
      <c r="P45" t="s">
        <v>671</v>
      </c>
      <c r="Q45" t="s">
        <v>611</v>
      </c>
      <c r="R45" s="98">
        <v>40840</v>
      </c>
      <c r="S45" s="98">
        <v>41029</v>
      </c>
      <c r="T45" t="s">
        <v>612</v>
      </c>
    </row>
    <row r="46" spans="1:20">
      <c r="A46" s="120">
        <v>2</v>
      </c>
      <c r="B46" s="120" t="s">
        <v>315</v>
      </c>
      <c r="C46" s="120" t="s">
        <v>515</v>
      </c>
      <c r="D46" s="120" t="s">
        <v>613</v>
      </c>
      <c r="E46" s="120" t="s">
        <v>604</v>
      </c>
      <c r="F46" s="119" t="s">
        <v>605</v>
      </c>
      <c r="G46" s="117"/>
      <c r="H46" s="118"/>
      <c r="I46" t="s">
        <v>216</v>
      </c>
      <c r="J46" t="s">
        <v>607</v>
      </c>
      <c r="K46" s="98">
        <v>40770</v>
      </c>
      <c r="L46" s="98">
        <v>40968</v>
      </c>
      <c r="M46" s="98" t="s">
        <v>608</v>
      </c>
      <c r="N46" s="98" t="s">
        <v>609</v>
      </c>
      <c r="O46" t="s">
        <v>517</v>
      </c>
      <c r="P46" t="s">
        <v>628</v>
      </c>
      <c r="Q46" t="s">
        <v>629</v>
      </c>
      <c r="R46" s="98">
        <v>40840</v>
      </c>
      <c r="S46" s="98">
        <v>41348</v>
      </c>
      <c r="T46" t="s">
        <v>612</v>
      </c>
    </row>
    <row r="47" spans="1:20">
      <c r="A47">
        <v>3</v>
      </c>
      <c r="B47" t="s">
        <v>315</v>
      </c>
      <c r="C47" t="s">
        <v>519</v>
      </c>
      <c r="D47" t="s">
        <v>613</v>
      </c>
      <c r="E47" t="s">
        <v>604</v>
      </c>
      <c r="F47" t="s">
        <v>605</v>
      </c>
      <c r="I47" t="s">
        <v>216</v>
      </c>
      <c r="J47" t="s">
        <v>607</v>
      </c>
      <c r="K47" s="98">
        <v>40729</v>
      </c>
      <c r="L47" s="98">
        <v>40998</v>
      </c>
      <c r="M47" s="98" t="s">
        <v>608</v>
      </c>
      <c r="N47" s="98" t="s">
        <v>609</v>
      </c>
      <c r="O47" t="s">
        <v>525</v>
      </c>
      <c r="P47" t="s">
        <v>672</v>
      </c>
      <c r="Q47" t="s">
        <v>647</v>
      </c>
      <c r="R47" s="98">
        <v>40828</v>
      </c>
      <c r="S47" s="98">
        <v>40998</v>
      </c>
      <c r="T47" t="s">
        <v>612</v>
      </c>
    </row>
    <row r="48" spans="1:20">
      <c r="A48">
        <v>3</v>
      </c>
      <c r="B48" t="s">
        <v>315</v>
      </c>
      <c r="C48" t="s">
        <v>519</v>
      </c>
      <c r="D48" t="s">
        <v>613</v>
      </c>
      <c r="E48" t="s">
        <v>604</v>
      </c>
      <c r="F48" t="s">
        <v>605</v>
      </c>
      <c r="I48" t="s">
        <v>623</v>
      </c>
      <c r="J48" t="s">
        <v>607</v>
      </c>
      <c r="K48" s="98">
        <v>40714</v>
      </c>
      <c r="L48" s="98">
        <v>40998</v>
      </c>
      <c r="M48" s="98" t="s">
        <v>608</v>
      </c>
      <c r="N48" s="98" t="s">
        <v>609</v>
      </c>
      <c r="O48" t="s">
        <v>524</v>
      </c>
      <c r="P48" t="s">
        <v>673</v>
      </c>
      <c r="Q48" t="s">
        <v>642</v>
      </c>
      <c r="R48" s="98">
        <v>40819</v>
      </c>
      <c r="S48" s="98">
        <v>40998</v>
      </c>
      <c r="T48" t="s">
        <v>612</v>
      </c>
    </row>
    <row r="49" spans="1:20">
      <c r="A49">
        <v>4</v>
      </c>
      <c r="B49" t="s">
        <v>315</v>
      </c>
      <c r="C49" t="s">
        <v>519</v>
      </c>
      <c r="D49" t="s">
        <v>613</v>
      </c>
      <c r="E49" t="s">
        <v>604</v>
      </c>
      <c r="F49" t="s">
        <v>605</v>
      </c>
      <c r="I49" t="s">
        <v>624</v>
      </c>
      <c r="J49" t="s">
        <v>607</v>
      </c>
      <c r="K49" s="98">
        <v>40700</v>
      </c>
      <c r="L49" s="98">
        <v>41029</v>
      </c>
      <c r="M49" s="98" t="s">
        <v>608</v>
      </c>
      <c r="N49" s="98" t="s">
        <v>609</v>
      </c>
      <c r="O49" t="s">
        <v>520</v>
      </c>
      <c r="P49" t="s">
        <v>618</v>
      </c>
      <c r="Q49" t="s">
        <v>619</v>
      </c>
      <c r="R49" s="98">
        <v>40819</v>
      </c>
      <c r="S49" s="98">
        <v>41012</v>
      </c>
      <c r="T49" t="s">
        <v>612</v>
      </c>
    </row>
    <row r="50" spans="1:20">
      <c r="A50">
        <v>3</v>
      </c>
      <c r="B50" t="s">
        <v>315</v>
      </c>
      <c r="C50" t="s">
        <v>509</v>
      </c>
      <c r="D50" t="s">
        <v>613</v>
      </c>
      <c r="E50" t="s">
        <v>604</v>
      </c>
      <c r="F50" t="s">
        <v>605</v>
      </c>
      <c r="I50" t="s">
        <v>149</v>
      </c>
      <c r="J50" t="s">
        <v>607</v>
      </c>
      <c r="K50" s="98">
        <v>40695</v>
      </c>
      <c r="L50" s="98">
        <v>40998</v>
      </c>
      <c r="M50" s="98" t="s">
        <v>608</v>
      </c>
      <c r="N50" s="98" t="s">
        <v>609</v>
      </c>
      <c r="O50" t="s">
        <v>511</v>
      </c>
      <c r="P50" t="s">
        <v>610</v>
      </c>
      <c r="Q50" t="s">
        <v>611</v>
      </c>
      <c r="R50" s="98">
        <v>40819</v>
      </c>
      <c r="S50" s="98">
        <v>41060</v>
      </c>
      <c r="T50" t="s">
        <v>612</v>
      </c>
    </row>
    <row r="51" spans="1:20">
      <c r="A51" s="120">
        <v>3</v>
      </c>
      <c r="B51" s="120" t="s">
        <v>315</v>
      </c>
      <c r="C51" s="120" t="s">
        <v>509</v>
      </c>
      <c r="D51" s="120" t="s">
        <v>613</v>
      </c>
      <c r="E51" s="120" t="s">
        <v>604</v>
      </c>
      <c r="F51" s="119" t="s">
        <v>605</v>
      </c>
      <c r="G51" s="117"/>
      <c r="H51" s="118"/>
      <c r="I51" t="s">
        <v>149</v>
      </c>
      <c r="J51" t="s">
        <v>607</v>
      </c>
      <c r="K51" s="98">
        <v>40694</v>
      </c>
      <c r="L51" s="98">
        <v>40998</v>
      </c>
      <c r="M51" t="s">
        <v>608</v>
      </c>
      <c r="N51" t="s">
        <v>609</v>
      </c>
      <c r="O51" t="s">
        <v>514</v>
      </c>
      <c r="P51" t="s">
        <v>618</v>
      </c>
      <c r="Q51" t="s">
        <v>619</v>
      </c>
      <c r="R51" s="98">
        <v>40817</v>
      </c>
      <c r="S51" s="98">
        <v>40998</v>
      </c>
      <c r="T51" t="s">
        <v>612</v>
      </c>
    </row>
    <row r="52" spans="1:20">
      <c r="A52" s="120">
        <v>3</v>
      </c>
      <c r="B52" s="120" t="s">
        <v>315</v>
      </c>
      <c r="C52" s="120" t="s">
        <v>509</v>
      </c>
      <c r="D52" s="120" t="s">
        <v>613</v>
      </c>
      <c r="E52" s="120" t="s">
        <v>604</v>
      </c>
      <c r="F52" s="119" t="s">
        <v>605</v>
      </c>
      <c r="G52" s="117"/>
      <c r="H52" s="118"/>
      <c r="I52" t="s">
        <v>149</v>
      </c>
      <c r="J52" t="s">
        <v>607</v>
      </c>
      <c r="K52" s="98">
        <v>40694</v>
      </c>
      <c r="L52" s="98">
        <v>40998</v>
      </c>
      <c r="M52" t="s">
        <v>608</v>
      </c>
      <c r="N52" t="s">
        <v>609</v>
      </c>
      <c r="O52" t="s">
        <v>421</v>
      </c>
      <c r="P52" t="s">
        <v>674</v>
      </c>
      <c r="Q52" t="s">
        <v>611</v>
      </c>
      <c r="R52" s="98">
        <v>40817</v>
      </c>
      <c r="S52" s="98">
        <v>40998</v>
      </c>
      <c r="T52" t="s">
        <v>612</v>
      </c>
    </row>
    <row r="53" spans="1:20">
      <c r="A53">
        <v>3</v>
      </c>
      <c r="B53" t="s">
        <v>315</v>
      </c>
      <c r="C53" t="s">
        <v>519</v>
      </c>
      <c r="D53" t="s">
        <v>613</v>
      </c>
      <c r="E53" t="s">
        <v>604</v>
      </c>
      <c r="F53" t="s">
        <v>605</v>
      </c>
      <c r="I53" t="s">
        <v>149</v>
      </c>
      <c r="J53" t="s">
        <v>607</v>
      </c>
      <c r="K53" s="98">
        <v>40676</v>
      </c>
      <c r="L53" s="98">
        <v>40997</v>
      </c>
      <c r="M53" s="98" t="s">
        <v>608</v>
      </c>
      <c r="N53" s="98" t="s">
        <v>609</v>
      </c>
      <c r="O53" t="s">
        <v>146</v>
      </c>
      <c r="P53" t="s">
        <v>610</v>
      </c>
      <c r="Q53" t="s">
        <v>611</v>
      </c>
      <c r="R53" s="98">
        <v>40812</v>
      </c>
      <c r="S53" s="98">
        <v>41012</v>
      </c>
      <c r="T53" t="s">
        <v>612</v>
      </c>
    </row>
    <row r="54" spans="1:20">
      <c r="A54">
        <v>3</v>
      </c>
      <c r="B54" t="s">
        <v>315</v>
      </c>
      <c r="C54" t="s">
        <v>509</v>
      </c>
      <c r="D54" t="s">
        <v>613</v>
      </c>
      <c r="E54" t="s">
        <v>604</v>
      </c>
      <c r="F54" t="s">
        <v>605</v>
      </c>
      <c r="I54" t="s">
        <v>149</v>
      </c>
      <c r="J54" t="s">
        <v>607</v>
      </c>
      <c r="K54" s="98">
        <v>40623</v>
      </c>
      <c r="L54" s="98">
        <v>40999</v>
      </c>
      <c r="M54" s="98" t="s">
        <v>608</v>
      </c>
      <c r="N54" s="98" t="s">
        <v>609</v>
      </c>
      <c r="O54" t="s">
        <v>512</v>
      </c>
      <c r="P54" t="s">
        <v>675</v>
      </c>
      <c r="Q54" t="s">
        <v>611</v>
      </c>
      <c r="R54" s="98">
        <v>40812</v>
      </c>
      <c r="S54" s="98">
        <v>41029</v>
      </c>
      <c r="T54" t="s">
        <v>612</v>
      </c>
    </row>
    <row r="55" spans="1:20">
      <c r="A55">
        <v>3</v>
      </c>
      <c r="B55" t="s">
        <v>315</v>
      </c>
      <c r="C55" t="s">
        <v>509</v>
      </c>
      <c r="D55" t="s">
        <v>613</v>
      </c>
      <c r="E55" t="s">
        <v>604</v>
      </c>
      <c r="F55" t="s">
        <v>605</v>
      </c>
      <c r="I55" t="s">
        <v>149</v>
      </c>
      <c r="J55" t="s">
        <v>607</v>
      </c>
      <c r="K55" s="98">
        <v>40609</v>
      </c>
      <c r="L55" s="98">
        <v>40998</v>
      </c>
      <c r="M55" s="98" t="s">
        <v>608</v>
      </c>
      <c r="N55" s="98" t="s">
        <v>609</v>
      </c>
      <c r="O55" t="s">
        <v>513</v>
      </c>
      <c r="P55" t="s">
        <v>676</v>
      </c>
      <c r="Q55" t="s">
        <v>611</v>
      </c>
      <c r="R55" s="98">
        <v>40802</v>
      </c>
      <c r="S55" s="98">
        <v>40998</v>
      </c>
      <c r="T55" t="s">
        <v>612</v>
      </c>
    </row>
    <row r="56" spans="1:20">
      <c r="A56">
        <v>4</v>
      </c>
      <c r="B56" t="s">
        <v>315</v>
      </c>
      <c r="C56" t="s">
        <v>530</v>
      </c>
      <c r="D56" t="s">
        <v>613</v>
      </c>
      <c r="E56" t="s">
        <v>604</v>
      </c>
      <c r="F56" t="s">
        <v>605</v>
      </c>
      <c r="I56" t="s">
        <v>216</v>
      </c>
      <c r="K56" s="98">
        <v>40581</v>
      </c>
      <c r="L56" s="98">
        <v>41029</v>
      </c>
      <c r="M56" s="98" t="s">
        <v>608</v>
      </c>
      <c r="N56" s="98" t="s">
        <v>609</v>
      </c>
      <c r="O56" t="s">
        <v>531</v>
      </c>
      <c r="P56" t="s">
        <v>677</v>
      </c>
      <c r="Q56" t="s">
        <v>654</v>
      </c>
      <c r="R56" s="98">
        <v>40800</v>
      </c>
      <c r="S56" s="98">
        <v>41026</v>
      </c>
      <c r="T56" t="s">
        <v>612</v>
      </c>
    </row>
    <row r="57" spans="1:20">
      <c r="A57">
        <v>3</v>
      </c>
      <c r="B57" t="s">
        <v>315</v>
      </c>
      <c r="C57" t="s">
        <v>509</v>
      </c>
      <c r="D57" t="s">
        <v>613</v>
      </c>
      <c r="E57" t="s">
        <v>604</v>
      </c>
      <c r="F57" t="s">
        <v>605</v>
      </c>
      <c r="I57" t="s">
        <v>149</v>
      </c>
      <c r="J57" t="s">
        <v>607</v>
      </c>
      <c r="K57" s="98">
        <v>40560</v>
      </c>
      <c r="L57" s="98">
        <v>40998</v>
      </c>
      <c r="M57" s="98" t="s">
        <v>608</v>
      </c>
      <c r="N57" s="98" t="s">
        <v>609</v>
      </c>
      <c r="O57" t="s">
        <v>415</v>
      </c>
      <c r="P57" t="s">
        <v>678</v>
      </c>
      <c r="Q57" t="s">
        <v>679</v>
      </c>
      <c r="R57" s="98">
        <v>40792</v>
      </c>
      <c r="S57" s="98">
        <v>41029</v>
      </c>
      <c r="T57" t="s">
        <v>612</v>
      </c>
    </row>
    <row r="58" spans="1:20">
      <c r="A58">
        <v>3</v>
      </c>
      <c r="B58" t="s">
        <v>315</v>
      </c>
      <c r="C58" t="s">
        <v>509</v>
      </c>
      <c r="D58" t="s">
        <v>613</v>
      </c>
      <c r="E58" t="s">
        <v>604</v>
      </c>
      <c r="F58" t="s">
        <v>605</v>
      </c>
      <c r="I58" t="s">
        <v>627</v>
      </c>
      <c r="J58" t="s">
        <v>607</v>
      </c>
      <c r="K58" s="98">
        <v>40547</v>
      </c>
      <c r="L58" s="98">
        <v>40999</v>
      </c>
      <c r="M58" s="98" t="s">
        <v>608</v>
      </c>
      <c r="N58" s="98" t="s">
        <v>609</v>
      </c>
      <c r="O58" t="s">
        <v>510</v>
      </c>
      <c r="P58" t="s">
        <v>621</v>
      </c>
      <c r="Q58" t="s">
        <v>622</v>
      </c>
      <c r="R58" s="98">
        <v>40787</v>
      </c>
      <c r="S58" s="98">
        <v>40998</v>
      </c>
      <c r="T58" t="s">
        <v>612</v>
      </c>
    </row>
    <row r="59" spans="1:20">
      <c r="A59">
        <v>3</v>
      </c>
      <c r="B59" t="s">
        <v>315</v>
      </c>
      <c r="C59" t="s">
        <v>519</v>
      </c>
      <c r="D59" t="s">
        <v>613</v>
      </c>
      <c r="E59" t="s">
        <v>604</v>
      </c>
      <c r="F59" t="s">
        <v>605</v>
      </c>
      <c r="I59" t="s">
        <v>216</v>
      </c>
      <c r="J59" t="s">
        <v>607</v>
      </c>
      <c r="K59" s="98">
        <v>40497</v>
      </c>
      <c r="L59" s="98">
        <v>40998</v>
      </c>
      <c r="M59" s="98" t="s">
        <v>608</v>
      </c>
      <c r="N59" s="98" t="s">
        <v>609</v>
      </c>
      <c r="O59" t="s">
        <v>376</v>
      </c>
      <c r="P59" t="s">
        <v>610</v>
      </c>
      <c r="Q59" t="s">
        <v>611</v>
      </c>
      <c r="R59" s="98">
        <v>40778</v>
      </c>
      <c r="S59" s="98">
        <v>40998</v>
      </c>
      <c r="T59" t="s">
        <v>612</v>
      </c>
    </row>
    <row r="60" spans="1:20">
      <c r="A60">
        <v>3</v>
      </c>
      <c r="B60" t="s">
        <v>315</v>
      </c>
      <c r="C60" t="s">
        <v>519</v>
      </c>
      <c r="D60" t="s">
        <v>613</v>
      </c>
      <c r="E60" t="s">
        <v>604</v>
      </c>
      <c r="F60" t="s">
        <v>605</v>
      </c>
      <c r="I60" t="s">
        <v>216</v>
      </c>
      <c r="J60" t="s">
        <v>607</v>
      </c>
      <c r="K60" s="98">
        <v>40415</v>
      </c>
      <c r="L60" s="98">
        <v>40999</v>
      </c>
      <c r="M60" s="98" t="s">
        <v>608</v>
      </c>
      <c r="N60" s="98" t="s">
        <v>609</v>
      </c>
      <c r="O60" t="s">
        <v>314</v>
      </c>
      <c r="P60" t="s">
        <v>680</v>
      </c>
      <c r="Q60" t="s">
        <v>662</v>
      </c>
      <c r="R60" s="98">
        <v>40770</v>
      </c>
      <c r="S60" s="98">
        <v>40968</v>
      </c>
      <c r="T60" t="s">
        <v>612</v>
      </c>
    </row>
    <row r="61" spans="1:20">
      <c r="A61">
        <v>3</v>
      </c>
      <c r="B61" t="s">
        <v>315</v>
      </c>
      <c r="C61" t="s">
        <v>519</v>
      </c>
      <c r="D61" t="s">
        <v>613</v>
      </c>
      <c r="E61" t="s">
        <v>604</v>
      </c>
      <c r="F61" t="s">
        <v>605</v>
      </c>
      <c r="I61" t="s">
        <v>681</v>
      </c>
      <c r="J61" t="s">
        <v>607</v>
      </c>
      <c r="K61" s="98">
        <v>40399</v>
      </c>
      <c r="L61" s="98">
        <v>40998</v>
      </c>
      <c r="M61" s="98" t="s">
        <v>608</v>
      </c>
      <c r="N61" s="98" t="s">
        <v>609</v>
      </c>
      <c r="O61" t="s">
        <v>523</v>
      </c>
      <c r="P61" t="s">
        <v>682</v>
      </c>
      <c r="Q61" t="s">
        <v>683</v>
      </c>
      <c r="R61" s="98">
        <v>40757</v>
      </c>
      <c r="S61" s="98">
        <v>40998</v>
      </c>
      <c r="T61" t="s">
        <v>612</v>
      </c>
    </row>
    <row r="62" spans="1:20">
      <c r="A62">
        <v>3</v>
      </c>
      <c r="B62" t="s">
        <v>315</v>
      </c>
      <c r="C62" t="s">
        <v>519</v>
      </c>
      <c r="D62" t="s">
        <v>613</v>
      </c>
      <c r="E62" t="s">
        <v>604</v>
      </c>
      <c r="F62" t="s">
        <v>605</v>
      </c>
      <c r="I62" t="s">
        <v>623</v>
      </c>
      <c r="J62" t="s">
        <v>607</v>
      </c>
      <c r="K62" s="98">
        <v>40399</v>
      </c>
      <c r="L62" s="98">
        <v>40999</v>
      </c>
      <c r="M62" s="98" t="s">
        <v>608</v>
      </c>
      <c r="N62" s="98" t="s">
        <v>609</v>
      </c>
      <c r="O62" t="s">
        <v>521</v>
      </c>
      <c r="P62" t="s">
        <v>621</v>
      </c>
      <c r="Q62" t="s">
        <v>622</v>
      </c>
      <c r="R62" s="98">
        <v>40756</v>
      </c>
      <c r="S62" s="98">
        <v>40988</v>
      </c>
      <c r="T62" t="s">
        <v>612</v>
      </c>
    </row>
    <row r="63" spans="1:20">
      <c r="A63">
        <v>3</v>
      </c>
      <c r="B63" t="s">
        <v>315</v>
      </c>
      <c r="C63" t="s">
        <v>519</v>
      </c>
      <c r="D63" t="s">
        <v>613</v>
      </c>
      <c r="E63" t="s">
        <v>604</v>
      </c>
      <c r="F63" t="s">
        <v>605</v>
      </c>
      <c r="I63" t="s">
        <v>623</v>
      </c>
      <c r="J63" t="s">
        <v>607</v>
      </c>
      <c r="K63" s="98">
        <v>40371</v>
      </c>
      <c r="L63" s="98">
        <v>40999</v>
      </c>
      <c r="M63" s="98" t="s">
        <v>608</v>
      </c>
      <c r="N63" s="98" t="s">
        <v>609</v>
      </c>
      <c r="O63" t="s">
        <v>522</v>
      </c>
      <c r="P63" t="s">
        <v>684</v>
      </c>
      <c r="Q63" t="s">
        <v>611</v>
      </c>
      <c r="R63" s="98">
        <v>40729</v>
      </c>
      <c r="S63" s="98">
        <v>40998</v>
      </c>
      <c r="T63" t="s">
        <v>612</v>
      </c>
    </row>
    <row r="64" spans="1:20">
      <c r="A64">
        <v>3</v>
      </c>
      <c r="B64" t="s">
        <v>315</v>
      </c>
      <c r="C64" t="s">
        <v>519</v>
      </c>
      <c r="D64" t="s">
        <v>613</v>
      </c>
      <c r="E64" t="s">
        <v>604</v>
      </c>
      <c r="F64" t="s">
        <v>605</v>
      </c>
      <c r="I64" t="s">
        <v>624</v>
      </c>
      <c r="J64" t="s">
        <v>607</v>
      </c>
      <c r="K64" s="98">
        <v>40350</v>
      </c>
      <c r="L64" s="98">
        <v>40998</v>
      </c>
      <c r="M64" s="98" t="s">
        <v>608</v>
      </c>
      <c r="N64" s="98" t="s">
        <v>609</v>
      </c>
      <c r="O64" t="s">
        <v>529</v>
      </c>
      <c r="P64" t="s">
        <v>685</v>
      </c>
      <c r="Q64" t="s">
        <v>611</v>
      </c>
      <c r="R64" s="98">
        <v>40725</v>
      </c>
      <c r="S64" s="98">
        <v>40998</v>
      </c>
      <c r="T64" t="s">
        <v>612</v>
      </c>
    </row>
    <row r="65" spans="1:20">
      <c r="A65">
        <v>3</v>
      </c>
      <c r="B65" t="s">
        <v>315</v>
      </c>
      <c r="C65" t="s">
        <v>519</v>
      </c>
      <c r="D65" t="s">
        <v>613</v>
      </c>
      <c r="E65" t="s">
        <v>604</v>
      </c>
      <c r="F65" t="s">
        <v>605</v>
      </c>
      <c r="I65" t="s">
        <v>216</v>
      </c>
      <c r="J65" t="s">
        <v>607</v>
      </c>
      <c r="K65" s="98">
        <v>40323</v>
      </c>
      <c r="L65" s="98">
        <v>40998</v>
      </c>
      <c r="M65" s="98" t="s">
        <v>608</v>
      </c>
      <c r="N65" s="98" t="s">
        <v>609</v>
      </c>
      <c r="O65" t="s">
        <v>256</v>
      </c>
      <c r="P65" t="s">
        <v>686</v>
      </c>
      <c r="Q65" t="s">
        <v>654</v>
      </c>
      <c r="R65" s="98">
        <v>40714</v>
      </c>
      <c r="S65" s="98">
        <v>40998</v>
      </c>
      <c r="T65" t="s">
        <v>612</v>
      </c>
    </row>
    <row r="66" spans="1:20">
      <c r="A66">
        <v>3</v>
      </c>
      <c r="B66" t="s">
        <v>315</v>
      </c>
      <c r="C66" t="s">
        <v>519</v>
      </c>
      <c r="D66" t="s">
        <v>613</v>
      </c>
      <c r="E66" t="s">
        <v>604</v>
      </c>
      <c r="F66" t="s">
        <v>605</v>
      </c>
      <c r="I66" t="s">
        <v>623</v>
      </c>
      <c r="J66" t="s">
        <v>607</v>
      </c>
      <c r="K66" s="98">
        <v>40294</v>
      </c>
      <c r="L66" s="98">
        <v>40999</v>
      </c>
      <c r="M66" s="98" t="s">
        <v>608</v>
      </c>
      <c r="N66" s="98" t="s">
        <v>609</v>
      </c>
      <c r="O66" t="s">
        <v>526</v>
      </c>
      <c r="P66" t="s">
        <v>631</v>
      </c>
      <c r="Q66" t="s">
        <v>622</v>
      </c>
      <c r="R66" s="98">
        <v>40700</v>
      </c>
      <c r="S66" s="98">
        <v>41029</v>
      </c>
      <c r="T66" t="s">
        <v>612</v>
      </c>
    </row>
    <row r="67" spans="1:20">
      <c r="A67">
        <v>3</v>
      </c>
      <c r="B67" t="s">
        <v>315</v>
      </c>
      <c r="C67" t="s">
        <v>519</v>
      </c>
      <c r="D67" t="s">
        <v>613</v>
      </c>
      <c r="E67" t="s">
        <v>604</v>
      </c>
      <c r="F67" t="s">
        <v>605</v>
      </c>
      <c r="I67" t="s">
        <v>149</v>
      </c>
      <c r="J67" t="s">
        <v>607</v>
      </c>
      <c r="K67" s="98">
        <v>40294</v>
      </c>
      <c r="L67" s="98">
        <v>40999</v>
      </c>
      <c r="M67" s="98" t="s">
        <v>608</v>
      </c>
      <c r="N67" s="98" t="s">
        <v>609</v>
      </c>
      <c r="O67" t="s">
        <v>364</v>
      </c>
      <c r="P67" t="s">
        <v>687</v>
      </c>
      <c r="Q67" t="s">
        <v>688</v>
      </c>
      <c r="R67" s="98">
        <v>40695</v>
      </c>
      <c r="S67" s="98">
        <v>40998</v>
      </c>
      <c r="T67" t="s">
        <v>612</v>
      </c>
    </row>
    <row r="68" spans="1:20">
      <c r="A68">
        <v>4</v>
      </c>
      <c r="B68" t="s">
        <v>315</v>
      </c>
      <c r="C68" t="s">
        <v>515</v>
      </c>
      <c r="D68" t="s">
        <v>613</v>
      </c>
      <c r="E68" t="s">
        <v>604</v>
      </c>
      <c r="F68" t="s">
        <v>605</v>
      </c>
      <c r="I68" t="s">
        <v>627</v>
      </c>
      <c r="J68" t="s">
        <v>607</v>
      </c>
      <c r="K68" s="98">
        <v>40245</v>
      </c>
      <c r="L68" s="98">
        <v>41026</v>
      </c>
      <c r="M68" s="98" t="s">
        <v>608</v>
      </c>
      <c r="N68" s="98" t="s">
        <v>609</v>
      </c>
      <c r="O68" t="s">
        <v>518</v>
      </c>
      <c r="P68" t="s">
        <v>621</v>
      </c>
      <c r="Q68" t="s">
        <v>622</v>
      </c>
      <c r="R68" s="98">
        <v>40694</v>
      </c>
      <c r="S68" s="98">
        <v>40998</v>
      </c>
      <c r="T68" t="s">
        <v>612</v>
      </c>
    </row>
    <row r="69" spans="1:20">
      <c r="A69">
        <v>3</v>
      </c>
      <c r="B69" t="s">
        <v>315</v>
      </c>
      <c r="C69" t="s">
        <v>519</v>
      </c>
      <c r="D69" t="s">
        <v>613</v>
      </c>
      <c r="E69" t="s">
        <v>604</v>
      </c>
      <c r="F69" t="s">
        <v>605</v>
      </c>
      <c r="I69" t="s">
        <v>623</v>
      </c>
      <c r="J69" t="s">
        <v>607</v>
      </c>
      <c r="K69" s="98">
        <v>40148</v>
      </c>
      <c r="L69" s="98">
        <v>40999</v>
      </c>
      <c r="M69" s="98" t="s">
        <v>608</v>
      </c>
      <c r="N69" s="98" t="s">
        <v>609</v>
      </c>
      <c r="O69" t="s">
        <v>527</v>
      </c>
      <c r="P69" t="s">
        <v>689</v>
      </c>
      <c r="Q69" t="s">
        <v>665</v>
      </c>
      <c r="R69" s="98">
        <v>40694</v>
      </c>
      <c r="S69" s="98">
        <v>40998</v>
      </c>
      <c r="T69" t="s">
        <v>612</v>
      </c>
    </row>
    <row r="70" spans="1:20">
      <c r="A70">
        <v>4</v>
      </c>
      <c r="B70" t="s">
        <v>315</v>
      </c>
      <c r="C70" t="s">
        <v>530</v>
      </c>
      <c r="D70" t="s">
        <v>613</v>
      </c>
      <c r="E70" t="s">
        <v>604</v>
      </c>
      <c r="F70" t="s">
        <v>605</v>
      </c>
      <c r="I70" t="s">
        <v>627</v>
      </c>
      <c r="K70" s="98">
        <v>40148</v>
      </c>
      <c r="L70" s="98">
        <v>41026</v>
      </c>
      <c r="M70" s="98" t="s">
        <v>608</v>
      </c>
      <c r="N70" s="98" t="s">
        <v>609</v>
      </c>
      <c r="O70" t="s">
        <v>533</v>
      </c>
      <c r="P70" t="s">
        <v>671</v>
      </c>
      <c r="Q70" t="s">
        <v>611</v>
      </c>
      <c r="R70" s="98">
        <v>40686</v>
      </c>
      <c r="S70" s="98">
        <v>40968</v>
      </c>
      <c r="T70" t="s">
        <v>612</v>
      </c>
    </row>
    <row r="71" spans="1:20">
      <c r="A71" s="120">
        <v>4</v>
      </c>
      <c r="B71" s="120" t="s">
        <v>535</v>
      </c>
      <c r="C71" s="120" t="s">
        <v>536</v>
      </c>
      <c r="D71" s="120" t="s">
        <v>613</v>
      </c>
      <c r="E71" s="120" t="s">
        <v>604</v>
      </c>
      <c r="F71" s="119" t="s">
        <v>605</v>
      </c>
      <c r="G71" s="117"/>
      <c r="H71" s="118"/>
      <c r="I71" t="s">
        <v>627</v>
      </c>
      <c r="J71" t="s">
        <v>607</v>
      </c>
      <c r="K71" s="98">
        <v>40912</v>
      </c>
      <c r="L71" s="98">
        <v>41029</v>
      </c>
      <c r="M71" t="s">
        <v>608</v>
      </c>
      <c r="N71" t="s">
        <v>609</v>
      </c>
      <c r="O71" t="s">
        <v>537</v>
      </c>
      <c r="P71" t="s">
        <v>690</v>
      </c>
      <c r="Q71" t="s">
        <v>665</v>
      </c>
      <c r="R71" s="98">
        <v>40676</v>
      </c>
      <c r="S71" s="98">
        <v>40997</v>
      </c>
      <c r="T71" t="s">
        <v>612</v>
      </c>
    </row>
    <row r="72" spans="1:20">
      <c r="A72" s="120">
        <v>3</v>
      </c>
      <c r="B72" s="120" t="s">
        <v>535</v>
      </c>
      <c r="C72" s="120" t="s">
        <v>538</v>
      </c>
      <c r="D72" s="120" t="s">
        <v>613</v>
      </c>
      <c r="E72" s="120" t="s">
        <v>604</v>
      </c>
      <c r="F72" s="119" t="s">
        <v>605</v>
      </c>
      <c r="G72" s="117"/>
      <c r="H72" s="118"/>
      <c r="I72" t="s">
        <v>623</v>
      </c>
      <c r="J72" t="s">
        <v>607</v>
      </c>
      <c r="K72" s="98">
        <v>40778</v>
      </c>
      <c r="L72" s="98">
        <v>40998</v>
      </c>
      <c r="M72" t="s">
        <v>608</v>
      </c>
      <c r="N72" t="s">
        <v>609</v>
      </c>
      <c r="O72" t="s">
        <v>539</v>
      </c>
      <c r="P72" t="s">
        <v>610</v>
      </c>
      <c r="Q72" t="s">
        <v>611</v>
      </c>
      <c r="R72" s="98">
        <v>40644</v>
      </c>
      <c r="S72" s="98">
        <v>40998</v>
      </c>
      <c r="T72" t="s">
        <v>612</v>
      </c>
    </row>
    <row r="73" spans="1:20">
      <c r="A73">
        <v>4</v>
      </c>
      <c r="B73" t="s">
        <v>540</v>
      </c>
      <c r="C73" t="s">
        <v>541</v>
      </c>
      <c r="D73" t="s">
        <v>613</v>
      </c>
      <c r="E73" t="s">
        <v>604</v>
      </c>
      <c r="F73" t="s">
        <v>605</v>
      </c>
      <c r="I73" t="s">
        <v>181</v>
      </c>
      <c r="J73" t="s">
        <v>607</v>
      </c>
      <c r="K73" s="98">
        <v>40952</v>
      </c>
      <c r="L73" s="98">
        <v>41012</v>
      </c>
      <c r="M73" s="98" t="s">
        <v>608</v>
      </c>
      <c r="N73" s="98" t="s">
        <v>609</v>
      </c>
      <c r="O73" t="s">
        <v>542</v>
      </c>
      <c r="P73" t="s">
        <v>668</v>
      </c>
      <c r="Q73" t="s">
        <v>629</v>
      </c>
      <c r="R73" s="98">
        <v>40644</v>
      </c>
      <c r="S73" s="98">
        <v>40998</v>
      </c>
      <c r="T73" t="s">
        <v>612</v>
      </c>
    </row>
    <row r="74" spans="1:20">
      <c r="A74" s="120">
        <v>4</v>
      </c>
      <c r="B74" s="120" t="s">
        <v>543</v>
      </c>
      <c r="C74" s="120" t="s">
        <v>544</v>
      </c>
      <c r="D74" s="120"/>
      <c r="E74" s="120" t="s">
        <v>604</v>
      </c>
      <c r="F74" s="119" t="s">
        <v>605</v>
      </c>
      <c r="G74" s="117"/>
      <c r="H74" s="118"/>
      <c r="I74" t="s">
        <v>182</v>
      </c>
      <c r="J74" t="s">
        <v>607</v>
      </c>
      <c r="K74" s="98">
        <v>40949</v>
      </c>
      <c r="L74" s="98">
        <v>41029</v>
      </c>
      <c r="M74" t="s">
        <v>608</v>
      </c>
      <c r="N74" t="s">
        <v>609</v>
      </c>
      <c r="O74" t="s">
        <v>545</v>
      </c>
      <c r="P74" t="s">
        <v>691</v>
      </c>
      <c r="Q74" t="s">
        <v>647</v>
      </c>
      <c r="R74" s="98">
        <v>40644</v>
      </c>
      <c r="S74" s="98">
        <v>41026</v>
      </c>
      <c r="T74" t="s">
        <v>612</v>
      </c>
    </row>
    <row r="75" spans="1:20">
      <c r="A75" s="120">
        <v>2</v>
      </c>
      <c r="B75" s="120" t="s">
        <v>543</v>
      </c>
      <c r="C75" s="120" t="s">
        <v>546</v>
      </c>
      <c r="D75" s="120"/>
      <c r="E75" s="120" t="s">
        <v>604</v>
      </c>
      <c r="F75" s="119" t="s">
        <v>605</v>
      </c>
      <c r="G75" s="117"/>
      <c r="H75" s="118"/>
      <c r="I75" t="s">
        <v>692</v>
      </c>
      <c r="J75" t="s">
        <v>607</v>
      </c>
      <c r="K75" s="98">
        <v>40941</v>
      </c>
      <c r="L75" s="98">
        <v>40968</v>
      </c>
      <c r="M75" t="s">
        <v>608</v>
      </c>
      <c r="N75" t="s">
        <v>609</v>
      </c>
      <c r="O75" t="s">
        <v>547</v>
      </c>
      <c r="P75" t="s">
        <v>631</v>
      </c>
      <c r="Q75" t="s">
        <v>622</v>
      </c>
      <c r="R75" s="98">
        <v>40634</v>
      </c>
      <c r="S75" s="98">
        <v>40998</v>
      </c>
      <c r="T75" t="s">
        <v>612</v>
      </c>
    </row>
    <row r="76" spans="1:20">
      <c r="A76">
        <v>2</v>
      </c>
      <c r="B76" t="s">
        <v>548</v>
      </c>
      <c r="C76" t="s">
        <v>553</v>
      </c>
      <c r="D76" t="s">
        <v>613</v>
      </c>
      <c r="E76" t="s">
        <v>604</v>
      </c>
      <c r="F76" t="s">
        <v>605</v>
      </c>
      <c r="I76" t="s">
        <v>365</v>
      </c>
      <c r="J76" t="s">
        <v>607</v>
      </c>
      <c r="K76" s="98">
        <v>40940</v>
      </c>
      <c r="L76" s="98">
        <v>42045</v>
      </c>
      <c r="M76" s="98" t="s">
        <v>608</v>
      </c>
      <c r="N76" s="98" t="s">
        <v>693</v>
      </c>
      <c r="O76" t="s">
        <v>554</v>
      </c>
      <c r="P76" t="s">
        <v>694</v>
      </c>
      <c r="Q76" t="s">
        <v>647</v>
      </c>
      <c r="R76" s="98">
        <v>40623</v>
      </c>
      <c r="S76" s="98">
        <v>40999</v>
      </c>
      <c r="T76" t="s">
        <v>612</v>
      </c>
    </row>
    <row r="77" spans="1:20">
      <c r="A77">
        <v>2</v>
      </c>
      <c r="B77" t="s">
        <v>548</v>
      </c>
      <c r="C77" t="s">
        <v>551</v>
      </c>
      <c r="D77" t="s">
        <v>613</v>
      </c>
      <c r="E77" t="s">
        <v>604</v>
      </c>
      <c r="F77" t="s">
        <v>605</v>
      </c>
      <c r="I77" t="s">
        <v>181</v>
      </c>
      <c r="J77" t="s">
        <v>607</v>
      </c>
      <c r="K77" s="98">
        <v>40686</v>
      </c>
      <c r="L77" s="98">
        <v>40968</v>
      </c>
      <c r="M77" s="98" t="s">
        <v>608</v>
      </c>
      <c r="N77" s="98" t="s">
        <v>609</v>
      </c>
      <c r="O77" t="s">
        <v>552</v>
      </c>
      <c r="P77" t="s">
        <v>695</v>
      </c>
      <c r="Q77" t="s">
        <v>654</v>
      </c>
      <c r="R77" s="98">
        <v>40609</v>
      </c>
      <c r="S77" s="98">
        <v>40998</v>
      </c>
      <c r="T77" t="s">
        <v>612</v>
      </c>
    </row>
    <row r="78" spans="1:20">
      <c r="A78">
        <v>3</v>
      </c>
      <c r="B78" t="s">
        <v>548</v>
      </c>
      <c r="C78" t="s">
        <v>549</v>
      </c>
      <c r="D78" t="s">
        <v>613</v>
      </c>
      <c r="E78" t="s">
        <v>604</v>
      </c>
      <c r="F78" t="s">
        <v>605</v>
      </c>
      <c r="I78" t="s">
        <v>149</v>
      </c>
      <c r="J78" t="s">
        <v>607</v>
      </c>
      <c r="K78" s="98">
        <v>40406</v>
      </c>
      <c r="L78" s="98">
        <v>40998</v>
      </c>
      <c r="M78" s="98" t="s">
        <v>608</v>
      </c>
      <c r="N78" s="98" t="s">
        <v>609</v>
      </c>
      <c r="O78" t="s">
        <v>550</v>
      </c>
      <c r="P78" t="s">
        <v>696</v>
      </c>
      <c r="Q78" t="s">
        <v>622</v>
      </c>
      <c r="R78" s="98">
        <v>40588</v>
      </c>
      <c r="S78" s="98">
        <v>40998</v>
      </c>
      <c r="T78" t="s">
        <v>612</v>
      </c>
    </row>
    <row r="79" spans="1:20">
      <c r="A79" s="120">
        <v>4</v>
      </c>
      <c r="B79" s="120" t="s">
        <v>555</v>
      </c>
      <c r="C79" s="120" t="s">
        <v>556</v>
      </c>
      <c r="D79" s="120" t="s">
        <v>613</v>
      </c>
      <c r="E79" s="120" t="s">
        <v>604</v>
      </c>
      <c r="F79" s="119" t="s">
        <v>605</v>
      </c>
      <c r="G79" s="117"/>
      <c r="H79" s="118"/>
      <c r="I79" t="s">
        <v>624</v>
      </c>
      <c r="J79" t="s">
        <v>607</v>
      </c>
      <c r="K79" s="98">
        <v>40819</v>
      </c>
      <c r="L79" s="98">
        <v>41012</v>
      </c>
      <c r="M79" t="s">
        <v>608</v>
      </c>
      <c r="N79" t="s">
        <v>609</v>
      </c>
      <c r="O79" t="s">
        <v>557</v>
      </c>
      <c r="P79" t="s">
        <v>618</v>
      </c>
      <c r="Q79" t="s">
        <v>619</v>
      </c>
      <c r="R79" s="98">
        <v>40581</v>
      </c>
      <c r="S79" s="98">
        <v>41029</v>
      </c>
      <c r="T79" t="s">
        <v>612</v>
      </c>
    </row>
    <row r="80" spans="1:20">
      <c r="A80" s="120">
        <v>4</v>
      </c>
      <c r="B80" s="120" t="s">
        <v>555</v>
      </c>
      <c r="C80" s="120" t="s">
        <v>556</v>
      </c>
      <c r="D80" s="120" t="s">
        <v>613</v>
      </c>
      <c r="E80" s="120" t="s">
        <v>604</v>
      </c>
      <c r="F80" s="119" t="s">
        <v>605</v>
      </c>
      <c r="G80" s="117"/>
      <c r="H80" s="118"/>
      <c r="I80" t="s">
        <v>365</v>
      </c>
      <c r="J80" t="s">
        <v>607</v>
      </c>
      <c r="K80" s="98">
        <v>40812</v>
      </c>
      <c r="L80" s="98">
        <v>41012</v>
      </c>
      <c r="M80" t="s">
        <v>608</v>
      </c>
      <c r="N80" t="s">
        <v>609</v>
      </c>
      <c r="O80" t="s">
        <v>389</v>
      </c>
      <c r="P80" t="s">
        <v>697</v>
      </c>
      <c r="Q80" t="s">
        <v>679</v>
      </c>
      <c r="R80" s="98">
        <v>40560</v>
      </c>
      <c r="S80" s="98">
        <v>40998</v>
      </c>
      <c r="T80" t="s">
        <v>612</v>
      </c>
    </row>
    <row r="81" spans="1:20">
      <c r="A81">
        <v>3</v>
      </c>
      <c r="B81" t="s">
        <v>229</v>
      </c>
      <c r="C81" t="s">
        <v>558</v>
      </c>
      <c r="D81" t="s">
        <v>613</v>
      </c>
      <c r="E81" t="s">
        <v>604</v>
      </c>
      <c r="F81" t="s">
        <v>605</v>
      </c>
      <c r="I81" t="s">
        <v>623</v>
      </c>
      <c r="J81" t="s">
        <v>607</v>
      </c>
      <c r="K81" s="98">
        <v>40634</v>
      </c>
      <c r="L81" s="98">
        <v>40998</v>
      </c>
      <c r="M81" s="98" t="s">
        <v>608</v>
      </c>
      <c r="N81" s="98" t="s">
        <v>609</v>
      </c>
      <c r="O81" t="s">
        <v>559</v>
      </c>
      <c r="P81" t="s">
        <v>698</v>
      </c>
      <c r="Q81" t="s">
        <v>679</v>
      </c>
      <c r="R81" s="98">
        <v>40547</v>
      </c>
      <c r="S81" s="98">
        <v>40999</v>
      </c>
      <c r="T81" t="s">
        <v>612</v>
      </c>
    </row>
    <row r="82" spans="1:20">
      <c r="A82">
        <v>2</v>
      </c>
      <c r="B82" t="s">
        <v>560</v>
      </c>
      <c r="C82" t="s">
        <v>561</v>
      </c>
      <c r="D82" t="s">
        <v>613</v>
      </c>
      <c r="E82" t="s">
        <v>604</v>
      </c>
      <c r="F82" t="s">
        <v>605</v>
      </c>
      <c r="I82" t="s">
        <v>699</v>
      </c>
      <c r="J82" t="s">
        <v>607</v>
      </c>
      <c r="K82" s="98">
        <v>40940</v>
      </c>
      <c r="L82" s="98">
        <v>40968</v>
      </c>
      <c r="M82" s="98" t="s">
        <v>608</v>
      </c>
      <c r="N82" s="98" t="s">
        <v>700</v>
      </c>
      <c r="O82" t="s">
        <v>335</v>
      </c>
      <c r="P82" t="s">
        <v>701</v>
      </c>
      <c r="Q82" t="s">
        <v>611</v>
      </c>
      <c r="R82" s="98">
        <v>40499</v>
      </c>
      <c r="S82" s="98">
        <v>40998</v>
      </c>
      <c r="T82" t="s">
        <v>612</v>
      </c>
    </row>
    <row r="83" spans="1:20">
      <c r="A83" s="120">
        <v>3</v>
      </c>
      <c r="B83" s="120" t="s">
        <v>297</v>
      </c>
      <c r="C83" s="120" t="s">
        <v>562</v>
      </c>
      <c r="D83" s="120" t="s">
        <v>613</v>
      </c>
      <c r="E83" s="120" t="s">
        <v>604</v>
      </c>
      <c r="F83" s="119" t="s">
        <v>605</v>
      </c>
      <c r="G83" s="117"/>
      <c r="H83" s="118"/>
      <c r="I83" t="s">
        <v>365</v>
      </c>
      <c r="J83" t="s">
        <v>607</v>
      </c>
      <c r="K83" s="98">
        <v>40819</v>
      </c>
      <c r="L83" s="98">
        <v>40998</v>
      </c>
      <c r="M83" t="s">
        <v>608</v>
      </c>
      <c r="N83" t="s">
        <v>609</v>
      </c>
      <c r="O83" t="s">
        <v>563</v>
      </c>
      <c r="P83" t="s">
        <v>702</v>
      </c>
      <c r="Q83" t="s">
        <v>703</v>
      </c>
      <c r="R83" s="98">
        <v>40497</v>
      </c>
      <c r="S83" s="98">
        <v>40998</v>
      </c>
      <c r="T83" t="s">
        <v>612</v>
      </c>
    </row>
    <row r="84" spans="1:20">
      <c r="A84" s="120">
        <v>3</v>
      </c>
      <c r="B84" s="120" t="s">
        <v>564</v>
      </c>
      <c r="C84" s="120" t="s">
        <v>567</v>
      </c>
      <c r="D84" s="120" t="s">
        <v>613</v>
      </c>
      <c r="E84" s="120" t="s">
        <v>604</v>
      </c>
      <c r="F84" s="119" t="s">
        <v>605</v>
      </c>
      <c r="G84" s="117"/>
      <c r="H84" s="118"/>
      <c r="I84" t="s">
        <v>149</v>
      </c>
      <c r="J84" t="s">
        <v>607</v>
      </c>
      <c r="K84" s="98">
        <v>40911</v>
      </c>
      <c r="L84" s="98">
        <v>40998</v>
      </c>
      <c r="M84" t="s">
        <v>608</v>
      </c>
      <c r="N84" t="s">
        <v>704</v>
      </c>
      <c r="O84" t="s">
        <v>569</v>
      </c>
      <c r="P84" t="s">
        <v>705</v>
      </c>
      <c r="Q84" t="s">
        <v>619</v>
      </c>
      <c r="R84" s="98">
        <v>40415</v>
      </c>
      <c r="S84" s="98">
        <v>40999</v>
      </c>
      <c r="T84" t="s">
        <v>612</v>
      </c>
    </row>
    <row r="85" spans="1:20">
      <c r="A85">
        <v>3</v>
      </c>
      <c r="B85" t="s">
        <v>564</v>
      </c>
      <c r="C85" t="s">
        <v>570</v>
      </c>
      <c r="D85" t="s">
        <v>613</v>
      </c>
      <c r="E85" t="s">
        <v>604</v>
      </c>
      <c r="F85" t="s">
        <v>605</v>
      </c>
      <c r="I85" t="s">
        <v>627</v>
      </c>
      <c r="J85" t="s">
        <v>607</v>
      </c>
      <c r="K85" s="98">
        <v>40756</v>
      </c>
      <c r="L85" s="98">
        <v>40988</v>
      </c>
      <c r="M85" s="98" t="s">
        <v>608</v>
      </c>
      <c r="N85" s="98" t="s">
        <v>609</v>
      </c>
      <c r="O85" t="s">
        <v>371</v>
      </c>
      <c r="P85" t="s">
        <v>610</v>
      </c>
      <c r="Q85" t="s">
        <v>611</v>
      </c>
      <c r="R85" s="98">
        <v>40406</v>
      </c>
      <c r="S85" s="98">
        <v>40998</v>
      </c>
      <c r="T85" t="s">
        <v>612</v>
      </c>
    </row>
    <row r="86" spans="1:20">
      <c r="A86">
        <v>3</v>
      </c>
      <c r="B86" t="s">
        <v>564</v>
      </c>
      <c r="C86" t="s">
        <v>565</v>
      </c>
      <c r="D86" t="s">
        <v>613</v>
      </c>
      <c r="E86" t="s">
        <v>604</v>
      </c>
      <c r="F86" t="s">
        <v>605</v>
      </c>
      <c r="I86" t="s">
        <v>182</v>
      </c>
      <c r="J86" t="s">
        <v>607</v>
      </c>
      <c r="K86" s="98">
        <v>40725</v>
      </c>
      <c r="L86" s="98">
        <v>40998</v>
      </c>
      <c r="M86" s="98" t="s">
        <v>608</v>
      </c>
      <c r="N86" s="98" t="s">
        <v>609</v>
      </c>
      <c r="O86" t="s">
        <v>566</v>
      </c>
      <c r="P86" t="s">
        <v>706</v>
      </c>
      <c r="Q86" t="s">
        <v>707</v>
      </c>
      <c r="R86" s="98">
        <v>40399</v>
      </c>
      <c r="S86" s="98">
        <v>40998</v>
      </c>
      <c r="T86" t="s">
        <v>612</v>
      </c>
    </row>
    <row r="87" spans="1:20">
      <c r="A87">
        <v>3</v>
      </c>
      <c r="B87" t="s">
        <v>564</v>
      </c>
      <c r="C87" t="s">
        <v>571</v>
      </c>
      <c r="D87" t="s">
        <v>613</v>
      </c>
      <c r="E87" t="s">
        <v>604</v>
      </c>
      <c r="F87" t="s">
        <v>605</v>
      </c>
      <c r="I87" t="s">
        <v>182</v>
      </c>
      <c r="J87" t="s">
        <v>607</v>
      </c>
      <c r="K87" s="98">
        <v>40588</v>
      </c>
      <c r="L87" s="98">
        <v>40998</v>
      </c>
      <c r="M87" s="98" t="s">
        <v>608</v>
      </c>
      <c r="N87" s="98" t="s">
        <v>609</v>
      </c>
      <c r="O87" t="s">
        <v>359</v>
      </c>
      <c r="P87" t="s">
        <v>708</v>
      </c>
      <c r="Q87" t="s">
        <v>616</v>
      </c>
      <c r="R87" s="98">
        <v>40399</v>
      </c>
      <c r="S87" s="98">
        <v>40999</v>
      </c>
      <c r="T87" t="s">
        <v>612</v>
      </c>
    </row>
    <row r="88" spans="1:20">
      <c r="A88">
        <v>3</v>
      </c>
      <c r="B88" t="s">
        <v>564</v>
      </c>
      <c r="C88" t="s">
        <v>567</v>
      </c>
      <c r="D88" t="s">
        <v>613</v>
      </c>
      <c r="E88" t="s">
        <v>604</v>
      </c>
      <c r="F88" t="s">
        <v>605</v>
      </c>
      <c r="I88" t="s">
        <v>627</v>
      </c>
      <c r="J88" t="s">
        <v>607</v>
      </c>
      <c r="K88" s="98">
        <v>40238</v>
      </c>
      <c r="L88" s="98">
        <v>40998</v>
      </c>
      <c r="M88" s="98" t="s">
        <v>608</v>
      </c>
      <c r="N88" s="98" t="s">
        <v>609</v>
      </c>
      <c r="O88" t="s">
        <v>568</v>
      </c>
      <c r="P88" t="s">
        <v>709</v>
      </c>
      <c r="Q88" t="s">
        <v>707</v>
      </c>
      <c r="R88" s="98">
        <v>40371</v>
      </c>
      <c r="S88" s="98">
        <v>40999</v>
      </c>
      <c r="T88" t="s">
        <v>612</v>
      </c>
    </row>
    <row r="89" spans="1:20">
      <c r="A89" s="120">
        <v>5</v>
      </c>
      <c r="B89" s="120" t="s">
        <v>572</v>
      </c>
      <c r="C89" s="120" t="s">
        <v>576</v>
      </c>
      <c r="D89" s="120" t="s">
        <v>613</v>
      </c>
      <c r="E89" s="120" t="s">
        <v>604</v>
      </c>
      <c r="F89" s="119" t="s">
        <v>605</v>
      </c>
      <c r="G89" s="117"/>
      <c r="H89" s="118"/>
      <c r="I89" t="s">
        <v>285</v>
      </c>
      <c r="J89" t="s">
        <v>607</v>
      </c>
      <c r="K89" s="98">
        <v>40962</v>
      </c>
      <c r="L89" s="98">
        <v>41033</v>
      </c>
      <c r="M89" s="98" t="s">
        <v>608</v>
      </c>
      <c r="N89" s="98" t="s">
        <v>609</v>
      </c>
      <c r="O89" t="s">
        <v>577</v>
      </c>
      <c r="P89" t="s">
        <v>621</v>
      </c>
      <c r="Q89" t="s">
        <v>622</v>
      </c>
      <c r="R89" s="98">
        <v>40350</v>
      </c>
      <c r="S89" s="98">
        <v>40998</v>
      </c>
      <c r="T89" t="s">
        <v>612</v>
      </c>
    </row>
    <row r="90" spans="1:20">
      <c r="A90" s="120">
        <v>2</v>
      </c>
      <c r="B90" s="120" t="s">
        <v>572</v>
      </c>
      <c r="C90" s="120" t="s">
        <v>573</v>
      </c>
      <c r="D90" s="120" t="s">
        <v>613</v>
      </c>
      <c r="E90" s="120" t="s">
        <v>604</v>
      </c>
      <c r="F90" s="119" t="s">
        <v>605</v>
      </c>
      <c r="G90" s="117"/>
      <c r="H90" s="118"/>
      <c r="I90" t="s">
        <v>182</v>
      </c>
      <c r="J90" t="s">
        <v>607</v>
      </c>
      <c r="K90" s="98">
        <v>40875</v>
      </c>
      <c r="L90" s="98">
        <v>40968</v>
      </c>
      <c r="M90" t="s">
        <v>608</v>
      </c>
      <c r="N90" t="s">
        <v>609</v>
      </c>
      <c r="O90" t="s">
        <v>574</v>
      </c>
      <c r="P90" t="s">
        <v>610</v>
      </c>
      <c r="Q90" t="s">
        <v>611</v>
      </c>
      <c r="R90" s="98">
        <v>40336</v>
      </c>
      <c r="S90" s="98">
        <v>40977</v>
      </c>
      <c r="T90" t="s">
        <v>612</v>
      </c>
    </row>
    <row r="91" spans="1:20">
      <c r="A91">
        <v>3</v>
      </c>
      <c r="B91" t="s">
        <v>572</v>
      </c>
      <c r="C91" t="s">
        <v>573</v>
      </c>
      <c r="D91" t="s">
        <v>613</v>
      </c>
      <c r="E91" t="s">
        <v>604</v>
      </c>
      <c r="F91" t="s">
        <v>605</v>
      </c>
      <c r="I91" t="s">
        <v>182</v>
      </c>
      <c r="J91" t="s">
        <v>607</v>
      </c>
      <c r="K91" s="98">
        <v>40336</v>
      </c>
      <c r="L91" s="98">
        <v>40977</v>
      </c>
      <c r="M91" s="98" t="s">
        <v>608</v>
      </c>
      <c r="N91" s="98" t="s">
        <v>609</v>
      </c>
      <c r="O91" t="s">
        <v>575</v>
      </c>
      <c r="P91" t="s">
        <v>710</v>
      </c>
      <c r="Q91" t="s">
        <v>662</v>
      </c>
      <c r="R91" s="98">
        <v>40323</v>
      </c>
      <c r="S91" s="98">
        <v>40998</v>
      </c>
      <c r="T91" t="s">
        <v>612</v>
      </c>
    </row>
    <row r="92" spans="1:20">
      <c r="A92">
        <v>3</v>
      </c>
      <c r="B92" t="s">
        <v>578</v>
      </c>
      <c r="C92" t="s">
        <v>579</v>
      </c>
      <c r="D92" t="s">
        <v>613</v>
      </c>
      <c r="E92" t="s">
        <v>604</v>
      </c>
      <c r="F92" t="s">
        <v>605</v>
      </c>
      <c r="I92" t="s">
        <v>365</v>
      </c>
      <c r="J92" t="s">
        <v>607</v>
      </c>
      <c r="K92" s="98">
        <v>40917</v>
      </c>
      <c r="L92" s="98">
        <v>40983</v>
      </c>
      <c r="M92" s="98" t="s">
        <v>608</v>
      </c>
      <c r="N92" s="98" t="s">
        <v>700</v>
      </c>
      <c r="O92" t="s">
        <v>569</v>
      </c>
      <c r="P92" t="s">
        <v>705</v>
      </c>
      <c r="Q92" t="s">
        <v>619</v>
      </c>
      <c r="R92" s="98">
        <v>40294</v>
      </c>
      <c r="S92" s="98">
        <v>40999</v>
      </c>
      <c r="T92" t="s">
        <v>612</v>
      </c>
    </row>
    <row r="93" spans="1:20">
      <c r="A93" s="120">
        <v>5</v>
      </c>
      <c r="B93" s="120" t="s">
        <v>578</v>
      </c>
      <c r="C93" s="120" t="s">
        <v>580</v>
      </c>
      <c r="D93" s="120" t="s">
        <v>613</v>
      </c>
      <c r="E93" s="120" t="s">
        <v>604</v>
      </c>
      <c r="F93" s="119" t="s">
        <v>605</v>
      </c>
      <c r="G93" s="117"/>
      <c r="H93" s="118"/>
      <c r="I93" t="s">
        <v>149</v>
      </c>
      <c r="J93" t="s">
        <v>607</v>
      </c>
      <c r="K93" s="98">
        <v>40911</v>
      </c>
      <c r="L93" s="98">
        <v>41058</v>
      </c>
      <c r="M93" t="s">
        <v>608</v>
      </c>
      <c r="N93" t="s">
        <v>630</v>
      </c>
      <c r="O93" t="s">
        <v>581</v>
      </c>
      <c r="P93" t="s">
        <v>711</v>
      </c>
      <c r="Q93" t="s">
        <v>647</v>
      </c>
      <c r="R93" s="98">
        <v>40294</v>
      </c>
      <c r="S93" s="98">
        <v>40999</v>
      </c>
      <c r="T93" t="s">
        <v>612</v>
      </c>
    </row>
    <row r="94" spans="1:20">
      <c r="A94" s="120">
        <v>5</v>
      </c>
      <c r="B94" s="120" t="s">
        <v>578</v>
      </c>
      <c r="C94" s="120" t="s">
        <v>580</v>
      </c>
      <c r="D94" s="120" t="s">
        <v>613</v>
      </c>
      <c r="E94" s="120" t="s">
        <v>604</v>
      </c>
      <c r="F94" s="119" t="s">
        <v>605</v>
      </c>
      <c r="G94" s="117"/>
      <c r="H94" s="118"/>
      <c r="I94" t="s">
        <v>624</v>
      </c>
      <c r="J94" t="s">
        <v>607</v>
      </c>
      <c r="K94" s="98">
        <v>40819</v>
      </c>
      <c r="L94" s="98">
        <v>41060</v>
      </c>
      <c r="M94" t="s">
        <v>608</v>
      </c>
      <c r="N94" t="s">
        <v>609</v>
      </c>
      <c r="O94" t="s">
        <v>582</v>
      </c>
      <c r="P94" t="s">
        <v>691</v>
      </c>
      <c r="Q94" t="s">
        <v>647</v>
      </c>
      <c r="R94" s="98">
        <v>40245</v>
      </c>
      <c r="S94" s="98">
        <v>41026</v>
      </c>
      <c r="T94" t="s">
        <v>612</v>
      </c>
    </row>
    <row r="95" spans="1:20">
      <c r="A95" s="120">
        <v>2</v>
      </c>
      <c r="B95" s="120" t="s">
        <v>583</v>
      </c>
      <c r="C95" s="120" t="s">
        <v>584</v>
      </c>
      <c r="D95" s="120" t="s">
        <v>613</v>
      </c>
      <c r="E95" s="120" t="s">
        <v>604</v>
      </c>
      <c r="F95" s="119" t="s">
        <v>605</v>
      </c>
      <c r="G95" s="117"/>
      <c r="H95" s="118"/>
      <c r="I95" t="s">
        <v>712</v>
      </c>
      <c r="J95" t="s">
        <v>607</v>
      </c>
      <c r="K95" s="98">
        <v>40917</v>
      </c>
      <c r="L95" s="98">
        <v>41320</v>
      </c>
      <c r="M95" t="s">
        <v>608</v>
      </c>
      <c r="N95" t="s">
        <v>609</v>
      </c>
      <c r="O95" t="s">
        <v>408</v>
      </c>
      <c r="P95" t="s">
        <v>610</v>
      </c>
      <c r="Q95" t="s">
        <v>611</v>
      </c>
      <c r="R95" s="98">
        <v>40238</v>
      </c>
      <c r="S95" s="98">
        <v>40998</v>
      </c>
      <c r="T95" t="s">
        <v>612</v>
      </c>
    </row>
    <row r="96" spans="1:20">
      <c r="A96" s="120">
        <v>3</v>
      </c>
      <c r="B96" s="120" t="s">
        <v>583</v>
      </c>
      <c r="C96" s="120" t="s">
        <v>584</v>
      </c>
      <c r="D96" s="120" t="s">
        <v>613</v>
      </c>
      <c r="E96" s="120" t="s">
        <v>604</v>
      </c>
      <c r="F96" s="119" t="s">
        <v>605</v>
      </c>
      <c r="G96" s="117"/>
      <c r="H96" s="118"/>
      <c r="I96" t="s">
        <v>346</v>
      </c>
      <c r="J96" t="s">
        <v>607</v>
      </c>
      <c r="K96" s="98">
        <v>40911</v>
      </c>
      <c r="L96" s="98">
        <v>41348</v>
      </c>
      <c r="M96" t="s">
        <v>608</v>
      </c>
      <c r="N96" t="s">
        <v>609</v>
      </c>
      <c r="O96" t="s">
        <v>585</v>
      </c>
      <c r="P96" t="s">
        <v>648</v>
      </c>
      <c r="Q96" t="s">
        <v>649</v>
      </c>
      <c r="R96" s="98">
        <v>40181</v>
      </c>
      <c r="S96" s="98">
        <v>40998</v>
      </c>
      <c r="T96" t="s">
        <v>612</v>
      </c>
    </row>
    <row r="97" spans="1:20">
      <c r="A97" s="120">
        <v>3</v>
      </c>
      <c r="B97" s="120" t="s">
        <v>583</v>
      </c>
      <c r="C97" s="120" t="s">
        <v>584</v>
      </c>
      <c r="D97" s="120" t="s">
        <v>613</v>
      </c>
      <c r="E97" s="120" t="s">
        <v>604</v>
      </c>
      <c r="F97" s="119" t="s">
        <v>605</v>
      </c>
      <c r="G97" s="117"/>
      <c r="H97" s="118"/>
      <c r="I97" t="s">
        <v>365</v>
      </c>
      <c r="J97" t="s">
        <v>607</v>
      </c>
      <c r="K97" s="98">
        <v>40882</v>
      </c>
      <c r="L97" s="98">
        <v>41348</v>
      </c>
      <c r="M97" t="s">
        <v>608</v>
      </c>
      <c r="N97" t="s">
        <v>609</v>
      </c>
      <c r="O97" t="s">
        <v>586</v>
      </c>
      <c r="P97" t="s">
        <v>621</v>
      </c>
      <c r="Q97" t="s">
        <v>622</v>
      </c>
      <c r="R97" s="98">
        <v>40180</v>
      </c>
      <c r="S97" s="98">
        <v>40998</v>
      </c>
      <c r="T97" t="s">
        <v>612</v>
      </c>
    </row>
    <row r="98" spans="1:20">
      <c r="A98" s="120">
        <v>3</v>
      </c>
      <c r="B98" s="120" t="s">
        <v>583</v>
      </c>
      <c r="C98" s="120" t="s">
        <v>584</v>
      </c>
      <c r="D98" s="120" t="s">
        <v>613</v>
      </c>
      <c r="E98" s="120" t="s">
        <v>604</v>
      </c>
      <c r="F98" s="119" t="s">
        <v>605</v>
      </c>
      <c r="G98" s="117"/>
      <c r="H98" s="118"/>
      <c r="I98" t="s">
        <v>713</v>
      </c>
      <c r="J98" t="s">
        <v>607</v>
      </c>
      <c r="K98" s="98">
        <v>40882</v>
      </c>
      <c r="L98" s="98">
        <v>41348</v>
      </c>
      <c r="M98" t="s">
        <v>608</v>
      </c>
      <c r="N98" t="s">
        <v>609</v>
      </c>
      <c r="O98" t="s">
        <v>354</v>
      </c>
      <c r="P98" t="s">
        <v>714</v>
      </c>
      <c r="Q98" t="s">
        <v>626</v>
      </c>
      <c r="R98" s="98">
        <v>40179</v>
      </c>
      <c r="S98" s="98">
        <v>40998</v>
      </c>
      <c r="T98" t="s">
        <v>612</v>
      </c>
    </row>
    <row r="99" spans="1:20">
      <c r="A99" s="120">
        <v>4</v>
      </c>
      <c r="B99" s="120" t="s">
        <v>583</v>
      </c>
      <c r="C99" s="120" t="s">
        <v>584</v>
      </c>
      <c r="D99" s="120" t="s">
        <v>613</v>
      </c>
      <c r="E99" s="120" t="s">
        <v>604</v>
      </c>
      <c r="F99" s="119" t="s">
        <v>605</v>
      </c>
      <c r="G99" s="117"/>
      <c r="H99" s="118"/>
      <c r="I99" t="s">
        <v>365</v>
      </c>
      <c r="J99" t="s">
        <v>607</v>
      </c>
      <c r="K99" s="98">
        <v>40840</v>
      </c>
      <c r="L99" s="98">
        <v>41029</v>
      </c>
      <c r="M99" t="s">
        <v>608</v>
      </c>
      <c r="N99" t="s">
        <v>609</v>
      </c>
      <c r="O99" t="s">
        <v>587</v>
      </c>
      <c r="P99" t="s">
        <v>715</v>
      </c>
      <c r="Q99" t="s">
        <v>622</v>
      </c>
      <c r="R99" s="98">
        <v>40148</v>
      </c>
      <c r="S99" s="98">
        <v>40999</v>
      </c>
      <c r="T99" t="s">
        <v>612</v>
      </c>
    </row>
    <row r="100" spans="1:20">
      <c r="A100" s="120">
        <v>3</v>
      </c>
      <c r="B100" s="120" t="s">
        <v>583</v>
      </c>
      <c r="C100" s="120" t="s">
        <v>584</v>
      </c>
      <c r="D100" s="120" t="s">
        <v>613</v>
      </c>
      <c r="E100" s="120" t="s">
        <v>604</v>
      </c>
      <c r="F100" s="119" t="s">
        <v>605</v>
      </c>
      <c r="G100" s="117"/>
      <c r="H100" s="118"/>
      <c r="I100" t="s">
        <v>712</v>
      </c>
      <c r="J100" t="s">
        <v>607</v>
      </c>
      <c r="K100" s="98">
        <v>40840</v>
      </c>
      <c r="L100" s="98">
        <v>41348</v>
      </c>
      <c r="M100" t="s">
        <v>608</v>
      </c>
      <c r="N100" t="s">
        <v>609</v>
      </c>
      <c r="O100" t="s">
        <v>588</v>
      </c>
      <c r="P100" t="s">
        <v>716</v>
      </c>
      <c r="Q100" t="s">
        <v>626</v>
      </c>
      <c r="R100" s="98">
        <v>40148</v>
      </c>
      <c r="S100" s="98">
        <v>41026</v>
      </c>
      <c r="T100" t="s">
        <v>612</v>
      </c>
    </row>
  </sheetData>
  <autoFilter ref="A1:Q84">
    <sortState ref="A2:Q100">
      <sortCondition ref="B1:B84"/>
    </sortState>
  </autoFilter>
  <phoneticPr fontId="0" type="noConversion"/>
  <pageMargins left="0.75" right="0.75" top="0.23" bottom="0.63" header="0.18" footer="0.5"/>
  <pageSetup scale="2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6"/>
  <sheetViews>
    <sheetView workbookViewId="0">
      <selection activeCell="A29" sqref="A29"/>
    </sheetView>
  </sheetViews>
  <sheetFormatPr defaultRowHeight="12.75"/>
  <cols>
    <col min="9" max="9" width="11.28515625" customWidth="1"/>
  </cols>
  <sheetData>
    <row r="1" spans="1:13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13">
      <c r="A2" s="100" t="s">
        <v>717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13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13">
      <c r="A4" s="100" t="s">
        <v>718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13">
      <c r="A5" s="99" t="s">
        <v>719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</row>
    <row r="6" spans="1:13">
      <c r="A6" s="99" t="s">
        <v>720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>
      <c r="A7" s="99" t="s">
        <v>721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>
      <c r="A9" s="100" t="s">
        <v>722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</row>
    <row r="10" spans="1:13">
      <c r="A10" s="99" t="s">
        <v>723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</row>
    <row r="11" spans="1:13">
      <c r="A11" s="99" t="s">
        <v>724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</row>
    <row r="12" spans="1:13">
      <c r="A12" s="99" t="s">
        <v>725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</row>
    <row r="13" spans="1:13">
      <c r="A13" s="99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</row>
    <row r="14" spans="1:13">
      <c r="A14" s="100" t="s">
        <v>726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1:13">
      <c r="A15" s="100" t="s">
        <v>727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</row>
    <row r="16" spans="1:13">
      <c r="A16" s="99" t="s">
        <v>728</v>
      </c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</row>
    <row r="17" spans="1:13">
      <c r="A17" s="99"/>
      <c r="B17" s="99" t="s">
        <v>729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1:13">
      <c r="A18" s="99"/>
      <c r="B18" s="99" t="s">
        <v>730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1:13">
      <c r="A19" s="99" t="s">
        <v>731</v>
      </c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1:13">
      <c r="A20" s="99"/>
      <c r="B20" s="99" t="s">
        <v>732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1:13">
      <c r="A21" s="99"/>
      <c r="B21" s="99" t="s">
        <v>733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1:13">
      <c r="A22" s="99"/>
      <c r="B22" s="99" t="s">
        <v>734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1:13">
      <c r="A23" s="99"/>
      <c r="B23" s="99" t="s">
        <v>735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1:13">
      <c r="A24" s="99"/>
      <c r="B24" s="99" t="s">
        <v>736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1:13">
      <c r="A25" s="99"/>
      <c r="B25" s="99" t="s">
        <v>737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1:13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1:13">
      <c r="A27" s="100" t="s">
        <v>738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1:13">
      <c r="A28" s="99" t="s">
        <v>739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1:13">
      <c r="A29" s="99"/>
      <c r="B29" s="99" t="s">
        <v>740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1:13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1:13">
      <c r="A31" s="100" t="s">
        <v>19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1:13">
      <c r="A32" s="99"/>
      <c r="B32" s="99" t="s">
        <v>741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1:13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1:13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1:13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1:13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9C6B254BCD3E4DB881D9FB55450C8F" ma:contentTypeVersion="1" ma:contentTypeDescription="Create a new document." ma:contentTypeScope="" ma:versionID="15142b9179d2c8765369a0d47ce729d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62B833-28F7-46DF-87AF-327F36D29790}">
  <ds:schemaRefs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A35D9DE-0128-4A02-BA82-4BE69EA95F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57E4FAD-139F-43C4-ACC8-DD2CEFAE79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3-month view</vt:lpstr>
      <vt:lpstr>Rolloffs Data</vt:lpstr>
      <vt:lpstr>Sheet1</vt:lpstr>
      <vt:lpstr>3 Mo Hires</vt:lpstr>
      <vt:lpstr>3 Mo Attrits</vt:lpstr>
      <vt:lpstr>3 Month Table</vt:lpstr>
      <vt:lpstr>All Data - 3 months</vt:lpstr>
      <vt:lpstr>How To</vt:lpstr>
      <vt:lpstr>Enhancement Ideas</vt:lpstr>
      <vt:lpstr>Definitions</vt:lpstr>
      <vt:lpstr>'3-month view'!Print_Titles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Jancaric, Janelle</dc:creator>
  <cp:lastModifiedBy>Chunyou Zhao</cp:lastModifiedBy>
  <cp:lastPrinted>2014-01-31T18:11:31Z</cp:lastPrinted>
  <dcterms:created xsi:type="dcterms:W3CDTF">2005-10-31T18:06:47Z</dcterms:created>
  <dcterms:modified xsi:type="dcterms:W3CDTF">2015-10-07T14:44:15Z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0x010100219C6B254BCD3E4DB881D9FB55450C8F</vt:lpwstr>
  </property>
</Properties>
</file>