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D5024A69-D17E-4524-AEA8-BA39D75159ED}" xr6:coauthVersionLast="47" xr6:coauthVersionMax="47" xr10:uidLastSave="{00000000-0000-0000-0000-000000000000}"/>
  <bookViews>
    <workbookView xWindow="1710" yWindow="345" windowWidth="26310" windowHeight="14835" xr2:uid="{D7C656DE-16ED-43C8-AFC7-AB77DDA81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K27" i="1"/>
  <c r="J27" i="1" s="1" a="1"/>
  <c r="J27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3" i="1"/>
  <c r="K4" i="1" l="1"/>
  <c r="J4" i="1" s="1" a="1"/>
  <c r="J4" i="1" s="1"/>
  <c r="K5" i="1"/>
  <c r="J5" i="1" s="1" a="1"/>
  <c r="J5" i="1" s="1"/>
  <c r="K6" i="1"/>
  <c r="K7" i="1"/>
  <c r="J7" i="1" s="1" a="1"/>
  <c r="J7" i="1" s="1"/>
  <c r="K8" i="1"/>
  <c r="J8" i="1" s="1" a="1"/>
  <c r="J8" i="1" s="1"/>
  <c r="K9" i="1"/>
  <c r="J9" i="1" s="1" a="1"/>
  <c r="J9" i="1" s="1"/>
  <c r="K10" i="1"/>
  <c r="J10" i="1" s="1" a="1"/>
  <c r="J10" i="1" s="1"/>
  <c r="K11" i="1"/>
  <c r="J11" i="1" s="1" a="1"/>
  <c r="J11" i="1" s="1"/>
  <c r="K12" i="1"/>
  <c r="J12" i="1" s="1" a="1"/>
  <c r="J12" i="1" s="1"/>
  <c r="K13" i="1"/>
  <c r="J13" i="1" s="1" a="1"/>
  <c r="J13" i="1" s="1"/>
  <c r="K14" i="1"/>
  <c r="K15" i="1"/>
  <c r="K16" i="1"/>
  <c r="K17" i="1"/>
  <c r="J17" i="1" s="1" a="1"/>
  <c r="J17" i="1" s="1"/>
  <c r="K18" i="1"/>
  <c r="J18" i="1" s="1" a="1"/>
  <c r="J18" i="1" s="1"/>
  <c r="K19" i="1"/>
  <c r="J19" i="1" s="1" a="1"/>
  <c r="J19" i="1" s="1"/>
  <c r="K20" i="1"/>
  <c r="K21" i="1"/>
  <c r="J21" i="1" s="1" a="1"/>
  <c r="J21" i="1" s="1"/>
  <c r="K22" i="1"/>
  <c r="K28" i="1"/>
  <c r="J28" i="1" s="1" a="1"/>
  <c r="J28" i="1" s="1"/>
  <c r="K29" i="1"/>
  <c r="J29" i="1" s="1" a="1"/>
  <c r="J29" i="1" s="1"/>
  <c r="K30" i="1"/>
  <c r="J30" i="1" s="1" a="1"/>
  <c r="J30" i="1" s="1"/>
  <c r="K31" i="1"/>
  <c r="K32" i="1"/>
  <c r="K33" i="1"/>
  <c r="J33" i="1" s="1" a="1"/>
  <c r="J33" i="1" s="1"/>
  <c r="K34" i="1"/>
  <c r="J34" i="1" s="1" a="1"/>
  <c r="J34" i="1" s="1"/>
  <c r="K35" i="1"/>
  <c r="J35" i="1" s="1" a="1"/>
  <c r="J35" i="1" s="1"/>
  <c r="K36" i="1"/>
  <c r="J36" i="1" s="1" a="1"/>
  <c r="J36" i="1" s="1"/>
  <c r="K37" i="1"/>
  <c r="J37" i="1" s="1" a="1"/>
  <c r="J37" i="1" s="1"/>
  <c r="K38" i="1"/>
  <c r="J38" i="1" s="1" a="1"/>
  <c r="J38" i="1" s="1"/>
  <c r="K39" i="1"/>
  <c r="K40" i="1"/>
  <c r="K41" i="1"/>
  <c r="K42" i="1"/>
  <c r="J42" i="1" s="1" a="1"/>
  <c r="J42" i="1" s="1"/>
  <c r="K43" i="1"/>
  <c r="J43" i="1" s="1" a="1"/>
  <c r="J43" i="1" s="1"/>
  <c r="K44" i="1"/>
  <c r="J44" i="1" s="1" a="1"/>
  <c r="J44" i="1" s="1"/>
  <c r="K45" i="1"/>
  <c r="J45" i="1" s="1" a="1"/>
  <c r="J45" i="1" s="1"/>
  <c r="K46" i="1"/>
  <c r="J46" i="1" s="1" a="1"/>
  <c r="J46" i="1" s="1"/>
  <c r="K47" i="1"/>
  <c r="K51" i="1"/>
  <c r="J51" i="1" s="1" a="1"/>
  <c r="J51" i="1" s="1"/>
  <c r="K52" i="1"/>
  <c r="J52" i="1" s="1" a="1"/>
  <c r="J52" i="1" s="1"/>
  <c r="K53" i="1"/>
  <c r="J53" i="1" s="1" a="1"/>
  <c r="J53" i="1" s="1"/>
  <c r="K54" i="1"/>
  <c r="J54" i="1" s="1" a="1"/>
  <c r="J54" i="1" s="1"/>
  <c r="K55" i="1"/>
  <c r="J55" i="1" s="1" a="1"/>
  <c r="J55" i="1" s="1"/>
  <c r="K56" i="1"/>
  <c r="J56" i="1" s="1" a="1"/>
  <c r="J56" i="1" s="1"/>
  <c r="K57" i="1"/>
  <c r="K58" i="1"/>
  <c r="J58" i="1" s="1" a="1"/>
  <c r="J58" i="1" s="1"/>
  <c r="K59" i="1"/>
  <c r="J59" i="1" s="1" a="1"/>
  <c r="J59" i="1" s="1"/>
  <c r="K60" i="1"/>
  <c r="J60" i="1" s="1" a="1"/>
  <c r="J60" i="1" s="1"/>
  <c r="K61" i="1"/>
  <c r="J61" i="1" s="1" a="1"/>
  <c r="J61" i="1" s="1"/>
  <c r="K62" i="1"/>
  <c r="J62" i="1" s="1" a="1"/>
  <c r="J62" i="1" s="1"/>
  <c r="K63" i="1"/>
  <c r="J63" i="1" s="1" a="1"/>
  <c r="J63" i="1" s="1"/>
  <c r="K64" i="1"/>
  <c r="J64" i="1" s="1" a="1"/>
  <c r="J64" i="1" s="1"/>
  <c r="K65" i="1"/>
  <c r="K66" i="1"/>
  <c r="J66" i="1" s="1" a="1"/>
  <c r="J66" i="1" s="1"/>
  <c r="K67" i="1"/>
  <c r="J67" i="1" s="1" a="1"/>
  <c r="J67" i="1" s="1"/>
  <c r="K68" i="1"/>
  <c r="J68" i="1" s="1" a="1"/>
  <c r="J68" i="1" s="1"/>
  <c r="K72" i="1"/>
  <c r="J72" i="1" s="1" a="1"/>
  <c r="J72" i="1" s="1"/>
  <c r="K73" i="1"/>
  <c r="J73" i="1" s="1" a="1"/>
  <c r="J73" i="1" s="1"/>
  <c r="K74" i="1"/>
  <c r="K75" i="1"/>
  <c r="J75" i="1" s="1" a="1"/>
  <c r="J75" i="1" s="1"/>
  <c r="K76" i="1"/>
  <c r="J76" i="1" s="1" a="1"/>
  <c r="J76" i="1" s="1"/>
  <c r="K77" i="1"/>
  <c r="K78" i="1"/>
  <c r="J78" i="1" s="1" a="1"/>
  <c r="J78" i="1" s="1"/>
  <c r="K79" i="1"/>
  <c r="J79" i="1" s="1" a="1"/>
  <c r="J79" i="1" s="1"/>
  <c r="K80" i="1"/>
  <c r="J80" i="1" s="1" a="1"/>
  <c r="J80" i="1" s="1"/>
  <c r="K81" i="1"/>
  <c r="J81" i="1" s="1" a="1"/>
  <c r="J81" i="1" s="1"/>
  <c r="K82" i="1"/>
  <c r="J82" i="1" s="1" a="1"/>
  <c r="J82" i="1" s="1"/>
  <c r="K83" i="1"/>
  <c r="J83" i="1" s="1" a="1"/>
  <c r="J83" i="1" s="1"/>
  <c r="K84" i="1"/>
  <c r="J84" i="1" s="1" a="1"/>
  <c r="J84" i="1" s="1"/>
  <c r="K85" i="1"/>
  <c r="J85" i="1" s="1" a="1"/>
  <c r="J85" i="1" s="1"/>
  <c r="K86" i="1"/>
  <c r="J86" i="1" s="1" a="1"/>
  <c r="J86" i="1" s="1"/>
  <c r="K87" i="1"/>
  <c r="J87" i="1" s="1" a="1"/>
  <c r="J87" i="1" s="1"/>
  <c r="K88" i="1"/>
  <c r="J88" i="1" s="1" a="1"/>
  <c r="J88" i="1" s="1"/>
  <c r="K89" i="1"/>
  <c r="J89" i="1" s="1" a="1"/>
  <c r="J89" i="1" s="1"/>
  <c r="K90" i="1"/>
  <c r="J90" i="1" s="1" a="1"/>
  <c r="J90" i="1" s="1"/>
  <c r="K91" i="1"/>
  <c r="J91" i="1" s="1" a="1"/>
  <c r="J91" i="1" s="1"/>
  <c r="K92" i="1"/>
  <c r="J92" i="1" s="1" a="1"/>
  <c r="J92" i="1" s="1"/>
  <c r="K3" i="1"/>
  <c r="J3" i="1" s="1" a="1"/>
  <c r="J3" i="1" s="1"/>
  <c r="J6" i="1" a="1"/>
  <c r="J6" i="1" s="1"/>
  <c r="J14" i="1" a="1"/>
  <c r="J14" i="1" s="1"/>
  <c r="J15" i="1" a="1"/>
  <c r="J15" i="1" s="1"/>
  <c r="J16" i="1" a="1"/>
  <c r="J16" i="1" s="1"/>
  <c r="J20" i="1" a="1"/>
  <c r="J20" i="1" s="1"/>
  <c r="J22" i="1" a="1"/>
  <c r="J22" i="1" s="1"/>
  <c r="J31" i="1" a="1"/>
  <c r="J31" i="1" s="1"/>
  <c r="J32" i="1" a="1"/>
  <c r="J32" i="1" s="1"/>
  <c r="J39" i="1" a="1"/>
  <c r="J39" i="1" s="1"/>
  <c r="J40" i="1" a="1"/>
  <c r="J40" i="1" s="1"/>
  <c r="J41" i="1" a="1"/>
  <c r="J41" i="1" s="1"/>
  <c r="J47" i="1" a="1"/>
  <c r="J47" i="1" s="1"/>
  <c r="J57" i="1" a="1"/>
  <c r="J57" i="1" s="1"/>
  <c r="J65" i="1" a="1"/>
  <c r="J65" i="1" s="1"/>
  <c r="J74" i="1" a="1"/>
  <c r="J74" i="1" s="1"/>
  <c r="J77" i="1" a="1"/>
  <c r="J77" i="1" s="1"/>
  <c r="AI82" i="1" l="1" a="1"/>
  <c r="AI82" i="1" s="1"/>
  <c r="AC82" i="1"/>
  <c r="AI81" i="1" a="1"/>
  <c r="AI81" i="1" s="1"/>
  <c r="AC81" i="1"/>
  <c r="AI80" i="1" a="1"/>
  <c r="AI80" i="1" s="1"/>
  <c r="AC80" i="1"/>
  <c r="AI79" i="1" a="1"/>
  <c r="AI79" i="1" s="1"/>
  <c r="AC79" i="1"/>
  <c r="AI78" i="1" a="1"/>
  <c r="AI78" i="1" s="1"/>
  <c r="AC78" i="1"/>
  <c r="AI77" i="1" a="1"/>
  <c r="AI77" i="1" s="1"/>
  <c r="AC77" i="1"/>
  <c r="AI76" i="1" a="1"/>
  <c r="AI76" i="1" s="1"/>
  <c r="AC76" i="1"/>
  <c r="AI75" i="1" a="1"/>
  <c r="AI75" i="1" s="1"/>
  <c r="AC75" i="1"/>
  <c r="AI74" i="1" a="1"/>
  <c r="AI74" i="1" s="1"/>
  <c r="AC74" i="1"/>
  <c r="AI73" i="1" a="1"/>
  <c r="AI73" i="1" s="1"/>
  <c r="AC73" i="1"/>
  <c r="AI72" i="1"/>
  <c r="AI72" i="1" a="1"/>
  <c r="AC72" i="1"/>
  <c r="AI71" i="1" a="1"/>
  <c r="AI71" i="1" s="1"/>
  <c r="AC71" i="1"/>
  <c r="AI70" i="1" a="1"/>
  <c r="AI70" i="1" s="1"/>
  <c r="AC70" i="1"/>
  <c r="AI69" i="1"/>
  <c r="AI69" i="1" a="1"/>
  <c r="AC69" i="1"/>
  <c r="AI68" i="1" a="1"/>
  <c r="AI68" i="1" s="1"/>
  <c r="AC68" i="1"/>
  <c r="AI67" i="1" a="1"/>
  <c r="AI67" i="1" s="1"/>
  <c r="AC67" i="1"/>
  <c r="AI66" i="1" a="1"/>
  <c r="AI66" i="1" s="1"/>
  <c r="AC66" i="1"/>
  <c r="AH45" i="1" a="1"/>
  <c r="AH45" i="1" s="1"/>
  <c r="AH41" i="1" a="1"/>
  <c r="AH41" i="1" s="1"/>
  <c r="AH31" i="1" a="1"/>
  <c r="AH31" i="1" s="1"/>
  <c r="AH20" i="1" a="1"/>
  <c r="AH20" i="1" s="1"/>
  <c r="AH3" i="1" a="1"/>
  <c r="A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<sst xmlns="http://schemas.openxmlformats.org/spreadsheetml/2006/main" count="1164" uniqueCount="172">
  <si>
    <t>Comisión</t>
  </si>
  <si>
    <t>Materia</t>
  </si>
  <si>
    <t>Hora Inicio</t>
  </si>
  <si>
    <t>Hora Fin</t>
  </si>
  <si>
    <t>Día</t>
  </si>
  <si>
    <t>Tipo Materia</t>
  </si>
  <si>
    <t>Periodo</t>
  </si>
  <si>
    <t>Nombre Carrera</t>
  </si>
  <si>
    <t>Código Carrera</t>
  </si>
  <si>
    <t>Nombre Materia</t>
  </si>
  <si>
    <t>Electiva</t>
  </si>
  <si>
    <t>4K1</t>
  </si>
  <si>
    <t>AS</t>
  </si>
  <si>
    <t>Jueves</t>
  </si>
  <si>
    <t>Anual</t>
  </si>
  <si>
    <t>ANUAL</t>
  </si>
  <si>
    <t>Ing. En Sistemas</t>
  </si>
  <si>
    <t>K</t>
  </si>
  <si>
    <t>Administración de Sistemas de Información</t>
  </si>
  <si>
    <t>Lunes</t>
  </si>
  <si>
    <t>Green</t>
  </si>
  <si>
    <t>Martes</t>
  </si>
  <si>
    <t>Cuatrimestral</t>
  </si>
  <si>
    <t>CUAT1</t>
  </si>
  <si>
    <t>GS</t>
  </si>
  <si>
    <t>Green Software</t>
  </si>
  <si>
    <t>Viernes</t>
  </si>
  <si>
    <t>GI</t>
  </si>
  <si>
    <t>Miércoles</t>
  </si>
  <si>
    <t>Gestión Industrial de la Producción</t>
  </si>
  <si>
    <t>LEG</t>
  </si>
  <si>
    <t>CUAT2</t>
  </si>
  <si>
    <t>Legislación</t>
  </si>
  <si>
    <t>IOP</t>
  </si>
  <si>
    <t>Investigación Operativa</t>
  </si>
  <si>
    <t>TA</t>
  </si>
  <si>
    <t>Tecnologías para la Automatización</t>
  </si>
  <si>
    <t>DAO</t>
  </si>
  <si>
    <t>Desarrollo de Aplicaciones con Objetos</t>
  </si>
  <si>
    <t>RED</t>
  </si>
  <si>
    <t>Redes de Datos</t>
  </si>
  <si>
    <t>SIM</t>
  </si>
  <si>
    <t>Simulación</t>
  </si>
  <si>
    <t>IS</t>
  </si>
  <si>
    <t>Ingeniería y Calidad de Software</t>
  </si>
  <si>
    <t>GMP</t>
  </si>
  <si>
    <t>Gestión de la Mejora de Procesos</t>
  </si>
  <si>
    <t>4K2</t>
  </si>
  <si>
    <t>Tecnologías para la automatización</t>
  </si>
  <si>
    <t>4K3</t>
  </si>
  <si>
    <t>4K4</t>
  </si>
  <si>
    <t>4k4</t>
  </si>
  <si>
    <t>ComMul</t>
  </si>
  <si>
    <t>CM</t>
  </si>
  <si>
    <t>Comunicación Multimedial en el Desarrollo de</t>
  </si>
  <si>
    <t>DevOps</t>
  </si>
  <si>
    <t>DO</t>
  </si>
  <si>
    <t>Desarrollo y Operaciones DevOps</t>
  </si>
  <si>
    <t>True</t>
  </si>
  <si>
    <t>id_horario</t>
  </si>
  <si>
    <t>id_dia</t>
  </si>
  <si>
    <t>hora_inicio</t>
  </si>
  <si>
    <t>hora_fin</t>
  </si>
  <si>
    <t>id_materia</t>
  </si>
  <si>
    <t>código</t>
  </si>
  <si>
    <t>nombre</t>
  </si>
  <si>
    <t>anio_carrera</t>
  </si>
  <si>
    <t>electiva</t>
  </si>
  <si>
    <t>id_comisión</t>
  </si>
  <si>
    <t>seccion</t>
  </si>
  <si>
    <t>carrera_id</t>
  </si>
  <si>
    <t>AED</t>
  </si>
  <si>
    <t>Algoritmos y Estructuras de Datos</t>
  </si>
  <si>
    <t>false</t>
  </si>
  <si>
    <t>AM1</t>
  </si>
  <si>
    <t>Análisis Matemático I</t>
  </si>
  <si>
    <t>ACO</t>
  </si>
  <si>
    <t>Arquitectura de Computadoras</t>
  </si>
  <si>
    <t>F1</t>
  </si>
  <si>
    <t>Física I</t>
  </si>
  <si>
    <t>Ingeniería y Sociedad</t>
  </si>
  <si>
    <t>I1</t>
  </si>
  <si>
    <t>Inglés I</t>
  </si>
  <si>
    <t>LED</t>
  </si>
  <si>
    <t>Lógica y Estructuras Discretas</t>
  </si>
  <si>
    <t>SPN</t>
  </si>
  <si>
    <t>Sistemas y Procesos de Negocio</t>
  </si>
  <si>
    <t>AGA</t>
  </si>
  <si>
    <t>Álgebra y Geometría Analítica</t>
  </si>
  <si>
    <t>SSL</t>
  </si>
  <si>
    <t>Sintaxis y Semántica de los Lenguajes</t>
  </si>
  <si>
    <t>AM2</t>
  </si>
  <si>
    <t>Análisis Matematico 2</t>
  </si>
  <si>
    <t>PYE</t>
  </si>
  <si>
    <t>Probabilidad y Estadística</t>
  </si>
  <si>
    <t>SOP</t>
  </si>
  <si>
    <t>Sistemas Operativos</t>
  </si>
  <si>
    <t>ASI</t>
  </si>
  <si>
    <t>Análisis de Sistemas de Información</t>
  </si>
  <si>
    <t>F2</t>
  </si>
  <si>
    <t>Física II</t>
  </si>
  <si>
    <t>PPR</t>
  </si>
  <si>
    <t>Paradigmas de Programación</t>
  </si>
  <si>
    <t>DSI</t>
  </si>
  <si>
    <t>Diseño de Sistemas de Información</t>
  </si>
  <si>
    <t>COM</t>
  </si>
  <si>
    <t>Comunicación de Datos</t>
  </si>
  <si>
    <t>BDD</t>
  </si>
  <si>
    <t>Base de Datos</t>
  </si>
  <si>
    <t>I2</t>
  </si>
  <si>
    <t>Inglés II</t>
  </si>
  <si>
    <t>DDS</t>
  </si>
  <si>
    <t>Desarrollo de Software</t>
  </si>
  <si>
    <t>AN</t>
  </si>
  <si>
    <t>Análisis Numérico</t>
  </si>
  <si>
    <t>ECO</t>
  </si>
  <si>
    <t>Economía</t>
  </si>
  <si>
    <t>BDA</t>
  </si>
  <si>
    <t>Backend de Aplicaciones</t>
  </si>
  <si>
    <t>true</t>
  </si>
  <si>
    <t>SEM</t>
  </si>
  <si>
    <t>Seminario Integrador</t>
  </si>
  <si>
    <t>3K1A</t>
  </si>
  <si>
    <t>3K5A</t>
  </si>
  <si>
    <t>Comunicación Multimedial en el Desarrollo de SI</t>
  </si>
  <si>
    <t>IA</t>
  </si>
  <si>
    <t>Inteligencia Artificial</t>
  </si>
  <si>
    <t>GG</t>
  </si>
  <si>
    <t>Gestión Gerencial</t>
  </si>
  <si>
    <t>SG</t>
  </si>
  <si>
    <t>Sistemas de Gestión</t>
  </si>
  <si>
    <t>DEC</t>
  </si>
  <si>
    <t>Decisiones en Escenarios Complejos</t>
  </si>
  <si>
    <t>GE</t>
  </si>
  <si>
    <t>Gerenciamiento Estratégico</t>
  </si>
  <si>
    <t>HB</t>
  </si>
  <si>
    <t>Habilidades Blandas</t>
  </si>
  <si>
    <t>EMP</t>
  </si>
  <si>
    <t>Emprendimientos Tecnológicos</t>
  </si>
  <si>
    <t>CII</t>
  </si>
  <si>
    <t>Creatividad e Innovación en Ingeniería</t>
  </si>
  <si>
    <t>CON</t>
  </si>
  <si>
    <t>Consultoria en Negocios Digitales</t>
  </si>
  <si>
    <t>PF</t>
  </si>
  <si>
    <t>Proyecto Final</t>
  </si>
  <si>
    <t>SSI</t>
  </si>
  <si>
    <t>Seguridad en los Sistemas de Información</t>
  </si>
  <si>
    <t>SA</t>
  </si>
  <si>
    <t>Ingeniería de Software de Fuentes Abiertas-Libre</t>
  </si>
  <si>
    <t>CDD</t>
  </si>
  <si>
    <t>Ciencia de Datos</t>
  </si>
  <si>
    <t>SDS</t>
  </si>
  <si>
    <t>Seguridad en el Desarrollo de Software</t>
  </si>
  <si>
    <t>TSO</t>
  </si>
  <si>
    <t>Testing de Software</t>
  </si>
  <si>
    <t>DTB</t>
  </si>
  <si>
    <t>Desarrollo con Tecnologías Blockchain</t>
  </si>
  <si>
    <t>IAW</t>
  </si>
  <si>
    <t>Integración de Aplicaciones en Entorno Web</t>
  </si>
  <si>
    <t>comision_id</t>
  </si>
  <si>
    <t>id_periodo</t>
  </si>
  <si>
    <t>Codigo Materia</t>
  </si>
  <si>
    <t>dia_semana</t>
  </si>
  <si>
    <t>1k14</t>
  </si>
  <si>
    <t>AMI</t>
  </si>
  <si>
    <t>Algebra</t>
  </si>
  <si>
    <t>Fisica I</t>
  </si>
  <si>
    <t>Ing y Soc</t>
  </si>
  <si>
    <t>Ingles</t>
  </si>
  <si>
    <t>ICW</t>
  </si>
  <si>
    <t>Código Mat.</t>
  </si>
  <si>
    <t>Tipo 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</si>
</sst>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3" xfId="0" applyFont="1" applyBorder="1" applyAlignment="1">
      <alignment wrapText="1"/>
    </xf>
    <xf numFmtId="20" fontId="3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20" fontId="1" fillId="0" borderId="3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20" fontId="3" fillId="0" borderId="7" xfId="0" applyNumberFormat="1" applyFont="1" applyBorder="1" applyAlignment="1">
      <alignment horizontal="right" wrapText="1"/>
    </xf>
    <xf numFmtId="20" fontId="3" fillId="0" borderId="8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3" fillId="0" borderId="11" xfId="0" applyFont="1" applyBorder="1" applyAlignment="1">
      <alignment horizontal="right" wrapText="1"/>
    </xf>
    <xf numFmtId="20" fontId="3" fillId="0" borderId="11" xfId="0" applyNumberFormat="1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20" fontId="3" fillId="0" borderId="13" xfId="0" applyNumberFormat="1" applyFont="1" applyBorder="1" applyAlignment="1">
      <alignment horizontal="right" wrapText="1"/>
    </xf>
    <xf numFmtId="20" fontId="3" fillId="0" borderId="14" xfId="0" applyNumberFormat="1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 wrapText="1"/>
    </xf>
    <xf numFmtId="20" fontId="3" fillId="0" borderId="17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20" fontId="3" fillId="0" borderId="21" xfId="0" applyNumberFormat="1" applyFont="1" applyBorder="1" applyAlignment="1">
      <alignment horizontal="center" wrapText="1"/>
    </xf>
    <xf numFmtId="20" fontId="3" fillId="0" borderId="22" xfId="0" applyNumberFormat="1" applyFont="1" applyBorder="1" applyAlignment="1">
      <alignment horizontal="center" wrapText="1"/>
    </xf>
    <xf numFmtId="20" fontId="3" fillId="0" borderId="19" xfId="0" applyNumberFormat="1" applyFont="1" applyBorder="1" applyAlignment="1">
      <alignment horizontal="center" wrapText="1"/>
    </xf>
    <xf numFmtId="20" fontId="3" fillId="0" borderId="20" xfId="0" applyNumberFormat="1" applyFont="1" applyBorder="1" applyAlignment="1">
      <alignment horizontal="center" wrapText="1"/>
    </xf>
    <xf numFmtId="20" fontId="1" fillId="0" borderId="22" xfId="0" applyNumberFormat="1" applyFont="1" applyBorder="1" applyAlignment="1">
      <alignment horizontal="center" wrapText="1"/>
    </xf>
    <xf numFmtId="20" fontId="3" fillId="0" borderId="5" xfId="0" applyNumberFormat="1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20" fontId="3" fillId="0" borderId="3" xfId="0" applyNumberFormat="1" applyFont="1" applyBorder="1" applyAlignment="1">
      <alignment horizontal="center" wrapText="1"/>
    </xf>
    <xf numFmtId="20" fontId="3" fillId="0" borderId="24" xfId="0" applyNumberFormat="1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20" fontId="3" fillId="0" borderId="26" xfId="0" applyNumberFormat="1" applyFont="1" applyBorder="1" applyAlignment="1">
      <alignment horizontal="center" wrapText="1"/>
    </xf>
    <xf numFmtId="20" fontId="3" fillId="0" borderId="2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0F3A-A9AD-4612-9676-80CA8332EEB2}">
  <dimension ref="B1:AP170"/>
  <sheetViews>
    <sheetView tabSelected="1" topLeftCell="A25" zoomScale="40" zoomScaleNormal="40" workbookViewId="0">
      <selection activeCell="A49" sqref="A49"/>
    </sheetView>
  </sheetViews>
  <sheetFormatPr baseColWidth="10" defaultRowHeight="15" x14ac:dyDescent="0.25"/>
  <cols>
    <col min="15" max="15" width="9.85546875" customWidth="1"/>
  </cols>
  <sheetData>
    <row r="1" spans="2:35" ht="15" customHeight="1" thickBot="1" x14ac:dyDescent="0.3"/>
    <row r="2" spans="2:35" ht="15" customHeight="1" thickTop="1" thickBot="1" x14ac:dyDescent="0.3">
      <c r="B2" s="31" t="s">
        <v>0</v>
      </c>
      <c r="C2" s="32" t="s">
        <v>159</v>
      </c>
      <c r="D2" s="32" t="s">
        <v>63</v>
      </c>
      <c r="E2" s="32" t="s">
        <v>160</v>
      </c>
      <c r="F2" s="31" t="s">
        <v>170</v>
      </c>
      <c r="G2" s="31" t="s">
        <v>1</v>
      </c>
      <c r="H2" s="31" t="s">
        <v>9</v>
      </c>
      <c r="I2" s="31" t="s">
        <v>4</v>
      </c>
      <c r="J2" s="32" t="s">
        <v>59</v>
      </c>
      <c r="K2" s="33" t="s">
        <v>162</v>
      </c>
      <c r="L2" s="33" t="s">
        <v>2</v>
      </c>
      <c r="M2" s="33" t="s">
        <v>3</v>
      </c>
      <c r="N2" s="31" t="s">
        <v>171</v>
      </c>
      <c r="O2" s="31" t="s">
        <v>6</v>
      </c>
      <c r="P2" s="31" t="s">
        <v>7</v>
      </c>
      <c r="Q2" s="31" t="s">
        <v>8</v>
      </c>
      <c r="R2" s="31" t="s">
        <v>10</v>
      </c>
      <c r="V2" s="5" t="s">
        <v>59</v>
      </c>
      <c r="W2" s="5" t="s">
        <v>60</v>
      </c>
      <c r="X2" s="6" t="s">
        <v>61</v>
      </c>
      <c r="Y2" s="6" t="s">
        <v>62</v>
      </c>
      <c r="AA2" s="6" t="s">
        <v>63</v>
      </c>
      <c r="AB2" s="6" t="s">
        <v>64</v>
      </c>
      <c r="AC2" s="6" t="s">
        <v>65</v>
      </c>
      <c r="AD2" s="6" t="s">
        <v>66</v>
      </c>
      <c r="AE2" s="6" t="s">
        <v>67</v>
      </c>
      <c r="AG2" s="6" t="s">
        <v>68</v>
      </c>
      <c r="AH2" s="6" t="s">
        <v>69</v>
      </c>
      <c r="AI2" s="6" t="s">
        <v>70</v>
      </c>
    </row>
    <row r="3" spans="2:35" ht="15" customHeight="1" thickTop="1" thickBot="1" x14ac:dyDescent="0.3">
      <c r="B3" s="34" t="s">
        <v>11</v>
      </c>
      <c r="C3" s="35">
        <f>IFERROR(INDEX($AG$3:$AG$49,MATCH(B3,$AH$3:$AH$49,0)),"")</f>
        <v>39</v>
      </c>
      <c r="D3" s="36">
        <f>IFERROR(INDEX($AA$3:$AA$61,MATCH(F3,$AB$3:$AB$61,0)),"")</f>
        <v>26</v>
      </c>
      <c r="E3" s="37">
        <f>IF(O3="ANUAL", 0,IF(O3="CUAT1", 1,IF(O3="CUAT2", 2,"")))</f>
        <v>0</v>
      </c>
      <c r="F3" s="38" t="s">
        <v>12</v>
      </c>
      <c r="G3" s="39" t="s">
        <v>12</v>
      </c>
      <c r="H3" s="39" t="s">
        <v>18</v>
      </c>
      <c r="I3" s="34" t="s">
        <v>19</v>
      </c>
      <c r="J3" s="35" cm="1">
        <f t="array" ref="J3">INDEX($V$3:$V$170,MATCH(1,($W$3:$W$170 = K3) * ($X$3:$X$170 = L3) * ($Y$3:$Y$170 = M3),0))</f>
        <v>1</v>
      </c>
      <c r="K3" s="36">
        <f>MATCH(I3,{"Lunes";"Martes";"Miércoles";"Jueves";"Viernes"},0)</f>
        <v>1</v>
      </c>
      <c r="L3" s="40">
        <v>0.33333333333333331</v>
      </c>
      <c r="M3" s="41">
        <v>0.43402777777777779</v>
      </c>
      <c r="N3" s="38" t="s">
        <v>14</v>
      </c>
      <c r="O3" s="39" t="s">
        <v>15</v>
      </c>
      <c r="P3" s="39" t="s">
        <v>16</v>
      </c>
      <c r="Q3" s="39" t="s">
        <v>17</v>
      </c>
      <c r="R3" s="42"/>
      <c r="V3">
        <v>1</v>
      </c>
      <c r="W3" s="3">
        <v>1</v>
      </c>
      <c r="X3" s="2">
        <v>0.33333333333333331</v>
      </c>
      <c r="Y3" s="2">
        <v>0.43402777777777779</v>
      </c>
      <c r="AA3">
        <v>1</v>
      </c>
      <c r="AB3" t="s">
        <v>71</v>
      </c>
      <c r="AC3" t="s">
        <v>72</v>
      </c>
      <c r="AD3">
        <v>1</v>
      </c>
      <c r="AE3" s="7" t="s">
        <v>73</v>
      </c>
      <c r="AG3">
        <v>1</v>
      </c>
      <c r="AH3" t="str" cm="1">
        <f t="array" ref="AH3:AH19">"1K"&amp;_xlfn.SEQUENCE(17, 1, 1, 1)</f>
        <v>1K1</v>
      </c>
      <c r="AI3" s="8">
        <v>1</v>
      </c>
    </row>
    <row r="4" spans="2:35" ht="15" customHeight="1" thickBot="1" x14ac:dyDescent="0.3">
      <c r="B4" s="43" t="s">
        <v>11</v>
      </c>
      <c r="C4" s="44">
        <f t="shared" ref="C4:C67" si="0">IFERROR(INDEX($AG$3:$AG$49,MATCH(B4,$AH$3:$AH$49,0)),"")</f>
        <v>39</v>
      </c>
      <c r="D4" s="45">
        <f t="shared" ref="D4:D67" si="1">IFERROR(INDEX($AA$3:$AA$61,MATCH(F4,$AB$3:$AB$61,0)),"")</f>
        <v>26</v>
      </c>
      <c r="E4" s="46">
        <f t="shared" ref="E4:E67" si="2">IF(O4="ANUAL", 0,IF(O4="CUAT1", 1,IF(O4="CUAT2", 2,"")))</f>
        <v>0</v>
      </c>
      <c r="F4" s="47" t="s">
        <v>12</v>
      </c>
      <c r="G4" s="48" t="s">
        <v>12</v>
      </c>
      <c r="H4" s="48" t="s">
        <v>18</v>
      </c>
      <c r="I4" s="43" t="s">
        <v>13</v>
      </c>
      <c r="J4" s="44" cm="1">
        <f t="array" ref="J4">INDEX($V$3:$V$170,MATCH(1,($W$3:$W$170 = K4) * ($X$3:$X$170 = L4) * ($Y$3:$Y$170 = M4),0))</f>
        <v>100</v>
      </c>
      <c r="K4" s="45">
        <f>MATCH(I4,{"Lunes";"Martes";"Miércoles";"Jueves";"Viernes"},0)</f>
        <v>4</v>
      </c>
      <c r="L4" s="48">
        <v>0.33333333333333331</v>
      </c>
      <c r="M4" s="49">
        <v>0.43402777777777779</v>
      </c>
      <c r="N4" s="47" t="s">
        <v>14</v>
      </c>
      <c r="O4" s="48" t="s">
        <v>15</v>
      </c>
      <c r="P4" s="48" t="s">
        <v>16</v>
      </c>
      <c r="Q4" s="48" t="s">
        <v>17</v>
      </c>
      <c r="R4" s="4"/>
      <c r="V4">
        <v>2</v>
      </c>
      <c r="W4" s="3">
        <v>1</v>
      </c>
      <c r="X4" s="2">
        <v>0.33333333333333331</v>
      </c>
      <c r="Y4" s="2">
        <v>0.46527777777777779</v>
      </c>
      <c r="AA4">
        <v>2</v>
      </c>
      <c r="AB4" t="s">
        <v>74</v>
      </c>
      <c r="AC4" t="s">
        <v>75</v>
      </c>
      <c r="AD4">
        <v>1</v>
      </c>
      <c r="AE4" s="7" t="s">
        <v>73</v>
      </c>
      <c r="AG4">
        <v>2</v>
      </c>
      <c r="AH4" s="8" t="str">
        <v>1K2</v>
      </c>
      <c r="AI4" s="8">
        <v>1</v>
      </c>
    </row>
    <row r="5" spans="2:35" ht="15" customHeight="1" thickBot="1" x14ac:dyDescent="0.3">
      <c r="B5" s="43" t="s">
        <v>11</v>
      </c>
      <c r="C5" s="44">
        <f t="shared" si="0"/>
        <v>39</v>
      </c>
      <c r="D5" s="45">
        <f t="shared" si="1"/>
        <v>34</v>
      </c>
      <c r="E5" s="46">
        <f t="shared" si="2"/>
        <v>2</v>
      </c>
      <c r="F5" s="47" t="s">
        <v>37</v>
      </c>
      <c r="G5" s="48" t="s">
        <v>37</v>
      </c>
      <c r="H5" s="48" t="s">
        <v>38</v>
      </c>
      <c r="I5" s="43" t="s">
        <v>26</v>
      </c>
      <c r="J5" s="44" cm="1">
        <f t="array" ref="J5">INDEX($V$3:$V$170,MATCH(1,($W$3:$W$170 = K5) * ($X$3:$X$170 = L5) * ($Y$3:$Y$170 = M5),0))</f>
        <v>142</v>
      </c>
      <c r="K5" s="45">
        <f>MATCH(I5,{"Lunes";"Martes";"Miércoles";"Jueves";"Viernes"},0)</f>
        <v>5</v>
      </c>
      <c r="L5" s="48">
        <v>0.43402777777777779</v>
      </c>
      <c r="M5" s="49">
        <v>0.58333333333333337</v>
      </c>
      <c r="N5" s="47" t="s">
        <v>22</v>
      </c>
      <c r="O5" s="48" t="s">
        <v>31</v>
      </c>
      <c r="P5" s="48" t="s">
        <v>16</v>
      </c>
      <c r="Q5" s="48" t="s">
        <v>17</v>
      </c>
      <c r="R5" s="4" t="s">
        <v>58</v>
      </c>
      <c r="V5">
        <v>3</v>
      </c>
      <c r="W5" s="3">
        <v>1</v>
      </c>
      <c r="X5" s="2">
        <v>0.33333333333333331</v>
      </c>
      <c r="Y5" s="2">
        <v>0.39583333333333331</v>
      </c>
      <c r="AA5">
        <v>3</v>
      </c>
      <c r="AB5" t="s">
        <v>76</v>
      </c>
      <c r="AC5" t="s">
        <v>77</v>
      </c>
      <c r="AD5">
        <v>1</v>
      </c>
      <c r="AE5" s="7" t="s">
        <v>73</v>
      </c>
      <c r="AG5">
        <v>3</v>
      </c>
      <c r="AH5" s="8" t="str">
        <v>1K3</v>
      </c>
      <c r="AI5" s="8">
        <v>1</v>
      </c>
    </row>
    <row r="6" spans="2:35" ht="15" customHeight="1" thickBot="1" x14ac:dyDescent="0.3">
      <c r="B6" s="43" t="s">
        <v>11</v>
      </c>
      <c r="C6" s="44">
        <f t="shared" si="0"/>
        <v>39</v>
      </c>
      <c r="D6" s="45">
        <f t="shared" si="1"/>
        <v>30</v>
      </c>
      <c r="E6" s="46">
        <f t="shared" si="2"/>
        <v>1</v>
      </c>
      <c r="F6" s="47" t="s">
        <v>27</v>
      </c>
      <c r="G6" s="48" t="s">
        <v>27</v>
      </c>
      <c r="H6" s="48" t="s">
        <v>29</v>
      </c>
      <c r="I6" s="43" t="s">
        <v>21</v>
      </c>
      <c r="J6" s="44" cm="1">
        <f t="array" ref="J6">INDEX($V$3:$V$170,MATCH(1,($W$3:$W$170 = K6) * ($X$3:$X$170 = L6) * ($Y$3:$Y$170 = M6),0))</f>
        <v>41</v>
      </c>
      <c r="K6" s="45">
        <f>MATCH(I6,{"Lunes";"Martes";"Miércoles";"Jueves";"Viernes"},0)</f>
        <v>2</v>
      </c>
      <c r="L6" s="48">
        <v>0.47222222222222221</v>
      </c>
      <c r="M6" s="49">
        <v>0.58333333333333337</v>
      </c>
      <c r="N6" s="47" t="s">
        <v>22</v>
      </c>
      <c r="O6" s="48" t="s">
        <v>23</v>
      </c>
      <c r="P6" s="48" t="s">
        <v>16</v>
      </c>
      <c r="Q6" s="48" t="s">
        <v>17</v>
      </c>
      <c r="R6" s="4" t="s">
        <v>58</v>
      </c>
      <c r="V6">
        <v>4</v>
      </c>
      <c r="W6" s="3">
        <v>1</v>
      </c>
      <c r="X6" s="2">
        <v>0.40277777777777779</v>
      </c>
      <c r="Y6" s="2">
        <v>0.46527777777777779</v>
      </c>
      <c r="AA6">
        <v>4</v>
      </c>
      <c r="AB6" t="s">
        <v>78</v>
      </c>
      <c r="AC6" t="s">
        <v>79</v>
      </c>
      <c r="AD6">
        <v>1</v>
      </c>
      <c r="AE6" s="7" t="s">
        <v>73</v>
      </c>
      <c r="AG6">
        <v>4</v>
      </c>
      <c r="AH6" s="8" t="str">
        <v>1K4</v>
      </c>
      <c r="AI6" s="8">
        <v>1</v>
      </c>
    </row>
    <row r="7" spans="2:35" ht="15" customHeight="1" thickBot="1" x14ac:dyDescent="0.3">
      <c r="B7" s="43" t="s">
        <v>11</v>
      </c>
      <c r="C7" s="44">
        <f t="shared" si="0"/>
        <v>39</v>
      </c>
      <c r="D7" s="45">
        <f t="shared" si="1"/>
        <v>30</v>
      </c>
      <c r="E7" s="46">
        <f t="shared" si="2"/>
        <v>1</v>
      </c>
      <c r="F7" s="47" t="s">
        <v>27</v>
      </c>
      <c r="G7" s="48" t="s">
        <v>27</v>
      </c>
      <c r="H7" s="48" t="s">
        <v>29</v>
      </c>
      <c r="I7" s="43" t="s">
        <v>26</v>
      </c>
      <c r="J7" s="44" cm="1">
        <f t="array" ref="J7">INDEX($V$3:$V$170,MATCH(1,($W$3:$W$170 = K7) * ($X$3:$X$170 = L7) * ($Y$3:$Y$170 = M7),0))</f>
        <v>134</v>
      </c>
      <c r="K7" s="45">
        <f>MATCH(I7,{"Lunes";"Martes";"Miércoles";"Jueves";"Viernes"},0)</f>
        <v>5</v>
      </c>
      <c r="L7" s="48">
        <v>0.33333333333333331</v>
      </c>
      <c r="M7" s="49">
        <v>0.43402777777777779</v>
      </c>
      <c r="N7" s="47" t="s">
        <v>22</v>
      </c>
      <c r="O7" s="48" t="s">
        <v>23</v>
      </c>
      <c r="P7" s="48" t="s">
        <v>16</v>
      </c>
      <c r="Q7" s="48" t="s">
        <v>17</v>
      </c>
      <c r="R7" s="4" t="s">
        <v>58</v>
      </c>
      <c r="V7">
        <v>5</v>
      </c>
      <c r="W7" s="3">
        <v>1</v>
      </c>
      <c r="X7" s="2">
        <v>0.43402777777777779</v>
      </c>
      <c r="Y7" s="2">
        <v>0.50347222222222221</v>
      </c>
      <c r="AA7">
        <v>5</v>
      </c>
      <c r="AB7" t="s">
        <v>43</v>
      </c>
      <c r="AC7" t="s">
        <v>80</v>
      </c>
      <c r="AD7">
        <v>1</v>
      </c>
      <c r="AE7" s="7" t="s">
        <v>73</v>
      </c>
      <c r="AG7">
        <v>5</v>
      </c>
      <c r="AH7" t="str">
        <v>1K5</v>
      </c>
      <c r="AI7" s="8">
        <v>1</v>
      </c>
    </row>
    <row r="8" spans="2:35" ht="15" customHeight="1" thickBot="1" x14ac:dyDescent="0.3">
      <c r="B8" s="43" t="s">
        <v>11</v>
      </c>
      <c r="C8" s="44">
        <f t="shared" si="0"/>
        <v>39</v>
      </c>
      <c r="D8" s="45">
        <f t="shared" si="1"/>
        <v>29</v>
      </c>
      <c r="E8" s="46">
        <f t="shared" si="2"/>
        <v>1</v>
      </c>
      <c r="F8" s="47" t="s">
        <v>45</v>
      </c>
      <c r="G8" s="48" t="s">
        <v>45</v>
      </c>
      <c r="H8" s="48" t="s">
        <v>46</v>
      </c>
      <c r="I8" s="43" t="s">
        <v>21</v>
      </c>
      <c r="J8" s="44" cm="1">
        <f t="array" ref="J8">INDEX($V$3:$V$170,MATCH(1,($W$3:$W$170 = K8) * ($X$3:$X$170 = L8) * ($Y$3:$Y$170 = M8),0))</f>
        <v>41</v>
      </c>
      <c r="K8" s="45">
        <f>MATCH(I8,{"Lunes";"Martes";"Miércoles";"Jueves";"Viernes"},0)</f>
        <v>2</v>
      </c>
      <c r="L8" s="48">
        <v>0.47222222222222221</v>
      </c>
      <c r="M8" s="49">
        <v>0.58333333333333337</v>
      </c>
      <c r="N8" s="47" t="s">
        <v>22</v>
      </c>
      <c r="O8" s="48" t="s">
        <v>23</v>
      </c>
      <c r="P8" s="48" t="s">
        <v>16</v>
      </c>
      <c r="Q8" s="48" t="s">
        <v>17</v>
      </c>
      <c r="R8" s="4" t="s">
        <v>58</v>
      </c>
      <c r="V8">
        <v>6</v>
      </c>
      <c r="W8" s="3">
        <v>1</v>
      </c>
      <c r="X8" s="2">
        <v>0.43402777777777779</v>
      </c>
      <c r="Y8" s="2">
        <v>0.53472222222222221</v>
      </c>
      <c r="AA8">
        <v>6</v>
      </c>
      <c r="AB8" t="s">
        <v>81</v>
      </c>
      <c r="AC8" t="s">
        <v>82</v>
      </c>
      <c r="AD8">
        <v>1</v>
      </c>
      <c r="AE8" s="7" t="s">
        <v>73</v>
      </c>
      <c r="AG8">
        <v>6</v>
      </c>
      <c r="AH8" t="str">
        <v>1K6</v>
      </c>
      <c r="AI8" s="8">
        <v>1</v>
      </c>
    </row>
    <row r="9" spans="2:35" ht="15" customHeight="1" thickBot="1" x14ac:dyDescent="0.3">
      <c r="B9" s="43" t="s">
        <v>11</v>
      </c>
      <c r="C9" s="44">
        <f t="shared" si="0"/>
        <v>39</v>
      </c>
      <c r="D9" s="45">
        <f t="shared" si="1"/>
        <v>29</v>
      </c>
      <c r="E9" s="46">
        <f t="shared" si="2"/>
        <v>1</v>
      </c>
      <c r="F9" s="47" t="s">
        <v>45</v>
      </c>
      <c r="G9" s="48" t="s">
        <v>45</v>
      </c>
      <c r="H9" s="48" t="s">
        <v>46</v>
      </c>
      <c r="I9" s="43" t="s">
        <v>26</v>
      </c>
      <c r="J9" s="44" cm="1">
        <f t="array" ref="J9">INDEX($V$3:$V$170,MATCH(1,($W$3:$W$170 = K9) * ($X$3:$X$170 = L9) * ($Y$3:$Y$170 = M9),0))</f>
        <v>134</v>
      </c>
      <c r="K9" s="45">
        <f>MATCH(I9,{"Lunes";"Martes";"Miércoles";"Jueves";"Viernes"},0)</f>
        <v>5</v>
      </c>
      <c r="L9" s="48">
        <v>0.33333333333333331</v>
      </c>
      <c r="M9" s="49">
        <v>0.43402777777777779</v>
      </c>
      <c r="N9" s="47" t="s">
        <v>22</v>
      </c>
      <c r="O9" s="48" t="s">
        <v>23</v>
      </c>
      <c r="P9" s="48" t="s">
        <v>16</v>
      </c>
      <c r="Q9" s="48" t="s">
        <v>17</v>
      </c>
      <c r="R9" s="4" t="s">
        <v>58</v>
      </c>
      <c r="V9">
        <v>7</v>
      </c>
      <c r="W9" s="3">
        <v>1</v>
      </c>
      <c r="X9" s="2">
        <v>0.43402777777777779</v>
      </c>
      <c r="Y9" s="2">
        <v>0.58333333333333337</v>
      </c>
      <c r="AA9">
        <v>7</v>
      </c>
      <c r="AB9" t="s">
        <v>83</v>
      </c>
      <c r="AC9" t="s">
        <v>84</v>
      </c>
      <c r="AD9">
        <v>1</v>
      </c>
      <c r="AE9" s="7" t="s">
        <v>73</v>
      </c>
      <c r="AG9">
        <v>7</v>
      </c>
      <c r="AH9" t="str">
        <v>1K7</v>
      </c>
      <c r="AI9" s="8">
        <v>1</v>
      </c>
    </row>
    <row r="10" spans="2:35" ht="15" customHeight="1" thickBot="1" x14ac:dyDescent="0.3">
      <c r="B10" s="43" t="s">
        <v>11</v>
      </c>
      <c r="C10" s="44">
        <f t="shared" si="0"/>
        <v>39</v>
      </c>
      <c r="D10" s="45">
        <f t="shared" si="1"/>
        <v>31</v>
      </c>
      <c r="E10" s="46">
        <f t="shared" si="2"/>
        <v>1</v>
      </c>
      <c r="F10" s="47" t="s">
        <v>24</v>
      </c>
      <c r="G10" s="48" t="s">
        <v>20</v>
      </c>
      <c r="H10" s="48" t="s">
        <v>25</v>
      </c>
      <c r="I10" s="43" t="s">
        <v>28</v>
      </c>
      <c r="J10" s="44" cm="1">
        <f t="array" ref="J10">INDEX($V$3:$V$170,MATCH(1,($W$3:$W$170 = K10) * ($X$3:$X$170 = L10) * ($Y$3:$Y$170 = M10),0))</f>
        <v>73</v>
      </c>
      <c r="K10" s="45">
        <f>MATCH(I10,{"Lunes";"Martes";"Miércoles";"Jueves";"Viernes"},0)</f>
        <v>3</v>
      </c>
      <c r="L10" s="48">
        <v>0.43402777777777779</v>
      </c>
      <c r="M10" s="49">
        <v>0.53472222222222221</v>
      </c>
      <c r="N10" s="47" t="s">
        <v>22</v>
      </c>
      <c r="O10" s="48" t="s">
        <v>23</v>
      </c>
      <c r="P10" s="48" t="s">
        <v>16</v>
      </c>
      <c r="Q10" s="48" t="s">
        <v>17</v>
      </c>
      <c r="R10" s="4" t="s">
        <v>58</v>
      </c>
      <c r="V10">
        <v>8</v>
      </c>
      <c r="W10" s="3">
        <v>1</v>
      </c>
      <c r="X10" s="2">
        <v>0.47222222222222221</v>
      </c>
      <c r="Y10" s="2">
        <v>0.53472222222222221</v>
      </c>
      <c r="AA10">
        <v>8</v>
      </c>
      <c r="AB10" t="s">
        <v>85</v>
      </c>
      <c r="AC10" t="s">
        <v>86</v>
      </c>
      <c r="AD10">
        <v>1</v>
      </c>
      <c r="AE10" s="7" t="s">
        <v>73</v>
      </c>
      <c r="AG10">
        <v>8</v>
      </c>
      <c r="AH10" t="str">
        <v>1K8</v>
      </c>
      <c r="AI10" s="8">
        <v>1</v>
      </c>
    </row>
    <row r="11" spans="2:35" ht="15" customHeight="1" thickBot="1" x14ac:dyDescent="0.3">
      <c r="B11" s="43" t="s">
        <v>11</v>
      </c>
      <c r="C11" s="44">
        <f t="shared" si="0"/>
        <v>39</v>
      </c>
      <c r="D11" s="45">
        <f t="shared" si="1"/>
        <v>31</v>
      </c>
      <c r="E11" s="46">
        <f t="shared" si="2"/>
        <v>1</v>
      </c>
      <c r="F11" s="47" t="s">
        <v>24</v>
      </c>
      <c r="G11" s="48" t="s">
        <v>20</v>
      </c>
      <c r="H11" s="48" t="s">
        <v>25</v>
      </c>
      <c r="I11" s="43" t="s">
        <v>26</v>
      </c>
      <c r="J11" s="44" cm="1">
        <f t="array" ref="J11">INDEX($V$3:$V$170,MATCH(1,($W$3:$W$170 = K11) * ($X$3:$X$170 = L11) * ($Y$3:$Y$170 = M11),0))</f>
        <v>141</v>
      </c>
      <c r="K11" s="45">
        <f>MATCH(I11,{"Lunes";"Martes";"Miércoles";"Jueves";"Viernes"},0)</f>
        <v>5</v>
      </c>
      <c r="L11" s="48">
        <v>0.43402777777777779</v>
      </c>
      <c r="M11" s="49">
        <v>0.53472222222222221</v>
      </c>
      <c r="N11" s="47" t="s">
        <v>22</v>
      </c>
      <c r="O11" s="48" t="s">
        <v>23</v>
      </c>
      <c r="P11" s="48" t="s">
        <v>16</v>
      </c>
      <c r="Q11" s="48" t="s">
        <v>17</v>
      </c>
      <c r="R11" s="4" t="s">
        <v>58</v>
      </c>
      <c r="V11">
        <v>9</v>
      </c>
      <c r="W11" s="3">
        <v>1</v>
      </c>
      <c r="X11" s="2">
        <v>0.47222222222222221</v>
      </c>
      <c r="Y11" s="2">
        <v>0.58333333333333337</v>
      </c>
      <c r="AA11">
        <v>9</v>
      </c>
      <c r="AB11" t="s">
        <v>87</v>
      </c>
      <c r="AC11" t="s">
        <v>88</v>
      </c>
      <c r="AD11">
        <v>1</v>
      </c>
      <c r="AE11" s="7" t="s">
        <v>73</v>
      </c>
      <c r="AG11">
        <v>9</v>
      </c>
      <c r="AH11" t="str">
        <v>1K9</v>
      </c>
      <c r="AI11" s="8">
        <v>1</v>
      </c>
    </row>
    <row r="12" spans="2:35" ht="15" customHeight="1" thickBot="1" x14ac:dyDescent="0.3">
      <c r="B12" s="43" t="s">
        <v>11</v>
      </c>
      <c r="C12" s="44">
        <f t="shared" si="0"/>
        <v>39</v>
      </c>
      <c r="D12" s="45">
        <f t="shared" si="1"/>
        <v>35</v>
      </c>
      <c r="E12" s="46">
        <f t="shared" si="2"/>
        <v>2</v>
      </c>
      <c r="F12" s="47" t="s">
        <v>169</v>
      </c>
      <c r="G12" s="48" t="s">
        <v>43</v>
      </c>
      <c r="H12" s="48" t="s">
        <v>44</v>
      </c>
      <c r="I12" s="43" t="s">
        <v>21</v>
      </c>
      <c r="J12" s="44" cm="1">
        <f t="array" ref="J12">INDEX($V$3:$V$170,MATCH(1,($W$3:$W$170 = K12) * ($X$3:$X$170 = L12) * ($Y$3:$Y$170 = M12),0))</f>
        <v>41</v>
      </c>
      <c r="K12" s="45">
        <f>MATCH(I12,{"Lunes";"Martes";"Miércoles";"Jueves";"Viernes"},0)</f>
        <v>2</v>
      </c>
      <c r="L12" s="48">
        <v>0.47222222222222221</v>
      </c>
      <c r="M12" s="49">
        <v>0.58333333333333337</v>
      </c>
      <c r="N12" s="47" t="s">
        <v>22</v>
      </c>
      <c r="O12" s="48" t="s">
        <v>31</v>
      </c>
      <c r="P12" s="48" t="s">
        <v>16</v>
      </c>
      <c r="Q12" s="48" t="s">
        <v>17</v>
      </c>
      <c r="R12" s="4"/>
      <c r="V12">
        <v>10</v>
      </c>
      <c r="W12" s="3">
        <v>1</v>
      </c>
      <c r="X12" s="2">
        <v>0.50347222222222221</v>
      </c>
      <c r="Y12" s="2">
        <v>0.58333333333333337</v>
      </c>
      <c r="AG12">
        <v>10</v>
      </c>
      <c r="AH12" t="str">
        <v>1K10</v>
      </c>
      <c r="AI12" s="8">
        <v>1</v>
      </c>
    </row>
    <row r="13" spans="2:35" ht="15" customHeight="1" thickBot="1" x14ac:dyDescent="0.3">
      <c r="B13" s="43" t="s">
        <v>11</v>
      </c>
      <c r="C13" s="44">
        <f t="shared" si="0"/>
        <v>39</v>
      </c>
      <c r="D13" s="45">
        <f t="shared" si="1"/>
        <v>35</v>
      </c>
      <c r="E13" s="46">
        <f t="shared" si="2"/>
        <v>2</v>
      </c>
      <c r="F13" s="47" t="s">
        <v>169</v>
      </c>
      <c r="G13" s="48" t="s">
        <v>43</v>
      </c>
      <c r="H13" s="48" t="s">
        <v>44</v>
      </c>
      <c r="I13" s="43" t="s">
        <v>13</v>
      </c>
      <c r="J13" s="44" cm="1">
        <f t="array" ref="J13">INDEX($V$3:$V$170,MATCH(1,($W$3:$W$170 = K13) * ($X$3:$X$170 = L13) * ($Y$3:$Y$170 = M13),0))</f>
        <v>106</v>
      </c>
      <c r="K13" s="45">
        <f>MATCH(I13,{"Lunes";"Martes";"Miércoles";"Jueves";"Viernes"},0)</f>
        <v>4</v>
      </c>
      <c r="L13" s="48">
        <v>0.43402777777777779</v>
      </c>
      <c r="M13" s="49">
        <v>0.53472222222222221</v>
      </c>
      <c r="N13" s="47" t="s">
        <v>22</v>
      </c>
      <c r="O13" s="48" t="s">
        <v>31</v>
      </c>
      <c r="P13" s="48" t="s">
        <v>16</v>
      </c>
      <c r="Q13" s="48" t="s">
        <v>17</v>
      </c>
      <c r="R13" s="4"/>
      <c r="V13">
        <v>11</v>
      </c>
      <c r="W13" s="3">
        <v>1</v>
      </c>
      <c r="X13" s="2">
        <v>0.50347222222222221</v>
      </c>
      <c r="Y13" s="2">
        <v>0.65277777777777779</v>
      </c>
      <c r="AA13">
        <v>10</v>
      </c>
      <c r="AB13" t="s">
        <v>89</v>
      </c>
      <c r="AC13" t="s">
        <v>90</v>
      </c>
      <c r="AD13">
        <v>2</v>
      </c>
      <c r="AE13" s="7" t="s">
        <v>73</v>
      </c>
      <c r="AG13">
        <v>11</v>
      </c>
      <c r="AH13" t="str">
        <v>1K11</v>
      </c>
      <c r="AI13" s="8">
        <v>1</v>
      </c>
    </row>
    <row r="14" spans="2:35" ht="15" customHeight="1" thickBot="1" x14ac:dyDescent="0.3">
      <c r="B14" s="43" t="s">
        <v>11</v>
      </c>
      <c r="C14" s="44">
        <f t="shared" si="0"/>
        <v>39</v>
      </c>
      <c r="D14" s="45">
        <f t="shared" si="1"/>
        <v>28</v>
      </c>
      <c r="E14" s="46">
        <f t="shared" si="2"/>
        <v>0</v>
      </c>
      <c r="F14" s="47" t="s">
        <v>33</v>
      </c>
      <c r="G14" s="48" t="s">
        <v>33</v>
      </c>
      <c r="H14" s="48" t="s">
        <v>34</v>
      </c>
      <c r="I14" s="43" t="s">
        <v>19</v>
      </c>
      <c r="J14" s="44" cm="1">
        <f t="array" ref="J14">INDEX($V$3:$V$170,MATCH(1,($W$3:$W$170 = K14) * ($X$3:$X$170 = L14) * ($Y$3:$Y$170 = M14),0))</f>
        <v>5</v>
      </c>
      <c r="K14" s="45">
        <f>MATCH(I14,{"Lunes";"Martes";"Miércoles";"Jueves";"Viernes"},0)</f>
        <v>1</v>
      </c>
      <c r="L14" s="48">
        <v>0.43402777777777779</v>
      </c>
      <c r="M14" s="49">
        <v>0.50347222222222221</v>
      </c>
      <c r="N14" s="47" t="s">
        <v>14</v>
      </c>
      <c r="O14" s="48" t="s">
        <v>15</v>
      </c>
      <c r="P14" s="48" t="s">
        <v>16</v>
      </c>
      <c r="Q14" s="48" t="s">
        <v>17</v>
      </c>
      <c r="R14" s="4"/>
      <c r="V14">
        <v>12</v>
      </c>
      <c r="W14" s="3">
        <v>1</v>
      </c>
      <c r="X14" s="2">
        <v>0.50347222222222221</v>
      </c>
      <c r="Y14" s="2">
        <v>0.61458333333333337</v>
      </c>
      <c r="AA14">
        <v>11</v>
      </c>
      <c r="AB14" t="s">
        <v>91</v>
      </c>
      <c r="AC14" t="s">
        <v>92</v>
      </c>
      <c r="AD14">
        <v>2</v>
      </c>
      <c r="AE14" s="7" t="s">
        <v>73</v>
      </c>
      <c r="AG14">
        <v>12</v>
      </c>
      <c r="AH14" t="str">
        <v>1K12</v>
      </c>
      <c r="AI14" s="8">
        <v>1</v>
      </c>
    </row>
    <row r="15" spans="2:35" ht="15" customHeight="1" thickBot="1" x14ac:dyDescent="0.3">
      <c r="B15" s="43" t="s">
        <v>11</v>
      </c>
      <c r="C15" s="44">
        <f t="shared" si="0"/>
        <v>39</v>
      </c>
      <c r="D15" s="45">
        <f t="shared" si="1"/>
        <v>28</v>
      </c>
      <c r="E15" s="46">
        <f t="shared" si="2"/>
        <v>0</v>
      </c>
      <c r="F15" s="47" t="s">
        <v>33</v>
      </c>
      <c r="G15" s="48" t="s">
        <v>33</v>
      </c>
      <c r="H15" s="48" t="s">
        <v>34</v>
      </c>
      <c r="I15" s="43" t="s">
        <v>21</v>
      </c>
      <c r="J15" s="44" cm="1">
        <f t="array" ref="J15">INDEX($V$3:$V$170,MATCH(1,($W$3:$W$170 = K15) * ($X$3:$X$170 = L15) * ($Y$3:$Y$170 = M15),0))</f>
        <v>35</v>
      </c>
      <c r="K15" s="45">
        <f>MATCH(I15,{"Lunes";"Martes";"Miércoles";"Jueves";"Viernes"},0)</f>
        <v>2</v>
      </c>
      <c r="L15" s="48">
        <v>0.40277777777777779</v>
      </c>
      <c r="M15" s="49">
        <v>0.46527777777777779</v>
      </c>
      <c r="N15" s="47" t="s">
        <v>14</v>
      </c>
      <c r="O15" s="48" t="s">
        <v>15</v>
      </c>
      <c r="P15" s="48" t="s">
        <v>16</v>
      </c>
      <c r="Q15" s="48" t="s">
        <v>17</v>
      </c>
      <c r="R15" s="4"/>
      <c r="V15">
        <v>13</v>
      </c>
      <c r="W15" s="3">
        <v>1</v>
      </c>
      <c r="X15" s="2">
        <v>0.55208333333333337</v>
      </c>
      <c r="Y15" s="2">
        <v>0.61458333333333337</v>
      </c>
      <c r="AA15">
        <v>12</v>
      </c>
      <c r="AB15" t="s">
        <v>93</v>
      </c>
      <c r="AC15" t="s">
        <v>94</v>
      </c>
      <c r="AD15">
        <v>2</v>
      </c>
      <c r="AE15" s="7" t="s">
        <v>73</v>
      </c>
      <c r="AG15">
        <v>13</v>
      </c>
      <c r="AH15" t="str">
        <v>1K13</v>
      </c>
      <c r="AI15" s="8">
        <v>1</v>
      </c>
    </row>
    <row r="16" spans="2:35" ht="15" customHeight="1" thickBot="1" x14ac:dyDescent="0.3">
      <c r="B16" s="43" t="s">
        <v>11</v>
      </c>
      <c r="C16" s="44">
        <f t="shared" si="0"/>
        <v>39</v>
      </c>
      <c r="D16" s="45">
        <f t="shared" si="1"/>
        <v>36</v>
      </c>
      <c r="E16" s="46">
        <f t="shared" si="2"/>
        <v>2</v>
      </c>
      <c r="F16" s="47" t="s">
        <v>30</v>
      </c>
      <c r="G16" s="48" t="s">
        <v>30</v>
      </c>
      <c r="H16" s="48" t="s">
        <v>32</v>
      </c>
      <c r="I16" s="43" t="s">
        <v>28</v>
      </c>
      <c r="J16" s="44" cm="1">
        <f t="array" ref="J16">INDEX($V$3:$V$170,MATCH(1,($W$3:$W$170 = K16) * ($X$3:$X$170 = L16) * ($Y$3:$Y$170 = M16),0))</f>
        <v>67</v>
      </c>
      <c r="K16" s="45">
        <f>MATCH(I16,{"Lunes";"Martes";"Miércoles";"Jueves";"Viernes"},0)</f>
        <v>3</v>
      </c>
      <c r="L16" s="48">
        <v>0.33333333333333331</v>
      </c>
      <c r="M16" s="49">
        <v>0.46527777777777779</v>
      </c>
      <c r="N16" s="47" t="s">
        <v>22</v>
      </c>
      <c r="O16" s="48" t="s">
        <v>31</v>
      </c>
      <c r="P16" s="48" t="s">
        <v>16</v>
      </c>
      <c r="Q16" s="48" t="s">
        <v>17</v>
      </c>
      <c r="R16" s="4"/>
      <c r="V16">
        <v>14</v>
      </c>
      <c r="W16" s="3">
        <v>1</v>
      </c>
      <c r="X16" s="2">
        <v>0.55208333333333337</v>
      </c>
      <c r="Y16" s="2">
        <v>0.65277777777777779</v>
      </c>
      <c r="AA16">
        <v>13</v>
      </c>
      <c r="AB16" t="s">
        <v>95</v>
      </c>
      <c r="AC16" t="s">
        <v>96</v>
      </c>
      <c r="AD16">
        <v>2</v>
      </c>
      <c r="AE16" s="7" t="s">
        <v>73</v>
      </c>
      <c r="AG16">
        <v>14</v>
      </c>
      <c r="AH16" t="str">
        <v>1K14</v>
      </c>
      <c r="AI16" s="8">
        <v>1</v>
      </c>
    </row>
    <row r="17" spans="2:35" ht="15" customHeight="1" thickBot="1" x14ac:dyDescent="0.3">
      <c r="B17" s="43" t="s">
        <v>11</v>
      </c>
      <c r="C17" s="44">
        <f t="shared" si="0"/>
        <v>39</v>
      </c>
      <c r="D17" s="45">
        <f t="shared" si="1"/>
        <v>27</v>
      </c>
      <c r="E17" s="46">
        <f t="shared" si="2"/>
        <v>0</v>
      </c>
      <c r="F17" s="47" t="s">
        <v>39</v>
      </c>
      <c r="G17" s="48" t="s">
        <v>39</v>
      </c>
      <c r="H17" s="48" t="s">
        <v>40</v>
      </c>
      <c r="I17" s="43" t="s">
        <v>19</v>
      </c>
      <c r="J17" s="44" cm="1">
        <f t="array" ref="J17">INDEX($V$3:$V$170,MATCH(1,($W$3:$W$170 = K17) * ($X$3:$X$170 = L17) * ($Y$3:$Y$170 = M17),0))</f>
        <v>10</v>
      </c>
      <c r="K17" s="45">
        <f>MATCH(I17,{"Lunes";"Martes";"Miércoles";"Jueves";"Viernes"},0)</f>
        <v>1</v>
      </c>
      <c r="L17" s="48">
        <v>0.50347222222222221</v>
      </c>
      <c r="M17" s="49">
        <v>0.58333333333333337</v>
      </c>
      <c r="N17" s="47" t="s">
        <v>14</v>
      </c>
      <c r="O17" s="48" t="s">
        <v>15</v>
      </c>
      <c r="P17" s="48" t="s">
        <v>16</v>
      </c>
      <c r="Q17" s="48" t="s">
        <v>17</v>
      </c>
      <c r="R17" s="4"/>
      <c r="V17">
        <v>15</v>
      </c>
      <c r="W17" s="3">
        <v>1</v>
      </c>
      <c r="X17" s="2">
        <v>0.58333333333333337</v>
      </c>
      <c r="Y17" s="2">
        <v>0.65277777777777779</v>
      </c>
      <c r="AA17">
        <v>14</v>
      </c>
      <c r="AB17" t="s">
        <v>97</v>
      </c>
      <c r="AC17" t="s">
        <v>98</v>
      </c>
      <c r="AD17">
        <v>2</v>
      </c>
      <c r="AE17" s="7" t="s">
        <v>73</v>
      </c>
      <c r="AG17">
        <v>15</v>
      </c>
      <c r="AH17" t="str">
        <v>1K15</v>
      </c>
      <c r="AI17" s="8">
        <v>1</v>
      </c>
    </row>
    <row r="18" spans="2:35" ht="15" customHeight="1" thickBot="1" x14ac:dyDescent="0.3">
      <c r="B18" s="43" t="s">
        <v>11</v>
      </c>
      <c r="C18" s="44">
        <f t="shared" si="0"/>
        <v>39</v>
      </c>
      <c r="D18" s="45">
        <f t="shared" si="1"/>
        <v>27</v>
      </c>
      <c r="E18" s="46">
        <f t="shared" si="2"/>
        <v>0</v>
      </c>
      <c r="F18" s="47" t="s">
        <v>39</v>
      </c>
      <c r="G18" s="48" t="s">
        <v>39</v>
      </c>
      <c r="H18" s="48" t="s">
        <v>40</v>
      </c>
      <c r="I18" s="43" t="s">
        <v>21</v>
      </c>
      <c r="J18" s="44" cm="1">
        <f t="array" ref="J18">INDEX($V$3:$V$170,MATCH(1,($W$3:$W$170 = K18) * ($X$3:$X$170 = L18) * ($Y$3:$Y$170 = M18),0))</f>
        <v>31</v>
      </c>
      <c r="K18" s="45">
        <f>MATCH(I18,{"Lunes";"Martes";"Miércoles";"Jueves";"Viernes"},0)</f>
        <v>2</v>
      </c>
      <c r="L18" s="48">
        <v>0.33333333333333331</v>
      </c>
      <c r="M18" s="49">
        <v>0.39583333333333331</v>
      </c>
      <c r="N18" s="47" t="s">
        <v>14</v>
      </c>
      <c r="O18" s="48" t="s">
        <v>15</v>
      </c>
      <c r="P18" s="48" t="s">
        <v>16</v>
      </c>
      <c r="Q18" s="48" t="s">
        <v>17</v>
      </c>
      <c r="R18" s="4"/>
      <c r="V18">
        <v>16</v>
      </c>
      <c r="W18" s="3">
        <v>1</v>
      </c>
      <c r="X18" s="2">
        <v>0.62152777777777779</v>
      </c>
      <c r="Y18" s="2">
        <v>0.68402777777777779</v>
      </c>
      <c r="AA18">
        <v>15</v>
      </c>
      <c r="AB18" t="s">
        <v>99</v>
      </c>
      <c r="AC18" t="s">
        <v>100</v>
      </c>
      <c r="AD18">
        <v>2</v>
      </c>
      <c r="AE18" s="7" t="s">
        <v>73</v>
      </c>
      <c r="AG18">
        <v>16</v>
      </c>
      <c r="AH18" t="str">
        <v>1K16</v>
      </c>
      <c r="AI18" s="8">
        <v>1</v>
      </c>
    </row>
    <row r="19" spans="2:35" ht="15" customHeight="1" thickBot="1" x14ac:dyDescent="0.3">
      <c r="B19" s="34" t="s">
        <v>11</v>
      </c>
      <c r="C19" s="44">
        <f t="shared" si="0"/>
        <v>39</v>
      </c>
      <c r="D19" s="45">
        <f t="shared" si="1"/>
        <v>32</v>
      </c>
      <c r="E19" s="46">
        <f t="shared" si="2"/>
        <v>1</v>
      </c>
      <c r="F19" s="47" t="s">
        <v>41</v>
      </c>
      <c r="G19" s="48" t="s">
        <v>41</v>
      </c>
      <c r="H19" s="48" t="s">
        <v>42</v>
      </c>
      <c r="I19" s="43" t="s">
        <v>28</v>
      </c>
      <c r="J19" s="44" cm="1">
        <f t="array" ref="J19">INDEX($V$3:$V$170,MATCH(1,($W$3:$W$170 = K19) * ($X$3:$X$170 = L19) * ($Y$3:$Y$170 = M19),0))</f>
        <v>66</v>
      </c>
      <c r="K19" s="45">
        <f>MATCH(I19,{"Lunes";"Martes";"Miércoles";"Jueves";"Viernes"},0)</f>
        <v>3</v>
      </c>
      <c r="L19" s="48">
        <v>0.33333333333333331</v>
      </c>
      <c r="M19" s="49">
        <v>0.43402777777777779</v>
      </c>
      <c r="N19" s="47" t="s">
        <v>22</v>
      </c>
      <c r="O19" s="48" t="s">
        <v>23</v>
      </c>
      <c r="P19" s="48" t="s">
        <v>16</v>
      </c>
      <c r="Q19" s="48" t="s">
        <v>17</v>
      </c>
      <c r="R19" s="4"/>
      <c r="V19">
        <v>17</v>
      </c>
      <c r="W19" s="3">
        <v>1</v>
      </c>
      <c r="X19" s="2">
        <v>0.62152777777777779</v>
      </c>
      <c r="Y19" s="2">
        <v>0.75347222222222221</v>
      </c>
      <c r="AA19">
        <v>16</v>
      </c>
      <c r="AB19" t="s">
        <v>101</v>
      </c>
      <c r="AC19" t="s">
        <v>102</v>
      </c>
      <c r="AD19">
        <v>2</v>
      </c>
      <c r="AE19" s="7" t="s">
        <v>73</v>
      </c>
      <c r="AG19">
        <v>17</v>
      </c>
      <c r="AH19" t="str">
        <v>1K17</v>
      </c>
      <c r="AI19" s="8">
        <v>1</v>
      </c>
    </row>
    <row r="20" spans="2:35" ht="15" customHeight="1" thickBot="1" x14ac:dyDescent="0.3">
      <c r="B20" s="43" t="s">
        <v>11</v>
      </c>
      <c r="C20" s="44">
        <f t="shared" si="0"/>
        <v>39</v>
      </c>
      <c r="D20" s="45">
        <f t="shared" si="1"/>
        <v>32</v>
      </c>
      <c r="E20" s="46">
        <f t="shared" si="2"/>
        <v>1</v>
      </c>
      <c r="F20" s="47" t="s">
        <v>41</v>
      </c>
      <c r="G20" s="48" t="s">
        <v>41</v>
      </c>
      <c r="H20" s="48" t="s">
        <v>42</v>
      </c>
      <c r="I20" s="43" t="s">
        <v>13</v>
      </c>
      <c r="J20" s="44" cm="1">
        <f t="array" ref="J20">INDEX($V$3:$V$170,MATCH(1,($W$3:$W$170 = K20) * ($X$3:$X$170 = L20) * ($Y$3:$Y$170 = M20),0))</f>
        <v>106</v>
      </c>
      <c r="K20" s="45">
        <f>MATCH(I20,{"Lunes";"Martes";"Miércoles";"Jueves";"Viernes"},0)</f>
        <v>4</v>
      </c>
      <c r="L20" s="48">
        <v>0.43402777777777779</v>
      </c>
      <c r="M20" s="49">
        <v>0.53472222222222221</v>
      </c>
      <c r="N20" s="47" t="s">
        <v>22</v>
      </c>
      <c r="O20" s="48" t="s">
        <v>23</v>
      </c>
      <c r="P20" s="48" t="s">
        <v>16</v>
      </c>
      <c r="Q20" s="48" t="s">
        <v>17</v>
      </c>
      <c r="R20" s="4"/>
      <c r="V20">
        <v>18</v>
      </c>
      <c r="W20" s="3">
        <v>1</v>
      </c>
      <c r="X20" s="2">
        <v>0.62152777777777779</v>
      </c>
      <c r="Y20" s="2">
        <v>0.72222222222222221</v>
      </c>
      <c r="AG20">
        <v>18</v>
      </c>
      <c r="AH20" t="str" cm="1">
        <f t="array" ref="AH20:AH30">"2K"&amp;_xlfn.SEQUENCE(11, 1, 1, 1)</f>
        <v>2K1</v>
      </c>
      <c r="AI20" s="8">
        <v>1</v>
      </c>
    </row>
    <row r="21" spans="2:35" ht="15" customHeight="1" thickBot="1" x14ac:dyDescent="0.3">
      <c r="B21" s="43" t="s">
        <v>11</v>
      </c>
      <c r="C21" s="44">
        <f t="shared" si="0"/>
        <v>39</v>
      </c>
      <c r="D21" s="45">
        <f t="shared" si="1"/>
        <v>33</v>
      </c>
      <c r="E21" s="46">
        <f t="shared" si="2"/>
        <v>2</v>
      </c>
      <c r="F21" s="47" t="s">
        <v>35</v>
      </c>
      <c r="G21" s="48" t="s">
        <v>35</v>
      </c>
      <c r="H21" s="48" t="s">
        <v>36</v>
      </c>
      <c r="I21" s="43" t="s">
        <v>28</v>
      </c>
      <c r="J21" s="44" cm="1">
        <f t="array" ref="J21">INDEX($V$3:$V$170,MATCH(1,($W$3:$W$170 = K21) * ($X$3:$X$170 = L21) * ($Y$3:$Y$170 = M21),0))</f>
        <v>76</v>
      </c>
      <c r="K21" s="45">
        <f>MATCH(I21,{"Lunes";"Martes";"Miércoles";"Jueves";"Viernes"},0)</f>
        <v>3</v>
      </c>
      <c r="L21" s="48">
        <v>0.47222222222222221</v>
      </c>
      <c r="M21" s="49">
        <v>0.58333333333333337</v>
      </c>
      <c r="N21" s="47" t="s">
        <v>22</v>
      </c>
      <c r="O21" s="48" t="s">
        <v>31</v>
      </c>
      <c r="P21" s="48" t="s">
        <v>16</v>
      </c>
      <c r="Q21" s="48" t="s">
        <v>17</v>
      </c>
      <c r="R21" s="4"/>
      <c r="V21">
        <v>19</v>
      </c>
      <c r="W21" s="3">
        <v>1</v>
      </c>
      <c r="X21" s="2">
        <v>0.65277777777777779</v>
      </c>
      <c r="Y21" s="2">
        <v>0.75347222222222221</v>
      </c>
      <c r="AA21">
        <v>17</v>
      </c>
      <c r="AB21" t="s">
        <v>103</v>
      </c>
      <c r="AC21" t="s">
        <v>104</v>
      </c>
      <c r="AD21">
        <v>3</v>
      </c>
      <c r="AE21" s="7" t="s">
        <v>73</v>
      </c>
      <c r="AG21">
        <v>19</v>
      </c>
      <c r="AH21" t="str">
        <v>2K2</v>
      </c>
      <c r="AI21" s="8">
        <v>1</v>
      </c>
    </row>
    <row r="22" spans="2:35" ht="15" customHeight="1" thickBot="1" x14ac:dyDescent="0.3">
      <c r="B22" s="43" t="s">
        <v>11</v>
      </c>
      <c r="C22" s="50">
        <f t="shared" si="0"/>
        <v>39</v>
      </c>
      <c r="D22" s="51">
        <f t="shared" si="1"/>
        <v>33</v>
      </c>
      <c r="E22" s="52">
        <f t="shared" si="2"/>
        <v>2</v>
      </c>
      <c r="F22" s="47" t="s">
        <v>35</v>
      </c>
      <c r="G22" s="48" t="s">
        <v>35</v>
      </c>
      <c r="H22" s="48" t="s">
        <v>36</v>
      </c>
      <c r="I22" s="43" t="s">
        <v>26</v>
      </c>
      <c r="J22" s="50" cm="1">
        <f t="array" ref="J22">INDEX($V$3:$V$170,MATCH(1,($W$3:$W$170 = K22) * ($X$3:$X$170 = L22) * ($Y$3:$Y$170 = M22),0))</f>
        <v>134</v>
      </c>
      <c r="K22" s="51">
        <f>MATCH(I22,{"Lunes";"Martes";"Miércoles";"Jueves";"Viernes"},0)</f>
        <v>5</v>
      </c>
      <c r="L22" s="53">
        <v>0.33333333333333331</v>
      </c>
      <c r="M22" s="54">
        <v>0.43402777777777779</v>
      </c>
      <c r="N22" s="47" t="s">
        <v>22</v>
      </c>
      <c r="O22" s="48" t="s">
        <v>31</v>
      </c>
      <c r="P22" s="48" t="s">
        <v>16</v>
      </c>
      <c r="Q22" s="48" t="s">
        <v>17</v>
      </c>
      <c r="R22" s="4"/>
      <c r="V22">
        <v>20</v>
      </c>
      <c r="W22" s="3">
        <v>1</v>
      </c>
      <c r="X22" s="2">
        <v>0.69097222222222221</v>
      </c>
      <c r="Y22" s="2">
        <v>0.75347222222222221</v>
      </c>
      <c r="AA22">
        <v>18</v>
      </c>
      <c r="AB22" t="s">
        <v>105</v>
      </c>
      <c r="AC22" t="s">
        <v>106</v>
      </c>
      <c r="AD22">
        <v>3</v>
      </c>
      <c r="AE22" s="7" t="s">
        <v>73</v>
      </c>
      <c r="AG22">
        <v>20</v>
      </c>
      <c r="AH22" t="str">
        <v>2K3</v>
      </c>
      <c r="AI22" s="8">
        <v>1</v>
      </c>
    </row>
    <row r="23" spans="2:35" ht="15" customHeight="1" thickBot="1" x14ac:dyDescent="0.3">
      <c r="V23">
        <v>21</v>
      </c>
      <c r="W23" s="3">
        <v>1</v>
      </c>
      <c r="X23" s="2">
        <v>0.72222222222222221</v>
      </c>
      <c r="Y23" s="2">
        <v>0.79166666666666663</v>
      </c>
      <c r="AA23">
        <v>19</v>
      </c>
      <c r="AB23" t="s">
        <v>107</v>
      </c>
      <c r="AC23" t="s">
        <v>108</v>
      </c>
      <c r="AD23">
        <v>3</v>
      </c>
      <c r="AE23" s="7" t="s">
        <v>73</v>
      </c>
      <c r="AG23">
        <v>21</v>
      </c>
      <c r="AH23" t="str">
        <v>2K4</v>
      </c>
      <c r="AI23" s="8">
        <v>1</v>
      </c>
    </row>
    <row r="24" spans="2:35" ht="15" customHeight="1" thickBot="1" x14ac:dyDescent="0.3">
      <c r="V24">
        <v>22</v>
      </c>
      <c r="W24" s="3">
        <v>1</v>
      </c>
      <c r="X24" s="2">
        <v>0.72222222222222221</v>
      </c>
      <c r="Y24" s="2">
        <v>0.82291666666666663</v>
      </c>
      <c r="AA24">
        <v>20</v>
      </c>
      <c r="AB24" t="s">
        <v>109</v>
      </c>
      <c r="AC24" t="s">
        <v>110</v>
      </c>
      <c r="AD24">
        <v>3</v>
      </c>
      <c r="AE24" s="7" t="s">
        <v>73</v>
      </c>
      <c r="AG24">
        <v>22</v>
      </c>
      <c r="AH24" t="str">
        <v>2K5</v>
      </c>
      <c r="AI24" s="8">
        <v>1</v>
      </c>
    </row>
    <row r="25" spans="2:35" ht="15" customHeight="1" thickBot="1" x14ac:dyDescent="0.3">
      <c r="V25">
        <v>23</v>
      </c>
      <c r="W25" s="3">
        <v>1</v>
      </c>
      <c r="X25" s="2">
        <v>0.76041666666666663</v>
      </c>
      <c r="Y25" s="2">
        <v>0.86111111111111116</v>
      </c>
      <c r="AA25">
        <v>21</v>
      </c>
      <c r="AB25" t="s">
        <v>111</v>
      </c>
      <c r="AC25" t="s">
        <v>112</v>
      </c>
      <c r="AD25">
        <v>3</v>
      </c>
      <c r="AE25" s="7" t="s">
        <v>73</v>
      </c>
      <c r="AG25">
        <v>23</v>
      </c>
      <c r="AH25" t="str">
        <v>2K6</v>
      </c>
      <c r="AI25" s="8">
        <v>1</v>
      </c>
    </row>
    <row r="26" spans="2:35" ht="15" customHeight="1" thickTop="1" thickBot="1" x14ac:dyDescent="0.3">
      <c r="B26" s="31" t="s">
        <v>0</v>
      </c>
      <c r="C26" s="32" t="s">
        <v>159</v>
      </c>
      <c r="D26" s="32" t="s">
        <v>63</v>
      </c>
      <c r="E26" s="32" t="s">
        <v>160</v>
      </c>
      <c r="F26" s="31" t="s">
        <v>170</v>
      </c>
      <c r="G26" s="31" t="s">
        <v>1</v>
      </c>
      <c r="H26" s="31" t="s">
        <v>9</v>
      </c>
      <c r="I26" s="31" t="s">
        <v>4</v>
      </c>
      <c r="J26" s="32" t="s">
        <v>59</v>
      </c>
      <c r="K26" s="33" t="s">
        <v>162</v>
      </c>
      <c r="L26" s="33" t="s">
        <v>2</v>
      </c>
      <c r="M26" s="33" t="s">
        <v>3</v>
      </c>
      <c r="N26" s="31" t="s">
        <v>171</v>
      </c>
      <c r="O26" s="31" t="s">
        <v>6</v>
      </c>
      <c r="P26" s="31" t="s">
        <v>7</v>
      </c>
      <c r="Q26" s="31" t="s">
        <v>8</v>
      </c>
      <c r="R26" s="31" t="s">
        <v>10</v>
      </c>
      <c r="V26">
        <v>24</v>
      </c>
      <c r="W26" s="3">
        <v>1</v>
      </c>
      <c r="X26" s="2">
        <v>0.76041666666666663</v>
      </c>
      <c r="Y26" s="2">
        <v>0.89236111111111116</v>
      </c>
      <c r="AA26">
        <v>22</v>
      </c>
      <c r="AB26" t="s">
        <v>113</v>
      </c>
      <c r="AC26" t="s">
        <v>114</v>
      </c>
      <c r="AD26">
        <v>3</v>
      </c>
      <c r="AE26" s="7" t="s">
        <v>73</v>
      </c>
      <c r="AG26">
        <v>24</v>
      </c>
      <c r="AH26" t="str">
        <v>2K7</v>
      </c>
      <c r="AI26" s="8">
        <v>1</v>
      </c>
    </row>
    <row r="27" spans="2:35" ht="15" customHeight="1" thickTop="1" thickBot="1" x14ac:dyDescent="0.3">
      <c r="B27" s="34" t="s">
        <v>47</v>
      </c>
      <c r="C27" s="35">
        <f t="shared" si="0"/>
        <v>40</v>
      </c>
      <c r="D27" s="36">
        <f t="shared" si="1"/>
        <v>26</v>
      </c>
      <c r="E27" s="37">
        <f t="shared" si="2"/>
        <v>0</v>
      </c>
      <c r="F27" s="38" t="s">
        <v>12</v>
      </c>
      <c r="G27" s="39" t="s">
        <v>12</v>
      </c>
      <c r="H27" s="39" t="s">
        <v>18</v>
      </c>
      <c r="I27" s="34" t="s">
        <v>19</v>
      </c>
      <c r="J27" s="35" cm="1">
        <f t="array" ref="J27">INDEX($V$3:$V$170,MATCH(1,($W$3:$W$170 = K27) * ($X$3:$X$170 = L27) * ($Y$3:$Y$170 = M27),0))</f>
        <v>19</v>
      </c>
      <c r="K27" s="36">
        <f>MATCH(I27,{"Lunes";"Martes";"Miércoles";"Jueves";"Viernes"},0)</f>
        <v>1</v>
      </c>
      <c r="L27" s="40">
        <v>0.65277777777777779</v>
      </c>
      <c r="M27" s="41">
        <v>0.75347222222222221</v>
      </c>
      <c r="N27" s="38" t="s">
        <v>14</v>
      </c>
      <c r="O27" s="39" t="s">
        <v>15</v>
      </c>
      <c r="P27" s="39" t="s">
        <v>16</v>
      </c>
      <c r="Q27" s="39" t="s">
        <v>17</v>
      </c>
      <c r="R27" s="42"/>
      <c r="V27">
        <v>25</v>
      </c>
      <c r="W27" s="3">
        <v>1</v>
      </c>
      <c r="X27" s="2">
        <v>0.79166666666666663</v>
      </c>
      <c r="Y27" s="2">
        <v>0.86111111111111116</v>
      </c>
      <c r="AA27">
        <v>23</v>
      </c>
      <c r="AB27" t="s">
        <v>115</v>
      </c>
      <c r="AC27" t="s">
        <v>116</v>
      </c>
      <c r="AD27">
        <v>3</v>
      </c>
      <c r="AE27" s="7" t="s">
        <v>73</v>
      </c>
      <c r="AG27">
        <v>25</v>
      </c>
      <c r="AH27" t="str">
        <v>2K8</v>
      </c>
      <c r="AI27" s="8">
        <v>1</v>
      </c>
    </row>
    <row r="28" spans="2:35" ht="15" customHeight="1" thickBot="1" x14ac:dyDescent="0.3">
      <c r="B28" s="43" t="s">
        <v>47</v>
      </c>
      <c r="C28" s="44">
        <f t="shared" si="0"/>
        <v>40</v>
      </c>
      <c r="D28" s="45">
        <f t="shared" si="1"/>
        <v>26</v>
      </c>
      <c r="E28" s="46">
        <f t="shared" si="2"/>
        <v>0</v>
      </c>
      <c r="F28" s="47" t="s">
        <v>12</v>
      </c>
      <c r="G28" s="48" t="s">
        <v>12</v>
      </c>
      <c r="H28" s="48" t="s">
        <v>18</v>
      </c>
      <c r="I28" s="43" t="s">
        <v>28</v>
      </c>
      <c r="J28" s="44" cm="1">
        <f t="array" ref="J28">INDEX($V$3:$V$170,MATCH(1,($W$3:$W$170 = K28) * ($X$3:$X$170 = L28) * ($Y$3:$Y$170 = M28),0))</f>
        <v>81</v>
      </c>
      <c r="K28" s="45">
        <f>MATCH(I28,{"Lunes";"Martes";"Miércoles";"Jueves";"Viernes"},0)</f>
        <v>3</v>
      </c>
      <c r="L28" s="48">
        <v>0.55208333333333337</v>
      </c>
      <c r="M28" s="49">
        <v>0.65277777777777779</v>
      </c>
      <c r="N28" s="47" t="s">
        <v>14</v>
      </c>
      <c r="O28" s="48" t="s">
        <v>15</v>
      </c>
      <c r="P28" s="48" t="s">
        <v>16</v>
      </c>
      <c r="Q28" s="48" t="s">
        <v>17</v>
      </c>
      <c r="R28" s="4"/>
      <c r="V28">
        <v>26</v>
      </c>
      <c r="W28" s="3">
        <v>1</v>
      </c>
      <c r="X28" s="2">
        <v>0.82986111111111116</v>
      </c>
      <c r="Y28" s="2">
        <v>0.89236111111111116</v>
      </c>
      <c r="AA28">
        <v>24</v>
      </c>
      <c r="AB28" t="s">
        <v>117</v>
      </c>
      <c r="AC28" t="s">
        <v>118</v>
      </c>
      <c r="AD28">
        <v>3</v>
      </c>
      <c r="AE28" s="7" t="s">
        <v>119</v>
      </c>
      <c r="AG28">
        <v>26</v>
      </c>
      <c r="AH28" t="str">
        <v>2K9</v>
      </c>
      <c r="AI28" s="8">
        <v>1</v>
      </c>
    </row>
    <row r="29" spans="2:35" ht="15" customHeight="1" thickBot="1" x14ac:dyDescent="0.3">
      <c r="B29" s="43" t="s">
        <v>47</v>
      </c>
      <c r="C29" s="44">
        <f t="shared" si="0"/>
        <v>40</v>
      </c>
      <c r="D29" s="45">
        <f t="shared" si="1"/>
        <v>34</v>
      </c>
      <c r="E29" s="46">
        <f t="shared" si="2"/>
        <v>2</v>
      </c>
      <c r="F29" s="47" t="s">
        <v>37</v>
      </c>
      <c r="G29" s="48" t="s">
        <v>37</v>
      </c>
      <c r="H29" s="48" t="s">
        <v>38</v>
      </c>
      <c r="I29" s="43" t="s">
        <v>28</v>
      </c>
      <c r="J29" s="44" cm="1">
        <f t="array" ref="J29">INDEX($V$3:$V$170,MATCH(1,($W$3:$W$170 = K29) * ($X$3:$X$170 = L29) * ($Y$3:$Y$170 = M29),0))</f>
        <v>92</v>
      </c>
      <c r="K29" s="45">
        <f>MATCH(I29,{"Lunes";"Martes";"Miércoles";"Jueves";"Viernes"},0)</f>
        <v>3</v>
      </c>
      <c r="L29" s="48">
        <v>0.76041666666666663</v>
      </c>
      <c r="M29" s="49">
        <v>0.82291666666666663</v>
      </c>
      <c r="N29" s="47" t="s">
        <v>22</v>
      </c>
      <c r="O29" s="48" t="s">
        <v>31</v>
      </c>
      <c r="P29" s="48" t="s">
        <v>16</v>
      </c>
      <c r="Q29" s="48" t="s">
        <v>17</v>
      </c>
      <c r="R29" s="4" t="s">
        <v>58</v>
      </c>
      <c r="V29">
        <v>27</v>
      </c>
      <c r="W29" s="3">
        <v>1</v>
      </c>
      <c r="X29" s="2">
        <v>0.82986111111111116</v>
      </c>
      <c r="Y29" s="2">
        <v>0.96180555555555558</v>
      </c>
      <c r="AA29">
        <v>25</v>
      </c>
      <c r="AB29" t="s">
        <v>120</v>
      </c>
      <c r="AC29" t="s">
        <v>121</v>
      </c>
      <c r="AD29">
        <v>3</v>
      </c>
      <c r="AE29" s="7" t="s">
        <v>119</v>
      </c>
      <c r="AG29">
        <v>27</v>
      </c>
      <c r="AH29" t="str">
        <v>2K10</v>
      </c>
      <c r="AI29" s="8">
        <v>1</v>
      </c>
    </row>
    <row r="30" spans="2:35" ht="15" customHeight="1" thickBot="1" x14ac:dyDescent="0.3">
      <c r="B30" s="43" t="s">
        <v>47</v>
      </c>
      <c r="C30" s="44">
        <f t="shared" si="0"/>
        <v>40</v>
      </c>
      <c r="D30" s="45">
        <f t="shared" si="1"/>
        <v>34</v>
      </c>
      <c r="E30" s="46">
        <f t="shared" si="2"/>
        <v>2</v>
      </c>
      <c r="F30" s="47" t="s">
        <v>37</v>
      </c>
      <c r="G30" s="48" t="s">
        <v>37</v>
      </c>
      <c r="H30" s="48" t="s">
        <v>38</v>
      </c>
      <c r="I30" s="43" t="s">
        <v>13</v>
      </c>
      <c r="J30" s="44" cm="1">
        <f t="array" ref="J30">INDEX($V$3:$V$170,MATCH(1,($W$3:$W$170 = K30) * ($X$3:$X$170 = L30) * ($Y$3:$Y$170 = M30),0))</f>
        <v>126</v>
      </c>
      <c r="K30" s="45">
        <f>MATCH(I30,{"Lunes";"Martes";"Miércoles";"Jueves";"Viernes"},0)</f>
        <v>4</v>
      </c>
      <c r="L30" s="48">
        <v>0.76041666666666663</v>
      </c>
      <c r="M30" s="49">
        <v>0.82291666666666663</v>
      </c>
      <c r="N30" s="47" t="s">
        <v>22</v>
      </c>
      <c r="O30" s="48" t="s">
        <v>31</v>
      </c>
      <c r="P30" s="48" t="s">
        <v>16</v>
      </c>
      <c r="Q30" s="48" t="s">
        <v>17</v>
      </c>
      <c r="R30" s="4" t="s">
        <v>58</v>
      </c>
      <c r="V30">
        <v>28</v>
      </c>
      <c r="W30" s="3">
        <v>1</v>
      </c>
      <c r="X30" s="2">
        <v>0.82986111111111116</v>
      </c>
      <c r="Y30" s="2">
        <v>0.93055555555555558</v>
      </c>
      <c r="AG30">
        <v>28</v>
      </c>
      <c r="AH30" t="str">
        <v>2K11</v>
      </c>
      <c r="AI30" s="8">
        <v>1</v>
      </c>
    </row>
    <row r="31" spans="2:35" ht="15" customHeight="1" thickBot="1" x14ac:dyDescent="0.3">
      <c r="B31" s="43" t="s">
        <v>47</v>
      </c>
      <c r="C31" s="44">
        <f t="shared" si="0"/>
        <v>40</v>
      </c>
      <c r="D31" s="45">
        <f t="shared" si="1"/>
        <v>30</v>
      </c>
      <c r="E31" s="46">
        <f t="shared" si="2"/>
        <v>1</v>
      </c>
      <c r="F31" s="47" t="s">
        <v>27</v>
      </c>
      <c r="G31" s="48" t="s">
        <v>27</v>
      </c>
      <c r="H31" s="48" t="s">
        <v>29</v>
      </c>
      <c r="I31" s="43" t="s">
        <v>13</v>
      </c>
      <c r="J31" s="44" cm="1">
        <f t="array" ref="J31">INDEX($V$3:$V$170,MATCH(1,($W$3:$W$170 = K31) * ($X$3:$X$170 = L31) * ($Y$3:$Y$170 = M31),0))</f>
        <v>114</v>
      </c>
      <c r="K31" s="45">
        <f>MATCH(I31,{"Lunes";"Martes";"Miércoles";"Jueves";"Viernes"},0)</f>
        <v>4</v>
      </c>
      <c r="L31" s="48">
        <v>0.55208333333333337</v>
      </c>
      <c r="M31" s="49">
        <v>0.65277777777777779</v>
      </c>
      <c r="N31" s="47" t="s">
        <v>22</v>
      </c>
      <c r="O31" s="48" t="s">
        <v>23</v>
      </c>
      <c r="P31" s="48" t="s">
        <v>16</v>
      </c>
      <c r="Q31" s="48" t="s">
        <v>17</v>
      </c>
      <c r="R31" s="4" t="s">
        <v>58</v>
      </c>
      <c r="V31">
        <v>29</v>
      </c>
      <c r="W31" s="3">
        <v>1</v>
      </c>
      <c r="X31" s="2">
        <v>0.86111111111111116</v>
      </c>
      <c r="Y31" s="2">
        <v>0.96180555555555558</v>
      </c>
      <c r="AA31">
        <v>26</v>
      </c>
      <c r="AB31" t="s">
        <v>12</v>
      </c>
      <c r="AC31" t="s">
        <v>18</v>
      </c>
      <c r="AD31">
        <v>4</v>
      </c>
      <c r="AE31" s="7" t="s">
        <v>73</v>
      </c>
      <c r="AG31">
        <v>29</v>
      </c>
      <c r="AH31" t="str" cm="1">
        <f t="array" ref="AH31:AH38">"3K"&amp;_xlfn.SEQUENCE(8, 1, 1, 1)</f>
        <v>3K1</v>
      </c>
      <c r="AI31" s="8">
        <v>1</v>
      </c>
    </row>
    <row r="32" spans="2:35" ht="15" customHeight="1" thickBot="1" x14ac:dyDescent="0.3">
      <c r="B32" s="43" t="s">
        <v>47</v>
      </c>
      <c r="C32" s="44">
        <f t="shared" si="0"/>
        <v>40</v>
      </c>
      <c r="D32" s="45">
        <f t="shared" si="1"/>
        <v>30</v>
      </c>
      <c r="E32" s="46">
        <f t="shared" si="2"/>
        <v>1</v>
      </c>
      <c r="F32" s="47" t="s">
        <v>27</v>
      </c>
      <c r="G32" s="48" t="s">
        <v>27</v>
      </c>
      <c r="H32" s="48" t="s">
        <v>29</v>
      </c>
      <c r="I32" s="43" t="s">
        <v>26</v>
      </c>
      <c r="J32" s="44" cm="1">
        <f t="array" ref="J32">INDEX($V$3:$V$170,MATCH(1,($W$3:$W$170 = K32) * ($X$3:$X$170 = L32) * ($Y$3:$Y$170 = M32),0))</f>
        <v>148</v>
      </c>
      <c r="K32" s="45">
        <f>MATCH(I32,{"Lunes";"Martes";"Miércoles";"Jueves";"Viernes"},0)</f>
        <v>5</v>
      </c>
      <c r="L32" s="48">
        <v>0.55208333333333337</v>
      </c>
      <c r="M32" s="49">
        <v>0.65277777777777779</v>
      </c>
      <c r="N32" s="47" t="s">
        <v>22</v>
      </c>
      <c r="O32" s="48" t="s">
        <v>23</v>
      </c>
      <c r="P32" s="48" t="s">
        <v>16</v>
      </c>
      <c r="Q32" s="48" t="s">
        <v>17</v>
      </c>
      <c r="R32" s="4" t="s">
        <v>58</v>
      </c>
      <c r="V32">
        <v>30</v>
      </c>
      <c r="W32" s="3">
        <v>1</v>
      </c>
      <c r="X32" s="2">
        <v>0.89930555555555558</v>
      </c>
      <c r="Y32" s="2">
        <v>0.96180555555555558</v>
      </c>
      <c r="AA32">
        <v>27</v>
      </c>
      <c r="AB32" t="s">
        <v>39</v>
      </c>
      <c r="AC32" t="s">
        <v>40</v>
      </c>
      <c r="AD32">
        <v>4</v>
      </c>
      <c r="AE32" s="7" t="s">
        <v>73</v>
      </c>
      <c r="AG32">
        <v>30</v>
      </c>
      <c r="AH32" t="str">
        <v>3K2</v>
      </c>
      <c r="AI32" s="8">
        <v>1</v>
      </c>
    </row>
    <row r="33" spans="2:35" ht="15" customHeight="1" thickBot="1" x14ac:dyDescent="0.3">
      <c r="B33" s="43" t="s">
        <v>47</v>
      </c>
      <c r="C33" s="44">
        <f t="shared" si="0"/>
        <v>40</v>
      </c>
      <c r="D33" s="45">
        <f t="shared" si="1"/>
        <v>29</v>
      </c>
      <c r="E33" s="46">
        <f t="shared" si="2"/>
        <v>1</v>
      </c>
      <c r="F33" s="47" t="s">
        <v>45</v>
      </c>
      <c r="G33" s="48" t="s">
        <v>45</v>
      </c>
      <c r="H33" s="48" t="s">
        <v>46</v>
      </c>
      <c r="I33" s="43" t="s">
        <v>28</v>
      </c>
      <c r="J33" s="44" cm="1">
        <f t="array" ref="J33">INDEX($V$3:$V$170,MATCH(1,($W$3:$W$170 = K33) * ($X$3:$X$170 = L33) * ($Y$3:$Y$170 = M33),0))</f>
        <v>87</v>
      </c>
      <c r="K33" s="45">
        <f>MATCH(I33,{"Lunes";"Martes";"Miércoles";"Jueves";"Viernes"},0)</f>
        <v>3</v>
      </c>
      <c r="L33" s="48">
        <v>0.65277777777777779</v>
      </c>
      <c r="M33" s="49">
        <v>0.75347222222222221</v>
      </c>
      <c r="N33" s="47" t="s">
        <v>22</v>
      </c>
      <c r="O33" s="48" t="s">
        <v>23</v>
      </c>
      <c r="P33" s="48" t="s">
        <v>16</v>
      </c>
      <c r="Q33" s="48" t="s">
        <v>17</v>
      </c>
      <c r="R33" s="4" t="s">
        <v>58</v>
      </c>
      <c r="V33">
        <v>31</v>
      </c>
      <c r="W33" s="3">
        <v>2</v>
      </c>
      <c r="X33" s="2">
        <v>0.33333333333333331</v>
      </c>
      <c r="Y33" s="2">
        <v>0.39583333333333331</v>
      </c>
      <c r="AA33">
        <v>28</v>
      </c>
      <c r="AB33" t="s">
        <v>33</v>
      </c>
      <c r="AC33" t="s">
        <v>34</v>
      </c>
      <c r="AD33">
        <v>4</v>
      </c>
      <c r="AE33" s="7" t="s">
        <v>73</v>
      </c>
      <c r="AG33">
        <v>31</v>
      </c>
      <c r="AH33" t="str">
        <v>3K3</v>
      </c>
      <c r="AI33" s="8">
        <v>1</v>
      </c>
    </row>
    <row r="34" spans="2:35" ht="15" customHeight="1" thickBot="1" x14ac:dyDescent="0.3">
      <c r="B34" s="43" t="s">
        <v>47</v>
      </c>
      <c r="C34" s="44">
        <f t="shared" si="0"/>
        <v>40</v>
      </c>
      <c r="D34" s="45">
        <f t="shared" si="1"/>
        <v>29</v>
      </c>
      <c r="E34" s="46">
        <f t="shared" si="2"/>
        <v>1</v>
      </c>
      <c r="F34" s="47" t="s">
        <v>45</v>
      </c>
      <c r="G34" s="48" t="s">
        <v>45</v>
      </c>
      <c r="H34" s="48" t="s">
        <v>46</v>
      </c>
      <c r="I34" s="43" t="s">
        <v>13</v>
      </c>
      <c r="J34" s="44" cm="1">
        <f t="array" ref="J34">INDEX($V$3:$V$170,MATCH(1,($W$3:$W$170 = K34) * ($X$3:$X$170 = L34) * ($Y$3:$Y$170 = M34),0))</f>
        <v>119</v>
      </c>
      <c r="K34" s="45">
        <f>MATCH(I34,{"Lunes";"Martes";"Miércoles";"Jueves";"Viernes"},0)</f>
        <v>4</v>
      </c>
      <c r="L34" s="48">
        <v>0.65277777777777779</v>
      </c>
      <c r="M34" s="49">
        <v>0.75347222222222221</v>
      </c>
      <c r="N34" s="47" t="s">
        <v>22</v>
      </c>
      <c r="O34" s="48" t="s">
        <v>23</v>
      </c>
      <c r="P34" s="48" t="s">
        <v>16</v>
      </c>
      <c r="Q34" s="48" t="s">
        <v>17</v>
      </c>
      <c r="R34" s="4" t="s">
        <v>58</v>
      </c>
      <c r="V34">
        <v>32</v>
      </c>
      <c r="W34" s="3">
        <v>2</v>
      </c>
      <c r="X34" s="2">
        <v>0.33333333333333331</v>
      </c>
      <c r="Y34" s="2">
        <v>0.43402777777777779</v>
      </c>
      <c r="AA34">
        <v>29</v>
      </c>
      <c r="AB34" t="s">
        <v>45</v>
      </c>
      <c r="AC34" t="s">
        <v>46</v>
      </c>
      <c r="AD34">
        <v>4</v>
      </c>
      <c r="AE34" s="7" t="s">
        <v>119</v>
      </c>
      <c r="AG34">
        <v>32</v>
      </c>
      <c r="AH34" t="str">
        <v>3K4</v>
      </c>
      <c r="AI34" s="8">
        <v>1</v>
      </c>
    </row>
    <row r="35" spans="2:35" ht="15" customHeight="1" thickBot="1" x14ac:dyDescent="0.3">
      <c r="B35" s="43" t="s">
        <v>47</v>
      </c>
      <c r="C35" s="44">
        <f t="shared" si="0"/>
        <v>40</v>
      </c>
      <c r="D35" s="45">
        <f t="shared" si="1"/>
        <v>31</v>
      </c>
      <c r="E35" s="46">
        <f t="shared" si="2"/>
        <v>1</v>
      </c>
      <c r="F35" s="47" t="s">
        <v>24</v>
      </c>
      <c r="G35" s="48" t="s">
        <v>20</v>
      </c>
      <c r="H35" s="48" t="s">
        <v>25</v>
      </c>
      <c r="I35" s="43" t="s">
        <v>28</v>
      </c>
      <c r="J35" s="44" cm="1">
        <f t="array" ref="J35">INDEX($V$3:$V$170,MATCH(1,($W$3:$W$170 = K35) * ($X$3:$X$170 = L35) * ($Y$3:$Y$170 = M35),0))</f>
        <v>87</v>
      </c>
      <c r="K35" s="45">
        <f>MATCH(I35,{"Lunes";"Martes";"Miércoles";"Jueves";"Viernes"},0)</f>
        <v>3</v>
      </c>
      <c r="L35" s="48">
        <v>0.65277777777777779</v>
      </c>
      <c r="M35" s="49">
        <v>0.75347222222222221</v>
      </c>
      <c r="N35" s="47" t="s">
        <v>22</v>
      </c>
      <c r="O35" s="48" t="s">
        <v>23</v>
      </c>
      <c r="P35" s="48" t="s">
        <v>16</v>
      </c>
      <c r="Q35" s="48" t="s">
        <v>17</v>
      </c>
      <c r="R35" s="4" t="s">
        <v>58</v>
      </c>
      <c r="V35">
        <v>33</v>
      </c>
      <c r="W35" s="3">
        <v>2</v>
      </c>
      <c r="X35" s="2">
        <v>0.33333333333333331</v>
      </c>
      <c r="Y35" s="2">
        <v>0.46527777777777779</v>
      </c>
      <c r="AA35">
        <v>30</v>
      </c>
      <c r="AB35" t="s">
        <v>27</v>
      </c>
      <c r="AC35" t="s">
        <v>29</v>
      </c>
      <c r="AD35">
        <v>4</v>
      </c>
      <c r="AE35" s="7" t="s">
        <v>119</v>
      </c>
      <c r="AG35">
        <v>33</v>
      </c>
      <c r="AH35" t="str">
        <v>3K5</v>
      </c>
      <c r="AI35" s="8">
        <v>1</v>
      </c>
    </row>
    <row r="36" spans="2:35" ht="15" customHeight="1" thickBot="1" x14ac:dyDescent="0.3">
      <c r="B36" s="43" t="s">
        <v>47</v>
      </c>
      <c r="C36" s="44">
        <f t="shared" si="0"/>
        <v>40</v>
      </c>
      <c r="D36" s="45">
        <f t="shared" si="1"/>
        <v>31</v>
      </c>
      <c r="E36" s="46">
        <f t="shared" si="2"/>
        <v>1</v>
      </c>
      <c r="F36" s="47" t="s">
        <v>24</v>
      </c>
      <c r="G36" s="48" t="s">
        <v>20</v>
      </c>
      <c r="H36" s="48" t="s">
        <v>25</v>
      </c>
      <c r="I36" s="43" t="s">
        <v>13</v>
      </c>
      <c r="J36" s="44" cm="1">
        <f t="array" ref="J36">INDEX($V$3:$V$170,MATCH(1,($W$3:$W$170 = K36) * ($X$3:$X$170 = L36) * ($Y$3:$Y$170 = M36),0))</f>
        <v>119</v>
      </c>
      <c r="K36" s="45">
        <f>MATCH(I36,{"Lunes";"Martes";"Miércoles";"Jueves";"Viernes"},0)</f>
        <v>4</v>
      </c>
      <c r="L36" s="48">
        <v>0.65277777777777779</v>
      </c>
      <c r="M36" s="49">
        <v>0.75347222222222221</v>
      </c>
      <c r="N36" s="47" t="s">
        <v>22</v>
      </c>
      <c r="O36" s="48" t="s">
        <v>23</v>
      </c>
      <c r="P36" s="48" t="s">
        <v>16</v>
      </c>
      <c r="Q36" s="48" t="s">
        <v>17</v>
      </c>
      <c r="R36" s="4" t="s">
        <v>58</v>
      </c>
      <c r="V36">
        <v>34</v>
      </c>
      <c r="W36" s="3">
        <v>2</v>
      </c>
      <c r="X36" s="2">
        <v>0.33333333333333331</v>
      </c>
      <c r="Y36" s="2">
        <v>0.53472222222222221</v>
      </c>
      <c r="AA36">
        <v>31</v>
      </c>
      <c r="AB36" t="s">
        <v>24</v>
      </c>
      <c r="AC36" t="s">
        <v>25</v>
      </c>
      <c r="AD36">
        <v>4</v>
      </c>
      <c r="AE36" s="7" t="s">
        <v>119</v>
      </c>
      <c r="AG36">
        <v>34</v>
      </c>
      <c r="AH36" t="str">
        <v>3K6</v>
      </c>
      <c r="AI36" s="8">
        <v>1</v>
      </c>
    </row>
    <row r="37" spans="2:35" ht="15" customHeight="1" thickBot="1" x14ac:dyDescent="0.3">
      <c r="B37" s="43" t="s">
        <v>47</v>
      </c>
      <c r="C37" s="44">
        <f t="shared" si="0"/>
        <v>40</v>
      </c>
      <c r="D37" s="45">
        <f t="shared" si="1"/>
        <v>35</v>
      </c>
      <c r="E37" s="46">
        <f t="shared" si="2"/>
        <v>2</v>
      </c>
      <c r="F37" s="47" t="s">
        <v>169</v>
      </c>
      <c r="G37" s="48" t="s">
        <v>43</v>
      </c>
      <c r="H37" s="48" t="s">
        <v>44</v>
      </c>
      <c r="I37" s="43" t="s">
        <v>21</v>
      </c>
      <c r="J37" s="44" cm="1">
        <f t="array" ref="J37">INDEX($V$3:$V$170,MATCH(1,($W$3:$W$170 = K37) * ($X$3:$X$170 = L37) * ($Y$3:$Y$170 = M37),0))</f>
        <v>43</v>
      </c>
      <c r="K37" s="45">
        <f>MATCH(I37,{"Lunes";"Martes";"Miércoles";"Jueves";"Viernes"},0)</f>
        <v>2</v>
      </c>
      <c r="L37" s="48">
        <v>0.50347222222222221</v>
      </c>
      <c r="M37" s="49">
        <v>0.61458333333333337</v>
      </c>
      <c r="N37" s="47" t="s">
        <v>22</v>
      </c>
      <c r="O37" s="48" t="s">
        <v>31</v>
      </c>
      <c r="P37" s="48" t="s">
        <v>16</v>
      </c>
      <c r="Q37" s="48" t="s">
        <v>17</v>
      </c>
      <c r="R37" s="4"/>
      <c r="V37">
        <v>35</v>
      </c>
      <c r="W37" s="3">
        <v>2</v>
      </c>
      <c r="X37" s="2">
        <v>0.40277777777777779</v>
      </c>
      <c r="Y37" s="2">
        <v>0.46527777777777779</v>
      </c>
      <c r="AA37">
        <v>32</v>
      </c>
      <c r="AB37" t="s">
        <v>41</v>
      </c>
      <c r="AC37" t="s">
        <v>42</v>
      </c>
      <c r="AD37">
        <v>4</v>
      </c>
      <c r="AE37" s="7" t="s">
        <v>73</v>
      </c>
      <c r="AG37">
        <v>35</v>
      </c>
      <c r="AH37" t="str">
        <v>3K7</v>
      </c>
      <c r="AI37" s="8">
        <v>1</v>
      </c>
    </row>
    <row r="38" spans="2:35" ht="15" customHeight="1" thickBot="1" x14ac:dyDescent="0.3">
      <c r="B38" s="43" t="s">
        <v>47</v>
      </c>
      <c r="C38" s="44">
        <f t="shared" si="0"/>
        <v>40</v>
      </c>
      <c r="D38" s="45">
        <f t="shared" si="1"/>
        <v>35</v>
      </c>
      <c r="E38" s="46">
        <f t="shared" si="2"/>
        <v>2</v>
      </c>
      <c r="F38" s="47" t="s">
        <v>169</v>
      </c>
      <c r="G38" s="48" t="s">
        <v>43</v>
      </c>
      <c r="H38" s="48" t="s">
        <v>44</v>
      </c>
      <c r="I38" s="43" t="s">
        <v>26</v>
      </c>
      <c r="J38" s="44" cm="1">
        <f t="array" ref="J38">INDEX($V$3:$V$170,MATCH(1,($W$3:$W$170 = K38) * ($X$3:$X$170 = L38) * ($Y$3:$Y$170 = M38),0))</f>
        <v>153</v>
      </c>
      <c r="K38" s="45">
        <f>MATCH(I38,{"Lunes";"Martes";"Miércoles";"Jueves";"Viernes"},0)</f>
        <v>5</v>
      </c>
      <c r="L38" s="48">
        <v>0.65277777777777779</v>
      </c>
      <c r="M38" s="49">
        <v>0.75347222222222221</v>
      </c>
      <c r="N38" s="47" t="s">
        <v>22</v>
      </c>
      <c r="O38" s="48" t="s">
        <v>31</v>
      </c>
      <c r="P38" s="48" t="s">
        <v>16</v>
      </c>
      <c r="Q38" s="48" t="s">
        <v>17</v>
      </c>
      <c r="R38" s="4"/>
      <c r="V38">
        <v>36</v>
      </c>
      <c r="W38" s="3">
        <v>2</v>
      </c>
      <c r="X38" s="2">
        <v>0.40277777777777779</v>
      </c>
      <c r="Y38" s="2">
        <v>0.53472222222222221</v>
      </c>
      <c r="AA38">
        <v>33</v>
      </c>
      <c r="AB38" t="s">
        <v>35</v>
      </c>
      <c r="AC38" t="s">
        <v>48</v>
      </c>
      <c r="AD38">
        <v>4</v>
      </c>
      <c r="AE38" s="7" t="s">
        <v>73</v>
      </c>
      <c r="AG38">
        <v>36</v>
      </c>
      <c r="AH38" t="str">
        <v>3K8</v>
      </c>
      <c r="AI38" s="8">
        <v>1</v>
      </c>
    </row>
    <row r="39" spans="2:35" ht="15" customHeight="1" thickBot="1" x14ac:dyDescent="0.3">
      <c r="B39" s="43" t="s">
        <v>47</v>
      </c>
      <c r="C39" s="44">
        <f t="shared" si="0"/>
        <v>40</v>
      </c>
      <c r="D39" s="45">
        <f t="shared" si="1"/>
        <v>28</v>
      </c>
      <c r="E39" s="46">
        <f t="shared" si="2"/>
        <v>0</v>
      </c>
      <c r="F39" s="47" t="s">
        <v>33</v>
      </c>
      <c r="G39" s="48" t="s">
        <v>33</v>
      </c>
      <c r="H39" s="48" t="s">
        <v>34</v>
      </c>
      <c r="I39" s="43" t="s">
        <v>19</v>
      </c>
      <c r="J39" s="44" cm="1">
        <f t="array" ref="J39">INDEX($V$3:$V$170,MATCH(1,($W$3:$W$170 = K39) * ($X$3:$X$170 = L39) * ($Y$3:$Y$170 = M39),0))</f>
        <v>10</v>
      </c>
      <c r="K39" s="45">
        <f>MATCH(I39,{"Lunes";"Martes";"Miércoles";"Jueves";"Viernes"},0)</f>
        <v>1</v>
      </c>
      <c r="L39" s="48">
        <v>0.50347222222222221</v>
      </c>
      <c r="M39" s="49">
        <v>0.58333333333333337</v>
      </c>
      <c r="N39" s="47" t="s">
        <v>14</v>
      </c>
      <c r="O39" s="48" t="s">
        <v>15</v>
      </c>
      <c r="P39" s="48" t="s">
        <v>16</v>
      </c>
      <c r="Q39" s="48" t="s">
        <v>17</v>
      </c>
      <c r="R39" s="4"/>
      <c r="V39">
        <v>37</v>
      </c>
      <c r="W39" s="3">
        <v>2</v>
      </c>
      <c r="X39" s="2">
        <v>0.43402777777777779</v>
      </c>
      <c r="Y39" s="2">
        <v>0.50347222222222221</v>
      </c>
      <c r="AA39">
        <v>34</v>
      </c>
      <c r="AB39" t="s">
        <v>37</v>
      </c>
      <c r="AC39" t="s">
        <v>38</v>
      </c>
      <c r="AD39">
        <v>4</v>
      </c>
      <c r="AE39" s="7" t="s">
        <v>119</v>
      </c>
      <c r="AG39">
        <v>37</v>
      </c>
      <c r="AH39" t="s">
        <v>122</v>
      </c>
      <c r="AI39" s="8">
        <v>1</v>
      </c>
    </row>
    <row r="40" spans="2:35" ht="15" customHeight="1" thickBot="1" x14ac:dyDescent="0.3">
      <c r="B40" s="43" t="s">
        <v>47</v>
      </c>
      <c r="C40" s="44">
        <f t="shared" si="0"/>
        <v>40</v>
      </c>
      <c r="D40" s="45">
        <f t="shared" si="1"/>
        <v>28</v>
      </c>
      <c r="E40" s="46">
        <f t="shared" si="2"/>
        <v>0</v>
      </c>
      <c r="F40" s="47" t="s">
        <v>33</v>
      </c>
      <c r="G40" s="48" t="s">
        <v>33</v>
      </c>
      <c r="H40" s="48" t="s">
        <v>34</v>
      </c>
      <c r="I40" s="43" t="s">
        <v>21</v>
      </c>
      <c r="J40" s="44" cm="1">
        <f t="array" ref="J40">INDEX($V$3:$V$170,MATCH(1,($W$3:$W$170 = K40) * ($X$3:$X$170 = L40) * ($Y$3:$Y$170 = M40),0))</f>
        <v>54</v>
      </c>
      <c r="K40" s="45">
        <f>MATCH(I40,{"Lunes";"Martes";"Miércoles";"Jueves";"Viernes"},0)</f>
        <v>2</v>
      </c>
      <c r="L40" s="48">
        <v>0.69097222222222221</v>
      </c>
      <c r="M40" s="49">
        <v>0.75347222222222221</v>
      </c>
      <c r="N40" s="47" t="s">
        <v>14</v>
      </c>
      <c r="O40" s="48" t="s">
        <v>15</v>
      </c>
      <c r="P40" s="48" t="s">
        <v>16</v>
      </c>
      <c r="Q40" s="48" t="s">
        <v>17</v>
      </c>
      <c r="R40" s="4"/>
      <c r="V40">
        <v>38</v>
      </c>
      <c r="W40" s="3">
        <v>2</v>
      </c>
      <c r="X40" s="2">
        <v>0.43402777777777779</v>
      </c>
      <c r="Y40" s="2">
        <v>0.53472222222222221</v>
      </c>
      <c r="AA40">
        <v>35</v>
      </c>
      <c r="AB40" t="s">
        <v>169</v>
      </c>
      <c r="AC40" t="s">
        <v>44</v>
      </c>
      <c r="AD40">
        <v>4</v>
      </c>
      <c r="AE40" s="7" t="s">
        <v>73</v>
      </c>
      <c r="AG40">
        <v>38</v>
      </c>
      <c r="AH40" t="s">
        <v>123</v>
      </c>
      <c r="AI40" s="8">
        <v>1</v>
      </c>
    </row>
    <row r="41" spans="2:35" ht="15" customHeight="1" thickBot="1" x14ac:dyDescent="0.3">
      <c r="B41" s="43" t="s">
        <v>47</v>
      </c>
      <c r="C41" s="44">
        <f t="shared" si="0"/>
        <v>40</v>
      </c>
      <c r="D41" s="45">
        <f t="shared" si="1"/>
        <v>36</v>
      </c>
      <c r="E41" s="46">
        <f t="shared" si="2"/>
        <v>2</v>
      </c>
      <c r="F41" s="47" t="s">
        <v>30</v>
      </c>
      <c r="G41" s="48" t="s">
        <v>30</v>
      </c>
      <c r="H41" s="48" t="s">
        <v>32</v>
      </c>
      <c r="I41" s="43" t="s">
        <v>13</v>
      </c>
      <c r="J41" s="44" cm="1">
        <f t="array" ref="J41">INDEX($V$3:$V$170,MATCH(1,($W$3:$W$170 = K41) * ($X$3:$X$170 = L41) * ($Y$3:$Y$170 = M41),0))</f>
        <v>118</v>
      </c>
      <c r="K41" s="45">
        <f>MATCH(I41,{"Lunes";"Martes";"Miércoles";"Jueves";"Viernes"},0)</f>
        <v>4</v>
      </c>
      <c r="L41" s="48">
        <v>0.62152777777777779</v>
      </c>
      <c r="M41" s="49">
        <v>0.75347222222222221</v>
      </c>
      <c r="N41" s="47" t="s">
        <v>22</v>
      </c>
      <c r="O41" s="48" t="s">
        <v>31</v>
      </c>
      <c r="P41" s="48" t="s">
        <v>16</v>
      </c>
      <c r="Q41" s="48" t="s">
        <v>17</v>
      </c>
      <c r="R41" s="4"/>
      <c r="V41">
        <v>39</v>
      </c>
      <c r="W41" s="3">
        <v>2</v>
      </c>
      <c r="X41" s="2">
        <v>0.43402777777777779</v>
      </c>
      <c r="Y41" s="2">
        <v>0.58333333333333337</v>
      </c>
      <c r="AA41">
        <v>36</v>
      </c>
      <c r="AB41" t="s">
        <v>30</v>
      </c>
      <c r="AC41" t="s">
        <v>32</v>
      </c>
      <c r="AD41">
        <v>4</v>
      </c>
      <c r="AE41" s="7" t="s">
        <v>73</v>
      </c>
      <c r="AG41">
        <v>39</v>
      </c>
      <c r="AH41" t="str" cm="1">
        <f t="array" ref="AH41:AH44">"4K"&amp;_xlfn.SEQUENCE(4, 1, 1, 1)</f>
        <v>4K1</v>
      </c>
      <c r="AI41" s="8">
        <v>1</v>
      </c>
    </row>
    <row r="42" spans="2:35" ht="15" customHeight="1" thickBot="1" x14ac:dyDescent="0.3">
      <c r="B42" s="43" t="s">
        <v>47</v>
      </c>
      <c r="C42" s="44">
        <f t="shared" si="0"/>
        <v>40</v>
      </c>
      <c r="D42" s="45">
        <f t="shared" si="1"/>
        <v>27</v>
      </c>
      <c r="E42" s="46">
        <f t="shared" si="2"/>
        <v>0</v>
      </c>
      <c r="F42" s="47" t="s">
        <v>39</v>
      </c>
      <c r="G42" s="48" t="s">
        <v>39</v>
      </c>
      <c r="H42" s="48" t="s">
        <v>40</v>
      </c>
      <c r="I42" s="43" t="s">
        <v>19</v>
      </c>
      <c r="J42" s="44" cm="1">
        <f t="array" ref="J42">INDEX($V$3:$V$170,MATCH(1,($W$3:$W$170 = K42) * ($X$3:$X$170 = L42) * ($Y$3:$Y$170 = M42),0))</f>
        <v>15</v>
      </c>
      <c r="K42" s="45">
        <f>MATCH(I42,{"Lunes";"Martes";"Miércoles";"Jueves";"Viernes"},0)</f>
        <v>1</v>
      </c>
      <c r="L42" s="48">
        <v>0.58333333333333337</v>
      </c>
      <c r="M42" s="49">
        <v>0.65277777777777779</v>
      </c>
      <c r="N42" s="47" t="s">
        <v>14</v>
      </c>
      <c r="O42" s="48" t="s">
        <v>15</v>
      </c>
      <c r="P42" s="48" t="s">
        <v>16</v>
      </c>
      <c r="Q42" s="48" t="s">
        <v>17</v>
      </c>
      <c r="R42" s="4"/>
      <c r="V42">
        <v>40</v>
      </c>
      <c r="W42" s="3">
        <v>2</v>
      </c>
      <c r="X42" s="2">
        <v>0.47222222222222221</v>
      </c>
      <c r="Y42" s="2">
        <v>0.53472222222222221</v>
      </c>
      <c r="AA42">
        <v>37</v>
      </c>
      <c r="AB42" t="s">
        <v>56</v>
      </c>
      <c r="AC42" t="s">
        <v>57</v>
      </c>
      <c r="AD42">
        <v>4</v>
      </c>
      <c r="AE42" s="7" t="s">
        <v>119</v>
      </c>
      <c r="AG42">
        <v>40</v>
      </c>
      <c r="AH42" t="str">
        <v>4K2</v>
      </c>
      <c r="AI42" s="8">
        <v>1</v>
      </c>
    </row>
    <row r="43" spans="2:35" ht="15" customHeight="1" thickBot="1" x14ac:dyDescent="0.3">
      <c r="B43" s="34" t="s">
        <v>47</v>
      </c>
      <c r="C43" s="44">
        <f t="shared" si="0"/>
        <v>40</v>
      </c>
      <c r="D43" s="45">
        <f t="shared" si="1"/>
        <v>27</v>
      </c>
      <c r="E43" s="46">
        <f t="shared" si="2"/>
        <v>0</v>
      </c>
      <c r="F43" s="47" t="s">
        <v>39</v>
      </c>
      <c r="G43" s="48" t="s">
        <v>39</v>
      </c>
      <c r="H43" s="48" t="s">
        <v>40</v>
      </c>
      <c r="I43" s="43" t="s">
        <v>21</v>
      </c>
      <c r="J43" s="44" cm="1">
        <f t="array" ref="J43">INDEX($V$3:$V$170,MATCH(1,($W$3:$W$170 = K43) * ($X$3:$X$170 = L43) * ($Y$3:$Y$170 = M43),0))</f>
        <v>50</v>
      </c>
      <c r="K43" s="45">
        <f>MATCH(I43,{"Lunes";"Martes";"Miércoles";"Jueves";"Viernes"},0)</f>
        <v>2</v>
      </c>
      <c r="L43" s="48">
        <v>0.62152777777777779</v>
      </c>
      <c r="M43" s="49">
        <v>0.68402777777777779</v>
      </c>
      <c r="N43" s="47" t="s">
        <v>14</v>
      </c>
      <c r="O43" s="48" t="s">
        <v>15</v>
      </c>
      <c r="P43" s="48" t="s">
        <v>16</v>
      </c>
      <c r="Q43" s="48" t="s">
        <v>17</v>
      </c>
      <c r="R43" s="4"/>
      <c r="V43">
        <v>41</v>
      </c>
      <c r="W43" s="3">
        <v>2</v>
      </c>
      <c r="X43" s="2">
        <v>0.47222222222222221</v>
      </c>
      <c r="Y43" s="2">
        <v>0.58333333333333337</v>
      </c>
      <c r="AA43">
        <v>38</v>
      </c>
      <c r="AB43" t="s">
        <v>53</v>
      </c>
      <c r="AC43" t="s">
        <v>124</v>
      </c>
      <c r="AD43">
        <v>4</v>
      </c>
      <c r="AE43" s="7" t="s">
        <v>119</v>
      </c>
      <c r="AG43">
        <v>41</v>
      </c>
      <c r="AH43" t="str">
        <v>4K3</v>
      </c>
      <c r="AI43" s="8">
        <v>1</v>
      </c>
    </row>
    <row r="44" spans="2:35" ht="15" customHeight="1" thickBot="1" x14ac:dyDescent="0.3">
      <c r="B44" s="43" t="s">
        <v>47</v>
      </c>
      <c r="C44" s="44">
        <f t="shared" si="0"/>
        <v>40</v>
      </c>
      <c r="D44" s="45">
        <f t="shared" si="1"/>
        <v>32</v>
      </c>
      <c r="E44" s="46">
        <f t="shared" si="2"/>
        <v>1</v>
      </c>
      <c r="F44" s="47" t="s">
        <v>41</v>
      </c>
      <c r="G44" s="48" t="s">
        <v>41</v>
      </c>
      <c r="H44" s="48" t="s">
        <v>42</v>
      </c>
      <c r="I44" s="43" t="s">
        <v>21</v>
      </c>
      <c r="J44" s="44" cm="1">
        <f t="array" ref="J44">INDEX($V$3:$V$170,MATCH(1,($W$3:$W$170 = K44) * ($X$3:$X$170 = L44) * ($Y$3:$Y$170 = M44),0))</f>
        <v>43</v>
      </c>
      <c r="K44" s="45">
        <f>MATCH(I44,{"Lunes";"Martes";"Miércoles";"Jueves";"Viernes"},0)</f>
        <v>2</v>
      </c>
      <c r="L44" s="48">
        <v>0.50347222222222221</v>
      </c>
      <c r="M44" s="49">
        <v>0.61458333333333337</v>
      </c>
      <c r="N44" s="47" t="s">
        <v>22</v>
      </c>
      <c r="O44" s="48" t="s">
        <v>23</v>
      </c>
      <c r="P44" s="48" t="s">
        <v>16</v>
      </c>
      <c r="Q44" s="48" t="s">
        <v>17</v>
      </c>
      <c r="R44" s="4"/>
      <c r="V44">
        <v>42</v>
      </c>
      <c r="W44" s="3">
        <v>2</v>
      </c>
      <c r="X44" s="2">
        <v>0.50347222222222221</v>
      </c>
      <c r="Y44" s="2">
        <v>0.58333333333333337</v>
      </c>
      <c r="AG44">
        <v>42</v>
      </c>
      <c r="AH44" t="str">
        <v>4K4</v>
      </c>
      <c r="AI44" s="8">
        <v>1</v>
      </c>
    </row>
    <row r="45" spans="2:35" ht="15" customHeight="1" thickBot="1" x14ac:dyDescent="0.3">
      <c r="B45" s="43" t="s">
        <v>47</v>
      </c>
      <c r="C45" s="44">
        <f t="shared" si="0"/>
        <v>40</v>
      </c>
      <c r="D45" s="45">
        <f t="shared" si="1"/>
        <v>32</v>
      </c>
      <c r="E45" s="46">
        <f t="shared" si="2"/>
        <v>1</v>
      </c>
      <c r="F45" s="47" t="s">
        <v>41</v>
      </c>
      <c r="G45" s="48" t="s">
        <v>41</v>
      </c>
      <c r="H45" s="48" t="s">
        <v>42</v>
      </c>
      <c r="I45" s="43" t="s">
        <v>26</v>
      </c>
      <c r="J45" s="44" cm="1">
        <f t="array" ref="J45">INDEX($V$3:$V$170,MATCH(1,($W$3:$W$170 = K45) * ($X$3:$X$170 = L45) * ($Y$3:$Y$170 = M45),0))</f>
        <v>153</v>
      </c>
      <c r="K45" s="45">
        <f>MATCH(I45,{"Lunes";"Martes";"Miércoles";"Jueves";"Viernes"},0)</f>
        <v>5</v>
      </c>
      <c r="L45" s="48">
        <v>0.65277777777777779</v>
      </c>
      <c r="M45" s="49">
        <v>0.75347222222222221</v>
      </c>
      <c r="N45" s="47" t="s">
        <v>22</v>
      </c>
      <c r="O45" s="48" t="s">
        <v>23</v>
      </c>
      <c r="P45" s="48" t="s">
        <v>16</v>
      </c>
      <c r="Q45" s="48" t="s">
        <v>17</v>
      </c>
      <c r="R45" s="4"/>
      <c r="V45">
        <v>43</v>
      </c>
      <c r="W45" s="3">
        <v>2</v>
      </c>
      <c r="X45" s="2">
        <v>0.50347222222222221</v>
      </c>
      <c r="Y45" s="2">
        <v>0.61458333333333337</v>
      </c>
      <c r="AA45">
        <v>39</v>
      </c>
      <c r="AB45" t="s">
        <v>125</v>
      </c>
      <c r="AC45" t="s">
        <v>126</v>
      </c>
      <c r="AD45">
        <v>5</v>
      </c>
      <c r="AE45" s="7" t="s">
        <v>73</v>
      </c>
      <c r="AG45">
        <v>43</v>
      </c>
      <c r="AH45" t="str" cm="1">
        <f t="array" ref="AH45:AH49">"5K"&amp;_xlfn.SEQUENCE(5, 1, 1, 1)</f>
        <v>5K1</v>
      </c>
      <c r="AI45" s="8">
        <v>1</v>
      </c>
    </row>
    <row r="46" spans="2:35" ht="15" customHeight="1" thickBot="1" x14ac:dyDescent="0.3">
      <c r="B46" s="43" t="s">
        <v>47</v>
      </c>
      <c r="C46" s="44">
        <f t="shared" si="0"/>
        <v>40</v>
      </c>
      <c r="D46" s="45">
        <f t="shared" si="1"/>
        <v>33</v>
      </c>
      <c r="E46" s="46">
        <f t="shared" si="2"/>
        <v>2</v>
      </c>
      <c r="F46" s="47" t="s">
        <v>35</v>
      </c>
      <c r="G46" s="48" t="s">
        <v>35</v>
      </c>
      <c r="H46" s="48" t="s">
        <v>48</v>
      </c>
      <c r="I46" s="43" t="s">
        <v>28</v>
      </c>
      <c r="J46" s="44" cm="1">
        <f t="array" ref="J46">INDEX($V$3:$V$170,MATCH(1,($W$3:$W$170 = K46) * ($X$3:$X$170 = L46) * ($Y$3:$Y$170 = M46),0))</f>
        <v>87</v>
      </c>
      <c r="K46" s="45">
        <f>MATCH(I46,{"Lunes";"Martes";"Miércoles";"Jueves";"Viernes"},0)</f>
        <v>3</v>
      </c>
      <c r="L46" s="48">
        <v>0.65277777777777779</v>
      </c>
      <c r="M46" s="49">
        <v>0.75347222222222221</v>
      </c>
      <c r="N46" s="47" t="s">
        <v>22</v>
      </c>
      <c r="O46" s="48" t="s">
        <v>31</v>
      </c>
      <c r="P46" s="48" t="s">
        <v>16</v>
      </c>
      <c r="Q46" s="48" t="s">
        <v>17</v>
      </c>
      <c r="R46" s="4"/>
      <c r="V46">
        <v>44</v>
      </c>
      <c r="W46" s="3">
        <v>2</v>
      </c>
      <c r="X46" s="2">
        <v>0.50347222222222221</v>
      </c>
      <c r="Y46" s="2">
        <v>0.65277777777777779</v>
      </c>
      <c r="AA46">
        <v>40</v>
      </c>
      <c r="AB46" t="s">
        <v>127</v>
      </c>
      <c r="AC46" t="s">
        <v>128</v>
      </c>
      <c r="AD46">
        <v>5</v>
      </c>
      <c r="AE46" s="7" t="s">
        <v>73</v>
      </c>
      <c r="AG46">
        <v>44</v>
      </c>
      <c r="AH46" t="str">
        <v>5K2</v>
      </c>
      <c r="AI46" s="8">
        <v>1</v>
      </c>
    </row>
    <row r="47" spans="2:35" ht="15" customHeight="1" thickBot="1" x14ac:dyDescent="0.3">
      <c r="B47" s="43" t="s">
        <v>47</v>
      </c>
      <c r="C47" s="50">
        <f t="shared" si="0"/>
        <v>40</v>
      </c>
      <c r="D47" s="51">
        <f t="shared" si="1"/>
        <v>33</v>
      </c>
      <c r="E47" s="52">
        <f t="shared" si="2"/>
        <v>2</v>
      </c>
      <c r="F47" s="47" t="s">
        <v>35</v>
      </c>
      <c r="G47" s="48" t="s">
        <v>35</v>
      </c>
      <c r="H47" s="48" t="s">
        <v>48</v>
      </c>
      <c r="I47" s="43" t="s">
        <v>26</v>
      </c>
      <c r="J47" s="50" cm="1">
        <f t="array" ref="J47">INDEX($V$3:$V$170,MATCH(1,($W$3:$W$170 = K47) * ($X$3:$X$170 = L47) * ($Y$3:$Y$170 = M47),0))</f>
        <v>148</v>
      </c>
      <c r="K47" s="51">
        <f>MATCH(I47,{"Lunes";"Martes";"Miércoles";"Jueves";"Viernes"},0)</f>
        <v>5</v>
      </c>
      <c r="L47" s="53">
        <v>0.55208333333333337</v>
      </c>
      <c r="M47" s="54">
        <v>0.65277777777777779</v>
      </c>
      <c r="N47" s="47" t="s">
        <v>22</v>
      </c>
      <c r="O47" s="48" t="s">
        <v>31</v>
      </c>
      <c r="P47" s="48" t="s">
        <v>16</v>
      </c>
      <c r="Q47" s="48" t="s">
        <v>17</v>
      </c>
      <c r="R47" s="4"/>
      <c r="V47">
        <v>45</v>
      </c>
      <c r="W47" s="3">
        <v>2</v>
      </c>
      <c r="X47" s="2">
        <v>0.50347222222222221</v>
      </c>
      <c r="Y47" s="2">
        <v>0.68402777777777779</v>
      </c>
      <c r="AA47">
        <v>41</v>
      </c>
      <c r="AB47" t="s">
        <v>129</v>
      </c>
      <c r="AC47" t="s">
        <v>130</v>
      </c>
      <c r="AD47">
        <v>5</v>
      </c>
      <c r="AE47" s="7" t="s">
        <v>73</v>
      </c>
      <c r="AG47">
        <v>45</v>
      </c>
      <c r="AH47" t="str">
        <v>5K3</v>
      </c>
      <c r="AI47" s="8">
        <v>1</v>
      </c>
    </row>
    <row r="48" spans="2:35" ht="15" customHeight="1" thickBot="1" x14ac:dyDescent="0.3">
      <c r="V48">
        <v>46</v>
      </c>
      <c r="W48" s="3">
        <v>2</v>
      </c>
      <c r="X48" s="2">
        <v>0.55208333333333337</v>
      </c>
      <c r="Y48" s="2">
        <v>0.61458333333333337</v>
      </c>
      <c r="AA48">
        <v>42</v>
      </c>
      <c r="AB48" t="s">
        <v>131</v>
      </c>
      <c r="AC48" t="s">
        <v>132</v>
      </c>
      <c r="AD48">
        <v>5</v>
      </c>
      <c r="AE48" s="7" t="s">
        <v>119</v>
      </c>
      <c r="AG48">
        <v>46</v>
      </c>
      <c r="AH48" t="str">
        <v>5K4</v>
      </c>
      <c r="AI48" s="8">
        <v>1</v>
      </c>
    </row>
    <row r="49" spans="2:35" ht="15" customHeight="1" thickBot="1" x14ac:dyDescent="0.3">
      <c r="V49">
        <v>47</v>
      </c>
      <c r="W49" s="3">
        <v>2</v>
      </c>
      <c r="X49" s="2">
        <v>0.55208333333333337</v>
      </c>
      <c r="Y49" s="2">
        <v>0.75347222222222221</v>
      </c>
      <c r="AA49">
        <v>43</v>
      </c>
      <c r="AB49" t="s">
        <v>133</v>
      </c>
      <c r="AC49" t="s">
        <v>134</v>
      </c>
      <c r="AD49">
        <v>5</v>
      </c>
      <c r="AE49" s="7" t="s">
        <v>119</v>
      </c>
      <c r="AG49">
        <v>47</v>
      </c>
      <c r="AH49" t="str">
        <v>5K5</v>
      </c>
      <c r="AI49" s="8">
        <v>1</v>
      </c>
    </row>
    <row r="50" spans="2:35" ht="15" customHeight="1" thickTop="1" thickBot="1" x14ac:dyDescent="0.3">
      <c r="B50" s="31" t="s">
        <v>0</v>
      </c>
      <c r="C50" s="32" t="s">
        <v>159</v>
      </c>
      <c r="D50" s="32" t="s">
        <v>63</v>
      </c>
      <c r="E50" s="32" t="s">
        <v>160</v>
      </c>
      <c r="F50" s="31" t="s">
        <v>170</v>
      </c>
      <c r="G50" s="31" t="s">
        <v>1</v>
      </c>
      <c r="H50" s="31" t="s">
        <v>9</v>
      </c>
      <c r="I50" s="31" t="s">
        <v>4</v>
      </c>
      <c r="J50" s="32" t="s">
        <v>59</v>
      </c>
      <c r="K50" s="33" t="s">
        <v>162</v>
      </c>
      <c r="L50" s="33" t="s">
        <v>2</v>
      </c>
      <c r="M50" s="33" t="s">
        <v>3</v>
      </c>
      <c r="N50" s="31" t="s">
        <v>171</v>
      </c>
      <c r="O50" s="31" t="s">
        <v>6</v>
      </c>
      <c r="P50" s="31" t="s">
        <v>7</v>
      </c>
      <c r="Q50" s="31" t="s">
        <v>8</v>
      </c>
      <c r="R50" s="31" t="s">
        <v>10</v>
      </c>
      <c r="V50">
        <v>48</v>
      </c>
      <c r="W50" s="3">
        <v>2</v>
      </c>
      <c r="X50" s="2">
        <v>0.58333333333333337</v>
      </c>
      <c r="Y50" s="2">
        <v>0.65277777777777779</v>
      </c>
      <c r="AA50">
        <v>44</v>
      </c>
      <c r="AB50" t="s">
        <v>135</v>
      </c>
      <c r="AC50" t="s">
        <v>136</v>
      </c>
      <c r="AD50">
        <v>5</v>
      </c>
      <c r="AE50" s="7" t="s">
        <v>119</v>
      </c>
    </row>
    <row r="51" spans="2:35" ht="15" customHeight="1" thickTop="1" thickBot="1" x14ac:dyDescent="0.3">
      <c r="B51" s="34" t="s">
        <v>49</v>
      </c>
      <c r="C51" s="35">
        <f t="shared" si="0"/>
        <v>41</v>
      </c>
      <c r="D51" s="36">
        <f t="shared" si="1"/>
        <v>26</v>
      </c>
      <c r="E51" s="37">
        <f t="shared" si="2"/>
        <v>0</v>
      </c>
      <c r="F51" s="38" t="s">
        <v>12</v>
      </c>
      <c r="G51" s="39" t="s">
        <v>12</v>
      </c>
      <c r="H51" s="39" t="s">
        <v>18</v>
      </c>
      <c r="I51" s="34" t="s">
        <v>19</v>
      </c>
      <c r="J51" s="35" cm="1">
        <f t="array" ref="J51">INDEX($V$3:$V$170,MATCH(1,($W$3:$W$170 = K51) * ($X$3:$X$170 = L51) * ($Y$3:$Y$170 = M51),0))</f>
        <v>22</v>
      </c>
      <c r="K51" s="36">
        <f>MATCH(I51,{"Lunes";"Martes";"Miércoles";"Jueves";"Viernes"},0)</f>
        <v>1</v>
      </c>
      <c r="L51" s="40">
        <v>0.72222222222222221</v>
      </c>
      <c r="M51" s="41">
        <v>0.82291666666666663</v>
      </c>
      <c r="N51" s="38" t="s">
        <v>14</v>
      </c>
      <c r="O51" s="39" t="s">
        <v>15</v>
      </c>
      <c r="P51" s="39" t="s">
        <v>16</v>
      </c>
      <c r="Q51" s="39" t="s">
        <v>17</v>
      </c>
      <c r="R51" s="42"/>
      <c r="V51">
        <v>49</v>
      </c>
      <c r="W51" s="3">
        <v>2</v>
      </c>
      <c r="X51" s="2">
        <v>0.58333333333333337</v>
      </c>
      <c r="Y51" s="2">
        <v>0.66666666666666663</v>
      </c>
      <c r="AA51">
        <v>45</v>
      </c>
      <c r="AB51" t="s">
        <v>137</v>
      </c>
      <c r="AC51" t="s">
        <v>138</v>
      </c>
      <c r="AD51">
        <v>5</v>
      </c>
      <c r="AE51" s="7" t="s">
        <v>119</v>
      </c>
    </row>
    <row r="52" spans="2:35" ht="15" customHeight="1" thickBot="1" x14ac:dyDescent="0.3">
      <c r="B52" s="43" t="s">
        <v>49</v>
      </c>
      <c r="C52" s="44">
        <f t="shared" si="0"/>
        <v>41</v>
      </c>
      <c r="D52" s="45">
        <f t="shared" si="1"/>
        <v>26</v>
      </c>
      <c r="E52" s="46">
        <f t="shared" si="2"/>
        <v>0</v>
      </c>
      <c r="F52" s="47" t="s">
        <v>12</v>
      </c>
      <c r="G52" s="48" t="s">
        <v>12</v>
      </c>
      <c r="H52" s="48" t="s">
        <v>18</v>
      </c>
      <c r="I52" s="43" t="s">
        <v>13</v>
      </c>
      <c r="J52" s="44" cm="1">
        <f t="array" ref="J52">INDEX($V$3:$V$170,MATCH(1,($W$3:$W$170 = K52) * ($X$3:$X$170 = L52) * ($Y$3:$Y$170 = M52),0))</f>
        <v>124</v>
      </c>
      <c r="K52" s="45">
        <f>MATCH(I52,{"Lunes";"Martes";"Miércoles";"Jueves";"Viernes"},0)</f>
        <v>4</v>
      </c>
      <c r="L52" s="48">
        <v>0.76041666666666663</v>
      </c>
      <c r="M52" s="49">
        <v>0.86111111111111116</v>
      </c>
      <c r="N52" s="47" t="s">
        <v>14</v>
      </c>
      <c r="O52" s="48" t="s">
        <v>15</v>
      </c>
      <c r="P52" s="48" t="s">
        <v>16</v>
      </c>
      <c r="Q52" s="48" t="s">
        <v>17</v>
      </c>
      <c r="R52" s="4"/>
      <c r="V52">
        <v>50</v>
      </c>
      <c r="W52" s="3">
        <v>2</v>
      </c>
      <c r="X52" s="2">
        <v>0.62152777777777779</v>
      </c>
      <c r="Y52" s="2">
        <v>0.68402777777777779</v>
      </c>
      <c r="AA52">
        <v>46</v>
      </c>
      <c r="AB52" t="s">
        <v>139</v>
      </c>
      <c r="AC52" t="s">
        <v>140</v>
      </c>
      <c r="AD52">
        <v>5</v>
      </c>
      <c r="AE52" s="7" t="s">
        <v>119</v>
      </c>
    </row>
    <row r="53" spans="2:35" ht="15" customHeight="1" thickBot="1" x14ac:dyDescent="0.3">
      <c r="B53" s="43" t="s">
        <v>49</v>
      </c>
      <c r="C53" s="44">
        <f t="shared" si="0"/>
        <v>41</v>
      </c>
      <c r="D53" s="45">
        <f t="shared" si="1"/>
        <v>34</v>
      </c>
      <c r="E53" s="46">
        <f t="shared" si="2"/>
        <v>2</v>
      </c>
      <c r="F53" s="47" t="s">
        <v>37</v>
      </c>
      <c r="G53" s="48" t="s">
        <v>37</v>
      </c>
      <c r="H53" s="48" t="s">
        <v>38</v>
      </c>
      <c r="I53" s="43" t="s">
        <v>21</v>
      </c>
      <c r="J53" s="44" cm="1">
        <f t="array" ref="J53">INDEX($V$3:$V$170,MATCH(1,($W$3:$W$170 = K53) * ($X$3:$X$170 = L53) * ($Y$3:$Y$170 = M53),0))</f>
        <v>55</v>
      </c>
      <c r="K53" s="45">
        <f>MATCH(I53,{"Lunes";"Martes";"Miércoles";"Jueves";"Viernes"},0)</f>
        <v>2</v>
      </c>
      <c r="L53" s="48">
        <v>0.72222222222222221</v>
      </c>
      <c r="M53" s="49">
        <v>0.86111111111111116</v>
      </c>
      <c r="N53" s="47" t="s">
        <v>22</v>
      </c>
      <c r="O53" s="48" t="s">
        <v>31</v>
      </c>
      <c r="P53" s="48" t="s">
        <v>16</v>
      </c>
      <c r="Q53" s="48" t="s">
        <v>17</v>
      </c>
      <c r="R53" s="4" t="s">
        <v>58</v>
      </c>
      <c r="V53">
        <v>51</v>
      </c>
      <c r="W53" s="3">
        <v>2</v>
      </c>
      <c r="X53" s="2">
        <v>0.62152777777777779</v>
      </c>
      <c r="Y53" s="2">
        <v>0.75347222222222221</v>
      </c>
      <c r="AA53">
        <v>47</v>
      </c>
      <c r="AB53" t="s">
        <v>141</v>
      </c>
      <c r="AC53" t="s">
        <v>142</v>
      </c>
      <c r="AD53">
        <v>5</v>
      </c>
      <c r="AE53" s="7" t="s">
        <v>119</v>
      </c>
    </row>
    <row r="54" spans="2:35" ht="15" customHeight="1" thickBot="1" x14ac:dyDescent="0.3">
      <c r="B54" s="43" t="s">
        <v>49</v>
      </c>
      <c r="C54" s="44">
        <f t="shared" si="0"/>
        <v>41</v>
      </c>
      <c r="D54" s="45">
        <f t="shared" si="1"/>
        <v>30</v>
      </c>
      <c r="E54" s="46">
        <f t="shared" si="2"/>
        <v>1</v>
      </c>
      <c r="F54" s="47" t="s">
        <v>27</v>
      </c>
      <c r="G54" s="48" t="s">
        <v>27</v>
      </c>
      <c r="H54" s="48" t="s">
        <v>29</v>
      </c>
      <c r="I54" s="43" t="s">
        <v>21</v>
      </c>
      <c r="J54" s="44" cm="1">
        <f t="array" ref="J54">INDEX($V$3:$V$170,MATCH(1,($W$3:$W$170 = K54) * ($X$3:$X$170 = L54) * ($Y$3:$Y$170 = M54),0))</f>
        <v>58</v>
      </c>
      <c r="K54" s="45">
        <f>MATCH(I54,{"Lunes";"Martes";"Miércoles";"Jueves";"Viernes"},0)</f>
        <v>2</v>
      </c>
      <c r="L54" s="48">
        <v>0.76041666666666663</v>
      </c>
      <c r="M54" s="49">
        <v>0.86111111111111116</v>
      </c>
      <c r="N54" s="47" t="s">
        <v>22</v>
      </c>
      <c r="O54" s="48" t="s">
        <v>23</v>
      </c>
      <c r="P54" s="48" t="s">
        <v>16</v>
      </c>
      <c r="Q54" s="48" t="s">
        <v>17</v>
      </c>
      <c r="R54" s="4" t="s">
        <v>58</v>
      </c>
      <c r="V54">
        <v>52</v>
      </c>
      <c r="W54" s="3">
        <v>2</v>
      </c>
      <c r="X54" s="2">
        <v>0.65277777777777779</v>
      </c>
      <c r="Y54" s="2">
        <v>0.75347222222222221</v>
      </c>
      <c r="AA54">
        <v>48</v>
      </c>
      <c r="AB54" t="s">
        <v>143</v>
      </c>
      <c r="AC54" t="s">
        <v>144</v>
      </c>
      <c r="AD54">
        <v>5</v>
      </c>
      <c r="AE54" s="7" t="s">
        <v>73</v>
      </c>
    </row>
    <row r="55" spans="2:35" ht="15" customHeight="1" thickBot="1" x14ac:dyDescent="0.3">
      <c r="B55" s="43" t="s">
        <v>49</v>
      </c>
      <c r="C55" s="44">
        <f t="shared" si="0"/>
        <v>41</v>
      </c>
      <c r="D55" s="45">
        <f t="shared" si="1"/>
        <v>30</v>
      </c>
      <c r="E55" s="46">
        <f t="shared" si="2"/>
        <v>1</v>
      </c>
      <c r="F55" s="47" t="s">
        <v>27</v>
      </c>
      <c r="G55" s="48" t="s">
        <v>27</v>
      </c>
      <c r="H55" s="48" t="s">
        <v>29</v>
      </c>
      <c r="I55" s="43" t="s">
        <v>13</v>
      </c>
      <c r="J55" s="44" cm="1">
        <f t="array" ref="J55">INDEX($V$3:$V$170,MATCH(1,($W$3:$W$170 = K55) * ($X$3:$X$170 = L55) * ($Y$3:$Y$170 = M55),0))</f>
        <v>131</v>
      </c>
      <c r="K55" s="45">
        <f>MATCH(I55,{"Lunes";"Martes";"Miércoles";"Jueves";"Viernes"},0)</f>
        <v>4</v>
      </c>
      <c r="L55" s="48">
        <v>0.86111111111111116</v>
      </c>
      <c r="M55" s="49">
        <v>0.96180555555555558</v>
      </c>
      <c r="N55" s="47" t="s">
        <v>22</v>
      </c>
      <c r="O55" s="48" t="s">
        <v>23</v>
      </c>
      <c r="P55" s="48" t="s">
        <v>16</v>
      </c>
      <c r="Q55" s="48" t="s">
        <v>17</v>
      </c>
      <c r="R55" s="4" t="s">
        <v>58</v>
      </c>
      <c r="V55">
        <v>53</v>
      </c>
      <c r="W55" s="3">
        <v>2</v>
      </c>
      <c r="X55" s="2">
        <v>0.66666666666666663</v>
      </c>
      <c r="Y55" s="2">
        <v>0.75</v>
      </c>
      <c r="AA55">
        <v>49</v>
      </c>
      <c r="AB55" t="s">
        <v>145</v>
      </c>
      <c r="AC55" t="s">
        <v>146</v>
      </c>
      <c r="AD55">
        <v>5</v>
      </c>
      <c r="AE55" s="7" t="s">
        <v>73</v>
      </c>
    </row>
    <row r="56" spans="2:35" ht="15" customHeight="1" thickBot="1" x14ac:dyDescent="0.3">
      <c r="B56" s="43" t="s">
        <v>49</v>
      </c>
      <c r="C56" s="44">
        <f t="shared" si="0"/>
        <v>41</v>
      </c>
      <c r="D56" s="45">
        <f t="shared" si="1"/>
        <v>29</v>
      </c>
      <c r="E56" s="46">
        <f t="shared" si="2"/>
        <v>1</v>
      </c>
      <c r="F56" s="47" t="s">
        <v>45</v>
      </c>
      <c r="G56" s="48" t="s">
        <v>45</v>
      </c>
      <c r="H56" s="48" t="s">
        <v>46</v>
      </c>
      <c r="I56" s="43" t="s">
        <v>21</v>
      </c>
      <c r="J56" s="44" cm="1">
        <f t="array" ref="J56">INDEX($V$3:$V$170,MATCH(1,($W$3:$W$170 = K56) * ($X$3:$X$170 = L56) * ($Y$3:$Y$170 = M56),0))</f>
        <v>58</v>
      </c>
      <c r="K56" s="45">
        <f>MATCH(I56,{"Lunes";"Martes";"Miércoles";"Jueves";"Viernes"},0)</f>
        <v>2</v>
      </c>
      <c r="L56" s="48">
        <v>0.76041666666666663</v>
      </c>
      <c r="M56" s="49">
        <v>0.86111111111111116</v>
      </c>
      <c r="N56" s="47" t="s">
        <v>22</v>
      </c>
      <c r="O56" s="48" t="s">
        <v>23</v>
      </c>
      <c r="P56" s="48" t="s">
        <v>16</v>
      </c>
      <c r="Q56" s="48" t="s">
        <v>17</v>
      </c>
      <c r="R56" s="4" t="s">
        <v>58</v>
      </c>
      <c r="V56">
        <v>54</v>
      </c>
      <c r="W56" s="3">
        <v>2</v>
      </c>
      <c r="X56" s="2">
        <v>0.69097222222222221</v>
      </c>
      <c r="Y56" s="2">
        <v>0.75347222222222221</v>
      </c>
      <c r="AA56">
        <v>50</v>
      </c>
      <c r="AB56" t="s">
        <v>147</v>
      </c>
      <c r="AC56" t="s">
        <v>148</v>
      </c>
      <c r="AD56">
        <v>5</v>
      </c>
      <c r="AE56" s="7" t="s">
        <v>119</v>
      </c>
    </row>
    <row r="57" spans="2:35" ht="15" customHeight="1" thickBot="1" x14ac:dyDescent="0.3">
      <c r="B57" s="43" t="s">
        <v>49</v>
      </c>
      <c r="C57" s="44">
        <f t="shared" si="0"/>
        <v>41</v>
      </c>
      <c r="D57" s="45">
        <f t="shared" si="1"/>
        <v>29</v>
      </c>
      <c r="E57" s="46">
        <f t="shared" si="2"/>
        <v>1</v>
      </c>
      <c r="F57" s="47" t="s">
        <v>45</v>
      </c>
      <c r="G57" s="48" t="s">
        <v>45</v>
      </c>
      <c r="H57" s="48" t="s">
        <v>46</v>
      </c>
      <c r="I57" s="43" t="s">
        <v>13</v>
      </c>
      <c r="J57" s="44" cm="1">
        <f t="array" ref="J57">INDEX($V$3:$V$170,MATCH(1,($W$3:$W$170 = K57) * ($X$3:$X$170 = L57) * ($Y$3:$Y$170 = M57),0))</f>
        <v>131</v>
      </c>
      <c r="K57" s="45">
        <f>MATCH(I57,{"Lunes";"Martes";"Miércoles";"Jueves";"Viernes"},0)</f>
        <v>4</v>
      </c>
      <c r="L57" s="48">
        <v>0.86111111111111116</v>
      </c>
      <c r="M57" s="49">
        <v>0.96180555555555558</v>
      </c>
      <c r="N57" s="47" t="s">
        <v>22</v>
      </c>
      <c r="O57" s="48" t="s">
        <v>23</v>
      </c>
      <c r="P57" s="48" t="s">
        <v>16</v>
      </c>
      <c r="Q57" s="48" t="s">
        <v>17</v>
      </c>
      <c r="R57" s="4" t="s">
        <v>58</v>
      </c>
      <c r="V57">
        <v>55</v>
      </c>
      <c r="W57" s="3">
        <v>2</v>
      </c>
      <c r="X57" s="2">
        <v>0.72222222222222221</v>
      </c>
      <c r="Y57" s="2">
        <v>0.86111111111111116</v>
      </c>
      <c r="AA57">
        <v>51</v>
      </c>
      <c r="AB57" t="s">
        <v>149</v>
      </c>
      <c r="AC57" t="s">
        <v>150</v>
      </c>
      <c r="AD57">
        <v>5</v>
      </c>
      <c r="AE57" s="7" t="s">
        <v>73</v>
      </c>
    </row>
    <row r="58" spans="2:35" ht="15" customHeight="1" thickBot="1" x14ac:dyDescent="0.3">
      <c r="B58" s="43" t="s">
        <v>49</v>
      </c>
      <c r="C58" s="44">
        <f t="shared" si="0"/>
        <v>41</v>
      </c>
      <c r="D58" s="45">
        <f t="shared" si="1"/>
        <v>35</v>
      </c>
      <c r="E58" s="46">
        <f t="shared" si="2"/>
        <v>2</v>
      </c>
      <c r="F58" s="47" t="s">
        <v>169</v>
      </c>
      <c r="G58" s="48" t="s">
        <v>43</v>
      </c>
      <c r="H58" s="48" t="s">
        <v>44</v>
      </c>
      <c r="I58" s="43" t="s">
        <v>28</v>
      </c>
      <c r="J58" s="44" cm="1">
        <f t="array" ref="J58">INDEX($V$3:$V$170,MATCH(1,($W$3:$W$170 = K58) * ($X$3:$X$170 = L58) * ($Y$3:$Y$170 = M58),0))</f>
        <v>97</v>
      </c>
      <c r="K58" s="45">
        <f>MATCH(I58,{"Lunes";"Martes";"Miércoles";"Jueves";"Viernes"},0)</f>
        <v>3</v>
      </c>
      <c r="L58" s="48">
        <v>0.86111111111111116</v>
      </c>
      <c r="M58" s="49">
        <v>0.96180555555555558</v>
      </c>
      <c r="N58" s="47" t="s">
        <v>22</v>
      </c>
      <c r="O58" s="48" t="s">
        <v>31</v>
      </c>
      <c r="P58" s="48" t="s">
        <v>16</v>
      </c>
      <c r="Q58" s="48" t="s">
        <v>17</v>
      </c>
      <c r="R58" s="4"/>
      <c r="V58">
        <v>56</v>
      </c>
      <c r="W58" s="3">
        <v>2</v>
      </c>
      <c r="X58" s="2">
        <v>0.72222222222222221</v>
      </c>
      <c r="Y58" s="2">
        <v>0.82291666666666663</v>
      </c>
      <c r="AA58">
        <v>52</v>
      </c>
      <c r="AB58" t="s">
        <v>151</v>
      </c>
      <c r="AC58" t="s">
        <v>152</v>
      </c>
      <c r="AD58">
        <v>5</v>
      </c>
      <c r="AE58" s="7" t="s">
        <v>119</v>
      </c>
    </row>
    <row r="59" spans="2:35" ht="15" customHeight="1" thickBot="1" x14ac:dyDescent="0.3">
      <c r="B59" s="43" t="s">
        <v>49</v>
      </c>
      <c r="C59" s="44">
        <f t="shared" si="0"/>
        <v>41</v>
      </c>
      <c r="D59" s="45">
        <f t="shared" si="1"/>
        <v>35</v>
      </c>
      <c r="E59" s="46">
        <f t="shared" si="2"/>
        <v>2</v>
      </c>
      <c r="F59" s="47" t="s">
        <v>169</v>
      </c>
      <c r="G59" s="48" t="s">
        <v>43</v>
      </c>
      <c r="H59" s="48" t="s">
        <v>44</v>
      </c>
      <c r="I59" s="43" t="s">
        <v>26</v>
      </c>
      <c r="J59" s="44" cm="1">
        <f t="array" ref="J59">INDEX($V$3:$V$170,MATCH(1,($W$3:$W$170 = K59) * ($X$3:$X$170 = L59) * ($Y$3:$Y$170 = M59),0))</f>
        <v>164</v>
      </c>
      <c r="K59" s="45">
        <f>MATCH(I59,{"Lunes";"Martes";"Miércoles";"Jueves";"Viernes"},0)</f>
        <v>5</v>
      </c>
      <c r="L59" s="48">
        <v>0.86111111111111116</v>
      </c>
      <c r="M59" s="49">
        <v>0.96180555555555558</v>
      </c>
      <c r="N59" s="47" t="s">
        <v>22</v>
      </c>
      <c r="O59" s="48" t="s">
        <v>31</v>
      </c>
      <c r="P59" s="48" t="s">
        <v>16</v>
      </c>
      <c r="Q59" s="48" t="s">
        <v>17</v>
      </c>
      <c r="R59" s="4"/>
      <c r="V59">
        <v>57</v>
      </c>
      <c r="W59" s="3">
        <v>2</v>
      </c>
      <c r="X59" s="2">
        <v>0.75347222222222221</v>
      </c>
      <c r="Y59" s="2">
        <v>0.86111111111111116</v>
      </c>
      <c r="AA59">
        <v>53</v>
      </c>
      <c r="AB59" t="s">
        <v>153</v>
      </c>
      <c r="AC59" t="s">
        <v>154</v>
      </c>
      <c r="AD59">
        <v>5</v>
      </c>
      <c r="AE59" s="7" t="s">
        <v>119</v>
      </c>
    </row>
    <row r="60" spans="2:35" ht="15" customHeight="1" thickBot="1" x14ac:dyDescent="0.3">
      <c r="B60" s="43" t="s">
        <v>49</v>
      </c>
      <c r="C60" s="44">
        <f t="shared" si="0"/>
        <v>41</v>
      </c>
      <c r="D60" s="45">
        <f t="shared" si="1"/>
        <v>28</v>
      </c>
      <c r="E60" s="46">
        <f t="shared" si="2"/>
        <v>0</v>
      </c>
      <c r="F60" s="47" t="s">
        <v>33</v>
      </c>
      <c r="G60" s="48" t="s">
        <v>33</v>
      </c>
      <c r="H60" s="48" t="s">
        <v>34</v>
      </c>
      <c r="I60" s="43" t="s">
        <v>28</v>
      </c>
      <c r="J60" s="44" cm="1">
        <f t="array" ref="J60">INDEX($V$3:$V$170,MATCH(1,($W$3:$W$170 = K60) * ($X$3:$X$170 = L60) * ($Y$3:$Y$170 = M60),0))</f>
        <v>89</v>
      </c>
      <c r="K60" s="45">
        <f>MATCH(I60,{"Lunes";"Martes";"Miércoles";"Jueves";"Viernes"},0)</f>
        <v>3</v>
      </c>
      <c r="L60" s="48">
        <v>0.72222222222222221</v>
      </c>
      <c r="M60" s="49">
        <v>0.79166666666666663</v>
      </c>
      <c r="N60" s="47" t="s">
        <v>14</v>
      </c>
      <c r="O60" s="48" t="s">
        <v>15</v>
      </c>
      <c r="P60" s="48" t="s">
        <v>16</v>
      </c>
      <c r="Q60" s="48" t="s">
        <v>17</v>
      </c>
      <c r="R60" s="4"/>
      <c r="V60">
        <v>58</v>
      </c>
      <c r="W60" s="3">
        <v>2</v>
      </c>
      <c r="X60" s="2">
        <v>0.76041666666666663</v>
      </c>
      <c r="Y60" s="2">
        <v>0.86111111111111116</v>
      </c>
      <c r="AA60">
        <v>54</v>
      </c>
      <c r="AB60" t="s">
        <v>155</v>
      </c>
      <c r="AC60" t="s">
        <v>156</v>
      </c>
      <c r="AD60">
        <v>5</v>
      </c>
      <c r="AE60" s="7" t="s">
        <v>119</v>
      </c>
    </row>
    <row r="61" spans="2:35" ht="15" customHeight="1" thickBot="1" x14ac:dyDescent="0.3">
      <c r="B61" s="43" t="s">
        <v>49</v>
      </c>
      <c r="C61" s="44">
        <f t="shared" si="0"/>
        <v>41</v>
      </c>
      <c r="D61" s="45">
        <f t="shared" si="1"/>
        <v>28</v>
      </c>
      <c r="E61" s="46">
        <f t="shared" si="2"/>
        <v>0</v>
      </c>
      <c r="F61" s="47" t="s">
        <v>33</v>
      </c>
      <c r="G61" s="48" t="s">
        <v>33</v>
      </c>
      <c r="H61" s="48" t="s">
        <v>34</v>
      </c>
      <c r="I61" s="43" t="s">
        <v>26</v>
      </c>
      <c r="J61" s="44" cm="1">
        <f t="array" ref="J61">INDEX($V$3:$V$170,MATCH(1,($W$3:$W$170 = K61) * ($X$3:$X$170 = L61) * ($Y$3:$Y$170 = M61),0))</f>
        <v>160</v>
      </c>
      <c r="K61" s="45">
        <f>MATCH(I61,{"Lunes";"Martes";"Miércoles";"Jueves";"Viernes"},0)</f>
        <v>5</v>
      </c>
      <c r="L61" s="48">
        <v>0.79166666666666663</v>
      </c>
      <c r="M61" s="49">
        <v>0.86111111111111116</v>
      </c>
      <c r="N61" s="47" t="s">
        <v>14</v>
      </c>
      <c r="O61" s="48" t="s">
        <v>15</v>
      </c>
      <c r="P61" s="48" t="s">
        <v>16</v>
      </c>
      <c r="Q61" s="48" t="s">
        <v>17</v>
      </c>
      <c r="R61" s="4"/>
      <c r="V61">
        <v>59</v>
      </c>
      <c r="W61" s="3">
        <v>2</v>
      </c>
      <c r="X61" s="2">
        <v>0.76041666666666663</v>
      </c>
      <c r="Y61" s="2">
        <v>0.89236111111111116</v>
      </c>
      <c r="AA61">
        <v>55</v>
      </c>
      <c r="AB61" t="s">
        <v>157</v>
      </c>
      <c r="AC61" t="s">
        <v>158</v>
      </c>
      <c r="AD61">
        <v>5</v>
      </c>
      <c r="AE61" s="7" t="s">
        <v>119</v>
      </c>
    </row>
    <row r="62" spans="2:35" ht="15" customHeight="1" thickBot="1" x14ac:dyDescent="0.3">
      <c r="B62" s="43" t="s">
        <v>49</v>
      </c>
      <c r="C62" s="44">
        <f t="shared" si="0"/>
        <v>41</v>
      </c>
      <c r="D62" s="45">
        <f t="shared" si="1"/>
        <v>36</v>
      </c>
      <c r="E62" s="46">
        <f t="shared" si="2"/>
        <v>2</v>
      </c>
      <c r="F62" s="47" t="s">
        <v>30</v>
      </c>
      <c r="G62" s="48" t="s">
        <v>30</v>
      </c>
      <c r="H62" s="48" t="s">
        <v>32</v>
      </c>
      <c r="I62" s="43" t="s">
        <v>19</v>
      </c>
      <c r="J62" s="44" cm="1">
        <f t="array" ref="J62">INDEX($V$3:$V$170,MATCH(1,($W$3:$W$170 = K62) * ($X$3:$X$170 = L62) * ($Y$3:$Y$170 = M62),0))</f>
        <v>27</v>
      </c>
      <c r="K62" s="45">
        <f>MATCH(I62,{"Lunes";"Martes";"Miércoles";"Jueves";"Viernes"},0)</f>
        <v>1</v>
      </c>
      <c r="L62" s="48">
        <v>0.82986111111111116</v>
      </c>
      <c r="M62" s="49">
        <v>0.96180555555555558</v>
      </c>
      <c r="N62" s="47" t="s">
        <v>22</v>
      </c>
      <c r="O62" s="48" t="s">
        <v>31</v>
      </c>
      <c r="P62" s="48" t="s">
        <v>16</v>
      </c>
      <c r="Q62" s="48" t="s">
        <v>17</v>
      </c>
      <c r="R62" s="4"/>
      <c r="V62">
        <v>60</v>
      </c>
      <c r="W62" s="3">
        <v>2</v>
      </c>
      <c r="X62" s="2">
        <v>0.76041666666666663</v>
      </c>
      <c r="Y62" s="2">
        <v>0.96180555555555558</v>
      </c>
    </row>
    <row r="63" spans="2:35" ht="15" customHeight="1" thickBot="1" x14ac:dyDescent="0.3">
      <c r="B63" s="43" t="s">
        <v>49</v>
      </c>
      <c r="C63" s="44">
        <f t="shared" si="0"/>
        <v>41</v>
      </c>
      <c r="D63" s="45">
        <f t="shared" si="1"/>
        <v>27</v>
      </c>
      <c r="E63" s="46">
        <f t="shared" si="2"/>
        <v>0</v>
      </c>
      <c r="F63" s="47" t="s">
        <v>39</v>
      </c>
      <c r="G63" s="48" t="s">
        <v>39</v>
      </c>
      <c r="H63" s="48" t="s">
        <v>40</v>
      </c>
      <c r="I63" s="43" t="s">
        <v>28</v>
      </c>
      <c r="J63" s="44" cm="1">
        <f t="array" ref="J63">INDEX($V$3:$V$170,MATCH(1,($W$3:$W$170 = K63) * ($X$3:$X$170 = L63) * ($Y$3:$Y$170 = M63),0))</f>
        <v>93</v>
      </c>
      <c r="K63" s="45">
        <f>MATCH(I63,{"Lunes";"Martes";"Miércoles";"Jueves";"Viernes"},0)</f>
        <v>3</v>
      </c>
      <c r="L63" s="48">
        <v>0.79166666666666663</v>
      </c>
      <c r="M63" s="49">
        <v>0.86111111111111116</v>
      </c>
      <c r="N63" s="47" t="s">
        <v>14</v>
      </c>
      <c r="O63" s="48" t="s">
        <v>15</v>
      </c>
      <c r="P63" s="48" t="s">
        <v>16</v>
      </c>
      <c r="Q63" s="48" t="s">
        <v>17</v>
      </c>
      <c r="R63" s="4"/>
      <c r="V63">
        <v>61</v>
      </c>
      <c r="W63" s="3">
        <v>2</v>
      </c>
      <c r="X63" s="2">
        <v>0.82986111111111116</v>
      </c>
      <c r="Y63" s="2">
        <v>0.93055555555555558</v>
      </c>
    </row>
    <row r="64" spans="2:35" ht="15" customHeight="1" thickBot="1" x14ac:dyDescent="0.3">
      <c r="B64" s="43" t="s">
        <v>49</v>
      </c>
      <c r="C64" s="44">
        <f t="shared" si="0"/>
        <v>41</v>
      </c>
      <c r="D64" s="45">
        <f t="shared" si="1"/>
        <v>27</v>
      </c>
      <c r="E64" s="46">
        <f t="shared" si="2"/>
        <v>0</v>
      </c>
      <c r="F64" s="47" t="s">
        <v>39</v>
      </c>
      <c r="G64" s="48" t="s">
        <v>39</v>
      </c>
      <c r="H64" s="48" t="s">
        <v>40</v>
      </c>
      <c r="I64" s="43" t="s">
        <v>26</v>
      </c>
      <c r="J64" s="44" cm="1">
        <f t="array" ref="J64">INDEX($V$3:$V$170,MATCH(1,($W$3:$W$170 = K64) * ($X$3:$X$170 = L64) * ($Y$3:$Y$170 = M64),0))</f>
        <v>157</v>
      </c>
      <c r="K64" s="45">
        <f>MATCH(I64,{"Lunes";"Martes";"Miércoles";"Jueves";"Viernes"},0)</f>
        <v>5</v>
      </c>
      <c r="L64" s="48">
        <v>0.72222222222222221</v>
      </c>
      <c r="M64" s="49">
        <v>0.79166666666666663</v>
      </c>
      <c r="N64" s="47" t="s">
        <v>14</v>
      </c>
      <c r="O64" s="48" t="s">
        <v>15</v>
      </c>
      <c r="P64" s="48" t="s">
        <v>16</v>
      </c>
      <c r="Q64" s="48" t="s">
        <v>17</v>
      </c>
      <c r="R64" s="4"/>
      <c r="V64">
        <v>62</v>
      </c>
      <c r="W64" s="3">
        <v>2</v>
      </c>
      <c r="X64" s="2">
        <v>0.82986111111111116</v>
      </c>
      <c r="Y64" s="2">
        <v>0.96180555555555558</v>
      </c>
    </row>
    <row r="65" spans="2:42" ht="15" customHeight="1" thickBot="1" x14ac:dyDescent="0.3">
      <c r="B65" s="43" t="s">
        <v>49</v>
      </c>
      <c r="C65" s="44">
        <f t="shared" si="0"/>
        <v>41</v>
      </c>
      <c r="D65" s="45">
        <f t="shared" si="1"/>
        <v>32</v>
      </c>
      <c r="E65" s="46">
        <f t="shared" si="2"/>
        <v>1</v>
      </c>
      <c r="F65" s="47" t="s">
        <v>41</v>
      </c>
      <c r="G65" s="48" t="s">
        <v>41</v>
      </c>
      <c r="H65" s="48" t="s">
        <v>42</v>
      </c>
      <c r="I65" s="43" t="s">
        <v>21</v>
      </c>
      <c r="J65" s="44" cm="1">
        <f t="array" ref="J65">INDEX($V$3:$V$170,MATCH(1,($W$3:$W$170 = K65) * ($X$3:$X$170 = L65) * ($Y$3:$Y$170 = M65),0))</f>
        <v>63</v>
      </c>
      <c r="K65" s="45">
        <f>MATCH(I65,{"Lunes";"Martes";"Miércoles";"Jueves";"Viernes"},0)</f>
        <v>2</v>
      </c>
      <c r="L65" s="48">
        <v>0.86111111111111116</v>
      </c>
      <c r="M65" s="49">
        <v>0.96180555555555558</v>
      </c>
      <c r="N65" s="47" t="s">
        <v>22</v>
      </c>
      <c r="O65" s="48" t="s">
        <v>23</v>
      </c>
      <c r="P65" s="48" t="s">
        <v>16</v>
      </c>
      <c r="Q65" s="48" t="s">
        <v>17</v>
      </c>
      <c r="R65" s="4"/>
      <c r="V65">
        <v>63</v>
      </c>
      <c r="W65" s="3">
        <v>2</v>
      </c>
      <c r="X65" s="2">
        <v>0.86111111111111116</v>
      </c>
      <c r="Y65" s="2">
        <v>0.96180555555555558</v>
      </c>
      <c r="AA65" s="9" t="s">
        <v>0</v>
      </c>
      <c r="AB65" s="10" t="s">
        <v>159</v>
      </c>
      <c r="AC65" s="10" t="s">
        <v>63</v>
      </c>
      <c r="AD65" s="10" t="s">
        <v>160</v>
      </c>
      <c r="AE65" s="11" t="s">
        <v>161</v>
      </c>
      <c r="AF65" s="11" t="s">
        <v>1</v>
      </c>
      <c r="AG65" s="11" t="s">
        <v>9</v>
      </c>
      <c r="AH65" s="11" t="s">
        <v>4</v>
      </c>
      <c r="AI65" s="10" t="s">
        <v>59</v>
      </c>
      <c r="AJ65" s="10" t="s">
        <v>162</v>
      </c>
      <c r="AK65" s="10" t="s">
        <v>2</v>
      </c>
      <c r="AL65" s="10" t="s">
        <v>3</v>
      </c>
      <c r="AM65" s="11" t="s">
        <v>5</v>
      </c>
      <c r="AN65" s="11" t="s">
        <v>6</v>
      </c>
      <c r="AO65" s="11" t="s">
        <v>7</v>
      </c>
      <c r="AP65" s="11" t="s">
        <v>8</v>
      </c>
    </row>
    <row r="66" spans="2:42" ht="15" customHeight="1" thickTop="1" thickBot="1" x14ac:dyDescent="0.3">
      <c r="B66" s="43" t="s">
        <v>49</v>
      </c>
      <c r="C66" s="44">
        <f t="shared" si="0"/>
        <v>41</v>
      </c>
      <c r="D66" s="45">
        <f t="shared" si="1"/>
        <v>32</v>
      </c>
      <c r="E66" s="46">
        <f t="shared" si="2"/>
        <v>1</v>
      </c>
      <c r="F66" s="47" t="s">
        <v>41</v>
      </c>
      <c r="G66" s="48" t="s">
        <v>41</v>
      </c>
      <c r="H66" s="48" t="s">
        <v>42</v>
      </c>
      <c r="I66" s="43" t="s">
        <v>26</v>
      </c>
      <c r="J66" s="44" cm="1">
        <f t="array" ref="J66">INDEX($V$3:$V$170,MATCH(1,($W$3:$W$170 = K66) * ($X$3:$X$170 = L66) * ($Y$3:$Y$170 = M66),0))</f>
        <v>164</v>
      </c>
      <c r="K66" s="45">
        <f>MATCH(I66,{"Lunes";"Martes";"Miércoles";"Jueves";"Viernes"},0)</f>
        <v>5</v>
      </c>
      <c r="L66" s="48">
        <v>0.86111111111111116</v>
      </c>
      <c r="M66" s="49">
        <v>0.96180555555555558</v>
      </c>
      <c r="N66" s="47" t="s">
        <v>22</v>
      </c>
      <c r="O66" s="48" t="s">
        <v>23</v>
      </c>
      <c r="P66" s="48" t="s">
        <v>16</v>
      </c>
      <c r="Q66" s="48" t="s">
        <v>17</v>
      </c>
      <c r="R66" s="4"/>
      <c r="V66">
        <v>64</v>
      </c>
      <c r="W66" s="3">
        <v>2</v>
      </c>
      <c r="X66" s="2">
        <v>0.89930555555555558</v>
      </c>
      <c r="Y66" s="2">
        <v>0.96180555555555558</v>
      </c>
      <c r="AA66" s="12" t="s">
        <v>163</v>
      </c>
      <c r="AB66" s="13"/>
      <c r="AC66" s="14" t="str">
        <f t="shared" ref="AC66:AC82" si="3">IFERROR(INDEX($V$175:$V$233,MATCH(AE66,$W$175:$W$233,0)),"")</f>
        <v/>
      </c>
      <c r="AD66" s="15">
        <v>2</v>
      </c>
      <c r="AE66" s="16" t="s">
        <v>76</v>
      </c>
      <c r="AF66" s="1" t="s">
        <v>76</v>
      </c>
      <c r="AG66" s="1" t="s">
        <v>77</v>
      </c>
      <c r="AH66" s="12" t="s">
        <v>13</v>
      </c>
      <c r="AI66" s="13" t="e" cm="1">
        <f t="array" ref="AI66">INDEX(#REF!,
  MATCH(
    1,
    (#REF! = AJ66)
    * (#REF! = AK66)
    * (#REF! = AL66),
    0
  )
)</f>
        <v>#REF!</v>
      </c>
      <c r="AJ66" s="17">
        <v>4</v>
      </c>
      <c r="AK66" s="18">
        <v>0.40277777777777779</v>
      </c>
      <c r="AL66" s="19">
        <v>0.53472222222222221</v>
      </c>
      <c r="AM66" s="16" t="s">
        <v>22</v>
      </c>
      <c r="AN66" s="1" t="s">
        <v>31</v>
      </c>
      <c r="AO66" s="1" t="s">
        <v>16</v>
      </c>
      <c r="AP66" s="1" t="s">
        <v>17</v>
      </c>
    </row>
    <row r="67" spans="2:42" ht="15" customHeight="1" thickBot="1" x14ac:dyDescent="0.3">
      <c r="B67" s="34" t="s">
        <v>49</v>
      </c>
      <c r="C67" s="44">
        <f t="shared" si="0"/>
        <v>41</v>
      </c>
      <c r="D67" s="45">
        <f t="shared" si="1"/>
        <v>33</v>
      </c>
      <c r="E67" s="46">
        <f t="shared" si="2"/>
        <v>2</v>
      </c>
      <c r="F67" s="47" t="s">
        <v>35</v>
      </c>
      <c r="G67" s="48" t="s">
        <v>35</v>
      </c>
      <c r="H67" s="48" t="s">
        <v>36</v>
      </c>
      <c r="I67" s="43" t="s">
        <v>21</v>
      </c>
      <c r="J67" s="44" cm="1">
        <f t="array" ref="J67">INDEX($V$3:$V$170,MATCH(1,($W$3:$W$170 = K67) * ($X$3:$X$170 = L67) * ($Y$3:$Y$170 = M67),0))</f>
        <v>63</v>
      </c>
      <c r="K67" s="45">
        <f>MATCH(I67,{"Lunes";"Martes";"Miércoles";"Jueves";"Viernes"},0)</f>
        <v>2</v>
      </c>
      <c r="L67" s="48">
        <v>0.86111111111111116</v>
      </c>
      <c r="M67" s="49">
        <v>0.96180555555555558</v>
      </c>
      <c r="N67" s="47" t="s">
        <v>22</v>
      </c>
      <c r="O67" s="48" t="s">
        <v>31</v>
      </c>
      <c r="P67" s="48" t="s">
        <v>16</v>
      </c>
      <c r="Q67" s="48" t="s">
        <v>17</v>
      </c>
      <c r="R67" s="4"/>
      <c r="V67">
        <v>65</v>
      </c>
      <c r="W67" s="3">
        <v>3</v>
      </c>
      <c r="X67" s="2">
        <v>0.33333333333333331</v>
      </c>
      <c r="Y67" s="2">
        <v>0.39583333333333331</v>
      </c>
      <c r="AA67" s="12" t="s">
        <v>163</v>
      </c>
      <c r="AB67" s="20"/>
      <c r="AC67" s="1" t="str">
        <f t="shared" si="3"/>
        <v/>
      </c>
      <c r="AD67" s="21">
        <v>2</v>
      </c>
      <c r="AE67" s="16" t="s">
        <v>76</v>
      </c>
      <c r="AF67" s="1" t="s">
        <v>76</v>
      </c>
      <c r="AG67" s="1" t="s">
        <v>77</v>
      </c>
      <c r="AH67" s="12" t="s">
        <v>26</v>
      </c>
      <c r="AI67" s="20" t="e" cm="1">
        <f t="array" ref="AI67">INDEX(#REF!,
  MATCH(
    1,
    (#REF! = AJ67)
    * (#REF! = AK67)
    * (#REF! = AL67),
    0
  )
)</f>
        <v>#REF!</v>
      </c>
      <c r="AJ67" s="3">
        <v>5</v>
      </c>
      <c r="AK67" s="2">
        <v>0.33333333333333331</v>
      </c>
      <c r="AL67" s="22">
        <v>0.46527777777777779</v>
      </c>
      <c r="AM67" s="16" t="s">
        <v>22</v>
      </c>
      <c r="AN67" s="1" t="s">
        <v>31</v>
      </c>
      <c r="AO67" s="1" t="s">
        <v>16</v>
      </c>
      <c r="AP67" s="1" t="s">
        <v>17</v>
      </c>
    </row>
    <row r="68" spans="2:42" ht="15" customHeight="1" thickBot="1" x14ac:dyDescent="0.3">
      <c r="B68" s="43" t="s">
        <v>49</v>
      </c>
      <c r="C68" s="50">
        <f t="shared" ref="C68" si="4">IFERROR(INDEX($AG$3:$AG$49,MATCH(B68,$AH$3:$AH$49,0)),"")</f>
        <v>41</v>
      </c>
      <c r="D68" s="51">
        <f t="shared" ref="D68" si="5">IFERROR(INDEX($AA$3:$AA$61,MATCH(F68,$AB$3:$AB$61,0)),"")</f>
        <v>33</v>
      </c>
      <c r="E68" s="52">
        <f t="shared" ref="E68" si="6">IF(O68="ANUAL", 0,IF(O68="CUAT1", 1,IF(O68="CUAT2", 2,"")))</f>
        <v>2</v>
      </c>
      <c r="F68" s="47" t="s">
        <v>35</v>
      </c>
      <c r="G68" s="48" t="s">
        <v>35</v>
      </c>
      <c r="H68" s="48" t="s">
        <v>36</v>
      </c>
      <c r="I68" s="43" t="s">
        <v>13</v>
      </c>
      <c r="J68" s="50" cm="1">
        <f t="array" ref="J68">INDEX($V$3:$V$170,MATCH(1,($W$3:$W$170 = K68) * ($X$3:$X$170 = L68) * ($Y$3:$Y$170 = M68),0))</f>
        <v>131</v>
      </c>
      <c r="K68" s="51">
        <f>MATCH(I68,{"Lunes";"Martes";"Miércoles";"Jueves";"Viernes"},0)</f>
        <v>4</v>
      </c>
      <c r="L68" s="53">
        <v>0.86111111111111116</v>
      </c>
      <c r="M68" s="54">
        <v>0.96180555555555558</v>
      </c>
      <c r="N68" s="47" t="s">
        <v>22</v>
      </c>
      <c r="O68" s="48" t="s">
        <v>31</v>
      </c>
      <c r="P68" s="48" t="s">
        <v>16</v>
      </c>
      <c r="Q68" s="48" t="s">
        <v>17</v>
      </c>
      <c r="R68" s="4"/>
      <c r="V68">
        <v>66</v>
      </c>
      <c r="W68" s="3">
        <v>3</v>
      </c>
      <c r="X68" s="2">
        <v>0.33333333333333331</v>
      </c>
      <c r="Y68" s="2">
        <v>0.43402777777777779</v>
      </c>
      <c r="AA68" s="12" t="s">
        <v>163</v>
      </c>
      <c r="AB68" s="20"/>
      <c r="AC68" s="1" t="str">
        <f t="shared" si="3"/>
        <v/>
      </c>
      <c r="AD68" s="21">
        <v>0</v>
      </c>
      <c r="AE68" s="16" t="s">
        <v>71</v>
      </c>
      <c r="AF68" s="1" t="s">
        <v>71</v>
      </c>
      <c r="AG68" s="1" t="s">
        <v>72</v>
      </c>
      <c r="AH68" s="12" t="s">
        <v>21</v>
      </c>
      <c r="AI68" s="20" t="e" cm="1">
        <f t="array" ref="AI68">INDEX(#REF!,
  MATCH(
    1,
    (#REF! = AJ68)
    * (#REF! = AK68)
    * (#REF! = AL68),
    0
  )
)</f>
        <v>#REF!</v>
      </c>
      <c r="AJ68" s="3">
        <v>2</v>
      </c>
      <c r="AK68" s="2">
        <v>0.47222222222222221</v>
      </c>
      <c r="AL68" s="22">
        <v>0.58333333333333337</v>
      </c>
      <c r="AM68" s="16" t="s">
        <v>14</v>
      </c>
      <c r="AN68" s="1" t="s">
        <v>15</v>
      </c>
      <c r="AO68" s="1" t="s">
        <v>16</v>
      </c>
      <c r="AP68" s="1" t="s">
        <v>17</v>
      </c>
    </row>
    <row r="69" spans="2:42" ht="15" customHeight="1" thickBot="1" x14ac:dyDescent="0.3">
      <c r="V69">
        <v>67</v>
      </c>
      <c r="W69" s="3">
        <v>3</v>
      </c>
      <c r="X69" s="2">
        <v>0.33333333333333331</v>
      </c>
      <c r="Y69" s="2">
        <v>0.46527777777777779</v>
      </c>
      <c r="AA69" s="12" t="s">
        <v>163</v>
      </c>
      <c r="AB69" s="20"/>
      <c r="AC69" s="1" t="str">
        <f t="shared" si="3"/>
        <v/>
      </c>
      <c r="AD69" s="21">
        <v>0</v>
      </c>
      <c r="AE69" s="16" t="s">
        <v>71</v>
      </c>
      <c r="AF69" s="1" t="s">
        <v>71</v>
      </c>
      <c r="AG69" s="1" t="s">
        <v>72</v>
      </c>
      <c r="AH69" s="12" t="s">
        <v>28</v>
      </c>
      <c r="AI69" s="20" t="e" cm="1">
        <f t="array" ref="AI69">INDEX(#REF!,
  MATCH(
    1,
    (#REF! = AJ69)
    * (#REF! = AK69)
    * (#REF! = AL69),
    0
  )
)</f>
        <v>#REF!</v>
      </c>
      <c r="AJ69" s="3">
        <v>3</v>
      </c>
      <c r="AK69" s="2">
        <v>0.33333333333333331</v>
      </c>
      <c r="AL69" s="22">
        <v>0.39583333333333331</v>
      </c>
      <c r="AM69" s="16" t="s">
        <v>14</v>
      </c>
      <c r="AN69" s="1" t="s">
        <v>15</v>
      </c>
      <c r="AO69" s="1" t="s">
        <v>16</v>
      </c>
      <c r="AP69" s="1" t="s">
        <v>17</v>
      </c>
    </row>
    <row r="70" spans="2:42" ht="15" customHeight="1" thickBot="1" x14ac:dyDescent="0.3">
      <c r="V70">
        <v>68</v>
      </c>
      <c r="W70" s="3">
        <v>3</v>
      </c>
      <c r="X70" s="2">
        <v>0.33333333333333331</v>
      </c>
      <c r="Y70" s="2">
        <v>0.36458333333333331</v>
      </c>
      <c r="AA70" s="12" t="s">
        <v>163</v>
      </c>
      <c r="AB70" s="20"/>
      <c r="AC70" s="1" t="str">
        <f t="shared" si="3"/>
        <v/>
      </c>
      <c r="AD70" s="21">
        <v>0</v>
      </c>
      <c r="AE70" s="16" t="s">
        <v>74</v>
      </c>
      <c r="AF70" s="1" t="s">
        <v>164</v>
      </c>
      <c r="AG70" s="1" t="s">
        <v>75</v>
      </c>
      <c r="AH70" s="12" t="s">
        <v>19</v>
      </c>
      <c r="AI70" s="20" t="e" cm="1">
        <f t="array" ref="AI70">INDEX(#REF!,
  MATCH(
    1,
    (#REF! = AJ70)
    * (#REF! = AK70)
    * (#REF! = AL70),
    0
  )
)</f>
        <v>#REF!</v>
      </c>
      <c r="AJ70" s="3">
        <v>1</v>
      </c>
      <c r="AK70" s="2">
        <v>0.33333333333333331</v>
      </c>
      <c r="AL70" s="22">
        <v>0.43402777777777779</v>
      </c>
      <c r="AM70" s="16" t="s">
        <v>14</v>
      </c>
      <c r="AN70" s="1" t="s">
        <v>15</v>
      </c>
      <c r="AO70" s="1" t="s">
        <v>16</v>
      </c>
      <c r="AP70" s="1" t="s">
        <v>17</v>
      </c>
    </row>
    <row r="71" spans="2:42" ht="15" customHeight="1" thickTop="1" thickBot="1" x14ac:dyDescent="0.3">
      <c r="B71" s="31" t="s">
        <v>0</v>
      </c>
      <c r="C71" s="32" t="s">
        <v>159</v>
      </c>
      <c r="D71" s="32" t="s">
        <v>63</v>
      </c>
      <c r="E71" s="32" t="s">
        <v>160</v>
      </c>
      <c r="F71" s="31" t="s">
        <v>170</v>
      </c>
      <c r="G71" s="31" t="s">
        <v>1</v>
      </c>
      <c r="H71" s="31" t="s">
        <v>9</v>
      </c>
      <c r="I71" s="31" t="s">
        <v>4</v>
      </c>
      <c r="J71" s="32" t="s">
        <v>59</v>
      </c>
      <c r="K71" s="33" t="s">
        <v>162</v>
      </c>
      <c r="L71" s="33" t="s">
        <v>2</v>
      </c>
      <c r="M71" s="33" t="s">
        <v>3</v>
      </c>
      <c r="N71" s="31" t="s">
        <v>171</v>
      </c>
      <c r="O71" s="31" t="s">
        <v>6</v>
      </c>
      <c r="P71" s="31" t="s">
        <v>7</v>
      </c>
      <c r="Q71" s="31" t="s">
        <v>8</v>
      </c>
      <c r="R71" s="31" t="s">
        <v>10</v>
      </c>
      <c r="V71">
        <v>69</v>
      </c>
      <c r="W71" s="3">
        <v>3</v>
      </c>
      <c r="X71" s="2">
        <v>0.40277777777777779</v>
      </c>
      <c r="Y71" s="2">
        <v>0.46527777777777779</v>
      </c>
      <c r="AA71" s="12" t="s">
        <v>163</v>
      </c>
      <c r="AB71" s="20"/>
      <c r="AC71" s="1" t="str">
        <f t="shared" si="3"/>
        <v/>
      </c>
      <c r="AD71" s="21">
        <v>0</v>
      </c>
      <c r="AE71" s="16" t="s">
        <v>74</v>
      </c>
      <c r="AF71" s="1" t="s">
        <v>164</v>
      </c>
      <c r="AG71" s="1" t="s">
        <v>75</v>
      </c>
      <c r="AH71" s="12" t="s">
        <v>21</v>
      </c>
      <c r="AI71" s="20" t="e" cm="1">
        <f t="array" ref="AI71">INDEX(#REF!,
  MATCH(
    1,
    (#REF! = AJ71)
    * (#REF! = AK71)
    * (#REF! = AL71),
    0
  )
)</f>
        <v>#REF!</v>
      </c>
      <c r="AJ71" s="3">
        <v>2</v>
      </c>
      <c r="AK71" s="2">
        <v>0.33333333333333331</v>
      </c>
      <c r="AL71" s="22">
        <v>0.39583333333333331</v>
      </c>
      <c r="AM71" s="16" t="s">
        <v>14</v>
      </c>
      <c r="AN71" s="1" t="s">
        <v>15</v>
      </c>
      <c r="AO71" s="1" t="s">
        <v>16</v>
      </c>
      <c r="AP71" s="1" t="s">
        <v>17</v>
      </c>
    </row>
    <row r="72" spans="2:42" ht="15" customHeight="1" thickTop="1" thickBot="1" x14ac:dyDescent="0.3">
      <c r="B72" s="34" t="s">
        <v>50</v>
      </c>
      <c r="C72" s="35">
        <f t="shared" ref="C72:C92" si="7">IFERROR(INDEX($AG$3:$AG$49,MATCH(B72,$AH$3:$AH$49,0)),"")</f>
        <v>42</v>
      </c>
      <c r="D72" s="36">
        <f t="shared" ref="D72:D92" si="8">IFERROR(INDEX($AA$3:$AA$61,MATCH(F72,$AB$3:$AB$61,0)),"")</f>
        <v>26</v>
      </c>
      <c r="E72" s="37">
        <f t="shared" ref="E72:E92" si="9">IF(O72="ANUAL", 0,IF(O72="CUAT1", 1,IF(O72="CUAT2", 2,"")))</f>
        <v>0</v>
      </c>
      <c r="F72" s="38" t="s">
        <v>12</v>
      </c>
      <c r="G72" s="39" t="s">
        <v>12</v>
      </c>
      <c r="H72" s="39" t="s">
        <v>18</v>
      </c>
      <c r="I72" s="34" t="s">
        <v>19</v>
      </c>
      <c r="J72" s="35" cm="1">
        <f t="array" ref="J72">INDEX($V$3:$V$170,MATCH(1,($W$3:$W$170 = K72) * ($X$3:$X$170 = L72) * ($Y$3:$Y$170 = M72),0))</f>
        <v>29</v>
      </c>
      <c r="K72" s="36">
        <f>MATCH(I72,{"Lunes";"Martes";"Miércoles";"Jueves";"Viernes"},0)</f>
        <v>1</v>
      </c>
      <c r="L72" s="40">
        <v>0.86111111111111116</v>
      </c>
      <c r="M72" s="41">
        <v>0.96180555555555558</v>
      </c>
      <c r="N72" s="38" t="s">
        <v>14</v>
      </c>
      <c r="O72" s="39" t="s">
        <v>15</v>
      </c>
      <c r="P72" s="39" t="s">
        <v>16</v>
      </c>
      <c r="Q72" s="39" t="s">
        <v>17</v>
      </c>
      <c r="R72" s="42"/>
      <c r="V72">
        <v>70</v>
      </c>
      <c r="W72" s="3">
        <v>3</v>
      </c>
      <c r="X72" s="2">
        <v>0.40277777777777779</v>
      </c>
      <c r="Y72" s="2">
        <v>0.50347222222222221</v>
      </c>
      <c r="AA72" s="12" t="s">
        <v>163</v>
      </c>
      <c r="AB72" s="20"/>
      <c r="AC72" s="1" t="str">
        <f t="shared" si="3"/>
        <v/>
      </c>
      <c r="AD72" s="21">
        <v>0</v>
      </c>
      <c r="AE72" s="16" t="s">
        <v>87</v>
      </c>
      <c r="AF72" s="1" t="s">
        <v>165</v>
      </c>
      <c r="AG72" s="1" t="s">
        <v>88</v>
      </c>
      <c r="AH72" s="12" t="s">
        <v>19</v>
      </c>
      <c r="AI72" s="20" t="e" cm="1">
        <f t="array" ref="AI72">INDEX(#REF!,
  MATCH(
    1,
    (#REF! = AJ72)
    * (#REF! = AK72)
    * (#REF! = AL72),
    0
  )
)</f>
        <v>#REF!</v>
      </c>
      <c r="AJ72" s="3">
        <v>1</v>
      </c>
      <c r="AK72" s="2">
        <v>0.43402777777777779</v>
      </c>
      <c r="AL72" s="22">
        <v>0.53472222222222221</v>
      </c>
      <c r="AM72" s="16" t="s">
        <v>14</v>
      </c>
      <c r="AN72" s="1" t="s">
        <v>15</v>
      </c>
      <c r="AO72" s="1" t="s">
        <v>16</v>
      </c>
      <c r="AP72" s="1" t="s">
        <v>17</v>
      </c>
    </row>
    <row r="73" spans="2:42" ht="15" customHeight="1" thickBot="1" x14ac:dyDescent="0.3">
      <c r="B73" s="43" t="s">
        <v>50</v>
      </c>
      <c r="C73" s="44">
        <f t="shared" si="7"/>
        <v>42</v>
      </c>
      <c r="D73" s="45">
        <f t="shared" si="8"/>
        <v>26</v>
      </c>
      <c r="E73" s="46">
        <f t="shared" si="9"/>
        <v>0</v>
      </c>
      <c r="F73" s="47" t="s">
        <v>12</v>
      </c>
      <c r="G73" s="48" t="s">
        <v>12</v>
      </c>
      <c r="H73" s="48" t="s">
        <v>18</v>
      </c>
      <c r="I73" s="43" t="s">
        <v>28</v>
      </c>
      <c r="J73" s="44" cm="1">
        <f t="array" ref="J73">INDEX($V$3:$V$170,MATCH(1,($W$3:$W$170 = K73) * ($X$3:$X$170 = L73) * ($Y$3:$Y$170 = M73),0))</f>
        <v>90</v>
      </c>
      <c r="K73" s="45">
        <f>MATCH(I73,{"Lunes";"Martes";"Miércoles";"Jueves";"Viernes"},0)</f>
        <v>3</v>
      </c>
      <c r="L73" s="48">
        <v>0.72222222222222221</v>
      </c>
      <c r="M73" s="49">
        <v>0.82291666666666663</v>
      </c>
      <c r="N73" s="47" t="s">
        <v>14</v>
      </c>
      <c r="O73" s="48" t="s">
        <v>15</v>
      </c>
      <c r="P73" s="48" t="s">
        <v>16</v>
      </c>
      <c r="Q73" s="48" t="s">
        <v>17</v>
      </c>
      <c r="R73" s="4"/>
      <c r="V73">
        <v>71</v>
      </c>
      <c r="W73" s="3">
        <v>3</v>
      </c>
      <c r="X73" s="2">
        <v>0.40277777777777779</v>
      </c>
      <c r="Y73" s="2">
        <v>0.53472222222222221</v>
      </c>
      <c r="AA73" s="12" t="s">
        <v>163</v>
      </c>
      <c r="AB73" s="20"/>
      <c r="AC73" s="1" t="str">
        <f t="shared" si="3"/>
        <v/>
      </c>
      <c r="AD73" s="21">
        <v>0</v>
      </c>
      <c r="AE73" s="16" t="s">
        <v>87</v>
      </c>
      <c r="AF73" s="1" t="s">
        <v>165</v>
      </c>
      <c r="AG73" s="1" t="s">
        <v>88</v>
      </c>
      <c r="AH73" s="12" t="s">
        <v>28</v>
      </c>
      <c r="AI73" s="20" t="e" cm="1">
        <f t="array" ref="AI73">INDEX(#REF!,
  MATCH(
    1,
    (#REF! = AJ73)
    * (#REF! = AK73)
    * (#REF! = AL73),
    0
  )
)</f>
        <v>#REF!</v>
      </c>
      <c r="AJ73" s="3">
        <v>3</v>
      </c>
      <c r="AK73" s="2">
        <v>0.50347222222222221</v>
      </c>
      <c r="AL73" s="22">
        <v>0.58333333333333337</v>
      </c>
      <c r="AM73" s="16" t="s">
        <v>14</v>
      </c>
      <c r="AN73" s="1" t="s">
        <v>15</v>
      </c>
      <c r="AO73" s="1" t="s">
        <v>16</v>
      </c>
      <c r="AP73" s="1" t="s">
        <v>17</v>
      </c>
    </row>
    <row r="74" spans="2:42" ht="15" customHeight="1" thickBot="1" x14ac:dyDescent="0.3">
      <c r="B74" s="43" t="s">
        <v>51</v>
      </c>
      <c r="C74" s="44">
        <f t="shared" si="7"/>
        <v>42</v>
      </c>
      <c r="D74" s="45">
        <f t="shared" si="8"/>
        <v>38</v>
      </c>
      <c r="E74" s="46">
        <f t="shared" si="9"/>
        <v>2</v>
      </c>
      <c r="F74" s="47" t="s">
        <v>53</v>
      </c>
      <c r="G74" s="48" t="s">
        <v>52</v>
      </c>
      <c r="H74" s="48" t="s">
        <v>54</v>
      </c>
      <c r="I74" s="43" t="s">
        <v>21</v>
      </c>
      <c r="J74" s="44" cm="1">
        <f t="array" ref="J74">INDEX($V$3:$V$170,MATCH(1,($W$3:$W$170 = K74) * ($X$3:$X$170 = L74) * ($Y$3:$Y$170 = M74),0))</f>
        <v>58</v>
      </c>
      <c r="K74" s="45">
        <f>MATCH(I74,{"Lunes";"Martes";"Miércoles";"Jueves";"Viernes"},0)</f>
        <v>2</v>
      </c>
      <c r="L74" s="48">
        <v>0.76041666666666663</v>
      </c>
      <c r="M74" s="49">
        <v>0.86111111111111116</v>
      </c>
      <c r="N74" s="47" t="s">
        <v>22</v>
      </c>
      <c r="O74" s="48" t="s">
        <v>31</v>
      </c>
      <c r="P74" s="48" t="s">
        <v>16</v>
      </c>
      <c r="Q74" s="48" t="s">
        <v>17</v>
      </c>
      <c r="R74" s="4" t="s">
        <v>58</v>
      </c>
      <c r="V74">
        <v>72</v>
      </c>
      <c r="W74" s="3">
        <v>3</v>
      </c>
      <c r="X74" s="2">
        <v>0.43402777777777779</v>
      </c>
      <c r="Y74" s="2">
        <v>0.50347222222222221</v>
      </c>
      <c r="AA74" s="12" t="s">
        <v>163</v>
      </c>
      <c r="AB74" s="20"/>
      <c r="AC74" s="1" t="str">
        <f t="shared" si="3"/>
        <v/>
      </c>
      <c r="AD74" s="21">
        <v>0</v>
      </c>
      <c r="AE74" s="16" t="s">
        <v>78</v>
      </c>
      <c r="AF74" s="1" t="s">
        <v>166</v>
      </c>
      <c r="AG74" s="1" t="s">
        <v>79</v>
      </c>
      <c r="AH74" s="12" t="s">
        <v>21</v>
      </c>
      <c r="AI74" s="20" t="e" cm="1">
        <f t="array" ref="AI74">INDEX(#REF!,
  MATCH(
    1,
    (#REF! = AJ74)
    * (#REF! = AK74)
    * (#REF! = AL74),
    0
  )
)</f>
        <v>#REF!</v>
      </c>
      <c r="AJ74" s="3">
        <v>2</v>
      </c>
      <c r="AK74" s="2">
        <v>0.40277777777777779</v>
      </c>
      <c r="AL74" s="22">
        <v>0.46527777777777779</v>
      </c>
      <c r="AM74" s="16" t="s">
        <v>14</v>
      </c>
      <c r="AN74" s="1" t="s">
        <v>15</v>
      </c>
      <c r="AO74" s="1" t="s">
        <v>16</v>
      </c>
      <c r="AP74" s="1" t="s">
        <v>17</v>
      </c>
    </row>
    <row r="75" spans="2:42" ht="15" customHeight="1" thickBot="1" x14ac:dyDescent="0.3">
      <c r="B75" s="43" t="s">
        <v>51</v>
      </c>
      <c r="C75" s="44">
        <f t="shared" si="7"/>
        <v>42</v>
      </c>
      <c r="D75" s="45">
        <f t="shared" si="8"/>
        <v>38</v>
      </c>
      <c r="E75" s="46">
        <f t="shared" si="9"/>
        <v>2</v>
      </c>
      <c r="F75" s="47" t="s">
        <v>53</v>
      </c>
      <c r="G75" s="48" t="s">
        <v>52</v>
      </c>
      <c r="H75" s="48" t="s">
        <v>54</v>
      </c>
      <c r="I75" s="43" t="s">
        <v>26</v>
      </c>
      <c r="J75" s="44" cm="1">
        <f t="array" ref="J75">INDEX($V$3:$V$170,MATCH(1,($W$3:$W$170 = K75) * ($X$3:$X$170 = L75) * ($Y$3:$Y$170 = M75),0))</f>
        <v>158</v>
      </c>
      <c r="K75" s="45">
        <f>MATCH(I75,{"Lunes";"Martes";"Miércoles";"Jueves";"Viernes"},0)</f>
        <v>5</v>
      </c>
      <c r="L75" s="48">
        <v>0.76041666666666663</v>
      </c>
      <c r="M75" s="49">
        <v>0.86111111111111116</v>
      </c>
      <c r="N75" s="47" t="s">
        <v>22</v>
      </c>
      <c r="O75" s="48" t="s">
        <v>31</v>
      </c>
      <c r="P75" s="48" t="s">
        <v>16</v>
      </c>
      <c r="Q75" s="48" t="s">
        <v>17</v>
      </c>
      <c r="R75" s="4" t="s">
        <v>58</v>
      </c>
      <c r="V75">
        <v>73</v>
      </c>
      <c r="W75" s="3">
        <v>3</v>
      </c>
      <c r="X75" s="2">
        <v>0.43402777777777779</v>
      </c>
      <c r="Y75" s="2">
        <v>0.53472222222222221</v>
      </c>
      <c r="AA75" s="12" t="s">
        <v>163</v>
      </c>
      <c r="AB75" s="20"/>
      <c r="AC75" s="1" t="str">
        <f t="shared" si="3"/>
        <v/>
      </c>
      <c r="AD75" s="21">
        <v>0</v>
      </c>
      <c r="AE75" s="16" t="s">
        <v>78</v>
      </c>
      <c r="AF75" s="1" t="s">
        <v>166</v>
      </c>
      <c r="AG75" s="1" t="s">
        <v>79</v>
      </c>
      <c r="AH75" s="12" t="s">
        <v>28</v>
      </c>
      <c r="AI75" s="20" t="e" cm="1">
        <f t="array" ref="AI75">INDEX(#REF!,
  MATCH(
    1,
    (#REF! = AJ75)
    * (#REF! = AK75)
    * (#REF! = AL75),
    0
  )
)</f>
        <v>#REF!</v>
      </c>
      <c r="AJ75" s="3">
        <v>3</v>
      </c>
      <c r="AK75" s="2">
        <v>0.40277777777777779</v>
      </c>
      <c r="AL75" s="22">
        <v>0.50347222222222221</v>
      </c>
      <c r="AM75" s="16" t="s">
        <v>14</v>
      </c>
      <c r="AN75" s="1" t="s">
        <v>15</v>
      </c>
      <c r="AO75" s="1" t="s">
        <v>16</v>
      </c>
      <c r="AP75" s="1" t="s">
        <v>17</v>
      </c>
    </row>
    <row r="76" spans="2:42" ht="15" customHeight="1" thickBot="1" x14ac:dyDescent="0.3">
      <c r="B76" s="43" t="s">
        <v>51</v>
      </c>
      <c r="C76" s="44">
        <f t="shared" si="7"/>
        <v>42</v>
      </c>
      <c r="D76" s="45">
        <f t="shared" si="8"/>
        <v>37</v>
      </c>
      <c r="E76" s="46">
        <f t="shared" si="9"/>
        <v>2</v>
      </c>
      <c r="F76" s="47" t="s">
        <v>56</v>
      </c>
      <c r="G76" s="48" t="s">
        <v>55</v>
      </c>
      <c r="H76" s="48" t="s">
        <v>57</v>
      </c>
      <c r="I76" s="43" t="s">
        <v>13</v>
      </c>
      <c r="J76" s="44" cm="1">
        <f t="array" ref="J76">INDEX($V$3:$V$170,MATCH(1,($W$3:$W$170 = K76) * ($X$3:$X$170 = L76) * ($Y$3:$Y$170 = M76),0))</f>
        <v>131</v>
      </c>
      <c r="K76" s="45">
        <f>MATCH(I76,{"Lunes";"Martes";"Miércoles";"Jueves";"Viernes"},0)</f>
        <v>4</v>
      </c>
      <c r="L76" s="48">
        <v>0.86111111111111116</v>
      </c>
      <c r="M76" s="49">
        <v>0.96180555555555558</v>
      </c>
      <c r="N76" s="47" t="s">
        <v>22</v>
      </c>
      <c r="O76" s="48" t="s">
        <v>31</v>
      </c>
      <c r="P76" s="48" t="s">
        <v>16</v>
      </c>
      <c r="Q76" s="48" t="s">
        <v>17</v>
      </c>
      <c r="R76" s="4" t="s">
        <v>58</v>
      </c>
      <c r="V76">
        <v>74</v>
      </c>
      <c r="W76" s="3">
        <v>3</v>
      </c>
      <c r="X76" s="2">
        <v>0.43402777777777779</v>
      </c>
      <c r="Y76" s="2">
        <v>0.58333333333333337</v>
      </c>
      <c r="AA76" s="12" t="s">
        <v>163</v>
      </c>
      <c r="AB76" s="20"/>
      <c r="AC76" s="1" t="str">
        <f t="shared" si="3"/>
        <v/>
      </c>
      <c r="AD76" s="21">
        <v>2</v>
      </c>
      <c r="AE76" s="16" t="s">
        <v>43</v>
      </c>
      <c r="AF76" s="1" t="s">
        <v>167</v>
      </c>
      <c r="AG76" s="1" t="s">
        <v>80</v>
      </c>
      <c r="AH76" s="12" t="s">
        <v>13</v>
      </c>
      <c r="AI76" s="20" t="e" cm="1">
        <f t="array" ref="AI76">INDEX(#REF!,
  MATCH(
    1,
    (#REF! = AJ76)
    * (#REF! = AK76)
    * (#REF! = AL76),
    0
  )
)</f>
        <v>#REF!</v>
      </c>
      <c r="AJ76" s="3">
        <v>4</v>
      </c>
      <c r="AK76" s="2">
        <v>0.33333333333333331</v>
      </c>
      <c r="AL76" s="22">
        <v>0.39583333333333331</v>
      </c>
      <c r="AM76" s="16" t="s">
        <v>22</v>
      </c>
      <c r="AN76" s="1" t="s">
        <v>31</v>
      </c>
      <c r="AO76" s="1" t="s">
        <v>16</v>
      </c>
      <c r="AP76" s="1" t="s">
        <v>17</v>
      </c>
    </row>
    <row r="77" spans="2:42" ht="15" customHeight="1" thickBot="1" x14ac:dyDescent="0.3">
      <c r="B77" s="43" t="s">
        <v>51</v>
      </c>
      <c r="C77" s="44">
        <f t="shared" si="7"/>
        <v>42</v>
      </c>
      <c r="D77" s="45">
        <f t="shared" si="8"/>
        <v>37</v>
      </c>
      <c r="E77" s="46">
        <f t="shared" si="9"/>
        <v>2</v>
      </c>
      <c r="F77" s="47" t="s">
        <v>56</v>
      </c>
      <c r="G77" s="48" t="s">
        <v>55</v>
      </c>
      <c r="H77" s="48" t="s">
        <v>57</v>
      </c>
      <c r="I77" s="43" t="s">
        <v>26</v>
      </c>
      <c r="J77" s="44" cm="1">
        <f t="array" ref="J77">INDEX($V$3:$V$170,MATCH(1,($W$3:$W$170 = K77) * ($X$3:$X$170 = L77) * ($Y$3:$Y$170 = M77),0))</f>
        <v>164</v>
      </c>
      <c r="K77" s="45">
        <f>MATCH(I77,{"Lunes";"Martes";"Miércoles";"Jueves";"Viernes"},0)</f>
        <v>5</v>
      </c>
      <c r="L77" s="48">
        <v>0.86111111111111116</v>
      </c>
      <c r="M77" s="49">
        <v>0.96180555555555558</v>
      </c>
      <c r="N77" s="47" t="s">
        <v>22</v>
      </c>
      <c r="O77" s="48" t="s">
        <v>31</v>
      </c>
      <c r="P77" s="48" t="s">
        <v>16</v>
      </c>
      <c r="Q77" s="48" t="s">
        <v>17</v>
      </c>
      <c r="R77" s="4" t="s">
        <v>58</v>
      </c>
      <c r="V77">
        <v>75</v>
      </c>
      <c r="W77" s="3">
        <v>3</v>
      </c>
      <c r="X77" s="2">
        <v>0.47222222222222221</v>
      </c>
      <c r="Y77" s="2">
        <v>0.53472222222222221</v>
      </c>
      <c r="AA77" s="12" t="s">
        <v>163</v>
      </c>
      <c r="AB77" s="20"/>
      <c r="AC77" s="1" t="str">
        <f t="shared" si="3"/>
        <v/>
      </c>
      <c r="AD77" s="21">
        <v>2</v>
      </c>
      <c r="AE77" s="16" t="s">
        <v>43</v>
      </c>
      <c r="AF77" s="1" t="s">
        <v>167</v>
      </c>
      <c r="AG77" s="1" t="s">
        <v>80</v>
      </c>
      <c r="AH77" s="12" t="s">
        <v>26</v>
      </c>
      <c r="AI77" s="20" t="e" cm="1">
        <f t="array" ref="AI77">INDEX(#REF!,
  MATCH(
    1,
    (#REF! = AJ77)
    * (#REF! = AK77)
    * (#REF! = AL77),
    0
  )
)</f>
        <v>#REF!</v>
      </c>
      <c r="AJ77" s="3">
        <v>5</v>
      </c>
      <c r="AK77" s="2">
        <v>0.47222222222222221</v>
      </c>
      <c r="AL77" s="22">
        <v>0.53472222222222221</v>
      </c>
      <c r="AM77" s="16" t="s">
        <v>22</v>
      </c>
      <c r="AN77" s="1" t="s">
        <v>31</v>
      </c>
      <c r="AO77" s="1" t="s">
        <v>16</v>
      </c>
      <c r="AP77" s="1" t="s">
        <v>17</v>
      </c>
    </row>
    <row r="78" spans="2:42" ht="15" customHeight="1" thickBot="1" x14ac:dyDescent="0.3">
      <c r="B78" s="43" t="s">
        <v>51</v>
      </c>
      <c r="C78" s="44">
        <f t="shared" si="7"/>
        <v>42</v>
      </c>
      <c r="D78" s="45">
        <f t="shared" si="8"/>
        <v>29</v>
      </c>
      <c r="E78" s="46">
        <f t="shared" si="9"/>
        <v>2</v>
      </c>
      <c r="F78" s="47" t="s">
        <v>45</v>
      </c>
      <c r="G78" s="48" t="s">
        <v>45</v>
      </c>
      <c r="H78" s="48" t="s">
        <v>46</v>
      </c>
      <c r="I78" s="43" t="s">
        <v>13</v>
      </c>
      <c r="J78" s="44" cm="1">
        <f t="array" ref="J78">INDEX($V$3:$V$170,MATCH(1,($W$3:$W$170 = K78) * ($X$3:$X$170 = L78) * ($Y$3:$Y$170 = M78),0))</f>
        <v>131</v>
      </c>
      <c r="K78" s="45">
        <f>MATCH(I78,{"Lunes";"Martes";"Miércoles";"Jueves";"Viernes"},0)</f>
        <v>4</v>
      </c>
      <c r="L78" s="48">
        <v>0.86111111111111116</v>
      </c>
      <c r="M78" s="49">
        <v>0.96180555555555558</v>
      </c>
      <c r="N78" s="47" t="s">
        <v>22</v>
      </c>
      <c r="O78" s="48" t="s">
        <v>31</v>
      </c>
      <c r="P78" s="48" t="s">
        <v>16</v>
      </c>
      <c r="Q78" s="48" t="s">
        <v>17</v>
      </c>
      <c r="R78" s="4" t="s">
        <v>58</v>
      </c>
      <c r="V78">
        <v>76</v>
      </c>
      <c r="W78" s="3">
        <v>3</v>
      </c>
      <c r="X78" s="2">
        <v>0.47222222222222221</v>
      </c>
      <c r="Y78" s="2">
        <v>0.58333333333333337</v>
      </c>
      <c r="AA78" s="12" t="s">
        <v>163</v>
      </c>
      <c r="AB78" s="20"/>
      <c r="AC78" s="1" t="str">
        <f t="shared" si="3"/>
        <v/>
      </c>
      <c r="AD78" s="21">
        <v>0</v>
      </c>
      <c r="AE78" s="16" t="s">
        <v>81</v>
      </c>
      <c r="AF78" s="1" t="s">
        <v>168</v>
      </c>
      <c r="AG78" s="1" t="s">
        <v>82</v>
      </c>
      <c r="AH78" s="12" t="s">
        <v>19</v>
      </c>
      <c r="AI78" s="20" t="e" cm="1">
        <f t="array" ref="AI78">INDEX(#REF!,
  MATCH(
    1,
    (#REF! = AJ78)
    * (#REF! = AK78)
    * (#REF! = AL78),
    0
  )
)</f>
        <v>#REF!</v>
      </c>
      <c r="AJ78" s="3">
        <v>1</v>
      </c>
      <c r="AK78" s="2">
        <v>0.55208333333333337</v>
      </c>
      <c r="AL78" s="22">
        <v>0.61458333333333337</v>
      </c>
      <c r="AM78" s="16" t="s">
        <v>14</v>
      </c>
      <c r="AN78" s="1" t="s">
        <v>15</v>
      </c>
      <c r="AO78" s="1" t="s">
        <v>16</v>
      </c>
      <c r="AP78" s="1" t="s">
        <v>17</v>
      </c>
    </row>
    <row r="79" spans="2:42" ht="15" customHeight="1" thickBot="1" x14ac:dyDescent="0.3">
      <c r="B79" s="43" t="s">
        <v>51</v>
      </c>
      <c r="C79" s="44">
        <f t="shared" si="7"/>
        <v>42</v>
      </c>
      <c r="D79" s="45">
        <f t="shared" si="8"/>
        <v>29</v>
      </c>
      <c r="E79" s="46">
        <f t="shared" si="9"/>
        <v>2</v>
      </c>
      <c r="F79" s="47" t="s">
        <v>45</v>
      </c>
      <c r="G79" s="48" t="s">
        <v>45</v>
      </c>
      <c r="H79" s="48" t="s">
        <v>46</v>
      </c>
      <c r="I79" s="43" t="s">
        <v>26</v>
      </c>
      <c r="J79" s="44" cm="1">
        <f t="array" ref="J79">INDEX($V$3:$V$170,MATCH(1,($W$3:$W$170 = K79) * ($X$3:$X$170 = L79) * ($Y$3:$Y$170 = M79),0))</f>
        <v>164</v>
      </c>
      <c r="K79" s="45">
        <f>MATCH(I79,{"Lunes";"Martes";"Miércoles";"Jueves";"Viernes"},0)</f>
        <v>5</v>
      </c>
      <c r="L79" s="48">
        <v>0.86111111111111116</v>
      </c>
      <c r="M79" s="49">
        <v>0.96180555555555558</v>
      </c>
      <c r="N79" s="47" t="s">
        <v>22</v>
      </c>
      <c r="O79" s="48" t="s">
        <v>31</v>
      </c>
      <c r="P79" s="48" t="s">
        <v>16</v>
      </c>
      <c r="Q79" s="48" t="s">
        <v>17</v>
      </c>
      <c r="R79" s="4" t="s">
        <v>58</v>
      </c>
      <c r="V79">
        <v>77</v>
      </c>
      <c r="W79" s="3">
        <v>3</v>
      </c>
      <c r="X79" s="2">
        <v>0.50347222222222221</v>
      </c>
      <c r="Y79" s="2">
        <v>0.58333333333333337</v>
      </c>
      <c r="AA79" s="12" t="s">
        <v>163</v>
      </c>
      <c r="AB79" s="20"/>
      <c r="AC79" s="1" t="str">
        <f t="shared" si="3"/>
        <v/>
      </c>
      <c r="AD79" s="21">
        <v>1</v>
      </c>
      <c r="AE79" s="16" t="s">
        <v>83</v>
      </c>
      <c r="AF79" s="1" t="s">
        <v>83</v>
      </c>
      <c r="AG79" s="1" t="s">
        <v>84</v>
      </c>
      <c r="AH79" s="12" t="s">
        <v>13</v>
      </c>
      <c r="AI79" s="20" t="e" cm="1">
        <f t="array" ref="AI79">INDEX(#REF!,
  MATCH(
    1,
    (#REF! = AJ79)
    * (#REF! = AK79)
    * (#REF! = AL79),
    0
  )
)</f>
        <v>#REF!</v>
      </c>
      <c r="AJ79" s="3">
        <v>4</v>
      </c>
      <c r="AK79" s="2">
        <v>0.33333333333333331</v>
      </c>
      <c r="AL79" s="22">
        <v>0.43402777777777779</v>
      </c>
      <c r="AM79" s="16" t="s">
        <v>22</v>
      </c>
      <c r="AN79" s="1" t="s">
        <v>23</v>
      </c>
      <c r="AO79" s="1" t="s">
        <v>16</v>
      </c>
      <c r="AP79" s="1" t="s">
        <v>17</v>
      </c>
    </row>
    <row r="80" spans="2:42" ht="15" customHeight="1" thickBot="1" x14ac:dyDescent="0.3">
      <c r="B80" s="43" t="s">
        <v>51</v>
      </c>
      <c r="C80" s="44">
        <f t="shared" si="7"/>
        <v>42</v>
      </c>
      <c r="D80" s="45">
        <f t="shared" si="8"/>
        <v>31</v>
      </c>
      <c r="E80" s="46">
        <f t="shared" si="9"/>
        <v>2</v>
      </c>
      <c r="F80" s="47" t="s">
        <v>24</v>
      </c>
      <c r="G80" s="48" t="s">
        <v>20</v>
      </c>
      <c r="H80" s="48" t="s">
        <v>25</v>
      </c>
      <c r="I80" s="43" t="s">
        <v>21</v>
      </c>
      <c r="J80" s="44" cm="1">
        <f t="array" ref="J80">INDEX($V$3:$V$170,MATCH(1,($W$3:$W$170 = K80) * ($X$3:$X$170 = L80) * ($Y$3:$Y$170 = M80),0))</f>
        <v>58</v>
      </c>
      <c r="K80" s="45">
        <f>MATCH(I80,{"Lunes";"Martes";"Miércoles";"Jueves";"Viernes"},0)</f>
        <v>2</v>
      </c>
      <c r="L80" s="48">
        <v>0.76041666666666663</v>
      </c>
      <c r="M80" s="49">
        <v>0.86111111111111116</v>
      </c>
      <c r="N80" s="47" t="s">
        <v>22</v>
      </c>
      <c r="O80" s="48" t="s">
        <v>31</v>
      </c>
      <c r="P80" s="48" t="s">
        <v>16</v>
      </c>
      <c r="Q80" s="48" t="s">
        <v>17</v>
      </c>
      <c r="R80" s="4" t="s">
        <v>58</v>
      </c>
      <c r="V80">
        <v>78</v>
      </c>
      <c r="W80" s="3">
        <v>3</v>
      </c>
      <c r="X80" s="2">
        <v>0.50347222222222221</v>
      </c>
      <c r="Y80" s="2">
        <v>0.61458333333333337</v>
      </c>
      <c r="AA80" s="12" t="s">
        <v>163</v>
      </c>
      <c r="AB80" s="20"/>
      <c r="AC80" s="1" t="str">
        <f t="shared" si="3"/>
        <v/>
      </c>
      <c r="AD80" s="21">
        <v>1</v>
      </c>
      <c r="AE80" s="16" t="s">
        <v>83</v>
      </c>
      <c r="AF80" s="1" t="s">
        <v>83</v>
      </c>
      <c r="AG80" s="1" t="s">
        <v>84</v>
      </c>
      <c r="AH80" s="12" t="s">
        <v>26</v>
      </c>
      <c r="AI80" s="20" t="e" cm="1">
        <f t="array" ref="AI80">INDEX(#REF!,
  MATCH(
    1,
    (#REF! = AJ80)
    * (#REF! = AK80)
    * (#REF! = AL80),
    0
  )
)</f>
        <v>#REF!</v>
      </c>
      <c r="AJ80" s="3">
        <v>5</v>
      </c>
      <c r="AK80" s="2">
        <v>0.43402777777777779</v>
      </c>
      <c r="AL80" s="22">
        <v>0.53472222222222221</v>
      </c>
      <c r="AM80" s="16" t="s">
        <v>22</v>
      </c>
      <c r="AN80" s="1" t="s">
        <v>23</v>
      </c>
      <c r="AO80" s="1" t="s">
        <v>16</v>
      </c>
      <c r="AP80" s="1" t="s">
        <v>17</v>
      </c>
    </row>
    <row r="81" spans="2:42" ht="15" customHeight="1" thickBot="1" x14ac:dyDescent="0.3">
      <c r="B81" s="43" t="s">
        <v>51</v>
      </c>
      <c r="C81" s="44">
        <f t="shared" si="7"/>
        <v>42</v>
      </c>
      <c r="D81" s="45">
        <f t="shared" si="8"/>
        <v>31</v>
      </c>
      <c r="E81" s="46">
        <f t="shared" si="9"/>
        <v>2</v>
      </c>
      <c r="F81" s="47" t="s">
        <v>24</v>
      </c>
      <c r="G81" s="48" t="s">
        <v>20</v>
      </c>
      <c r="H81" s="48" t="s">
        <v>25</v>
      </c>
      <c r="I81" s="43" t="s">
        <v>26</v>
      </c>
      <c r="J81" s="44" cm="1">
        <f t="array" ref="J81">INDEX($V$3:$V$170,MATCH(1,($W$3:$W$170 = K81) * ($X$3:$X$170 = L81) * ($Y$3:$Y$170 = M81),0))</f>
        <v>158</v>
      </c>
      <c r="K81" s="45">
        <f>MATCH(I81,{"Lunes";"Martes";"Miércoles";"Jueves";"Viernes"},0)</f>
        <v>5</v>
      </c>
      <c r="L81" s="48">
        <v>0.76041666666666663</v>
      </c>
      <c r="M81" s="49">
        <v>0.86111111111111116</v>
      </c>
      <c r="N81" s="47" t="s">
        <v>22</v>
      </c>
      <c r="O81" s="48" t="s">
        <v>31</v>
      </c>
      <c r="P81" s="48" t="s">
        <v>16</v>
      </c>
      <c r="Q81" s="48" t="s">
        <v>17</v>
      </c>
      <c r="R81" s="4" t="s">
        <v>58</v>
      </c>
      <c r="V81">
        <v>79</v>
      </c>
      <c r="W81" s="3">
        <v>3</v>
      </c>
      <c r="X81" s="2">
        <v>0.50347222222222221</v>
      </c>
      <c r="Y81" s="2">
        <v>0.65277777777777779</v>
      </c>
      <c r="AA81" s="12" t="s">
        <v>163</v>
      </c>
      <c r="AB81" s="20"/>
      <c r="AC81" s="1" t="str">
        <f t="shared" si="3"/>
        <v/>
      </c>
      <c r="AD81" s="21">
        <v>1</v>
      </c>
      <c r="AE81" s="16" t="s">
        <v>85</v>
      </c>
      <c r="AF81" s="1" t="s">
        <v>85</v>
      </c>
      <c r="AG81" s="1" t="s">
        <v>86</v>
      </c>
      <c r="AH81" s="12" t="s">
        <v>13</v>
      </c>
      <c r="AI81" s="20" t="e" cm="1">
        <f t="array" ref="AI81">INDEX(#REF!,
  MATCH(
    1,
    (#REF! = AJ81)
    * (#REF! = AK81)
    * (#REF! = AL81),
    0
  )
)</f>
        <v>#REF!</v>
      </c>
      <c r="AJ81" s="3">
        <v>4</v>
      </c>
      <c r="AK81" s="2">
        <v>0.43402777777777779</v>
      </c>
      <c r="AL81" s="22">
        <v>0.53472222222222221</v>
      </c>
      <c r="AM81" s="16" t="s">
        <v>22</v>
      </c>
      <c r="AN81" s="1" t="s">
        <v>23</v>
      </c>
      <c r="AO81" s="1" t="s">
        <v>16</v>
      </c>
      <c r="AP81" s="1" t="s">
        <v>17</v>
      </c>
    </row>
    <row r="82" spans="2:42" ht="15" customHeight="1" thickBot="1" x14ac:dyDescent="0.3">
      <c r="B82" s="43" t="s">
        <v>50</v>
      </c>
      <c r="C82" s="44">
        <f t="shared" si="7"/>
        <v>42</v>
      </c>
      <c r="D82" s="45">
        <f t="shared" si="8"/>
        <v>35</v>
      </c>
      <c r="E82" s="46">
        <f t="shared" si="9"/>
        <v>1</v>
      </c>
      <c r="F82" s="47" t="s">
        <v>169</v>
      </c>
      <c r="G82" s="48" t="s">
        <v>43</v>
      </c>
      <c r="H82" s="48" t="s">
        <v>44</v>
      </c>
      <c r="I82" s="43" t="s">
        <v>21</v>
      </c>
      <c r="J82" s="44" cm="1">
        <f t="array" ref="J82">INDEX($V$3:$V$170,MATCH(1,($W$3:$W$170 = K82) * ($X$3:$X$170 = L82) * ($Y$3:$Y$170 = M82),0))</f>
        <v>63</v>
      </c>
      <c r="K82" s="45">
        <f>MATCH(I82,{"Lunes";"Martes";"Miércoles";"Jueves";"Viernes"},0)</f>
        <v>2</v>
      </c>
      <c r="L82" s="48">
        <v>0.86111111111111116</v>
      </c>
      <c r="M82" s="49">
        <v>0.96180555555555558</v>
      </c>
      <c r="N82" s="47" t="s">
        <v>22</v>
      </c>
      <c r="O82" s="48" t="s">
        <v>23</v>
      </c>
      <c r="P82" s="48" t="s">
        <v>16</v>
      </c>
      <c r="Q82" s="48" t="s">
        <v>17</v>
      </c>
      <c r="R82" s="4"/>
      <c r="V82">
        <v>80</v>
      </c>
      <c r="W82" s="3">
        <v>3</v>
      </c>
      <c r="X82" s="2">
        <v>0.55208333333333337</v>
      </c>
      <c r="Y82" s="2">
        <v>0.61458333333333337</v>
      </c>
      <c r="AA82" s="12" t="s">
        <v>163</v>
      </c>
      <c r="AB82" s="23"/>
      <c r="AC82" s="24" t="str">
        <f t="shared" si="3"/>
        <v/>
      </c>
      <c r="AD82" s="25">
        <v>1</v>
      </c>
      <c r="AE82" s="16" t="s">
        <v>85</v>
      </c>
      <c r="AF82" s="1" t="s">
        <v>85</v>
      </c>
      <c r="AG82" s="1" t="s">
        <v>86</v>
      </c>
      <c r="AH82" s="12" t="s">
        <v>26</v>
      </c>
      <c r="AI82" s="23" t="e" cm="1">
        <f t="array" ref="AI82">INDEX(#REF!,
  MATCH(
    1,
    (#REF! = AJ82)
    * (#REF! = AK82)
    * (#REF! = AL82),
    0
  )
)</f>
        <v>#REF!</v>
      </c>
      <c r="AJ82" s="26">
        <v>5</v>
      </c>
      <c r="AK82" s="27">
        <v>0.33333333333333331</v>
      </c>
      <c r="AL82" s="28">
        <v>0.43402777777777779</v>
      </c>
      <c r="AM82" s="16" t="s">
        <v>22</v>
      </c>
      <c r="AN82" s="1" t="s">
        <v>23</v>
      </c>
      <c r="AO82" s="1" t="s">
        <v>16</v>
      </c>
      <c r="AP82" s="1" t="s">
        <v>17</v>
      </c>
    </row>
    <row r="83" spans="2:42" ht="15" customHeight="1" thickBot="1" x14ac:dyDescent="0.3">
      <c r="B83" s="43" t="s">
        <v>50</v>
      </c>
      <c r="C83" s="44">
        <f t="shared" si="7"/>
        <v>42</v>
      </c>
      <c r="D83" s="45">
        <f t="shared" si="8"/>
        <v>35</v>
      </c>
      <c r="E83" s="46">
        <f t="shared" si="9"/>
        <v>1</v>
      </c>
      <c r="F83" s="47" t="s">
        <v>169</v>
      </c>
      <c r="G83" s="48" t="s">
        <v>43</v>
      </c>
      <c r="H83" s="48" t="s">
        <v>44</v>
      </c>
      <c r="I83" s="43" t="s">
        <v>26</v>
      </c>
      <c r="J83" s="44" cm="1">
        <f t="array" ref="J83">INDEX($V$3:$V$170,MATCH(1,($W$3:$W$170 = K83) * ($X$3:$X$170 = L83) * ($Y$3:$Y$170 = M83),0))</f>
        <v>158</v>
      </c>
      <c r="K83" s="45">
        <f>MATCH(I83,{"Lunes";"Martes";"Miércoles";"Jueves";"Viernes"},0)</f>
        <v>5</v>
      </c>
      <c r="L83" s="48">
        <v>0.76041666666666663</v>
      </c>
      <c r="M83" s="49">
        <v>0.86111111111111116</v>
      </c>
      <c r="N83" s="47" t="s">
        <v>22</v>
      </c>
      <c r="O83" s="48" t="s">
        <v>23</v>
      </c>
      <c r="P83" s="48" t="s">
        <v>16</v>
      </c>
      <c r="Q83" s="48" t="s">
        <v>17</v>
      </c>
      <c r="R83" s="4"/>
      <c r="V83">
        <v>81</v>
      </c>
      <c r="W83" s="3">
        <v>3</v>
      </c>
      <c r="X83" s="2">
        <v>0.55208333333333337</v>
      </c>
      <c r="Y83" s="2">
        <v>0.65277777777777779</v>
      </c>
    </row>
    <row r="84" spans="2:42" ht="15" customHeight="1" thickBot="1" x14ac:dyDescent="0.3">
      <c r="B84" s="43" t="s">
        <v>50</v>
      </c>
      <c r="C84" s="44">
        <f t="shared" si="7"/>
        <v>42</v>
      </c>
      <c r="D84" s="45">
        <f t="shared" si="8"/>
        <v>28</v>
      </c>
      <c r="E84" s="46">
        <f t="shared" si="9"/>
        <v>0</v>
      </c>
      <c r="F84" s="47" t="s">
        <v>33</v>
      </c>
      <c r="G84" s="48" t="s">
        <v>33</v>
      </c>
      <c r="H84" s="48" t="s">
        <v>34</v>
      </c>
      <c r="I84" s="43" t="s">
        <v>19</v>
      </c>
      <c r="J84" s="44" cm="1">
        <f t="array" ref="J84">INDEX($V$3:$V$170,MATCH(1,($W$3:$W$170 = K84) * ($X$3:$X$170 = L84) * ($Y$3:$Y$170 = M84),0))</f>
        <v>25</v>
      </c>
      <c r="K84" s="45">
        <f>MATCH(I84,{"Lunes";"Martes";"Miércoles";"Jueves";"Viernes"},0)</f>
        <v>1</v>
      </c>
      <c r="L84" s="48">
        <v>0.79166666666666663</v>
      </c>
      <c r="M84" s="49">
        <v>0.86111111111111116</v>
      </c>
      <c r="N84" s="47" t="s">
        <v>14</v>
      </c>
      <c r="O84" s="48" t="s">
        <v>15</v>
      </c>
      <c r="P84" s="48" t="s">
        <v>16</v>
      </c>
      <c r="Q84" s="48" t="s">
        <v>17</v>
      </c>
      <c r="R84" s="4"/>
      <c r="V84">
        <v>82</v>
      </c>
      <c r="W84" s="3">
        <v>3</v>
      </c>
      <c r="X84" s="2">
        <v>0.55208333333333337</v>
      </c>
      <c r="Y84" s="2">
        <v>0.68402777777777779</v>
      </c>
    </row>
    <row r="85" spans="2:42" ht="15" customHeight="1" thickBot="1" x14ac:dyDescent="0.3">
      <c r="B85" s="43" t="s">
        <v>50</v>
      </c>
      <c r="C85" s="44">
        <f t="shared" si="7"/>
        <v>42</v>
      </c>
      <c r="D85" s="45">
        <f t="shared" si="8"/>
        <v>28</v>
      </c>
      <c r="E85" s="46">
        <f t="shared" si="9"/>
        <v>0</v>
      </c>
      <c r="F85" s="47" t="s">
        <v>33</v>
      </c>
      <c r="G85" s="48" t="s">
        <v>33</v>
      </c>
      <c r="H85" s="48" t="s">
        <v>34</v>
      </c>
      <c r="I85" s="43" t="s">
        <v>13</v>
      </c>
      <c r="J85" s="44" cm="1">
        <f t="array" ref="J85">INDEX($V$3:$V$170,MATCH(1,($W$3:$W$170 = K85) * ($X$3:$X$170 = L85) * ($Y$3:$Y$170 = M85),0))</f>
        <v>127</v>
      </c>
      <c r="K85" s="45">
        <f>MATCH(I85,{"Lunes";"Martes";"Miércoles";"Jueves";"Viernes"},0)</f>
        <v>4</v>
      </c>
      <c r="L85" s="48">
        <v>0.79166666666666663</v>
      </c>
      <c r="M85" s="49">
        <v>0.86111111111111116</v>
      </c>
      <c r="N85" s="47" t="s">
        <v>14</v>
      </c>
      <c r="O85" s="48" t="s">
        <v>15</v>
      </c>
      <c r="P85" s="48" t="s">
        <v>16</v>
      </c>
      <c r="Q85" s="48" t="s">
        <v>17</v>
      </c>
      <c r="R85" s="4"/>
      <c r="V85">
        <v>83</v>
      </c>
      <c r="W85" s="3">
        <v>3</v>
      </c>
      <c r="X85" s="2">
        <v>0.58333333333333337</v>
      </c>
      <c r="Y85" s="2">
        <v>0.68402777777777779</v>
      </c>
    </row>
    <row r="86" spans="2:42" ht="15" customHeight="1" thickBot="1" x14ac:dyDescent="0.3">
      <c r="B86" s="43" t="s">
        <v>50</v>
      </c>
      <c r="C86" s="44">
        <f t="shared" si="7"/>
        <v>42</v>
      </c>
      <c r="D86" s="45">
        <f t="shared" si="8"/>
        <v>36</v>
      </c>
      <c r="E86" s="46">
        <f t="shared" si="9"/>
        <v>1</v>
      </c>
      <c r="F86" s="47" t="s">
        <v>30</v>
      </c>
      <c r="G86" s="48" t="s">
        <v>30</v>
      </c>
      <c r="H86" s="48" t="s">
        <v>32</v>
      </c>
      <c r="I86" s="43" t="s">
        <v>28</v>
      </c>
      <c r="J86" s="44" cm="1">
        <f t="array" ref="J86">INDEX($V$3:$V$170,MATCH(1,($W$3:$W$170 = K86) * ($X$3:$X$170 = L86) * ($Y$3:$Y$170 = M86),0))</f>
        <v>95</v>
      </c>
      <c r="K86" s="45">
        <f>MATCH(I86,{"Lunes";"Martes";"Miércoles";"Jueves";"Viernes"},0)</f>
        <v>3</v>
      </c>
      <c r="L86" s="48">
        <v>0.82986111111111116</v>
      </c>
      <c r="M86" s="49">
        <v>0.96180555555555558</v>
      </c>
      <c r="N86" s="47" t="s">
        <v>22</v>
      </c>
      <c r="O86" s="48" t="s">
        <v>23</v>
      </c>
      <c r="P86" s="48" t="s">
        <v>16</v>
      </c>
      <c r="Q86" s="48" t="s">
        <v>17</v>
      </c>
      <c r="R86" s="4"/>
      <c r="V86">
        <v>84</v>
      </c>
      <c r="W86" s="3">
        <v>3</v>
      </c>
      <c r="X86" s="2">
        <v>0.62152777777777779</v>
      </c>
      <c r="Y86" s="2">
        <v>0.68402777777777779</v>
      </c>
    </row>
    <row r="87" spans="2:42" ht="15" customHeight="1" thickBot="1" x14ac:dyDescent="0.3">
      <c r="B87" s="43" t="s">
        <v>50</v>
      </c>
      <c r="C87" s="44">
        <f t="shared" si="7"/>
        <v>42</v>
      </c>
      <c r="D87" s="45">
        <f t="shared" si="8"/>
        <v>27</v>
      </c>
      <c r="E87" s="46">
        <f t="shared" si="9"/>
        <v>0</v>
      </c>
      <c r="F87" s="47" t="s">
        <v>39</v>
      </c>
      <c r="G87" s="48" t="s">
        <v>39</v>
      </c>
      <c r="H87" s="48" t="s">
        <v>40</v>
      </c>
      <c r="I87" s="43" t="s">
        <v>19</v>
      </c>
      <c r="J87" s="44" cm="1">
        <f t="array" ref="J87">INDEX($V$3:$V$170,MATCH(1,($W$3:$W$170 = K87) * ($X$3:$X$170 = L87) * ($Y$3:$Y$170 = M87),0))</f>
        <v>21</v>
      </c>
      <c r="K87" s="45">
        <f>MATCH(I87,{"Lunes";"Martes";"Miércoles";"Jueves";"Viernes"},0)</f>
        <v>1</v>
      </c>
      <c r="L87" s="48">
        <v>0.72222222222222221</v>
      </c>
      <c r="M87" s="49">
        <v>0.79166666666666663</v>
      </c>
      <c r="N87" s="47" t="s">
        <v>14</v>
      </c>
      <c r="O87" s="48" t="s">
        <v>15</v>
      </c>
      <c r="P87" s="48" t="s">
        <v>16</v>
      </c>
      <c r="Q87" s="48" t="s">
        <v>17</v>
      </c>
      <c r="R87" s="4"/>
      <c r="V87">
        <v>85</v>
      </c>
      <c r="W87" s="3">
        <v>3</v>
      </c>
      <c r="X87" s="2">
        <v>0.62152777777777779</v>
      </c>
      <c r="Y87" s="2">
        <v>0.75347222222222221</v>
      </c>
    </row>
    <row r="88" spans="2:42" ht="15" customHeight="1" thickBot="1" x14ac:dyDescent="0.3">
      <c r="B88" s="34" t="s">
        <v>50</v>
      </c>
      <c r="C88" s="44">
        <f t="shared" si="7"/>
        <v>42</v>
      </c>
      <c r="D88" s="45">
        <f t="shared" si="8"/>
        <v>27</v>
      </c>
      <c r="E88" s="46">
        <f t="shared" si="9"/>
        <v>0</v>
      </c>
      <c r="F88" s="47" t="s">
        <v>39</v>
      </c>
      <c r="G88" s="48" t="s">
        <v>39</v>
      </c>
      <c r="H88" s="48" t="s">
        <v>40</v>
      </c>
      <c r="I88" s="43" t="s">
        <v>13</v>
      </c>
      <c r="J88" s="44" cm="1">
        <f t="array" ref="J88">INDEX($V$3:$V$170,MATCH(1,($W$3:$W$170 = K88) * ($X$3:$X$170 = L88) * ($Y$3:$Y$170 = M88),0))</f>
        <v>123</v>
      </c>
      <c r="K88" s="45">
        <f>MATCH(I88,{"Lunes";"Martes";"Miércoles";"Jueves";"Viernes"},0)</f>
        <v>4</v>
      </c>
      <c r="L88" s="48">
        <v>0.72222222222222221</v>
      </c>
      <c r="M88" s="49">
        <v>0.79166666666666663</v>
      </c>
      <c r="N88" s="47" t="s">
        <v>14</v>
      </c>
      <c r="O88" s="48" t="s">
        <v>15</v>
      </c>
      <c r="P88" s="48" t="s">
        <v>16</v>
      </c>
      <c r="Q88" s="48" t="s">
        <v>17</v>
      </c>
      <c r="R88" s="4"/>
      <c r="V88">
        <v>86</v>
      </c>
      <c r="W88" s="3">
        <v>3</v>
      </c>
      <c r="X88" s="2">
        <v>0.65277777777777779</v>
      </c>
      <c r="Y88" s="2">
        <v>0.72222222222222221</v>
      </c>
    </row>
    <row r="89" spans="2:42" ht="15" customHeight="1" thickBot="1" x14ac:dyDescent="0.3">
      <c r="B89" s="43" t="s">
        <v>51</v>
      </c>
      <c r="C89" s="44">
        <f t="shared" si="7"/>
        <v>42</v>
      </c>
      <c r="D89" s="45">
        <f t="shared" si="8"/>
        <v>32</v>
      </c>
      <c r="E89" s="46">
        <f t="shared" si="9"/>
        <v>2</v>
      </c>
      <c r="F89" s="47" t="s">
        <v>41</v>
      </c>
      <c r="G89" s="48" t="s">
        <v>41</v>
      </c>
      <c r="H89" s="48" t="s">
        <v>42</v>
      </c>
      <c r="I89" s="43" t="s">
        <v>21</v>
      </c>
      <c r="J89" s="44" cm="1">
        <f t="array" ref="J89">INDEX($V$3:$V$170,MATCH(1,($W$3:$W$170 = K89) * ($X$3:$X$170 = L89) * ($Y$3:$Y$170 = M89),0))</f>
        <v>63</v>
      </c>
      <c r="K89" s="45">
        <f>MATCH(I89,{"Lunes";"Martes";"Miércoles";"Jueves";"Viernes"},0)</f>
        <v>2</v>
      </c>
      <c r="L89" s="48">
        <v>0.86111111111111116</v>
      </c>
      <c r="M89" s="49">
        <v>0.96180555555555558</v>
      </c>
      <c r="N89" s="47" t="s">
        <v>22</v>
      </c>
      <c r="O89" s="48" t="s">
        <v>31</v>
      </c>
      <c r="P89" s="48" t="s">
        <v>16</v>
      </c>
      <c r="Q89" s="48" t="s">
        <v>17</v>
      </c>
      <c r="R89" s="4"/>
      <c r="V89">
        <v>87</v>
      </c>
      <c r="W89" s="3">
        <v>3</v>
      </c>
      <c r="X89" s="2">
        <v>0.65277777777777779</v>
      </c>
      <c r="Y89" s="2">
        <v>0.75347222222222221</v>
      </c>
    </row>
    <row r="90" spans="2:42" ht="15" customHeight="1" thickBot="1" x14ac:dyDescent="0.3">
      <c r="B90" s="43" t="s">
        <v>51</v>
      </c>
      <c r="C90" s="44">
        <f t="shared" si="7"/>
        <v>42</v>
      </c>
      <c r="D90" s="45">
        <f t="shared" si="8"/>
        <v>32</v>
      </c>
      <c r="E90" s="46">
        <f t="shared" si="9"/>
        <v>2</v>
      </c>
      <c r="F90" s="47" t="s">
        <v>41</v>
      </c>
      <c r="G90" s="48" t="s">
        <v>41</v>
      </c>
      <c r="H90" s="48" t="s">
        <v>42</v>
      </c>
      <c r="I90" s="43" t="s">
        <v>28</v>
      </c>
      <c r="J90" s="44" cm="1">
        <f t="array" ref="J90">INDEX($V$3:$V$170,MATCH(1,($W$3:$W$170 = K90) * ($X$3:$X$170 = L90) * ($Y$3:$Y$170 = M90),0))</f>
        <v>96</v>
      </c>
      <c r="K90" s="45">
        <f>MATCH(I90,{"Lunes";"Martes";"Miércoles";"Jueves";"Viernes"},0)</f>
        <v>3</v>
      </c>
      <c r="L90" s="48">
        <v>0.82986111111111116</v>
      </c>
      <c r="M90" s="49">
        <v>0.93055555555555558</v>
      </c>
      <c r="N90" s="47" t="s">
        <v>22</v>
      </c>
      <c r="O90" s="48" t="s">
        <v>31</v>
      </c>
      <c r="P90" s="48" t="s">
        <v>16</v>
      </c>
      <c r="Q90" s="48" t="s">
        <v>17</v>
      </c>
      <c r="R90" s="4"/>
      <c r="V90">
        <v>88</v>
      </c>
      <c r="W90" s="3">
        <v>3</v>
      </c>
      <c r="X90" s="2">
        <v>0.69097222222222221</v>
      </c>
      <c r="Y90" s="2">
        <v>0.75347222222222221</v>
      </c>
    </row>
    <row r="91" spans="2:42" ht="15" customHeight="1" thickBot="1" x14ac:dyDescent="0.3">
      <c r="B91" s="43" t="s">
        <v>50</v>
      </c>
      <c r="C91" s="44">
        <f t="shared" si="7"/>
        <v>42</v>
      </c>
      <c r="D91" s="45">
        <f t="shared" si="8"/>
        <v>33</v>
      </c>
      <c r="E91" s="46">
        <f t="shared" si="9"/>
        <v>1</v>
      </c>
      <c r="F91" s="47" t="s">
        <v>35</v>
      </c>
      <c r="G91" s="48" t="s">
        <v>35</v>
      </c>
      <c r="H91" s="48" t="s">
        <v>36</v>
      </c>
      <c r="I91" s="43" t="s">
        <v>13</v>
      </c>
      <c r="J91" s="44" cm="1">
        <f t="array" ref="J91">INDEX($V$3:$V$170,MATCH(1,($W$3:$W$170 = K91) * ($X$3:$X$170 = L91) * ($Y$3:$Y$170 = M91),0))</f>
        <v>131</v>
      </c>
      <c r="K91" s="45">
        <f>MATCH(I91,{"Lunes";"Martes";"Miércoles";"Jueves";"Viernes"},0)</f>
        <v>4</v>
      </c>
      <c r="L91" s="48">
        <v>0.86111111111111116</v>
      </c>
      <c r="M91" s="49">
        <v>0.96180555555555558</v>
      </c>
      <c r="N91" s="47" t="s">
        <v>22</v>
      </c>
      <c r="O91" s="48" t="s">
        <v>23</v>
      </c>
      <c r="P91" s="48" t="s">
        <v>16</v>
      </c>
      <c r="Q91" s="48" t="s">
        <v>17</v>
      </c>
      <c r="R91" s="4"/>
      <c r="V91">
        <v>89</v>
      </c>
      <c r="W91" s="3">
        <v>3</v>
      </c>
      <c r="X91" s="2">
        <v>0.72222222222222221</v>
      </c>
      <c r="Y91" s="2">
        <v>0.79166666666666663</v>
      </c>
    </row>
    <row r="92" spans="2:42" ht="15" customHeight="1" thickBot="1" x14ac:dyDescent="0.3">
      <c r="B92" s="43" t="s">
        <v>50</v>
      </c>
      <c r="C92" s="50">
        <f t="shared" si="7"/>
        <v>42</v>
      </c>
      <c r="D92" s="51">
        <f t="shared" si="8"/>
        <v>33</v>
      </c>
      <c r="E92" s="52">
        <f t="shared" si="9"/>
        <v>1</v>
      </c>
      <c r="F92" s="47" t="s">
        <v>35</v>
      </c>
      <c r="G92" s="48" t="s">
        <v>35</v>
      </c>
      <c r="H92" s="48" t="s">
        <v>36</v>
      </c>
      <c r="I92" s="43" t="s">
        <v>26</v>
      </c>
      <c r="J92" s="50" cm="1">
        <f t="array" ref="J92">INDEX($V$3:$V$170,MATCH(1,($W$3:$W$170 = K92) * ($X$3:$X$170 = L92) * ($Y$3:$Y$170 = M92),0))</f>
        <v>164</v>
      </c>
      <c r="K92" s="51">
        <f>MATCH(I92,{"Lunes";"Martes";"Miércoles";"Jueves";"Viernes"},0)</f>
        <v>5</v>
      </c>
      <c r="L92" s="53">
        <v>0.86111111111111116</v>
      </c>
      <c r="M92" s="54">
        <v>0.96180555555555558</v>
      </c>
      <c r="N92" s="47" t="s">
        <v>22</v>
      </c>
      <c r="O92" s="48" t="s">
        <v>23</v>
      </c>
      <c r="P92" s="48" t="s">
        <v>16</v>
      </c>
      <c r="Q92" s="48" t="s">
        <v>17</v>
      </c>
      <c r="R92" s="4"/>
      <c r="V92">
        <v>90</v>
      </c>
      <c r="W92" s="3">
        <v>3</v>
      </c>
      <c r="X92" s="2">
        <v>0.72222222222222221</v>
      </c>
      <c r="Y92" s="2">
        <v>0.82291666666666663</v>
      </c>
    </row>
    <row r="93" spans="2:42" ht="15" customHeight="1" thickBot="1" x14ac:dyDescent="0.3">
      <c r="V93">
        <v>91</v>
      </c>
      <c r="W93" s="3">
        <v>3</v>
      </c>
      <c r="X93" s="2">
        <v>0.76041666666666663</v>
      </c>
      <c r="Y93" s="2">
        <v>0.86111111111111116</v>
      </c>
    </row>
    <row r="94" spans="2:42" ht="15" customHeight="1" thickBot="1" x14ac:dyDescent="0.3">
      <c r="V94">
        <v>92</v>
      </c>
      <c r="W94" s="3">
        <v>3</v>
      </c>
      <c r="X94" s="2">
        <v>0.76041666666666663</v>
      </c>
      <c r="Y94" s="2">
        <v>0.82291666666666663</v>
      </c>
    </row>
    <row r="95" spans="2:42" ht="15" customHeight="1" thickBot="1" x14ac:dyDescent="0.3">
      <c r="V95">
        <v>93</v>
      </c>
      <c r="W95" s="3">
        <v>3</v>
      </c>
      <c r="X95" s="2">
        <v>0.79166666666666663</v>
      </c>
      <c r="Y95" s="2">
        <v>0.86111111111111116</v>
      </c>
    </row>
    <row r="96" spans="2:42" ht="15" customHeight="1" thickBot="1" x14ac:dyDescent="0.3">
      <c r="V96">
        <v>94</v>
      </c>
      <c r="W96" s="3">
        <v>3</v>
      </c>
      <c r="X96" s="2">
        <v>0.82986111111111116</v>
      </c>
      <c r="Y96" s="2">
        <v>0.89236111111111116</v>
      </c>
    </row>
    <row r="97" spans="22:25" ht="15" customHeight="1" thickBot="1" x14ac:dyDescent="0.3">
      <c r="V97">
        <v>95</v>
      </c>
      <c r="W97" s="3">
        <v>3</v>
      </c>
      <c r="X97" s="2">
        <v>0.82986111111111116</v>
      </c>
      <c r="Y97" s="2">
        <v>0.96180555555555558</v>
      </c>
    </row>
    <row r="98" spans="22:25" ht="15" customHeight="1" thickBot="1" x14ac:dyDescent="0.3">
      <c r="V98">
        <v>96</v>
      </c>
      <c r="W98" s="3">
        <v>3</v>
      </c>
      <c r="X98" s="2">
        <v>0.82986111111111116</v>
      </c>
      <c r="Y98" s="2">
        <v>0.93055555555555558</v>
      </c>
    </row>
    <row r="99" spans="22:25" ht="15" customHeight="1" thickBot="1" x14ac:dyDescent="0.3">
      <c r="V99">
        <v>97</v>
      </c>
      <c r="W99" s="3">
        <v>3</v>
      </c>
      <c r="X99" s="2">
        <v>0.86111111111111116</v>
      </c>
      <c r="Y99" s="2">
        <v>0.96180555555555558</v>
      </c>
    </row>
    <row r="100" spans="22:25" ht="15" customHeight="1" thickBot="1" x14ac:dyDescent="0.3">
      <c r="V100">
        <v>98</v>
      </c>
      <c r="W100" s="3">
        <v>3</v>
      </c>
      <c r="X100" s="2">
        <v>0.89930555555555558</v>
      </c>
      <c r="Y100" s="2">
        <v>0.96180555555555558</v>
      </c>
    </row>
    <row r="101" spans="22:25" ht="15" customHeight="1" thickBot="1" x14ac:dyDescent="0.3">
      <c r="V101">
        <v>99</v>
      </c>
      <c r="W101" s="3">
        <v>4</v>
      </c>
      <c r="X101" s="2">
        <v>0.33333333333333331</v>
      </c>
      <c r="Y101" s="2">
        <v>0.39583333333333331</v>
      </c>
    </row>
    <row r="102" spans="22:25" ht="15" customHeight="1" thickBot="1" x14ac:dyDescent="0.3">
      <c r="V102">
        <v>100</v>
      </c>
      <c r="W102" s="3">
        <v>4</v>
      </c>
      <c r="X102" s="2">
        <v>0.33333333333333331</v>
      </c>
      <c r="Y102" s="2">
        <v>0.43402777777777779</v>
      </c>
    </row>
    <row r="103" spans="22:25" ht="15" customHeight="1" thickBot="1" x14ac:dyDescent="0.3">
      <c r="V103">
        <v>101</v>
      </c>
      <c r="W103" s="3">
        <v>4</v>
      </c>
      <c r="X103" s="2">
        <v>0.33333333333333331</v>
      </c>
      <c r="Y103" s="2">
        <v>0.46527777777777779</v>
      </c>
    </row>
    <row r="104" spans="22:25" ht="15" customHeight="1" thickBot="1" x14ac:dyDescent="0.3">
      <c r="V104">
        <v>102</v>
      </c>
      <c r="W104" s="3">
        <v>4</v>
      </c>
      <c r="X104" s="2">
        <v>0.33333333333333331</v>
      </c>
      <c r="Y104" s="2">
        <v>0.53472222222222221</v>
      </c>
    </row>
    <row r="105" spans="22:25" ht="15" customHeight="1" thickBot="1" x14ac:dyDescent="0.3">
      <c r="V105">
        <v>103</v>
      </c>
      <c r="W105" s="3">
        <v>4</v>
      </c>
      <c r="X105" s="2">
        <v>0.40277777777777779</v>
      </c>
      <c r="Y105" s="2">
        <v>0.46527777777777779</v>
      </c>
    </row>
    <row r="106" spans="22:25" ht="15" customHeight="1" thickBot="1" x14ac:dyDescent="0.3">
      <c r="V106">
        <v>104</v>
      </c>
      <c r="W106" s="3">
        <v>4</v>
      </c>
      <c r="X106" s="2">
        <v>0.40277777777777779</v>
      </c>
      <c r="Y106" s="2">
        <v>0.53472222222222221</v>
      </c>
    </row>
    <row r="107" spans="22:25" ht="15" customHeight="1" thickBot="1" x14ac:dyDescent="0.3">
      <c r="V107">
        <v>105</v>
      </c>
      <c r="W107" s="3">
        <v>4</v>
      </c>
      <c r="X107" s="2">
        <v>0.43402777777777779</v>
      </c>
      <c r="Y107" s="2">
        <v>0.50347222222222221</v>
      </c>
    </row>
    <row r="108" spans="22:25" ht="15" customHeight="1" thickBot="1" x14ac:dyDescent="0.3">
      <c r="V108">
        <v>106</v>
      </c>
      <c r="W108" s="3">
        <v>4</v>
      </c>
      <c r="X108" s="2">
        <v>0.43402777777777779</v>
      </c>
      <c r="Y108" s="2">
        <v>0.53472222222222221</v>
      </c>
    </row>
    <row r="109" spans="22:25" ht="15" customHeight="1" thickBot="1" x14ac:dyDescent="0.3">
      <c r="V109">
        <v>107</v>
      </c>
      <c r="W109" s="29">
        <v>4</v>
      </c>
      <c r="X109" s="30">
        <v>0.43402777777777779</v>
      </c>
      <c r="Y109" s="30">
        <v>0.58333333333333337</v>
      </c>
    </row>
    <row r="110" spans="22:25" ht="15" customHeight="1" thickBot="1" x14ac:dyDescent="0.3">
      <c r="V110">
        <v>108</v>
      </c>
      <c r="W110" s="3">
        <v>4</v>
      </c>
      <c r="X110" s="2">
        <v>0.47222222222222221</v>
      </c>
      <c r="Y110" s="2">
        <v>0.53472222222222221</v>
      </c>
    </row>
    <row r="111" spans="22:25" ht="15.75" thickBot="1" x14ac:dyDescent="0.3">
      <c r="V111">
        <v>109</v>
      </c>
      <c r="W111" s="3">
        <v>4</v>
      </c>
      <c r="X111" s="2">
        <v>0.47222222222222221</v>
      </c>
      <c r="Y111" s="2">
        <v>0.58333333333333337</v>
      </c>
    </row>
    <row r="112" spans="22:25" ht="15.75" thickBot="1" x14ac:dyDescent="0.3">
      <c r="V112">
        <v>110</v>
      </c>
      <c r="W112" s="3">
        <v>4</v>
      </c>
      <c r="X112" s="2">
        <v>0.50347222222222221</v>
      </c>
      <c r="Y112" s="2">
        <v>0.58333333333333337</v>
      </c>
    </row>
    <row r="113" spans="22:25" ht="15.75" thickBot="1" x14ac:dyDescent="0.3">
      <c r="V113">
        <v>111</v>
      </c>
      <c r="W113" s="3">
        <v>4</v>
      </c>
      <c r="X113" s="2">
        <v>0.50347222222222221</v>
      </c>
      <c r="Y113" s="2">
        <v>0.61458333333333337</v>
      </c>
    </row>
    <row r="114" spans="22:25" ht="15.75" thickBot="1" x14ac:dyDescent="0.3">
      <c r="V114">
        <v>112</v>
      </c>
      <c r="W114" s="3">
        <v>4</v>
      </c>
      <c r="X114" s="2">
        <v>0.50347222222222221</v>
      </c>
      <c r="Y114" s="2">
        <v>0.65277777777777779</v>
      </c>
    </row>
    <row r="115" spans="22:25" ht="15.75" thickBot="1" x14ac:dyDescent="0.3">
      <c r="V115">
        <v>113</v>
      </c>
      <c r="W115" s="3">
        <v>4</v>
      </c>
      <c r="X115" s="2">
        <v>0.55208333333333337</v>
      </c>
      <c r="Y115" s="2">
        <v>0.61458333333333337</v>
      </c>
    </row>
    <row r="116" spans="22:25" ht="15.75" thickBot="1" x14ac:dyDescent="0.3">
      <c r="V116">
        <v>114</v>
      </c>
      <c r="W116" s="3">
        <v>4</v>
      </c>
      <c r="X116" s="2">
        <v>0.55208333333333337</v>
      </c>
      <c r="Y116" s="2">
        <v>0.65277777777777779</v>
      </c>
    </row>
    <row r="117" spans="22:25" ht="15.75" thickBot="1" x14ac:dyDescent="0.3">
      <c r="V117">
        <v>115</v>
      </c>
      <c r="W117" s="3">
        <v>4</v>
      </c>
      <c r="X117" s="2">
        <v>0.55208333333333337</v>
      </c>
      <c r="Y117" s="2">
        <v>0.68402777777777779</v>
      </c>
    </row>
    <row r="118" spans="22:25" ht="15.75" thickBot="1" x14ac:dyDescent="0.3">
      <c r="V118">
        <v>116</v>
      </c>
      <c r="W118" s="3">
        <v>4</v>
      </c>
      <c r="X118" s="2">
        <v>0.58333333333333337</v>
      </c>
      <c r="Y118" s="2">
        <v>0.65277777777777779</v>
      </c>
    </row>
    <row r="119" spans="22:25" ht="15.75" thickBot="1" x14ac:dyDescent="0.3">
      <c r="V119">
        <v>117</v>
      </c>
      <c r="W119" s="3">
        <v>4</v>
      </c>
      <c r="X119" s="2">
        <v>0.62152777777777779</v>
      </c>
      <c r="Y119" s="2">
        <v>0.68402777777777779</v>
      </c>
    </row>
    <row r="120" spans="22:25" ht="15.75" thickBot="1" x14ac:dyDescent="0.3">
      <c r="V120">
        <v>118</v>
      </c>
      <c r="W120" s="3">
        <v>4</v>
      </c>
      <c r="X120" s="2">
        <v>0.62152777777777779</v>
      </c>
      <c r="Y120" s="2">
        <v>0.75347222222222221</v>
      </c>
    </row>
    <row r="121" spans="22:25" ht="15.75" thickBot="1" x14ac:dyDescent="0.3">
      <c r="V121">
        <v>119</v>
      </c>
      <c r="W121" s="3">
        <v>4</v>
      </c>
      <c r="X121" s="2">
        <v>0.65277777777777779</v>
      </c>
      <c r="Y121" s="2">
        <v>0.75347222222222221</v>
      </c>
    </row>
    <row r="122" spans="22:25" ht="15.75" thickBot="1" x14ac:dyDescent="0.3">
      <c r="V122">
        <v>120</v>
      </c>
      <c r="W122" s="3">
        <v>4</v>
      </c>
      <c r="X122" s="2">
        <v>0.69097222222222221</v>
      </c>
      <c r="Y122" s="2">
        <v>0.75347222222222221</v>
      </c>
    </row>
    <row r="123" spans="22:25" ht="15.75" thickBot="1" x14ac:dyDescent="0.3">
      <c r="V123">
        <v>121</v>
      </c>
      <c r="W123" s="3">
        <v>4</v>
      </c>
      <c r="X123" s="2">
        <v>0.72222222222222221</v>
      </c>
      <c r="Y123" s="2">
        <v>0.82291666666666663</v>
      </c>
    </row>
    <row r="124" spans="22:25" ht="15.75" thickBot="1" x14ac:dyDescent="0.3">
      <c r="V124">
        <v>122</v>
      </c>
      <c r="W124" s="3">
        <v>4</v>
      </c>
      <c r="X124" s="2">
        <v>0.72222222222222221</v>
      </c>
      <c r="Y124" s="2">
        <v>0.86111111111111116</v>
      </c>
    </row>
    <row r="125" spans="22:25" ht="15.75" thickBot="1" x14ac:dyDescent="0.3">
      <c r="V125">
        <v>123</v>
      </c>
      <c r="W125" s="3">
        <v>4</v>
      </c>
      <c r="X125" s="2">
        <v>0.72222222222222221</v>
      </c>
      <c r="Y125" s="2">
        <v>0.79166666666666663</v>
      </c>
    </row>
    <row r="126" spans="22:25" ht="15.75" thickBot="1" x14ac:dyDescent="0.3">
      <c r="V126">
        <v>124</v>
      </c>
      <c r="W126" s="3">
        <v>4</v>
      </c>
      <c r="X126" s="2">
        <v>0.76041666666666663</v>
      </c>
      <c r="Y126" s="2">
        <v>0.86111111111111116</v>
      </c>
    </row>
    <row r="127" spans="22:25" ht="15.75" thickBot="1" x14ac:dyDescent="0.3">
      <c r="V127">
        <v>125</v>
      </c>
      <c r="W127" s="3">
        <v>4</v>
      </c>
      <c r="X127" s="2">
        <v>0.76041666666666663</v>
      </c>
      <c r="Y127" s="2">
        <v>0.89236111111111116</v>
      </c>
    </row>
    <row r="128" spans="22:25" ht="15.75" thickBot="1" x14ac:dyDescent="0.3">
      <c r="V128">
        <v>126</v>
      </c>
      <c r="W128" s="3">
        <v>4</v>
      </c>
      <c r="X128" s="2">
        <v>0.76041666666666663</v>
      </c>
      <c r="Y128" s="2">
        <v>0.82291666666666663</v>
      </c>
    </row>
    <row r="129" spans="22:25" ht="15.75" thickBot="1" x14ac:dyDescent="0.3">
      <c r="V129">
        <v>127</v>
      </c>
      <c r="W129" s="3">
        <v>4</v>
      </c>
      <c r="X129" s="2">
        <v>0.79166666666666663</v>
      </c>
      <c r="Y129" s="2">
        <v>0.86111111111111116</v>
      </c>
    </row>
    <row r="130" spans="22:25" ht="15.75" thickBot="1" x14ac:dyDescent="0.3">
      <c r="V130">
        <v>128</v>
      </c>
      <c r="W130" s="3">
        <v>4</v>
      </c>
      <c r="X130" s="2">
        <v>0.82986111111111116</v>
      </c>
      <c r="Y130" s="2">
        <v>0.89236111111111116</v>
      </c>
    </row>
    <row r="131" spans="22:25" ht="15.75" thickBot="1" x14ac:dyDescent="0.3">
      <c r="V131">
        <v>129</v>
      </c>
      <c r="W131" s="3">
        <v>4</v>
      </c>
      <c r="X131" s="2">
        <v>0.82986111111111116</v>
      </c>
      <c r="Y131" s="2">
        <v>0.93055555555555558</v>
      </c>
    </row>
    <row r="132" spans="22:25" ht="15.75" thickBot="1" x14ac:dyDescent="0.3">
      <c r="V132">
        <v>130</v>
      </c>
      <c r="W132" s="3">
        <v>4</v>
      </c>
      <c r="X132" s="2">
        <v>0.82986111111111116</v>
      </c>
      <c r="Y132" s="2">
        <v>0.96180555555555558</v>
      </c>
    </row>
    <row r="133" spans="22:25" ht="15.75" thickBot="1" x14ac:dyDescent="0.3">
      <c r="V133">
        <v>131</v>
      </c>
      <c r="W133" s="3">
        <v>4</v>
      </c>
      <c r="X133" s="2">
        <v>0.86111111111111116</v>
      </c>
      <c r="Y133" s="2">
        <v>0.96180555555555558</v>
      </c>
    </row>
    <row r="134" spans="22:25" ht="15.75" thickBot="1" x14ac:dyDescent="0.3">
      <c r="V134">
        <v>132</v>
      </c>
      <c r="W134" s="3">
        <v>4</v>
      </c>
      <c r="X134" s="2">
        <v>0.89930555555555558</v>
      </c>
      <c r="Y134" s="2">
        <v>0.96180555555555558</v>
      </c>
    </row>
    <row r="135" spans="22:25" ht="15.75" thickBot="1" x14ac:dyDescent="0.3">
      <c r="V135">
        <v>133</v>
      </c>
      <c r="W135" s="3">
        <v>5</v>
      </c>
      <c r="X135" s="2">
        <v>0.33333333333333331</v>
      </c>
      <c r="Y135" s="2">
        <v>0.39583333333333331</v>
      </c>
    </row>
    <row r="136" spans="22:25" ht="15.75" thickBot="1" x14ac:dyDescent="0.3">
      <c r="V136">
        <v>134</v>
      </c>
      <c r="W136" s="3">
        <v>5</v>
      </c>
      <c r="X136" s="2">
        <v>0.33333333333333331</v>
      </c>
      <c r="Y136" s="2">
        <v>0.43402777777777779</v>
      </c>
    </row>
    <row r="137" spans="22:25" ht="15.75" thickBot="1" x14ac:dyDescent="0.3">
      <c r="V137">
        <v>135</v>
      </c>
      <c r="W137" s="3">
        <v>5</v>
      </c>
      <c r="X137" s="2">
        <v>0.33333333333333331</v>
      </c>
      <c r="Y137" s="2">
        <v>0.46527777777777779</v>
      </c>
    </row>
    <row r="138" spans="22:25" ht="15.75" thickBot="1" x14ac:dyDescent="0.3">
      <c r="V138">
        <v>136</v>
      </c>
      <c r="W138" s="3">
        <v>5</v>
      </c>
      <c r="X138" s="2">
        <v>0.40277777777777779</v>
      </c>
      <c r="Y138" s="2">
        <v>0.46527777777777779</v>
      </c>
    </row>
    <row r="139" spans="22:25" ht="15.75" thickBot="1" x14ac:dyDescent="0.3">
      <c r="V139">
        <v>137</v>
      </c>
      <c r="W139" s="3">
        <v>5</v>
      </c>
      <c r="X139" s="2">
        <v>0.40277777777777779</v>
      </c>
      <c r="Y139" s="2">
        <v>0.53472222222222221</v>
      </c>
    </row>
    <row r="140" spans="22:25" ht="15.75" thickBot="1" x14ac:dyDescent="0.3">
      <c r="V140">
        <v>138</v>
      </c>
      <c r="W140" s="3">
        <v>5</v>
      </c>
      <c r="X140" s="2">
        <v>0.40277777777777779</v>
      </c>
      <c r="Y140" s="2">
        <v>0.50347222222222221</v>
      </c>
    </row>
    <row r="141" spans="22:25" ht="15.75" thickBot="1" x14ac:dyDescent="0.3">
      <c r="V141">
        <v>139</v>
      </c>
      <c r="W141" s="3">
        <v>5</v>
      </c>
      <c r="X141" s="2">
        <v>0.40277777777777779</v>
      </c>
      <c r="Y141" s="2">
        <v>0.43402777777777779</v>
      </c>
    </row>
    <row r="142" spans="22:25" ht="15.75" thickBot="1" x14ac:dyDescent="0.3">
      <c r="V142">
        <v>140</v>
      </c>
      <c r="W142" s="3">
        <v>5</v>
      </c>
      <c r="X142" s="2">
        <v>0.43402777777777779</v>
      </c>
      <c r="Y142" s="2">
        <v>0.50347222222222221</v>
      </c>
    </row>
    <row r="143" spans="22:25" ht="15.75" thickBot="1" x14ac:dyDescent="0.3">
      <c r="V143">
        <v>141</v>
      </c>
      <c r="W143" s="3">
        <v>5</v>
      </c>
      <c r="X143" s="2">
        <v>0.43402777777777779</v>
      </c>
      <c r="Y143" s="2">
        <v>0.53472222222222221</v>
      </c>
    </row>
    <row r="144" spans="22:25" ht="15.75" thickBot="1" x14ac:dyDescent="0.3">
      <c r="V144">
        <v>142</v>
      </c>
      <c r="W144" s="3">
        <v>5</v>
      </c>
      <c r="X144" s="2">
        <v>0.43402777777777779</v>
      </c>
      <c r="Y144" s="2">
        <v>0.58333333333333337</v>
      </c>
    </row>
    <row r="145" spans="22:25" ht="15.75" thickBot="1" x14ac:dyDescent="0.3">
      <c r="V145">
        <v>143</v>
      </c>
      <c r="W145" s="3">
        <v>5</v>
      </c>
      <c r="X145" s="2">
        <v>0.47222222222222221</v>
      </c>
      <c r="Y145" s="2">
        <v>0.53472222222222221</v>
      </c>
    </row>
    <row r="146" spans="22:25" ht="15.75" thickBot="1" x14ac:dyDescent="0.3">
      <c r="V146">
        <v>144</v>
      </c>
      <c r="W146" s="3">
        <v>5</v>
      </c>
      <c r="X146" s="2">
        <v>0.47222222222222221</v>
      </c>
      <c r="Y146" s="2">
        <v>0.58333333333333337</v>
      </c>
    </row>
    <row r="147" spans="22:25" ht="15.75" thickBot="1" x14ac:dyDescent="0.3">
      <c r="V147">
        <v>145</v>
      </c>
      <c r="W147" s="3">
        <v>5</v>
      </c>
      <c r="X147" s="2">
        <v>0.50347222222222221</v>
      </c>
      <c r="Y147" s="2">
        <v>0.58333333333333337</v>
      </c>
    </row>
    <row r="148" spans="22:25" ht="15.75" thickBot="1" x14ac:dyDescent="0.3">
      <c r="V148">
        <v>146</v>
      </c>
      <c r="W148" s="3">
        <v>5</v>
      </c>
      <c r="X148" s="2">
        <v>0.50347222222222221</v>
      </c>
      <c r="Y148" s="2">
        <v>0.61458333333333337</v>
      </c>
    </row>
    <row r="149" spans="22:25" ht="15.75" thickBot="1" x14ac:dyDescent="0.3">
      <c r="V149">
        <v>147</v>
      </c>
      <c r="W149" s="3">
        <v>5</v>
      </c>
      <c r="X149" s="2">
        <v>0.55208333333333337</v>
      </c>
      <c r="Y149" s="2">
        <v>0.68402777777777779</v>
      </c>
    </row>
    <row r="150" spans="22:25" ht="15.75" thickBot="1" x14ac:dyDescent="0.3">
      <c r="V150">
        <v>148</v>
      </c>
      <c r="W150" s="3">
        <v>5</v>
      </c>
      <c r="X150" s="2">
        <v>0.55208333333333337</v>
      </c>
      <c r="Y150" s="2">
        <v>0.65277777777777779</v>
      </c>
    </row>
    <row r="151" spans="22:25" ht="15.75" thickBot="1" x14ac:dyDescent="0.3">
      <c r="V151">
        <v>149</v>
      </c>
      <c r="W151" s="3">
        <v>5</v>
      </c>
      <c r="X151" s="2">
        <v>0.58333333333333337</v>
      </c>
      <c r="Y151" s="2">
        <v>0.66666666666666663</v>
      </c>
    </row>
    <row r="152" spans="22:25" ht="15.75" thickBot="1" x14ac:dyDescent="0.3">
      <c r="V152">
        <v>150</v>
      </c>
      <c r="W152" s="3">
        <v>5</v>
      </c>
      <c r="X152" s="2">
        <v>0.58333333333333337</v>
      </c>
      <c r="Y152" s="2">
        <v>0.68402777777777779</v>
      </c>
    </row>
    <row r="153" spans="22:25" ht="15.75" thickBot="1" x14ac:dyDescent="0.3">
      <c r="V153">
        <v>151</v>
      </c>
      <c r="W153" s="3">
        <v>5</v>
      </c>
      <c r="X153" s="2">
        <v>0.62152777777777779</v>
      </c>
      <c r="Y153" s="2">
        <v>0.68402777777777779</v>
      </c>
    </row>
    <row r="154" spans="22:25" ht="15.75" thickBot="1" x14ac:dyDescent="0.3">
      <c r="V154">
        <v>152</v>
      </c>
      <c r="W154" s="3">
        <v>5</v>
      </c>
      <c r="X154" s="2">
        <v>0.62152777777777779</v>
      </c>
      <c r="Y154" s="2">
        <v>0.75347222222222221</v>
      </c>
    </row>
    <row r="155" spans="22:25" ht="15.75" thickBot="1" x14ac:dyDescent="0.3">
      <c r="V155">
        <v>153</v>
      </c>
      <c r="W155" s="3">
        <v>5</v>
      </c>
      <c r="X155" s="2">
        <v>0.65277777777777779</v>
      </c>
      <c r="Y155" s="2">
        <v>0.75347222222222221</v>
      </c>
    </row>
    <row r="156" spans="22:25" ht="15.75" thickBot="1" x14ac:dyDescent="0.3">
      <c r="V156">
        <v>154</v>
      </c>
      <c r="W156" s="3">
        <v>5</v>
      </c>
      <c r="X156" s="2">
        <v>0.66666666666666663</v>
      </c>
      <c r="Y156" s="2">
        <v>0.75</v>
      </c>
    </row>
    <row r="157" spans="22:25" ht="15.75" thickBot="1" x14ac:dyDescent="0.3">
      <c r="V157">
        <v>155</v>
      </c>
      <c r="W157" s="3">
        <v>5</v>
      </c>
      <c r="X157" s="2">
        <v>0.69097222222222221</v>
      </c>
      <c r="Y157" s="2">
        <v>0.75347222222222221</v>
      </c>
    </row>
    <row r="158" spans="22:25" ht="15.75" thickBot="1" x14ac:dyDescent="0.3">
      <c r="V158">
        <v>156</v>
      </c>
      <c r="W158" s="3">
        <v>5</v>
      </c>
      <c r="X158" s="2">
        <v>0.72222222222222221</v>
      </c>
      <c r="Y158" s="2">
        <v>0.82291666666666663</v>
      </c>
    </row>
    <row r="159" spans="22:25" ht="15.75" thickBot="1" x14ac:dyDescent="0.3">
      <c r="V159">
        <v>157</v>
      </c>
      <c r="W159" s="3">
        <v>5</v>
      </c>
      <c r="X159" s="2">
        <v>0.72222222222222221</v>
      </c>
      <c r="Y159" s="2">
        <v>0.79166666666666663</v>
      </c>
    </row>
    <row r="160" spans="22:25" ht="15.75" thickBot="1" x14ac:dyDescent="0.3">
      <c r="V160">
        <v>158</v>
      </c>
      <c r="W160" s="3">
        <v>5</v>
      </c>
      <c r="X160" s="2">
        <v>0.76041666666666663</v>
      </c>
      <c r="Y160" s="2">
        <v>0.86111111111111116</v>
      </c>
    </row>
    <row r="161" spans="22:25" ht="15.75" thickBot="1" x14ac:dyDescent="0.3">
      <c r="V161">
        <v>159</v>
      </c>
      <c r="W161" s="3">
        <v>5</v>
      </c>
      <c r="X161" s="2">
        <v>0.76041666666666663</v>
      </c>
      <c r="Y161" s="2">
        <v>0.89236111111111116</v>
      </c>
    </row>
    <row r="162" spans="22:25" ht="15.75" thickBot="1" x14ac:dyDescent="0.3">
      <c r="V162">
        <v>160</v>
      </c>
      <c r="W162" s="3">
        <v>5</v>
      </c>
      <c r="X162" s="2">
        <v>0.79166666666666663</v>
      </c>
      <c r="Y162" s="2">
        <v>0.86111111111111116</v>
      </c>
    </row>
    <row r="163" spans="22:25" ht="15.75" thickBot="1" x14ac:dyDescent="0.3">
      <c r="V163">
        <v>161</v>
      </c>
      <c r="W163" s="3">
        <v>5</v>
      </c>
      <c r="X163" s="2">
        <v>0.79166666666666663</v>
      </c>
      <c r="Y163" s="2">
        <v>0.89236111111111116</v>
      </c>
    </row>
    <row r="164" spans="22:25" ht="15.75" thickBot="1" x14ac:dyDescent="0.3">
      <c r="V164">
        <v>162</v>
      </c>
      <c r="W164" s="3">
        <v>5</v>
      </c>
      <c r="X164" s="2">
        <v>0.82986111111111116</v>
      </c>
      <c r="Y164" s="2">
        <v>0.96180555555555558</v>
      </c>
    </row>
    <row r="165" spans="22:25" ht="15.75" thickBot="1" x14ac:dyDescent="0.3">
      <c r="V165">
        <v>163</v>
      </c>
      <c r="W165" s="3">
        <v>5</v>
      </c>
      <c r="X165" s="2">
        <v>0.82986111111111116</v>
      </c>
      <c r="Y165" s="2">
        <v>0.93055555555555558</v>
      </c>
    </row>
    <row r="166" spans="22:25" ht="15.75" thickBot="1" x14ac:dyDescent="0.3">
      <c r="V166">
        <v>164</v>
      </c>
      <c r="W166" s="3">
        <v>5</v>
      </c>
      <c r="X166" s="2">
        <v>0.86111111111111116</v>
      </c>
      <c r="Y166" s="2">
        <v>0.96180555555555558</v>
      </c>
    </row>
    <row r="167" spans="22:25" ht="15.75" thickBot="1" x14ac:dyDescent="0.3">
      <c r="V167">
        <v>165</v>
      </c>
      <c r="W167" s="3">
        <v>5</v>
      </c>
      <c r="X167" s="2">
        <v>0.89930555555555558</v>
      </c>
      <c r="Y167" s="2">
        <v>0.96180555555555558</v>
      </c>
    </row>
    <row r="168" spans="22:25" ht="15.75" thickBot="1" x14ac:dyDescent="0.3">
      <c r="V168">
        <v>166</v>
      </c>
      <c r="W168" s="3">
        <v>6</v>
      </c>
      <c r="X168" s="2">
        <v>0.33333333333333331</v>
      </c>
      <c r="Y168" s="2">
        <v>0.53472222222222221</v>
      </c>
    </row>
    <row r="169" spans="22:25" ht="15.75" thickBot="1" x14ac:dyDescent="0.3">
      <c r="V169">
        <v>167</v>
      </c>
      <c r="W169" s="3">
        <v>6</v>
      </c>
      <c r="X169" s="2">
        <v>0.33333333333333331</v>
      </c>
      <c r="Y169" s="2">
        <v>0.43402777777777779</v>
      </c>
    </row>
    <row r="170" spans="22:25" ht="15.75" thickBot="1" x14ac:dyDescent="0.3">
      <c r="V170">
        <v>168</v>
      </c>
      <c r="W170" s="3">
        <v>6</v>
      </c>
      <c r="X170" s="2">
        <v>0.36458333333333331</v>
      </c>
      <c r="Y170" s="2">
        <v>0.53472222222222221</v>
      </c>
    </row>
  </sheetData>
  <sortState xmlns:xlrd2="http://schemas.microsoft.com/office/spreadsheetml/2017/richdata2" ref="B3:P22">
    <sortCondition ref="N3:N22"/>
    <sortCondition ref="G3:G2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2025-07-15T04:12:00Z</dcterms:created>
  <dcterms:modified xsi:type="dcterms:W3CDTF">2025-07-18T01:46:36Z</dcterms:modified>
</cp:coreProperties>
</file>