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Desarrollo\Proyectos\sistema-gestion-horarios\horarios\"/>
    </mc:Choice>
  </mc:AlternateContent>
  <xr:revisionPtr revIDLastSave="0" documentId="13_ncr:1_{E29B56C8-4D62-4230-A958-1AFF40C95305}" xr6:coauthVersionLast="47" xr6:coauthVersionMax="47" xr10:uidLastSave="{00000000-0000-0000-0000-000000000000}"/>
  <bookViews>
    <workbookView xWindow="-105" yWindow="0" windowWidth="16050" windowHeight="15585" activeTab="5" xr2:uid="{DBD47B69-3AE8-4A41-BA08-230EC5E81F0D}"/>
  </bookViews>
  <sheets>
    <sheet name="5K1" sheetId="1" r:id="rId1"/>
    <sheet name="5K2" sheetId="2" r:id="rId2"/>
    <sheet name="5K3" sheetId="3" r:id="rId3"/>
    <sheet name="5K4" sheetId="4" r:id="rId4"/>
    <sheet name="5K5" sheetId="5" r:id="rId5"/>
    <sheet name="Unificad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6" l="1" a="1"/>
  <c r="J16" i="6" s="1"/>
  <c r="J24" i="6" a="1"/>
  <c r="J24" i="6" s="1"/>
  <c r="J60" i="6" a="1"/>
  <c r="J60" i="6" s="1"/>
  <c r="J68" i="6" a="1"/>
  <c r="J68" i="6" s="1"/>
  <c r="J76" i="6" a="1"/>
  <c r="J76" i="6" s="1"/>
  <c r="J81" i="6" a="1"/>
  <c r="J81" i="6" s="1"/>
  <c r="J89" i="6" a="1"/>
  <c r="J89" i="6" s="1"/>
  <c r="J97" i="6" a="1"/>
  <c r="J97" i="6" s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4" i="6"/>
  <c r="E105" i="6"/>
  <c r="E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4" i="6"/>
  <c r="D105" i="6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4" i="6"/>
  <c r="C105" i="6"/>
  <c r="C3" i="6"/>
  <c r="AI82" i="6"/>
  <c r="AH82" i="6" s="1" a="1"/>
  <c r="AH82" i="6" s="1"/>
  <c r="AC82" i="6"/>
  <c r="AB82" i="6"/>
  <c r="AA82" i="6"/>
  <c r="AI81" i="6"/>
  <c r="AH81" i="6" s="1" a="1"/>
  <c r="AH81" i="6" s="1"/>
  <c r="AC81" i="6"/>
  <c r="AB81" i="6"/>
  <c r="AA81" i="6"/>
  <c r="AI80" i="6"/>
  <c r="AH80" i="6" a="1"/>
  <c r="AH80" i="6" s="1"/>
  <c r="AC80" i="6"/>
  <c r="AB80" i="6"/>
  <c r="AA80" i="6"/>
  <c r="AI79" i="6"/>
  <c r="AH79" i="6" a="1"/>
  <c r="AH79" i="6" s="1"/>
  <c r="AC79" i="6"/>
  <c r="AB79" i="6"/>
  <c r="AA79" i="6"/>
  <c r="AI78" i="6"/>
  <c r="AH78" i="6" a="1"/>
  <c r="AH78" i="6" s="1"/>
  <c r="AC78" i="6"/>
  <c r="AB78" i="6"/>
  <c r="AA78" i="6"/>
  <c r="AI77" i="6"/>
  <c r="AH77" i="6" s="1" a="1"/>
  <c r="AH77" i="6" s="1"/>
  <c r="AC77" i="6"/>
  <c r="AB77" i="6"/>
  <c r="AA77" i="6"/>
  <c r="AI76" i="6"/>
  <c r="AH76" i="6" a="1"/>
  <c r="AH76" i="6" s="1"/>
  <c r="AC76" i="6"/>
  <c r="AB76" i="6"/>
  <c r="AA76" i="6"/>
  <c r="AI75" i="6"/>
  <c r="AH75" i="6" a="1"/>
  <c r="AH75" i="6" s="1"/>
  <c r="AC75" i="6"/>
  <c r="AB75" i="6"/>
  <c r="AA75" i="6"/>
  <c r="AI74" i="6"/>
  <c r="AH74" i="6" a="1"/>
  <c r="AH74" i="6" s="1"/>
  <c r="AC74" i="6"/>
  <c r="AB74" i="6"/>
  <c r="AA74" i="6"/>
  <c r="AI73" i="6"/>
  <c r="AH73" i="6" s="1" a="1"/>
  <c r="AH73" i="6" s="1"/>
  <c r="AC73" i="6"/>
  <c r="AB73" i="6"/>
  <c r="AA73" i="6"/>
  <c r="AI72" i="6"/>
  <c r="AH72" i="6" a="1"/>
  <c r="AH72" i="6" s="1"/>
  <c r="AC72" i="6"/>
  <c r="AB72" i="6"/>
  <c r="AA72" i="6"/>
  <c r="AI71" i="6"/>
  <c r="AH71" i="6" a="1"/>
  <c r="AH71" i="6" s="1"/>
  <c r="AC71" i="6"/>
  <c r="AB71" i="6"/>
  <c r="AA71" i="6"/>
  <c r="AI70" i="6"/>
  <c r="AH70" i="6" a="1"/>
  <c r="AH70" i="6" s="1"/>
  <c r="AC70" i="6"/>
  <c r="AB70" i="6"/>
  <c r="AA70" i="6"/>
  <c r="AI69" i="6"/>
  <c r="AH69" i="6" s="1" a="1"/>
  <c r="AH69" i="6" s="1"/>
  <c r="AC69" i="6"/>
  <c r="AB69" i="6"/>
  <c r="AA69" i="6"/>
  <c r="AI68" i="6"/>
  <c r="AH68" i="6" a="1"/>
  <c r="AH68" i="6" s="1"/>
  <c r="AC68" i="6"/>
  <c r="AB68" i="6"/>
  <c r="AA68" i="6"/>
  <c r="AI67" i="6"/>
  <c r="AH67" i="6" a="1"/>
  <c r="AH67" i="6" s="1"/>
  <c r="AC67" i="6"/>
  <c r="AB67" i="6"/>
  <c r="AA67" i="6"/>
  <c r="AG45" i="6"/>
  <c r="AG45" i="6" a="1"/>
  <c r="AG41" i="6" a="1"/>
  <c r="AG41" i="6" s="1"/>
  <c r="AG31" i="6"/>
  <c r="AG31" i="6" a="1"/>
  <c r="AG20" i="6"/>
  <c r="AG20" i="6" a="1"/>
  <c r="AG3" i="6" a="1"/>
  <c r="AG3" i="6" s="1"/>
  <c r="K4" i="6"/>
  <c r="J4" i="6" s="1" a="1"/>
  <c r="J4" i="6" s="1"/>
  <c r="K5" i="6"/>
  <c r="J5" i="6" s="1" a="1"/>
  <c r="J5" i="6" s="1"/>
  <c r="K6" i="6"/>
  <c r="J6" i="6" s="1" a="1"/>
  <c r="J6" i="6" s="1"/>
  <c r="K7" i="6"/>
  <c r="J7" i="6" s="1" a="1"/>
  <c r="J7" i="6" s="1"/>
  <c r="K8" i="6"/>
  <c r="J8" i="6" s="1" a="1"/>
  <c r="J8" i="6" s="1"/>
  <c r="K9" i="6"/>
  <c r="J9" i="6" s="1" a="1"/>
  <c r="J9" i="6" s="1"/>
  <c r="K10" i="6"/>
  <c r="J10" i="6" s="1" a="1"/>
  <c r="J10" i="6" s="1"/>
  <c r="K11" i="6"/>
  <c r="J11" i="6" s="1" a="1"/>
  <c r="J11" i="6" s="1"/>
  <c r="K12" i="6"/>
  <c r="J12" i="6" s="1" a="1"/>
  <c r="J12" i="6" s="1"/>
  <c r="K13" i="6"/>
  <c r="J13" i="6" s="1" a="1"/>
  <c r="J13" i="6" s="1"/>
  <c r="K14" i="6"/>
  <c r="J14" i="6" s="1" a="1"/>
  <c r="J14" i="6" s="1"/>
  <c r="K15" i="6"/>
  <c r="J15" i="6" s="1" a="1"/>
  <c r="J15" i="6" s="1"/>
  <c r="K16" i="6"/>
  <c r="K17" i="6"/>
  <c r="J17" i="6" s="1" a="1"/>
  <c r="J17" i="6" s="1"/>
  <c r="K18" i="6"/>
  <c r="J18" i="6" s="1" a="1"/>
  <c r="J18" i="6" s="1"/>
  <c r="K19" i="6"/>
  <c r="J19" i="6" s="1" a="1"/>
  <c r="J19" i="6" s="1"/>
  <c r="K20" i="6"/>
  <c r="J20" i="6" s="1" a="1"/>
  <c r="J20" i="6" s="1"/>
  <c r="K21" i="6"/>
  <c r="J21" i="6" s="1" a="1"/>
  <c r="J21" i="6" s="1"/>
  <c r="K22" i="6"/>
  <c r="J22" i="6" s="1" a="1"/>
  <c r="J22" i="6" s="1"/>
  <c r="K23" i="6"/>
  <c r="J23" i="6" s="1" a="1"/>
  <c r="J23" i="6" s="1"/>
  <c r="K24" i="6"/>
  <c r="K25" i="6"/>
  <c r="J25" i="6" s="1" a="1"/>
  <c r="J25" i="6" s="1"/>
  <c r="K26" i="6"/>
  <c r="J26" i="6" s="1" a="1"/>
  <c r="J26" i="6" s="1"/>
  <c r="K30" i="6"/>
  <c r="J30" i="6" s="1" a="1"/>
  <c r="J30" i="6" s="1"/>
  <c r="K31" i="6"/>
  <c r="J31" i="6" s="1" a="1"/>
  <c r="J31" i="6" s="1"/>
  <c r="K32" i="6"/>
  <c r="J32" i="6" s="1" a="1"/>
  <c r="J32" i="6" s="1"/>
  <c r="K33" i="6"/>
  <c r="J33" i="6" s="1" a="1"/>
  <c r="J33" i="6" s="1"/>
  <c r="K34" i="6"/>
  <c r="J34" i="6" s="1" a="1"/>
  <c r="J34" i="6" s="1"/>
  <c r="K35" i="6"/>
  <c r="J35" i="6" s="1" a="1"/>
  <c r="J35" i="6" s="1"/>
  <c r="K36" i="6"/>
  <c r="J36" i="6" s="1" a="1"/>
  <c r="J36" i="6" s="1"/>
  <c r="K37" i="6"/>
  <c r="J37" i="6" s="1" a="1"/>
  <c r="J37" i="6" s="1"/>
  <c r="K38" i="6"/>
  <c r="J38" i="6" s="1" a="1"/>
  <c r="J38" i="6" s="1"/>
  <c r="K39" i="6"/>
  <c r="J39" i="6" s="1" a="1"/>
  <c r="J39" i="6" s="1"/>
  <c r="K40" i="6"/>
  <c r="J40" i="6" s="1" a="1"/>
  <c r="J40" i="6" s="1"/>
  <c r="K41" i="6"/>
  <c r="J41" i="6" s="1" a="1"/>
  <c r="J41" i="6" s="1"/>
  <c r="K42" i="6"/>
  <c r="J42" i="6" s="1" a="1"/>
  <c r="J42" i="6" s="1"/>
  <c r="K43" i="6"/>
  <c r="J43" i="6" s="1" a="1"/>
  <c r="J43" i="6" s="1"/>
  <c r="K44" i="6"/>
  <c r="J44" i="6" s="1" a="1"/>
  <c r="J44" i="6" s="1"/>
  <c r="K45" i="6"/>
  <c r="J45" i="6" s="1" a="1"/>
  <c r="J45" i="6" s="1"/>
  <c r="K46" i="6"/>
  <c r="J46" i="6" s="1" a="1"/>
  <c r="J46" i="6" s="1"/>
  <c r="K47" i="6"/>
  <c r="J47" i="6" s="1" a="1"/>
  <c r="J47" i="6" s="1"/>
  <c r="K48" i="6"/>
  <c r="J48" i="6" s="1" a="1"/>
  <c r="J48" i="6" s="1"/>
  <c r="K49" i="6"/>
  <c r="J49" i="6" s="1" a="1"/>
  <c r="J49" i="6" s="1"/>
  <c r="K50" i="6"/>
  <c r="J50" i="6" s="1" a="1"/>
  <c r="J50" i="6" s="1"/>
  <c r="K51" i="6"/>
  <c r="J51" i="6" s="1" a="1"/>
  <c r="J51" i="6" s="1"/>
  <c r="K52" i="6"/>
  <c r="J52" i="6" s="1" a="1"/>
  <c r="J52" i="6" s="1"/>
  <c r="K56" i="6"/>
  <c r="J56" i="6" s="1" a="1"/>
  <c r="J56" i="6" s="1"/>
  <c r="K57" i="6"/>
  <c r="J57" i="6" s="1" a="1"/>
  <c r="J57" i="6" s="1"/>
  <c r="K58" i="6"/>
  <c r="J58" i="6" s="1" a="1"/>
  <c r="J58" i="6" s="1"/>
  <c r="K59" i="6"/>
  <c r="J59" i="6" s="1" a="1"/>
  <c r="J59" i="6" s="1"/>
  <c r="K60" i="6"/>
  <c r="K61" i="6"/>
  <c r="J61" i="6" s="1" a="1"/>
  <c r="J61" i="6" s="1"/>
  <c r="K62" i="6"/>
  <c r="J62" i="6" s="1" a="1"/>
  <c r="J62" i="6" s="1"/>
  <c r="K63" i="6"/>
  <c r="J63" i="6" s="1" a="1"/>
  <c r="J63" i="6" s="1"/>
  <c r="K64" i="6"/>
  <c r="J64" i="6" s="1" a="1"/>
  <c r="J64" i="6" s="1"/>
  <c r="K65" i="6"/>
  <c r="J65" i="6" s="1" a="1"/>
  <c r="J65" i="6" s="1"/>
  <c r="K66" i="6"/>
  <c r="J66" i="6" s="1" a="1"/>
  <c r="J66" i="6" s="1"/>
  <c r="K67" i="6"/>
  <c r="J67" i="6" s="1" a="1"/>
  <c r="J67" i="6" s="1"/>
  <c r="K68" i="6"/>
  <c r="K69" i="6"/>
  <c r="J69" i="6" s="1" a="1"/>
  <c r="J69" i="6" s="1"/>
  <c r="K70" i="6"/>
  <c r="J70" i="6" s="1" a="1"/>
  <c r="J70" i="6" s="1"/>
  <c r="K71" i="6"/>
  <c r="J71" i="6" s="1" a="1"/>
  <c r="J71" i="6" s="1"/>
  <c r="K72" i="6"/>
  <c r="J72" i="6" s="1" a="1"/>
  <c r="J72" i="6" s="1"/>
  <c r="K73" i="6"/>
  <c r="J73" i="6" s="1" a="1"/>
  <c r="J73" i="6" s="1"/>
  <c r="K74" i="6"/>
  <c r="J74" i="6" s="1" a="1"/>
  <c r="J74" i="6" s="1"/>
  <c r="K75" i="6"/>
  <c r="J75" i="6" s="1" a="1"/>
  <c r="J75" i="6" s="1"/>
  <c r="K76" i="6"/>
  <c r="K80" i="6"/>
  <c r="J80" i="6" s="1" a="1"/>
  <c r="J80" i="6" s="1"/>
  <c r="K81" i="6"/>
  <c r="K82" i="6"/>
  <c r="J82" i="6" s="1" a="1"/>
  <c r="J82" i="6" s="1"/>
  <c r="K83" i="6"/>
  <c r="J83" i="6" s="1" a="1"/>
  <c r="J83" i="6" s="1"/>
  <c r="K84" i="6"/>
  <c r="J84" i="6" s="1" a="1"/>
  <c r="J84" i="6" s="1"/>
  <c r="K85" i="6"/>
  <c r="J85" i="6" s="1" a="1"/>
  <c r="J85" i="6" s="1"/>
  <c r="K86" i="6"/>
  <c r="J86" i="6" s="1" a="1"/>
  <c r="J86" i="6" s="1"/>
  <c r="K87" i="6"/>
  <c r="J87" i="6" s="1" a="1"/>
  <c r="J87" i="6" s="1"/>
  <c r="K88" i="6"/>
  <c r="J88" i="6" s="1" a="1"/>
  <c r="J88" i="6" s="1"/>
  <c r="K89" i="6"/>
  <c r="K90" i="6"/>
  <c r="J90" i="6" s="1" a="1"/>
  <c r="J90" i="6" s="1"/>
  <c r="K91" i="6"/>
  <c r="J91" i="6" s="1" a="1"/>
  <c r="J91" i="6" s="1"/>
  <c r="K92" i="6"/>
  <c r="J92" i="6" s="1" a="1"/>
  <c r="J92" i="6" s="1"/>
  <c r="K93" i="6"/>
  <c r="J93" i="6" s="1" a="1"/>
  <c r="J93" i="6" s="1"/>
  <c r="K94" i="6"/>
  <c r="J94" i="6" s="1" a="1"/>
  <c r="J94" i="6" s="1"/>
  <c r="K95" i="6"/>
  <c r="J95" i="6" s="1" a="1"/>
  <c r="J95" i="6" s="1"/>
  <c r="K96" i="6"/>
  <c r="J96" i="6" s="1" a="1"/>
  <c r="J96" i="6" s="1"/>
  <c r="K97" i="6"/>
  <c r="K98" i="6"/>
  <c r="J98" i="6" s="1" a="1"/>
  <c r="J98" i="6" s="1"/>
  <c r="K99" i="6"/>
  <c r="J99" i="6" s="1" a="1"/>
  <c r="J99" i="6" s="1"/>
  <c r="K100" i="6"/>
  <c r="J100" i="6" s="1" a="1"/>
  <c r="J100" i="6" s="1"/>
  <c r="K104" i="6"/>
  <c r="J104" i="6" s="1" a="1"/>
  <c r="J104" i="6" s="1"/>
  <c r="K105" i="6"/>
  <c r="J105" i="6" s="1" a="1"/>
  <c r="J105" i="6" s="1"/>
  <c r="K3" i="6"/>
  <c r="J3" i="6" s="1" a="1"/>
  <c r="J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<sst xmlns="http://schemas.openxmlformats.org/spreadsheetml/2006/main" count="2306" uniqueCount="177">
  <si>
    <t>Comisión</t>
  </si>
  <si>
    <t>Código Mat.</t>
  </si>
  <si>
    <t>Materia</t>
  </si>
  <si>
    <t>Nombre Materia</t>
  </si>
  <si>
    <t>Día</t>
  </si>
  <si>
    <t>Hora Inicio</t>
  </si>
  <si>
    <t>Hora Fin</t>
  </si>
  <si>
    <t>Tipo Mat.</t>
  </si>
  <si>
    <t>Cuatri.</t>
  </si>
  <si>
    <t>Periodo</t>
  </si>
  <si>
    <t>Nombre Carrera</t>
  </si>
  <si>
    <t>Código Carrera</t>
  </si>
  <si>
    <t>SSI</t>
  </si>
  <si>
    <t>Seguridad en los Sistemas de Información</t>
  </si>
  <si>
    <t>Lunes</t>
  </si>
  <si>
    <t>Anual</t>
  </si>
  <si>
    <t>ANUAL</t>
  </si>
  <si>
    <t>Ing. En Sistemas</t>
  </si>
  <si>
    <t>K</t>
  </si>
  <si>
    <t>SoftAb</t>
  </si>
  <si>
    <t>Ingeniería de Software de Fuentes Abiertas–Libre</t>
  </si>
  <si>
    <t>Martes</t>
  </si>
  <si>
    <t>GG</t>
  </si>
  <si>
    <t>Gestión Gerencial</t>
  </si>
  <si>
    <t>Miércoles</t>
  </si>
  <si>
    <t>SG</t>
  </si>
  <si>
    <t>Sistemas de Gestión</t>
  </si>
  <si>
    <t>Jueves</t>
  </si>
  <si>
    <t>DEC</t>
  </si>
  <si>
    <t>E1</t>
  </si>
  <si>
    <t>Decisiones en Escenarios Complejos</t>
  </si>
  <si>
    <t>Cuatrimestral</t>
  </si>
  <si>
    <t>1er</t>
  </si>
  <si>
    <t>CUAT1</t>
  </si>
  <si>
    <t>EMP</t>
  </si>
  <si>
    <t>E2</t>
  </si>
  <si>
    <t>Emprendimientos Tecnológicos</t>
  </si>
  <si>
    <t>CII</t>
  </si>
  <si>
    <t>E3</t>
  </si>
  <si>
    <t>Viernes</t>
  </si>
  <si>
    <t>Proy Fin</t>
  </si>
  <si>
    <t>Proyecto Final</t>
  </si>
  <si>
    <t>IA</t>
  </si>
  <si>
    <t>Inteligencia Artificial</t>
  </si>
  <si>
    <t>2do</t>
  </si>
  <si>
    <t>CUAT2</t>
  </si>
  <si>
    <t>CDD</t>
  </si>
  <si>
    <t>Ciencia de Datos</t>
  </si>
  <si>
    <t>Creatividad e Innovación en Ingeniería</t>
  </si>
  <si>
    <t>SFA</t>
  </si>
  <si>
    <t>PF</t>
  </si>
  <si>
    <t>Electiva</t>
  </si>
  <si>
    <t>Consultoria en Negocios Digitales</t>
  </si>
  <si>
    <t>True</t>
  </si>
  <si>
    <t>Gerenciamiento Estratégico</t>
  </si>
  <si>
    <t>Habilidades Blandas</t>
  </si>
  <si>
    <t>HB</t>
  </si>
  <si>
    <t>GE</t>
  </si>
  <si>
    <t>CON</t>
  </si>
  <si>
    <t>Sábado</t>
  </si>
  <si>
    <t>SDS</t>
  </si>
  <si>
    <t>E4</t>
  </si>
  <si>
    <t>Seguridad en el Desarrollo de Software</t>
  </si>
  <si>
    <t>Testing de Software</t>
  </si>
  <si>
    <t>TSO</t>
  </si>
  <si>
    <t>E5</t>
  </si>
  <si>
    <t>DTB</t>
  </si>
  <si>
    <t>Desarrollo con Tecnologías Blockchain</t>
  </si>
  <si>
    <t>5k5</t>
  </si>
  <si>
    <t>5k1</t>
  </si>
  <si>
    <t>5k2</t>
  </si>
  <si>
    <t>5k3</t>
  </si>
  <si>
    <t>5k4</t>
  </si>
  <si>
    <t>Integración de Aplicaciones en Entorno Web</t>
  </si>
  <si>
    <t>IAW</t>
  </si>
  <si>
    <t>dia_semana</t>
  </si>
  <si>
    <t>id_horario</t>
  </si>
  <si>
    <t>id_dia</t>
  </si>
  <si>
    <t>hora_inicio</t>
  </si>
  <si>
    <t>hora_fin</t>
  </si>
  <si>
    <t>id_materia</t>
  </si>
  <si>
    <t>código</t>
  </si>
  <si>
    <t>nombre</t>
  </si>
  <si>
    <t>anio_carrera</t>
  </si>
  <si>
    <t>electiva</t>
  </si>
  <si>
    <t>id_comisión</t>
  </si>
  <si>
    <t>seccion</t>
  </si>
  <si>
    <t>carrera_id</t>
  </si>
  <si>
    <t>AED</t>
  </si>
  <si>
    <t>Algoritmos y Estructuras de Datos</t>
  </si>
  <si>
    <t>false</t>
  </si>
  <si>
    <t>AM1</t>
  </si>
  <si>
    <t>Análisis Matemático I</t>
  </si>
  <si>
    <t>ACO</t>
  </si>
  <si>
    <t>Arquitectura de Computadoras</t>
  </si>
  <si>
    <t>F1</t>
  </si>
  <si>
    <t>Física I</t>
  </si>
  <si>
    <t>IS</t>
  </si>
  <si>
    <t>Ingeniería y Sociedad</t>
  </si>
  <si>
    <t>I1</t>
  </si>
  <si>
    <t>Inglés I</t>
  </si>
  <si>
    <t>LED</t>
  </si>
  <si>
    <t>Lógica y Estructuras Discretas</t>
  </si>
  <si>
    <t>SPN</t>
  </si>
  <si>
    <t>Sistemas y Procesos de Negocio</t>
  </si>
  <si>
    <t>AGA</t>
  </si>
  <si>
    <t>Álgebra y Geometría Analítica</t>
  </si>
  <si>
    <t>SSL</t>
  </si>
  <si>
    <t>Sintaxis y Semántica de los Lenguajes</t>
  </si>
  <si>
    <t>AM2</t>
  </si>
  <si>
    <t>Análisis Matematico 2</t>
  </si>
  <si>
    <t>PYE</t>
  </si>
  <si>
    <t>Probabilidad y Estadística</t>
  </si>
  <si>
    <t>SOP</t>
  </si>
  <si>
    <t>Sistemas Operativos</t>
  </si>
  <si>
    <t>ASI</t>
  </si>
  <si>
    <t>Análisis de Sistemas de Información</t>
  </si>
  <si>
    <t>F2</t>
  </si>
  <si>
    <t>Física II</t>
  </si>
  <si>
    <t>PPR</t>
  </si>
  <si>
    <t>Paradigmas de Programación</t>
  </si>
  <si>
    <t>DSI</t>
  </si>
  <si>
    <t>Diseño de Sistemas de Información</t>
  </si>
  <si>
    <t>COM</t>
  </si>
  <si>
    <t>Comunicación de Datos</t>
  </si>
  <si>
    <t>BDD</t>
  </si>
  <si>
    <t>Base de Datos</t>
  </si>
  <si>
    <t>I2</t>
  </si>
  <si>
    <t>Inglés II</t>
  </si>
  <si>
    <t>DDS</t>
  </si>
  <si>
    <t>Desarrollo de Software</t>
  </si>
  <si>
    <t>AN</t>
  </si>
  <si>
    <t>Análisis Numérico</t>
  </si>
  <si>
    <t>ECO</t>
  </si>
  <si>
    <t>Economía</t>
  </si>
  <si>
    <t>BDA</t>
  </si>
  <si>
    <t>Backend de Aplicaciones</t>
  </si>
  <si>
    <t>true</t>
  </si>
  <si>
    <t>SEM</t>
  </si>
  <si>
    <t>Seminario Integrador</t>
  </si>
  <si>
    <t>AS</t>
  </si>
  <si>
    <t>Administración de Sistemas de Información</t>
  </si>
  <si>
    <t>RED</t>
  </si>
  <si>
    <t>Redes de Datos</t>
  </si>
  <si>
    <t>IOP</t>
  </si>
  <si>
    <t>Investigación Operativa</t>
  </si>
  <si>
    <t>GMP</t>
  </si>
  <si>
    <t>Gestión de la Mejora de Procesos</t>
  </si>
  <si>
    <t>GI</t>
  </si>
  <si>
    <t>Gestión Industrial de la Producción</t>
  </si>
  <si>
    <t>GS</t>
  </si>
  <si>
    <t>Green Software</t>
  </si>
  <si>
    <t>SIM</t>
  </si>
  <si>
    <t>Simulación</t>
  </si>
  <si>
    <t>TA</t>
  </si>
  <si>
    <t>Tecnologías para la automatización</t>
  </si>
  <si>
    <t>DAO</t>
  </si>
  <si>
    <t>Desarrollo de Aplicaciones con Objetos</t>
  </si>
  <si>
    <t>3K1A</t>
  </si>
  <si>
    <t>Ingeniería y Calidad de Software</t>
  </si>
  <si>
    <t>3K5A</t>
  </si>
  <si>
    <t>LEG</t>
  </si>
  <si>
    <t>Legislación</t>
  </si>
  <si>
    <t>DO</t>
  </si>
  <si>
    <t>Desarrollo y Operaciones DevOps</t>
  </si>
  <si>
    <t>CM</t>
  </si>
  <si>
    <t>Comunicación Multimedial en el Desarrollo de SI</t>
  </si>
  <si>
    <t>Ingeniería de Software de Fuentes Abiertas-Libre</t>
  </si>
  <si>
    <t>comision_id</t>
  </si>
  <si>
    <t>id_periodo</t>
  </si>
  <si>
    <t>Codigo Materia</t>
  </si>
  <si>
    <t>Tipo Materia</t>
  </si>
  <si>
    <t>Sección Comisión</t>
  </si>
  <si>
    <t>3k1</t>
  </si>
  <si>
    <t>Elect</t>
  </si>
  <si>
    <t>Backend de Aplicaciones (Electiva)</t>
  </si>
  <si>
    <t>Dsoft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</si>
</sst>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0" fontId="0" fillId="0" borderId="4" xfId="0" applyNumberFormat="1" applyBorder="1" applyAlignment="1">
      <alignment horizontal="center"/>
    </xf>
    <xf numFmtId="11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right" wrapText="1"/>
    </xf>
    <xf numFmtId="20" fontId="3" fillId="0" borderId="6" xfId="0" applyNumberFormat="1" applyFont="1" applyBorder="1" applyAlignment="1">
      <alignment horizontal="right" wrapText="1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20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20" fontId="3" fillId="0" borderId="14" xfId="0" applyNumberFormat="1" applyFont="1" applyBorder="1" applyAlignment="1">
      <alignment horizontal="center" wrapText="1"/>
    </xf>
    <xf numFmtId="20" fontId="3" fillId="0" borderId="6" xfId="0" applyNumberFormat="1" applyFont="1" applyBorder="1" applyAlignment="1">
      <alignment horizontal="center" wrapText="1"/>
    </xf>
    <xf numFmtId="20" fontId="3" fillId="0" borderId="15" xfId="0" applyNumberFormat="1" applyFont="1" applyBorder="1" applyAlignment="1">
      <alignment horizontal="center" wrapText="1"/>
    </xf>
    <xf numFmtId="20" fontId="3" fillId="0" borderId="12" xfId="0" applyNumberFormat="1" applyFont="1" applyBorder="1" applyAlignment="1">
      <alignment horizontal="center" wrapText="1"/>
    </xf>
    <xf numFmtId="20" fontId="3" fillId="0" borderId="13" xfId="0" applyNumberFormat="1" applyFont="1" applyBorder="1" applyAlignment="1">
      <alignment horizontal="center" wrapText="1"/>
    </xf>
    <xf numFmtId="20" fontId="4" fillId="0" borderId="6" xfId="0" applyNumberFormat="1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20" fontId="3" fillId="0" borderId="17" xfId="0" applyNumberFormat="1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20" fontId="3" fillId="0" borderId="19" xfId="0" applyNumberFormat="1" applyFont="1" applyBorder="1" applyAlignment="1">
      <alignment horizontal="center" wrapText="1"/>
    </xf>
    <xf numFmtId="20" fontId="3" fillId="0" borderId="20" xfId="0" applyNumberFormat="1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20" fontId="3" fillId="0" borderId="0" xfId="0" applyNumberFormat="1" applyFont="1" applyAlignment="1">
      <alignment horizontal="right" wrapText="1"/>
    </xf>
    <xf numFmtId="20" fontId="3" fillId="0" borderId="23" xfId="0" applyNumberFormat="1" applyFont="1" applyBorder="1" applyAlignment="1">
      <alignment horizontal="center" wrapText="1"/>
    </xf>
    <xf numFmtId="20" fontId="3" fillId="0" borderId="21" xfId="0" applyNumberFormat="1" applyFont="1" applyBorder="1" applyAlignment="1">
      <alignment horizontal="center" wrapText="1"/>
    </xf>
    <xf numFmtId="20" fontId="4" fillId="0" borderId="21" xfId="0" applyNumberFormat="1" applyFont="1" applyBorder="1" applyAlignment="1">
      <alignment horizontal="center" wrapText="1"/>
    </xf>
    <xf numFmtId="0" fontId="1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3205-8412-4B0E-99F8-1AA6AF70A7C7}">
  <dimension ref="B2:N27"/>
  <sheetViews>
    <sheetView zoomScale="115" zoomScaleNormal="115" workbookViewId="0">
      <selection activeCell="B2" sqref="B2:N26"/>
    </sheetView>
  </sheetViews>
  <sheetFormatPr baseColWidth="10" defaultRowHeight="15" x14ac:dyDescent="0.25"/>
  <cols>
    <col min="5" max="5" width="41.85546875" customWidth="1"/>
    <col min="9" max="9" width="13.28515625" customWidth="1"/>
  </cols>
  <sheetData>
    <row r="2" spans="2:14" ht="1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51</v>
      </c>
    </row>
    <row r="3" spans="2:14" ht="15" customHeight="1" x14ac:dyDescent="0.25">
      <c r="B3" s="6" t="s">
        <v>69</v>
      </c>
      <c r="C3" s="7" t="s">
        <v>46</v>
      </c>
      <c r="D3" s="7" t="s">
        <v>46</v>
      </c>
      <c r="E3" s="7" t="s">
        <v>47</v>
      </c>
      <c r="F3" s="7" t="s">
        <v>27</v>
      </c>
      <c r="G3" s="8">
        <v>0.33333333333333331</v>
      </c>
      <c r="H3" s="8">
        <v>0.43402777777777779</v>
      </c>
      <c r="I3" s="7" t="s">
        <v>31</v>
      </c>
      <c r="J3" s="7" t="s">
        <v>44</v>
      </c>
      <c r="K3" s="7" t="s">
        <v>45</v>
      </c>
      <c r="L3" s="7" t="s">
        <v>17</v>
      </c>
      <c r="M3" s="7" t="s">
        <v>18</v>
      </c>
      <c r="N3" s="3"/>
    </row>
    <row r="4" spans="2:14" ht="15" customHeight="1" x14ac:dyDescent="0.25">
      <c r="B4" s="6" t="s">
        <v>69</v>
      </c>
      <c r="C4" s="7" t="s">
        <v>46</v>
      </c>
      <c r="D4" s="7" t="s">
        <v>46</v>
      </c>
      <c r="E4" s="7" t="s">
        <v>47</v>
      </c>
      <c r="F4" s="7" t="s">
        <v>39</v>
      </c>
      <c r="G4" s="8">
        <v>0.33333333333333331</v>
      </c>
      <c r="H4" s="8">
        <v>0.43402777777777779</v>
      </c>
      <c r="I4" s="7" t="s">
        <v>31</v>
      </c>
      <c r="J4" s="7" t="s">
        <v>44</v>
      </c>
      <c r="K4" s="7" t="s">
        <v>45</v>
      </c>
      <c r="L4" s="7" t="s">
        <v>17</v>
      </c>
      <c r="M4" s="7" t="s">
        <v>18</v>
      </c>
      <c r="N4" s="3"/>
    </row>
    <row r="5" spans="2:14" ht="15" customHeight="1" x14ac:dyDescent="0.25">
      <c r="B5" s="6" t="s">
        <v>69</v>
      </c>
      <c r="C5" s="7" t="s">
        <v>28</v>
      </c>
      <c r="D5" s="7" t="s">
        <v>29</v>
      </c>
      <c r="E5" s="7" t="s">
        <v>30</v>
      </c>
      <c r="F5" s="7" t="s">
        <v>27</v>
      </c>
      <c r="G5" s="8">
        <v>0.47222222222222221</v>
      </c>
      <c r="H5" s="8">
        <v>0.58333333333333337</v>
      </c>
      <c r="I5" s="7" t="s">
        <v>31</v>
      </c>
      <c r="J5" s="7" t="s">
        <v>32</v>
      </c>
      <c r="K5" s="7" t="s">
        <v>33</v>
      </c>
      <c r="L5" s="7" t="s">
        <v>17</v>
      </c>
      <c r="M5" s="7" t="s">
        <v>18</v>
      </c>
      <c r="N5" s="2" t="s">
        <v>53</v>
      </c>
    </row>
    <row r="6" spans="2:14" ht="15" customHeight="1" x14ac:dyDescent="0.25">
      <c r="B6" s="6" t="s">
        <v>69</v>
      </c>
      <c r="C6" s="7" t="s">
        <v>28</v>
      </c>
      <c r="D6" s="7" t="s">
        <v>29</v>
      </c>
      <c r="E6" s="7" t="s">
        <v>30</v>
      </c>
      <c r="F6" s="7" t="s">
        <v>39</v>
      </c>
      <c r="G6" s="8">
        <v>0.43402777777777779</v>
      </c>
      <c r="H6" s="8">
        <v>0.53472222222222221</v>
      </c>
      <c r="I6" s="7" t="s">
        <v>31</v>
      </c>
      <c r="J6" s="7" t="s">
        <v>32</v>
      </c>
      <c r="K6" s="7" t="s">
        <v>33</v>
      </c>
      <c r="L6" s="7" t="s">
        <v>17</v>
      </c>
      <c r="M6" s="7" t="s">
        <v>18</v>
      </c>
      <c r="N6" s="2" t="s">
        <v>53</v>
      </c>
    </row>
    <row r="7" spans="2:14" ht="15" customHeight="1" x14ac:dyDescent="0.25">
      <c r="B7" s="6" t="s">
        <v>69</v>
      </c>
      <c r="C7" s="7" t="s">
        <v>57</v>
      </c>
      <c r="D7" s="7" t="s">
        <v>29</v>
      </c>
      <c r="E7" s="7" t="s">
        <v>54</v>
      </c>
      <c r="F7" s="7" t="s">
        <v>27</v>
      </c>
      <c r="G7" s="8">
        <v>0.47222222222222221</v>
      </c>
      <c r="H7" s="8">
        <v>0.58333333333333337</v>
      </c>
      <c r="I7" s="7" t="s">
        <v>31</v>
      </c>
      <c r="J7" s="7" t="s">
        <v>32</v>
      </c>
      <c r="K7" s="7" t="s">
        <v>33</v>
      </c>
      <c r="L7" s="7" t="s">
        <v>17</v>
      </c>
      <c r="M7" s="7" t="s">
        <v>18</v>
      </c>
      <c r="N7" s="2" t="s">
        <v>53</v>
      </c>
    </row>
    <row r="8" spans="2:14" ht="15" customHeight="1" x14ac:dyDescent="0.25">
      <c r="B8" s="6" t="s">
        <v>69</v>
      </c>
      <c r="C8" s="7" t="s">
        <v>57</v>
      </c>
      <c r="D8" s="7" t="s">
        <v>29</v>
      </c>
      <c r="E8" s="7" t="s">
        <v>54</v>
      </c>
      <c r="F8" s="7" t="s">
        <v>39</v>
      </c>
      <c r="G8" s="8">
        <v>0.43402777777777779</v>
      </c>
      <c r="H8" s="8">
        <v>0.53472222222222221</v>
      </c>
      <c r="I8" s="7" t="s">
        <v>31</v>
      </c>
      <c r="J8" s="7" t="s">
        <v>32</v>
      </c>
      <c r="K8" s="7" t="s">
        <v>33</v>
      </c>
      <c r="L8" s="7" t="s">
        <v>17</v>
      </c>
      <c r="M8" s="7" t="s">
        <v>18</v>
      </c>
      <c r="N8" s="2" t="s">
        <v>53</v>
      </c>
    </row>
    <row r="9" spans="2:14" ht="15" customHeight="1" x14ac:dyDescent="0.25">
      <c r="B9" s="6" t="s">
        <v>69</v>
      </c>
      <c r="C9" s="7" t="s">
        <v>34</v>
      </c>
      <c r="D9" s="7" t="s">
        <v>35</v>
      </c>
      <c r="E9" s="7" t="s">
        <v>36</v>
      </c>
      <c r="F9" s="7" t="s">
        <v>14</v>
      </c>
      <c r="G9" s="8">
        <v>0.43402777777777779</v>
      </c>
      <c r="H9" s="8">
        <v>0.53472222222222221</v>
      </c>
      <c r="I9" s="7" t="s">
        <v>31</v>
      </c>
      <c r="J9" s="7" t="s">
        <v>44</v>
      </c>
      <c r="K9" s="7" t="s">
        <v>45</v>
      </c>
      <c r="L9" s="7" t="s">
        <v>17</v>
      </c>
      <c r="M9" s="7" t="s">
        <v>18</v>
      </c>
      <c r="N9" s="2" t="s">
        <v>53</v>
      </c>
    </row>
    <row r="10" spans="2:14" ht="15" customHeight="1" x14ac:dyDescent="0.25">
      <c r="B10" s="6" t="s">
        <v>69</v>
      </c>
      <c r="C10" s="7" t="s">
        <v>34</v>
      </c>
      <c r="D10" s="7" t="s">
        <v>35</v>
      </c>
      <c r="E10" s="7" t="s">
        <v>36</v>
      </c>
      <c r="F10" s="7" t="s">
        <v>24</v>
      </c>
      <c r="G10" s="8">
        <v>0.33333333333333331</v>
      </c>
      <c r="H10" s="8">
        <v>0.43402777777777779</v>
      </c>
      <c r="I10" s="7" t="s">
        <v>31</v>
      </c>
      <c r="J10" s="7" t="s">
        <v>44</v>
      </c>
      <c r="K10" s="7" t="s">
        <v>45</v>
      </c>
      <c r="L10" s="7" t="s">
        <v>17</v>
      </c>
      <c r="M10" s="7" t="s">
        <v>18</v>
      </c>
      <c r="N10" s="2" t="s">
        <v>53</v>
      </c>
    </row>
    <row r="11" spans="2:14" ht="15" customHeight="1" x14ac:dyDescent="0.25">
      <c r="B11" s="6" t="s">
        <v>69</v>
      </c>
      <c r="C11" s="7" t="s">
        <v>56</v>
      </c>
      <c r="D11" s="7" t="s">
        <v>35</v>
      </c>
      <c r="E11" s="7" t="s">
        <v>55</v>
      </c>
      <c r="F11" s="7" t="s">
        <v>14</v>
      </c>
      <c r="G11" s="8">
        <v>0.43402777777777779</v>
      </c>
      <c r="H11" s="8">
        <v>0.53472222222222221</v>
      </c>
      <c r="I11" s="7" t="s">
        <v>31</v>
      </c>
      <c r="J11" s="7" t="s">
        <v>44</v>
      </c>
      <c r="K11" s="7" t="s">
        <v>45</v>
      </c>
      <c r="L11" s="7" t="s">
        <v>17</v>
      </c>
      <c r="M11" s="7" t="s">
        <v>18</v>
      </c>
      <c r="N11" s="2" t="s">
        <v>53</v>
      </c>
    </row>
    <row r="12" spans="2:14" ht="15" customHeight="1" x14ac:dyDescent="0.25">
      <c r="B12" s="6" t="s">
        <v>69</v>
      </c>
      <c r="C12" s="7" t="s">
        <v>56</v>
      </c>
      <c r="D12" s="7" t="s">
        <v>35</v>
      </c>
      <c r="E12" s="7" t="s">
        <v>55</v>
      </c>
      <c r="F12" s="7" t="s">
        <v>24</v>
      </c>
      <c r="G12" s="8">
        <v>0.33333333333333331</v>
      </c>
      <c r="H12" s="8">
        <v>0.43402777777777779</v>
      </c>
      <c r="I12" s="7" t="s">
        <v>31</v>
      </c>
      <c r="J12" s="7" t="s">
        <v>44</v>
      </c>
      <c r="K12" s="7" t="s">
        <v>45</v>
      </c>
      <c r="L12" s="7" t="s">
        <v>17</v>
      </c>
      <c r="M12" s="7" t="s">
        <v>18</v>
      </c>
      <c r="N12" s="2" t="s">
        <v>53</v>
      </c>
    </row>
    <row r="13" spans="2:14" ht="15" customHeight="1" x14ac:dyDescent="0.25">
      <c r="B13" s="6" t="s">
        <v>69</v>
      </c>
      <c r="C13" s="7" t="s">
        <v>37</v>
      </c>
      <c r="D13" s="7" t="s">
        <v>38</v>
      </c>
      <c r="E13" s="7" t="s">
        <v>48</v>
      </c>
      <c r="F13" s="7" t="s">
        <v>27</v>
      </c>
      <c r="G13" s="8">
        <v>0.43402777777777779</v>
      </c>
      <c r="H13" s="8">
        <v>0.53472222222222221</v>
      </c>
      <c r="I13" s="7" t="s">
        <v>31</v>
      </c>
      <c r="J13" s="7" t="s">
        <v>44</v>
      </c>
      <c r="K13" s="7" t="s">
        <v>45</v>
      </c>
      <c r="L13" s="7" t="s">
        <v>17</v>
      </c>
      <c r="M13" s="7" t="s">
        <v>18</v>
      </c>
      <c r="N13" s="2" t="s">
        <v>53</v>
      </c>
    </row>
    <row r="14" spans="2:14" ht="15" customHeight="1" x14ac:dyDescent="0.25">
      <c r="B14" s="6" t="s">
        <v>69</v>
      </c>
      <c r="C14" s="7" t="s">
        <v>37</v>
      </c>
      <c r="D14" s="7" t="s">
        <v>38</v>
      </c>
      <c r="E14" s="7" t="s">
        <v>48</v>
      </c>
      <c r="F14" s="7" t="s">
        <v>39</v>
      </c>
      <c r="G14" s="8">
        <v>0.43402777777777779</v>
      </c>
      <c r="H14" s="8">
        <v>0.53472222222222221</v>
      </c>
      <c r="I14" s="7" t="s">
        <v>31</v>
      </c>
      <c r="J14" s="7" t="s">
        <v>44</v>
      </c>
      <c r="K14" s="7" t="s">
        <v>45</v>
      </c>
      <c r="L14" s="7" t="s">
        <v>17</v>
      </c>
      <c r="M14" s="7" t="s">
        <v>18</v>
      </c>
      <c r="N14" s="2" t="s">
        <v>53</v>
      </c>
    </row>
    <row r="15" spans="2:14" ht="15" customHeight="1" x14ac:dyDescent="0.25">
      <c r="B15" s="6" t="s">
        <v>69</v>
      </c>
      <c r="C15" s="7" t="s">
        <v>58</v>
      </c>
      <c r="D15" s="7" t="s">
        <v>38</v>
      </c>
      <c r="E15" s="7" t="s">
        <v>52</v>
      </c>
      <c r="F15" s="7" t="s">
        <v>27</v>
      </c>
      <c r="G15" s="8">
        <v>0.43402777777777779</v>
      </c>
      <c r="H15" s="8">
        <v>0.53472222222222221</v>
      </c>
      <c r="I15" s="7" t="s">
        <v>31</v>
      </c>
      <c r="J15" s="7" t="s">
        <v>44</v>
      </c>
      <c r="K15" s="7" t="s">
        <v>45</v>
      </c>
      <c r="L15" s="7" t="s">
        <v>17</v>
      </c>
      <c r="M15" s="7" t="s">
        <v>18</v>
      </c>
      <c r="N15" s="2" t="s">
        <v>53</v>
      </c>
    </row>
    <row r="16" spans="2:14" ht="15" customHeight="1" x14ac:dyDescent="0.25">
      <c r="B16" s="6" t="s">
        <v>69</v>
      </c>
      <c r="C16" s="7" t="s">
        <v>58</v>
      </c>
      <c r="D16" s="7" t="s">
        <v>38</v>
      </c>
      <c r="E16" s="7" t="s">
        <v>52</v>
      </c>
      <c r="F16" s="7" t="s">
        <v>39</v>
      </c>
      <c r="G16" s="8">
        <v>0.43402777777777779</v>
      </c>
      <c r="H16" s="8">
        <v>0.53472222222222221</v>
      </c>
      <c r="I16" s="7" t="s">
        <v>31</v>
      </c>
      <c r="J16" s="7" t="s">
        <v>44</v>
      </c>
      <c r="K16" s="7" t="s">
        <v>45</v>
      </c>
      <c r="L16" s="7" t="s">
        <v>17</v>
      </c>
      <c r="M16" s="7" t="s">
        <v>18</v>
      </c>
      <c r="N16" s="2" t="s">
        <v>53</v>
      </c>
    </row>
    <row r="17" spans="2:14" ht="15" customHeight="1" x14ac:dyDescent="0.25">
      <c r="B17" s="6" t="s">
        <v>69</v>
      </c>
      <c r="C17" s="7" t="s">
        <v>22</v>
      </c>
      <c r="D17" s="7" t="s">
        <v>22</v>
      </c>
      <c r="E17" s="7" t="s">
        <v>23</v>
      </c>
      <c r="F17" s="7" t="s">
        <v>14</v>
      </c>
      <c r="G17" s="8">
        <v>0.43402777777777779</v>
      </c>
      <c r="H17" s="8">
        <v>0.53472222222222221</v>
      </c>
      <c r="I17" s="7" t="s">
        <v>31</v>
      </c>
      <c r="J17" s="7" t="s">
        <v>32</v>
      </c>
      <c r="K17" s="7" t="s">
        <v>33</v>
      </c>
      <c r="L17" s="7" t="s">
        <v>17</v>
      </c>
      <c r="M17" s="7" t="s">
        <v>18</v>
      </c>
      <c r="N17" s="2"/>
    </row>
    <row r="18" spans="2:14" ht="15" customHeight="1" x14ac:dyDescent="0.25">
      <c r="B18" s="6" t="s">
        <v>69</v>
      </c>
      <c r="C18" s="7" t="s">
        <v>22</v>
      </c>
      <c r="D18" s="7" t="s">
        <v>22</v>
      </c>
      <c r="E18" s="7" t="s">
        <v>23</v>
      </c>
      <c r="F18" s="7" t="s">
        <v>24</v>
      </c>
      <c r="G18" s="8">
        <v>0.33333333333333331</v>
      </c>
      <c r="H18" s="8">
        <v>0.43402777777777779</v>
      </c>
      <c r="I18" s="7" t="s">
        <v>31</v>
      </c>
      <c r="J18" s="7" t="s">
        <v>32</v>
      </c>
      <c r="K18" s="7" t="s">
        <v>33</v>
      </c>
      <c r="L18" s="7" t="s">
        <v>17</v>
      </c>
      <c r="M18" s="7" t="s">
        <v>18</v>
      </c>
      <c r="N18" s="2"/>
    </row>
    <row r="19" spans="2:14" ht="15" customHeight="1" x14ac:dyDescent="0.25">
      <c r="B19" s="6" t="s">
        <v>69</v>
      </c>
      <c r="C19" s="7" t="s">
        <v>42</v>
      </c>
      <c r="D19" s="7" t="s">
        <v>42</v>
      </c>
      <c r="E19" s="7" t="s">
        <v>43</v>
      </c>
      <c r="F19" s="7" t="s">
        <v>14</v>
      </c>
      <c r="G19" s="8">
        <v>0.33333333333333331</v>
      </c>
      <c r="H19" s="8">
        <v>0.43402777777777779</v>
      </c>
      <c r="I19" s="7" t="s">
        <v>31</v>
      </c>
      <c r="J19" s="7" t="s">
        <v>44</v>
      </c>
      <c r="K19" s="7" t="s">
        <v>45</v>
      </c>
      <c r="L19" s="7" t="s">
        <v>17</v>
      </c>
      <c r="M19" s="7" t="s">
        <v>18</v>
      </c>
      <c r="N19" s="2"/>
    </row>
    <row r="20" spans="2:14" ht="15" customHeight="1" x14ac:dyDescent="0.25">
      <c r="B20" s="6" t="s">
        <v>69</v>
      </c>
      <c r="C20" s="7" t="s">
        <v>42</v>
      </c>
      <c r="D20" s="7" t="s">
        <v>42</v>
      </c>
      <c r="E20" s="7" t="s">
        <v>43</v>
      </c>
      <c r="F20" s="7" t="s">
        <v>24</v>
      </c>
      <c r="G20" s="8">
        <v>0.43402777777777779</v>
      </c>
      <c r="H20" s="8">
        <v>0.53472222222222221</v>
      </c>
      <c r="I20" s="7" t="s">
        <v>31</v>
      </c>
      <c r="J20" s="7" t="s">
        <v>44</v>
      </c>
      <c r="K20" s="7" t="s">
        <v>45</v>
      </c>
      <c r="L20" s="7" t="s">
        <v>17</v>
      </c>
      <c r="M20" s="7" t="s">
        <v>18</v>
      </c>
      <c r="N20" s="2"/>
    </row>
    <row r="21" spans="2:14" ht="15" customHeight="1" x14ac:dyDescent="0.25">
      <c r="B21" s="6" t="s">
        <v>69</v>
      </c>
      <c r="C21" s="7" t="s">
        <v>50</v>
      </c>
      <c r="D21" s="7" t="s">
        <v>40</v>
      </c>
      <c r="E21" s="7" t="s">
        <v>41</v>
      </c>
      <c r="F21" s="7" t="s">
        <v>21</v>
      </c>
      <c r="G21" s="8">
        <v>0.33333333333333331</v>
      </c>
      <c r="H21" s="8">
        <v>0.53472222222222221</v>
      </c>
      <c r="I21" s="7" t="s">
        <v>15</v>
      </c>
      <c r="J21" s="7"/>
      <c r="K21" s="7" t="s">
        <v>16</v>
      </c>
      <c r="L21" s="7" t="s">
        <v>17</v>
      </c>
      <c r="M21" s="7" t="s">
        <v>18</v>
      </c>
      <c r="N21" s="2"/>
    </row>
    <row r="22" spans="2:14" ht="15" customHeight="1" x14ac:dyDescent="0.25">
      <c r="B22" s="6" t="s">
        <v>69</v>
      </c>
      <c r="C22" s="7" t="s">
        <v>25</v>
      </c>
      <c r="D22" s="7" t="s">
        <v>25</v>
      </c>
      <c r="E22" s="7" t="s">
        <v>26</v>
      </c>
      <c r="F22" s="7" t="s">
        <v>24</v>
      </c>
      <c r="G22" s="8">
        <v>0.43402777777777779</v>
      </c>
      <c r="H22" s="8">
        <v>0.58333333333333337</v>
      </c>
      <c r="I22" s="7" t="s">
        <v>31</v>
      </c>
      <c r="J22" s="7" t="s">
        <v>32</v>
      </c>
      <c r="K22" s="7" t="s">
        <v>33</v>
      </c>
      <c r="L22" s="7" t="s">
        <v>17</v>
      </c>
      <c r="M22" s="7" t="s">
        <v>18</v>
      </c>
      <c r="N22" s="2"/>
    </row>
    <row r="23" spans="2:14" ht="15" customHeight="1" x14ac:dyDescent="0.25">
      <c r="B23" s="6" t="s">
        <v>69</v>
      </c>
      <c r="C23" s="7" t="s">
        <v>25</v>
      </c>
      <c r="D23" s="7" t="s">
        <v>25</v>
      </c>
      <c r="E23" s="7" t="s">
        <v>26</v>
      </c>
      <c r="F23" s="7" t="s">
        <v>27</v>
      </c>
      <c r="G23" s="8">
        <v>0.33333333333333331</v>
      </c>
      <c r="H23" s="8">
        <v>0.46527777777777779</v>
      </c>
      <c r="I23" s="7" t="s">
        <v>31</v>
      </c>
      <c r="J23" s="7" t="s">
        <v>32</v>
      </c>
      <c r="K23" s="7" t="s">
        <v>33</v>
      </c>
      <c r="L23" s="7" t="s">
        <v>17</v>
      </c>
      <c r="M23" s="7" t="s">
        <v>18</v>
      </c>
      <c r="N23" s="2"/>
    </row>
    <row r="24" spans="2:14" ht="15" customHeight="1" x14ac:dyDescent="0.25">
      <c r="B24" s="6" t="s">
        <v>69</v>
      </c>
      <c r="C24" s="7" t="s">
        <v>49</v>
      </c>
      <c r="D24" s="7" t="s">
        <v>19</v>
      </c>
      <c r="E24" s="7" t="s">
        <v>20</v>
      </c>
      <c r="F24" s="7" t="s">
        <v>59</v>
      </c>
      <c r="G24" s="8">
        <v>0.33333333333333331</v>
      </c>
      <c r="H24" s="8">
        <v>0.43402777777777779</v>
      </c>
      <c r="I24" s="7" t="s">
        <v>31</v>
      </c>
      <c r="J24" s="7" t="s">
        <v>32</v>
      </c>
      <c r="K24" s="7" t="s">
        <v>33</v>
      </c>
      <c r="L24" s="7" t="s">
        <v>17</v>
      </c>
      <c r="M24" s="7" t="s">
        <v>18</v>
      </c>
      <c r="N24" s="2" t="s">
        <v>53</v>
      </c>
    </row>
    <row r="25" spans="2:14" ht="15" customHeight="1" x14ac:dyDescent="0.25">
      <c r="B25" s="6" t="s">
        <v>69</v>
      </c>
      <c r="C25" s="7" t="s">
        <v>12</v>
      </c>
      <c r="D25" s="7" t="s">
        <v>12</v>
      </c>
      <c r="E25" s="7" t="s">
        <v>13</v>
      </c>
      <c r="F25" s="7" t="s">
        <v>14</v>
      </c>
      <c r="G25" s="8">
        <v>0.33333333333333331</v>
      </c>
      <c r="H25" s="8">
        <v>0.43402777777777779</v>
      </c>
      <c r="I25" s="7" t="s">
        <v>31</v>
      </c>
      <c r="J25" s="7" t="s">
        <v>32</v>
      </c>
      <c r="K25" s="7" t="s">
        <v>33</v>
      </c>
      <c r="L25" s="7" t="s">
        <v>17</v>
      </c>
      <c r="M25" s="7" t="s">
        <v>18</v>
      </c>
      <c r="N25" s="3"/>
    </row>
    <row r="26" spans="2:14" ht="15" customHeight="1" x14ac:dyDescent="0.25">
      <c r="B26" s="6" t="s">
        <v>69</v>
      </c>
      <c r="C26" s="7" t="s">
        <v>12</v>
      </c>
      <c r="D26" s="7" t="s">
        <v>12</v>
      </c>
      <c r="E26" s="7" t="s">
        <v>13</v>
      </c>
      <c r="F26" s="7" t="s">
        <v>39</v>
      </c>
      <c r="G26" s="8">
        <v>0.33333333333333331</v>
      </c>
      <c r="H26" s="8">
        <v>0.43402777777777779</v>
      </c>
      <c r="I26" s="7" t="s">
        <v>31</v>
      </c>
      <c r="J26" s="7" t="s">
        <v>32</v>
      </c>
      <c r="K26" s="7" t="s">
        <v>33</v>
      </c>
      <c r="L26" s="7" t="s">
        <v>17</v>
      </c>
      <c r="M26" s="7" t="s">
        <v>18</v>
      </c>
      <c r="N26" s="3"/>
    </row>
    <row r="27" spans="2:14" ht="15" customHeight="1" x14ac:dyDescent="0.25">
      <c r="N27" s="1"/>
    </row>
  </sheetData>
  <sortState xmlns:xlrd2="http://schemas.microsoft.com/office/spreadsheetml/2017/richdata2" ref="B3:N27">
    <sortCondition ref="D3:D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CF00-6EFC-4526-BEEF-571EC5A85C4E}">
  <dimension ref="B1:R30"/>
  <sheetViews>
    <sheetView zoomScaleNormal="100" workbookViewId="0">
      <selection activeCell="B2" sqref="B2:N25"/>
    </sheetView>
  </sheetViews>
  <sheetFormatPr baseColWidth="10" defaultRowHeight="15" x14ac:dyDescent="0.25"/>
  <cols>
    <col min="5" max="5" width="37.85546875" customWidth="1"/>
    <col min="9" max="9" width="14.140625" customWidth="1"/>
  </cols>
  <sheetData>
    <row r="1" spans="2:18" ht="15" customHeight="1" x14ac:dyDescent="0.25"/>
    <row r="2" spans="2:18" ht="1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51</v>
      </c>
    </row>
    <row r="3" spans="2:18" ht="15" customHeight="1" x14ac:dyDescent="0.25">
      <c r="B3" s="6" t="s">
        <v>70</v>
      </c>
      <c r="C3" s="7" t="s">
        <v>46</v>
      </c>
      <c r="D3" s="7" t="s">
        <v>46</v>
      </c>
      <c r="E3" s="7" t="s">
        <v>47</v>
      </c>
      <c r="F3" s="7" t="s">
        <v>14</v>
      </c>
      <c r="G3" s="8">
        <v>0.55208333333333337</v>
      </c>
      <c r="H3" s="8">
        <v>0.65277777777777779</v>
      </c>
      <c r="I3" s="7" t="s">
        <v>31</v>
      </c>
      <c r="J3" s="7" t="s">
        <v>44</v>
      </c>
      <c r="K3" s="7" t="s">
        <v>45</v>
      </c>
      <c r="L3" s="7" t="s">
        <v>17</v>
      </c>
      <c r="M3" s="7" t="s">
        <v>18</v>
      </c>
      <c r="N3" s="3"/>
    </row>
    <row r="4" spans="2:18" ht="15" customHeight="1" x14ac:dyDescent="0.25">
      <c r="B4" s="6" t="s">
        <v>70</v>
      </c>
      <c r="C4" s="7" t="s">
        <v>46</v>
      </c>
      <c r="D4" s="7" t="s">
        <v>46</v>
      </c>
      <c r="E4" s="7" t="s">
        <v>47</v>
      </c>
      <c r="F4" s="7" t="s">
        <v>24</v>
      </c>
      <c r="G4" s="10">
        <v>0.65277777777777779</v>
      </c>
      <c r="H4" s="10">
        <v>0.75347222222222221</v>
      </c>
      <c r="I4" s="7" t="s">
        <v>31</v>
      </c>
      <c r="J4" s="7" t="s">
        <v>44</v>
      </c>
      <c r="K4" s="7" t="s">
        <v>45</v>
      </c>
      <c r="L4" s="7" t="s">
        <v>17</v>
      </c>
      <c r="M4" s="7" t="s">
        <v>18</v>
      </c>
      <c r="N4" s="3"/>
    </row>
    <row r="5" spans="2:18" ht="15" customHeight="1" x14ac:dyDescent="0.25">
      <c r="B5" s="6" t="s">
        <v>70</v>
      </c>
      <c r="C5" s="7" t="s">
        <v>37</v>
      </c>
      <c r="D5" s="7" t="s">
        <v>29</v>
      </c>
      <c r="E5" s="7" t="s">
        <v>48</v>
      </c>
      <c r="F5" s="7" t="s">
        <v>24</v>
      </c>
      <c r="G5" s="10">
        <v>0.65277777777777779</v>
      </c>
      <c r="H5" s="10">
        <v>0.75347222222222221</v>
      </c>
      <c r="I5" s="7" t="s">
        <v>31</v>
      </c>
      <c r="J5" s="7" t="s">
        <v>32</v>
      </c>
      <c r="K5" s="7" t="s">
        <v>33</v>
      </c>
      <c r="L5" s="7" t="s">
        <v>17</v>
      </c>
      <c r="M5" s="7" t="s">
        <v>18</v>
      </c>
      <c r="N5" s="2" t="s">
        <v>53</v>
      </c>
      <c r="Q5" s="11"/>
    </row>
    <row r="6" spans="2:18" ht="15" customHeight="1" x14ac:dyDescent="0.25">
      <c r="B6" s="6" t="s">
        <v>70</v>
      </c>
      <c r="C6" s="7" t="s">
        <v>37</v>
      </c>
      <c r="D6" s="7" t="s">
        <v>29</v>
      </c>
      <c r="E6" s="7" t="s">
        <v>48</v>
      </c>
      <c r="F6" s="7" t="s">
        <v>39</v>
      </c>
      <c r="G6" s="10">
        <v>0.65277777777777779</v>
      </c>
      <c r="H6" s="10">
        <v>0.75347222222222221</v>
      </c>
      <c r="I6" s="7" t="s">
        <v>31</v>
      </c>
      <c r="J6" s="7" t="s">
        <v>32</v>
      </c>
      <c r="K6" s="7" t="s">
        <v>33</v>
      </c>
      <c r="L6" s="7" t="s">
        <v>17</v>
      </c>
      <c r="M6" s="7" t="s">
        <v>18</v>
      </c>
      <c r="N6" s="2" t="s">
        <v>53</v>
      </c>
      <c r="R6" s="11"/>
    </row>
    <row r="7" spans="2:18" ht="15" customHeight="1" x14ac:dyDescent="0.25">
      <c r="B7" s="6" t="s">
        <v>70</v>
      </c>
      <c r="C7" s="7" t="s">
        <v>57</v>
      </c>
      <c r="D7" s="7" t="s">
        <v>29</v>
      </c>
      <c r="E7" s="7" t="s">
        <v>54</v>
      </c>
      <c r="F7" s="7" t="s">
        <v>24</v>
      </c>
      <c r="G7" s="10">
        <v>0.65277777777777779</v>
      </c>
      <c r="H7" s="10">
        <v>0.75347222222222221</v>
      </c>
      <c r="I7" s="7" t="s">
        <v>31</v>
      </c>
      <c r="J7" s="7" t="s">
        <v>32</v>
      </c>
      <c r="K7" s="7" t="s">
        <v>33</v>
      </c>
      <c r="L7" s="7" t="s">
        <v>17</v>
      </c>
      <c r="M7" s="7" t="s">
        <v>18</v>
      </c>
      <c r="N7" s="2" t="s">
        <v>53</v>
      </c>
      <c r="Q7" s="11"/>
      <c r="R7" s="11"/>
    </row>
    <row r="8" spans="2:18" ht="15" customHeight="1" x14ac:dyDescent="0.25">
      <c r="B8" s="6" t="s">
        <v>70</v>
      </c>
      <c r="C8" s="7" t="s">
        <v>57</v>
      </c>
      <c r="D8" s="7" t="s">
        <v>29</v>
      </c>
      <c r="E8" s="7" t="s">
        <v>54</v>
      </c>
      <c r="F8" s="7" t="s">
        <v>39</v>
      </c>
      <c r="G8" s="10">
        <v>0.65277777777777779</v>
      </c>
      <c r="H8" s="10">
        <v>0.75347222222222221</v>
      </c>
      <c r="I8" s="7" t="s">
        <v>31</v>
      </c>
      <c r="J8" s="7" t="s">
        <v>32</v>
      </c>
      <c r="K8" s="7" t="s">
        <v>33</v>
      </c>
      <c r="L8" s="7" t="s">
        <v>17</v>
      </c>
      <c r="M8" s="7" t="s">
        <v>18</v>
      </c>
      <c r="N8" s="2" t="s">
        <v>53</v>
      </c>
      <c r="Q8" s="11"/>
      <c r="R8" s="11"/>
    </row>
    <row r="9" spans="2:18" ht="15" customHeight="1" x14ac:dyDescent="0.25">
      <c r="B9" s="6" t="s">
        <v>70</v>
      </c>
      <c r="C9" s="7" t="s">
        <v>56</v>
      </c>
      <c r="D9" s="7" t="s">
        <v>35</v>
      </c>
      <c r="E9" s="7" t="s">
        <v>55</v>
      </c>
      <c r="F9" s="7" t="s">
        <v>27</v>
      </c>
      <c r="G9" s="10">
        <v>0.65277777777777779</v>
      </c>
      <c r="H9" s="10">
        <v>0.75347222222222221</v>
      </c>
      <c r="I9" s="7" t="s">
        <v>31</v>
      </c>
      <c r="J9" s="7" t="s">
        <v>44</v>
      </c>
      <c r="K9" s="7" t="s">
        <v>45</v>
      </c>
      <c r="L9" s="7" t="s">
        <v>17</v>
      </c>
      <c r="M9" s="7" t="s">
        <v>18</v>
      </c>
      <c r="N9" s="2" t="s">
        <v>53</v>
      </c>
      <c r="Q9" s="11"/>
      <c r="R9" s="11"/>
    </row>
    <row r="10" spans="2:18" ht="15" customHeight="1" x14ac:dyDescent="0.25">
      <c r="B10" s="6" t="s">
        <v>70</v>
      </c>
      <c r="C10" s="7" t="s">
        <v>56</v>
      </c>
      <c r="D10" s="7" t="s">
        <v>35</v>
      </c>
      <c r="E10" s="7" t="s">
        <v>55</v>
      </c>
      <c r="F10" s="7" t="s">
        <v>39</v>
      </c>
      <c r="G10" s="10">
        <v>0.65277777777777779</v>
      </c>
      <c r="H10" s="10">
        <v>0.75347222222222221</v>
      </c>
      <c r="I10" s="7" t="s">
        <v>31</v>
      </c>
      <c r="J10" s="7" t="s">
        <v>44</v>
      </c>
      <c r="K10" s="7" t="s">
        <v>45</v>
      </c>
      <c r="L10" s="7" t="s">
        <v>17</v>
      </c>
      <c r="M10" s="7" t="s">
        <v>18</v>
      </c>
      <c r="N10" s="2" t="s">
        <v>53</v>
      </c>
      <c r="Q10" s="11"/>
      <c r="R10" s="11"/>
    </row>
    <row r="11" spans="2:18" ht="15" customHeight="1" x14ac:dyDescent="0.25">
      <c r="B11" s="6" t="s">
        <v>70</v>
      </c>
      <c r="C11" s="7" t="s">
        <v>58</v>
      </c>
      <c r="D11" s="7" t="s">
        <v>38</v>
      </c>
      <c r="E11" s="7" t="s">
        <v>52</v>
      </c>
      <c r="F11" s="7" t="s">
        <v>24</v>
      </c>
      <c r="G11" s="10">
        <v>0.55208333333333337</v>
      </c>
      <c r="H11" s="10">
        <v>0.65277777777777779</v>
      </c>
      <c r="I11" s="7" t="s">
        <v>31</v>
      </c>
      <c r="J11" s="7" t="s">
        <v>44</v>
      </c>
      <c r="K11" s="7" t="s">
        <v>45</v>
      </c>
      <c r="L11" s="7" t="s">
        <v>17</v>
      </c>
      <c r="M11" s="7" t="s">
        <v>18</v>
      </c>
      <c r="N11" s="2" t="s">
        <v>53</v>
      </c>
      <c r="Q11" s="11"/>
      <c r="R11" s="11"/>
    </row>
    <row r="12" spans="2:18" ht="15" customHeight="1" x14ac:dyDescent="0.25">
      <c r="B12" s="6" t="s">
        <v>70</v>
      </c>
      <c r="C12" s="7" t="s">
        <v>58</v>
      </c>
      <c r="D12" s="7" t="s">
        <v>38</v>
      </c>
      <c r="E12" s="7" t="s">
        <v>52</v>
      </c>
      <c r="F12" s="7" t="s">
        <v>39</v>
      </c>
      <c r="G12" s="10">
        <v>0.55208333333333337</v>
      </c>
      <c r="H12" s="10">
        <v>0.65277777777777779</v>
      </c>
      <c r="I12" s="7" t="s">
        <v>31</v>
      </c>
      <c r="J12" s="7" t="s">
        <v>44</v>
      </c>
      <c r="K12" s="7" t="s">
        <v>45</v>
      </c>
      <c r="L12" s="7" t="s">
        <v>17</v>
      </c>
      <c r="M12" s="7" t="s">
        <v>18</v>
      </c>
      <c r="N12" s="2" t="s">
        <v>53</v>
      </c>
      <c r="R12" s="11"/>
    </row>
    <row r="13" spans="2:18" ht="15" customHeight="1" x14ac:dyDescent="0.25">
      <c r="B13" s="6" t="s">
        <v>70</v>
      </c>
      <c r="C13" s="7" t="s">
        <v>28</v>
      </c>
      <c r="D13" s="7" t="s">
        <v>38</v>
      </c>
      <c r="E13" s="7" t="s">
        <v>30</v>
      </c>
      <c r="F13" s="7" t="s">
        <v>24</v>
      </c>
      <c r="G13" s="10">
        <v>0.55208333333333337</v>
      </c>
      <c r="H13" s="10">
        <v>0.65277777777777779</v>
      </c>
      <c r="I13" s="7" t="s">
        <v>31</v>
      </c>
      <c r="J13" s="7" t="s">
        <v>44</v>
      </c>
      <c r="K13" s="7" t="s">
        <v>45</v>
      </c>
      <c r="L13" s="7" t="s">
        <v>17</v>
      </c>
      <c r="M13" s="7" t="s">
        <v>18</v>
      </c>
      <c r="N13" s="2" t="s">
        <v>53</v>
      </c>
      <c r="R13" s="11"/>
    </row>
    <row r="14" spans="2:18" ht="15" customHeight="1" x14ac:dyDescent="0.25">
      <c r="B14" s="6" t="s">
        <v>70</v>
      </c>
      <c r="C14" s="7" t="s">
        <v>28</v>
      </c>
      <c r="D14" s="7" t="s">
        <v>38</v>
      </c>
      <c r="E14" s="7" t="s">
        <v>30</v>
      </c>
      <c r="F14" s="7" t="s">
        <v>39</v>
      </c>
      <c r="G14" s="10">
        <v>0.55208333333333337</v>
      </c>
      <c r="H14" s="10">
        <v>0.65277777777777779</v>
      </c>
      <c r="I14" s="7" t="s">
        <v>31</v>
      </c>
      <c r="J14" s="7" t="s">
        <v>44</v>
      </c>
      <c r="K14" s="7" t="s">
        <v>45</v>
      </c>
      <c r="L14" s="7" t="s">
        <v>17</v>
      </c>
      <c r="M14" s="7" t="s">
        <v>18</v>
      </c>
      <c r="N14" s="2" t="s">
        <v>53</v>
      </c>
      <c r="R14" s="11"/>
    </row>
    <row r="15" spans="2:18" ht="15" customHeight="1" x14ac:dyDescent="0.25">
      <c r="B15" s="6" t="s">
        <v>70</v>
      </c>
      <c r="C15" s="7" t="s">
        <v>60</v>
      </c>
      <c r="D15" s="7" t="s">
        <v>61</v>
      </c>
      <c r="E15" s="7" t="s">
        <v>62</v>
      </c>
      <c r="F15" s="7" t="s">
        <v>24</v>
      </c>
      <c r="G15" s="10">
        <v>0.65277777777777779</v>
      </c>
      <c r="H15" s="10">
        <v>0.75347222222222221</v>
      </c>
      <c r="I15" s="7" t="s">
        <v>31</v>
      </c>
      <c r="J15" s="7" t="s">
        <v>44</v>
      </c>
      <c r="K15" s="7" t="s">
        <v>45</v>
      </c>
      <c r="L15" s="7" t="s">
        <v>17</v>
      </c>
      <c r="M15" s="7" t="s">
        <v>18</v>
      </c>
      <c r="N15" s="2" t="s">
        <v>53</v>
      </c>
      <c r="R15" s="11"/>
    </row>
    <row r="16" spans="2:18" ht="15" customHeight="1" x14ac:dyDescent="0.25">
      <c r="B16" s="6" t="s">
        <v>70</v>
      </c>
      <c r="C16" s="7" t="s">
        <v>60</v>
      </c>
      <c r="D16" s="7" t="s">
        <v>61</v>
      </c>
      <c r="E16" s="7" t="s">
        <v>62</v>
      </c>
      <c r="F16" s="7" t="s">
        <v>39</v>
      </c>
      <c r="G16" s="10">
        <v>0.55208333333333337</v>
      </c>
      <c r="H16" s="10">
        <v>0.65277777777777779</v>
      </c>
      <c r="I16" s="7" t="s">
        <v>31</v>
      </c>
      <c r="J16" s="7" t="s">
        <v>44</v>
      </c>
      <c r="K16" s="7" t="s">
        <v>45</v>
      </c>
      <c r="L16" s="7" t="s">
        <v>17</v>
      </c>
      <c r="M16" s="7" t="s">
        <v>18</v>
      </c>
      <c r="N16" s="2" t="s">
        <v>53</v>
      </c>
      <c r="R16" s="11"/>
    </row>
    <row r="17" spans="2:18" ht="15" customHeight="1" x14ac:dyDescent="0.25">
      <c r="B17" s="6" t="s">
        <v>70</v>
      </c>
      <c r="C17" s="7" t="s">
        <v>22</v>
      </c>
      <c r="D17" s="7" t="s">
        <v>22</v>
      </c>
      <c r="E17" s="7" t="s">
        <v>23</v>
      </c>
      <c r="F17" s="7" t="s">
        <v>24</v>
      </c>
      <c r="G17" s="10">
        <v>0.55208333333333337</v>
      </c>
      <c r="H17" s="10">
        <v>0.65277777777777779</v>
      </c>
      <c r="I17" s="7" t="s">
        <v>31</v>
      </c>
      <c r="J17" s="7" t="s">
        <v>32</v>
      </c>
      <c r="K17" s="7" t="s">
        <v>33</v>
      </c>
      <c r="L17" s="7" t="s">
        <v>17</v>
      </c>
      <c r="M17" s="7" t="s">
        <v>18</v>
      </c>
      <c r="N17" s="3"/>
      <c r="R17" s="11"/>
    </row>
    <row r="18" spans="2:18" ht="15" customHeight="1" x14ac:dyDescent="0.25">
      <c r="B18" s="6" t="s">
        <v>70</v>
      </c>
      <c r="C18" s="7" t="s">
        <v>22</v>
      </c>
      <c r="D18" s="7" t="s">
        <v>22</v>
      </c>
      <c r="E18" s="7" t="s">
        <v>23</v>
      </c>
      <c r="F18" s="7" t="s">
        <v>27</v>
      </c>
      <c r="G18" s="10">
        <v>0.65277777777777779</v>
      </c>
      <c r="H18" s="10">
        <v>0.75347222222222221</v>
      </c>
      <c r="I18" s="7" t="s">
        <v>31</v>
      </c>
      <c r="J18" s="7" t="s">
        <v>32</v>
      </c>
      <c r="K18" s="7" t="s">
        <v>33</v>
      </c>
      <c r="L18" s="7" t="s">
        <v>17</v>
      </c>
      <c r="M18" s="7" t="s">
        <v>18</v>
      </c>
      <c r="N18" s="3"/>
      <c r="R18" s="11"/>
    </row>
    <row r="19" spans="2:18" ht="15" customHeight="1" x14ac:dyDescent="0.25">
      <c r="B19" s="6" t="s">
        <v>70</v>
      </c>
      <c r="C19" s="7" t="s">
        <v>42</v>
      </c>
      <c r="D19" s="7" t="s">
        <v>42</v>
      </c>
      <c r="E19" s="7" t="s">
        <v>43</v>
      </c>
      <c r="F19" s="7" t="s">
        <v>14</v>
      </c>
      <c r="G19" s="10">
        <v>0.65277777777777779</v>
      </c>
      <c r="H19" s="10">
        <v>0.75347222222222221</v>
      </c>
      <c r="I19" s="7" t="s">
        <v>31</v>
      </c>
      <c r="J19" s="7" t="s">
        <v>44</v>
      </c>
      <c r="K19" s="7" t="s">
        <v>45</v>
      </c>
      <c r="L19" s="7" t="s">
        <v>17</v>
      </c>
      <c r="M19" s="7" t="s">
        <v>18</v>
      </c>
      <c r="N19" s="3"/>
      <c r="R19" s="11"/>
    </row>
    <row r="20" spans="2:18" ht="15" customHeight="1" x14ac:dyDescent="0.25">
      <c r="B20" s="6" t="s">
        <v>70</v>
      </c>
      <c r="C20" s="7" t="s">
        <v>42</v>
      </c>
      <c r="D20" s="7" t="s">
        <v>42</v>
      </c>
      <c r="E20" s="7" t="s">
        <v>43</v>
      </c>
      <c r="F20" s="7" t="s">
        <v>27</v>
      </c>
      <c r="G20" s="10">
        <v>0.55208333333333337</v>
      </c>
      <c r="H20" s="10">
        <v>0.65277777777777779</v>
      </c>
      <c r="I20" s="7" t="s">
        <v>31</v>
      </c>
      <c r="J20" s="7" t="s">
        <v>44</v>
      </c>
      <c r="K20" s="7" t="s">
        <v>45</v>
      </c>
      <c r="L20" s="7" t="s">
        <v>17</v>
      </c>
      <c r="M20" s="7" t="s">
        <v>18</v>
      </c>
      <c r="N20" s="3"/>
      <c r="R20" s="11"/>
    </row>
    <row r="21" spans="2:18" ht="15" customHeight="1" x14ac:dyDescent="0.25">
      <c r="B21" s="6" t="s">
        <v>70</v>
      </c>
      <c r="C21" s="7" t="s">
        <v>50</v>
      </c>
      <c r="D21" s="7" t="s">
        <v>40</v>
      </c>
      <c r="E21" s="7" t="s">
        <v>41</v>
      </c>
      <c r="F21" s="7" t="s">
        <v>21</v>
      </c>
      <c r="G21" s="10">
        <v>0.55208333333333337</v>
      </c>
      <c r="H21" s="10">
        <v>0.75347222222222221</v>
      </c>
      <c r="I21" s="7" t="s">
        <v>15</v>
      </c>
      <c r="J21" s="7"/>
      <c r="K21" s="7" t="s">
        <v>16</v>
      </c>
      <c r="L21" s="7" t="s">
        <v>17</v>
      </c>
      <c r="M21" s="7" t="s">
        <v>18</v>
      </c>
      <c r="N21" s="3"/>
      <c r="R21" s="11"/>
    </row>
    <row r="22" spans="2:18" ht="15" customHeight="1" x14ac:dyDescent="0.25">
      <c r="B22" s="6" t="s">
        <v>70</v>
      </c>
      <c r="C22" s="7" t="s">
        <v>25</v>
      </c>
      <c r="D22" s="7" t="s">
        <v>25</v>
      </c>
      <c r="E22" s="7" t="s">
        <v>26</v>
      </c>
      <c r="F22" s="7" t="s">
        <v>14</v>
      </c>
      <c r="G22" s="10">
        <v>0.62152777777777779</v>
      </c>
      <c r="H22" s="10">
        <v>0.75347222222222221</v>
      </c>
      <c r="I22" s="7" t="s">
        <v>31</v>
      </c>
      <c r="J22" s="7" t="s">
        <v>32</v>
      </c>
      <c r="K22" s="7" t="s">
        <v>33</v>
      </c>
      <c r="L22" s="7" t="s">
        <v>17</v>
      </c>
      <c r="M22" s="7" t="s">
        <v>18</v>
      </c>
      <c r="N22" s="3"/>
      <c r="R22" s="11"/>
    </row>
    <row r="23" spans="2:18" ht="15" customHeight="1" x14ac:dyDescent="0.25">
      <c r="B23" s="6" t="s">
        <v>70</v>
      </c>
      <c r="C23" s="7" t="s">
        <v>25</v>
      </c>
      <c r="D23" s="7" t="s">
        <v>25</v>
      </c>
      <c r="E23" s="7" t="s">
        <v>26</v>
      </c>
      <c r="F23" s="7" t="s">
        <v>27</v>
      </c>
      <c r="G23" s="10">
        <v>0.50347222222222221</v>
      </c>
      <c r="H23" s="10">
        <v>0.65277777777777779</v>
      </c>
      <c r="I23" s="7" t="s">
        <v>31</v>
      </c>
      <c r="J23" s="7" t="s">
        <v>32</v>
      </c>
      <c r="K23" s="7" t="s">
        <v>33</v>
      </c>
      <c r="L23" s="7" t="s">
        <v>17</v>
      </c>
      <c r="M23" s="7" t="s">
        <v>18</v>
      </c>
      <c r="N23" s="3"/>
      <c r="R23" s="11"/>
    </row>
    <row r="24" spans="2:18" ht="15" customHeight="1" x14ac:dyDescent="0.25">
      <c r="B24" s="6" t="s">
        <v>70</v>
      </c>
      <c r="C24" s="7" t="s">
        <v>12</v>
      </c>
      <c r="D24" s="7" t="s">
        <v>12</v>
      </c>
      <c r="E24" s="7" t="s">
        <v>13</v>
      </c>
      <c r="F24" s="7" t="s">
        <v>14</v>
      </c>
      <c r="G24" s="10">
        <v>0.50347222222222221</v>
      </c>
      <c r="H24" s="10">
        <v>0.61458333333333337</v>
      </c>
      <c r="I24" s="7" t="s">
        <v>31</v>
      </c>
      <c r="J24" s="7" t="s">
        <v>32</v>
      </c>
      <c r="K24" s="7" t="s">
        <v>33</v>
      </c>
      <c r="L24" s="7" t="s">
        <v>17</v>
      </c>
      <c r="M24" s="7" t="s">
        <v>18</v>
      </c>
      <c r="N24" s="3"/>
      <c r="R24" s="11"/>
    </row>
    <row r="25" spans="2:18" ht="15" customHeight="1" x14ac:dyDescent="0.25">
      <c r="B25" s="6" t="s">
        <v>70</v>
      </c>
      <c r="C25" s="7" t="s">
        <v>12</v>
      </c>
      <c r="D25" s="7" t="s">
        <v>12</v>
      </c>
      <c r="E25" s="7" t="s">
        <v>13</v>
      </c>
      <c r="F25" s="7" t="s">
        <v>39</v>
      </c>
      <c r="G25" s="10">
        <v>0.55208333333333337</v>
      </c>
      <c r="H25" s="10">
        <v>0.65277777777777779</v>
      </c>
      <c r="I25" s="7" t="s">
        <v>31</v>
      </c>
      <c r="J25" s="7" t="s">
        <v>32</v>
      </c>
      <c r="K25" s="7" t="s">
        <v>33</v>
      </c>
      <c r="L25" s="7" t="s">
        <v>17</v>
      </c>
      <c r="M25" s="7" t="s">
        <v>18</v>
      </c>
      <c r="N25" s="3"/>
      <c r="R25" s="11"/>
    </row>
    <row r="26" spans="2:18" x14ac:dyDescent="0.25">
      <c r="R26" s="11"/>
    </row>
    <row r="27" spans="2:18" x14ac:dyDescent="0.25">
      <c r="R27" s="11"/>
    </row>
    <row r="28" spans="2:18" x14ac:dyDescent="0.25">
      <c r="R28" s="11"/>
    </row>
    <row r="29" spans="2:18" x14ac:dyDescent="0.25">
      <c r="E29" s="11"/>
      <c r="F29" s="11"/>
      <c r="G29" s="11"/>
      <c r="H29" s="11"/>
    </row>
    <row r="30" spans="2:18" x14ac:dyDescent="0.25">
      <c r="E30" s="11"/>
      <c r="F30" s="11"/>
      <c r="G30" s="11"/>
      <c r="H30" s="11"/>
    </row>
  </sheetData>
  <sortState xmlns:xlrd2="http://schemas.microsoft.com/office/spreadsheetml/2017/richdata2" ref="B4:M36">
    <sortCondition ref="D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867C-55A5-489A-B4C1-2288AF9C6B26}">
  <dimension ref="B2:N35"/>
  <sheetViews>
    <sheetView zoomScale="115" zoomScaleNormal="115" workbookViewId="0">
      <selection activeCell="B2" sqref="B2:N23"/>
    </sheetView>
  </sheetViews>
  <sheetFormatPr baseColWidth="10" defaultRowHeight="15" x14ac:dyDescent="0.25"/>
  <cols>
    <col min="5" max="5" width="32.7109375" customWidth="1"/>
  </cols>
  <sheetData>
    <row r="2" spans="2:14" ht="1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51</v>
      </c>
    </row>
    <row r="3" spans="2:14" ht="15" customHeight="1" x14ac:dyDescent="0.25">
      <c r="B3" s="6" t="s">
        <v>71</v>
      </c>
      <c r="C3" s="7" t="s">
        <v>46</v>
      </c>
      <c r="D3" s="7" t="s">
        <v>46</v>
      </c>
      <c r="E3" s="7" t="s">
        <v>47</v>
      </c>
      <c r="F3" s="7" t="s">
        <v>24</v>
      </c>
      <c r="G3" s="8">
        <v>0.76041666666666663</v>
      </c>
      <c r="H3" s="8">
        <v>0.86111111111111116</v>
      </c>
      <c r="I3" s="7" t="s">
        <v>31</v>
      </c>
      <c r="J3" s="7" t="s">
        <v>44</v>
      </c>
      <c r="K3" s="7" t="s">
        <v>45</v>
      </c>
      <c r="L3" s="7" t="s">
        <v>17</v>
      </c>
      <c r="M3" s="7" t="s">
        <v>18</v>
      </c>
      <c r="N3" s="3"/>
    </row>
    <row r="4" spans="2:14" ht="15" customHeight="1" x14ac:dyDescent="0.25">
      <c r="B4" s="6" t="s">
        <v>71</v>
      </c>
      <c r="C4" s="7" t="s">
        <v>46</v>
      </c>
      <c r="D4" s="7" t="s">
        <v>46</v>
      </c>
      <c r="E4" s="7" t="s">
        <v>47</v>
      </c>
      <c r="F4" s="7" t="s">
        <v>39</v>
      </c>
      <c r="G4" s="8">
        <v>0.86111111111111116</v>
      </c>
      <c r="H4" s="8">
        <v>0.96180555555555558</v>
      </c>
      <c r="I4" s="7" t="s">
        <v>31</v>
      </c>
      <c r="J4" s="7" t="s">
        <v>44</v>
      </c>
      <c r="K4" s="7" t="s">
        <v>45</v>
      </c>
      <c r="L4" s="7" t="s">
        <v>17</v>
      </c>
      <c r="M4" s="7" t="s">
        <v>18</v>
      </c>
      <c r="N4" s="3"/>
    </row>
    <row r="5" spans="2:14" ht="15" customHeight="1" x14ac:dyDescent="0.25">
      <c r="B5" s="6" t="s">
        <v>71</v>
      </c>
      <c r="C5" s="7" t="s">
        <v>57</v>
      </c>
      <c r="D5" s="7" t="s">
        <v>29</v>
      </c>
      <c r="E5" s="7" t="s">
        <v>54</v>
      </c>
      <c r="F5" s="7" t="s">
        <v>14</v>
      </c>
      <c r="G5" s="8">
        <v>0.86111111111111116</v>
      </c>
      <c r="H5" s="8">
        <v>0.96180555555555558</v>
      </c>
      <c r="I5" s="7" t="s">
        <v>31</v>
      </c>
      <c r="J5" s="7" t="s">
        <v>32</v>
      </c>
      <c r="K5" s="7" t="s">
        <v>33</v>
      </c>
      <c r="L5" s="7" t="s">
        <v>17</v>
      </c>
      <c r="M5" s="7" t="s">
        <v>18</v>
      </c>
      <c r="N5" s="2" t="s">
        <v>53</v>
      </c>
    </row>
    <row r="6" spans="2:14" ht="15" customHeight="1" x14ac:dyDescent="0.25">
      <c r="B6" s="6" t="s">
        <v>71</v>
      </c>
      <c r="C6" s="7" t="s">
        <v>57</v>
      </c>
      <c r="D6" s="7" t="s">
        <v>29</v>
      </c>
      <c r="E6" s="7" t="s">
        <v>54</v>
      </c>
      <c r="F6" s="7" t="s">
        <v>39</v>
      </c>
      <c r="G6" s="8">
        <v>0.86111111111111116</v>
      </c>
      <c r="H6" s="8">
        <v>0.96180555555555558</v>
      </c>
      <c r="I6" s="7" t="s">
        <v>31</v>
      </c>
      <c r="J6" s="7" t="s">
        <v>32</v>
      </c>
      <c r="K6" s="7" t="s">
        <v>33</v>
      </c>
      <c r="L6" s="7" t="s">
        <v>17</v>
      </c>
      <c r="M6" s="7" t="s">
        <v>18</v>
      </c>
      <c r="N6" s="2" t="s">
        <v>53</v>
      </c>
    </row>
    <row r="7" spans="2:14" ht="15" customHeight="1" x14ac:dyDescent="0.25">
      <c r="B7" s="6" t="s">
        <v>71</v>
      </c>
      <c r="C7" s="7" t="s">
        <v>28</v>
      </c>
      <c r="D7" s="7" t="s">
        <v>35</v>
      </c>
      <c r="E7" s="7" t="s">
        <v>30</v>
      </c>
      <c r="F7" s="7" t="s">
        <v>14</v>
      </c>
      <c r="G7" s="8">
        <v>0.76041666666666663</v>
      </c>
      <c r="H7" s="8">
        <v>0.86111111111111116</v>
      </c>
      <c r="I7" s="7" t="s">
        <v>31</v>
      </c>
      <c r="J7" s="7" t="s">
        <v>44</v>
      </c>
      <c r="K7" s="7" t="s">
        <v>45</v>
      </c>
      <c r="L7" s="7" t="s">
        <v>17</v>
      </c>
      <c r="M7" s="7" t="s">
        <v>18</v>
      </c>
      <c r="N7" s="2" t="s">
        <v>53</v>
      </c>
    </row>
    <row r="8" spans="2:14" ht="15" customHeight="1" x14ac:dyDescent="0.25">
      <c r="B8" s="6" t="s">
        <v>71</v>
      </c>
      <c r="C8" s="7" t="s">
        <v>28</v>
      </c>
      <c r="D8" s="7" t="s">
        <v>35</v>
      </c>
      <c r="E8" s="7" t="s">
        <v>30</v>
      </c>
      <c r="F8" s="7" t="s">
        <v>27</v>
      </c>
      <c r="G8" s="8">
        <v>0.72222222222222221</v>
      </c>
      <c r="H8" s="8">
        <v>0.82291666666666663</v>
      </c>
      <c r="I8" s="7" t="s">
        <v>31</v>
      </c>
      <c r="J8" s="7" t="s">
        <v>44</v>
      </c>
      <c r="K8" s="7" t="s">
        <v>45</v>
      </c>
      <c r="L8" s="7" t="s">
        <v>17</v>
      </c>
      <c r="M8" s="7" t="s">
        <v>18</v>
      </c>
      <c r="N8" s="2" t="s">
        <v>53</v>
      </c>
    </row>
    <row r="9" spans="2:14" ht="15" customHeight="1" x14ac:dyDescent="0.25">
      <c r="B9" s="6" t="s">
        <v>71</v>
      </c>
      <c r="C9" s="7" t="s">
        <v>64</v>
      </c>
      <c r="D9" s="7" t="s">
        <v>38</v>
      </c>
      <c r="E9" s="7" t="s">
        <v>63</v>
      </c>
      <c r="F9" s="7" t="s">
        <v>14</v>
      </c>
      <c r="G9" s="8">
        <v>0.76041666666666663</v>
      </c>
      <c r="H9" s="8">
        <v>0.86111111111111116</v>
      </c>
      <c r="I9" s="7" t="s">
        <v>31</v>
      </c>
      <c r="J9" s="7" t="s">
        <v>44</v>
      </c>
      <c r="K9" s="7" t="s">
        <v>45</v>
      </c>
      <c r="L9" s="7" t="s">
        <v>17</v>
      </c>
      <c r="M9" s="7" t="s">
        <v>18</v>
      </c>
      <c r="N9" s="2" t="s">
        <v>53</v>
      </c>
    </row>
    <row r="10" spans="2:14" ht="15" customHeight="1" x14ac:dyDescent="0.25">
      <c r="B10" s="6" t="s">
        <v>71</v>
      </c>
      <c r="C10" s="7" t="s">
        <v>64</v>
      </c>
      <c r="D10" s="7" t="s">
        <v>38</v>
      </c>
      <c r="E10" s="7" t="s">
        <v>63</v>
      </c>
      <c r="F10" s="7" t="s">
        <v>39</v>
      </c>
      <c r="G10" s="8">
        <v>0.76041666666666663</v>
      </c>
      <c r="H10" s="8">
        <v>0.86111111111111116</v>
      </c>
      <c r="I10" s="7" t="s">
        <v>31</v>
      </c>
      <c r="J10" s="7" t="s">
        <v>44</v>
      </c>
      <c r="K10" s="7" t="s">
        <v>45</v>
      </c>
      <c r="L10" s="7" t="s">
        <v>17</v>
      </c>
      <c r="M10" s="7" t="s">
        <v>18</v>
      </c>
      <c r="N10" s="2" t="s">
        <v>53</v>
      </c>
    </row>
    <row r="11" spans="2:14" ht="15" customHeight="1" x14ac:dyDescent="0.25">
      <c r="B11" s="6" t="s">
        <v>71</v>
      </c>
      <c r="C11" s="7" t="s">
        <v>66</v>
      </c>
      <c r="D11" s="7" t="s">
        <v>61</v>
      </c>
      <c r="E11" s="7" t="s">
        <v>67</v>
      </c>
      <c r="F11" s="7" t="s">
        <v>14</v>
      </c>
      <c r="G11" s="8">
        <v>0.86111111111111116</v>
      </c>
      <c r="H11" s="8">
        <v>0.96180555555555558</v>
      </c>
      <c r="I11" s="7" t="s">
        <v>31</v>
      </c>
      <c r="J11" s="7" t="s">
        <v>44</v>
      </c>
      <c r="K11" s="7" t="s">
        <v>45</v>
      </c>
      <c r="L11" s="7" t="s">
        <v>17</v>
      </c>
      <c r="M11" s="7" t="s">
        <v>18</v>
      </c>
      <c r="N11" s="2" t="s">
        <v>53</v>
      </c>
    </row>
    <row r="12" spans="2:14" ht="15" customHeight="1" x14ac:dyDescent="0.25">
      <c r="B12" s="6" t="s">
        <v>71</v>
      </c>
      <c r="C12" s="7" t="s">
        <v>66</v>
      </c>
      <c r="D12" s="7" t="s">
        <v>61</v>
      </c>
      <c r="E12" s="7" t="s">
        <v>67</v>
      </c>
      <c r="F12" s="7" t="s">
        <v>27</v>
      </c>
      <c r="G12" s="8">
        <v>0.76041666666666663</v>
      </c>
      <c r="H12" s="8">
        <v>0.86111111111111116</v>
      </c>
      <c r="I12" s="7" t="s">
        <v>31</v>
      </c>
      <c r="J12" s="7" t="s">
        <v>44</v>
      </c>
      <c r="K12" s="7" t="s">
        <v>45</v>
      </c>
      <c r="L12" s="7" t="s">
        <v>17</v>
      </c>
      <c r="M12" s="7" t="s">
        <v>18</v>
      </c>
      <c r="N12" s="2" t="s">
        <v>53</v>
      </c>
    </row>
    <row r="13" spans="2:14" ht="15" customHeight="1" x14ac:dyDescent="0.25">
      <c r="B13" s="6" t="s">
        <v>71</v>
      </c>
      <c r="C13" s="7" t="s">
        <v>34</v>
      </c>
      <c r="D13" s="7" t="s">
        <v>65</v>
      </c>
      <c r="E13" s="7" t="s">
        <v>36</v>
      </c>
      <c r="F13" s="7" t="s">
        <v>14</v>
      </c>
      <c r="G13" s="8">
        <v>0.86111111111111116</v>
      </c>
      <c r="H13" s="8">
        <v>0.96180555555555558</v>
      </c>
      <c r="I13" s="7" t="s">
        <v>31</v>
      </c>
      <c r="J13" s="7" t="s">
        <v>44</v>
      </c>
      <c r="K13" s="7" t="s">
        <v>45</v>
      </c>
      <c r="L13" s="7" t="s">
        <v>17</v>
      </c>
      <c r="M13" s="7" t="s">
        <v>18</v>
      </c>
      <c r="N13" s="2" t="s">
        <v>53</v>
      </c>
    </row>
    <row r="14" spans="2:14" ht="15" customHeight="1" x14ac:dyDescent="0.25">
      <c r="B14" s="6" t="s">
        <v>71</v>
      </c>
      <c r="C14" s="7" t="s">
        <v>34</v>
      </c>
      <c r="D14" s="7" t="s">
        <v>65</v>
      </c>
      <c r="E14" s="7" t="s">
        <v>36</v>
      </c>
      <c r="F14" s="7" t="s">
        <v>39</v>
      </c>
      <c r="G14" s="8">
        <v>0.76041666666666663</v>
      </c>
      <c r="H14" s="8">
        <v>0.86111111111111116</v>
      </c>
      <c r="I14" s="7" t="s">
        <v>31</v>
      </c>
      <c r="J14" s="7" t="s">
        <v>44</v>
      </c>
      <c r="K14" s="7" t="s">
        <v>45</v>
      </c>
      <c r="L14" s="7" t="s">
        <v>17</v>
      </c>
      <c r="M14" s="7" t="s">
        <v>18</v>
      </c>
      <c r="N14" s="2" t="s">
        <v>53</v>
      </c>
    </row>
    <row r="15" spans="2:14" ht="15" customHeight="1" x14ac:dyDescent="0.25">
      <c r="B15" s="6" t="s">
        <v>71</v>
      </c>
      <c r="C15" s="7" t="s">
        <v>22</v>
      </c>
      <c r="D15" s="7" t="s">
        <v>22</v>
      </c>
      <c r="E15" s="7" t="s">
        <v>23</v>
      </c>
      <c r="F15" s="7" t="s">
        <v>14</v>
      </c>
      <c r="G15" s="8">
        <v>0.76041666666666663</v>
      </c>
      <c r="H15" s="8">
        <v>0.86111111111111116</v>
      </c>
      <c r="I15" s="7" t="s">
        <v>31</v>
      </c>
      <c r="J15" s="7" t="s">
        <v>32</v>
      </c>
      <c r="K15" s="7" t="s">
        <v>33</v>
      </c>
      <c r="L15" s="7" t="s">
        <v>17</v>
      </c>
      <c r="M15" s="7" t="s">
        <v>18</v>
      </c>
      <c r="N15" s="3"/>
    </row>
    <row r="16" spans="2:14" ht="15" customHeight="1" x14ac:dyDescent="0.25">
      <c r="B16" s="6" t="s">
        <v>71</v>
      </c>
      <c r="C16" s="7" t="s">
        <v>22</v>
      </c>
      <c r="D16" s="7" t="s">
        <v>22</v>
      </c>
      <c r="E16" s="7" t="s">
        <v>23</v>
      </c>
      <c r="F16" s="7" t="s">
        <v>27</v>
      </c>
      <c r="G16" s="8">
        <v>0.76041666666666663</v>
      </c>
      <c r="H16" s="8">
        <v>0.86111111111111116</v>
      </c>
      <c r="I16" s="7" t="s">
        <v>31</v>
      </c>
      <c r="J16" s="7" t="s">
        <v>32</v>
      </c>
      <c r="K16" s="7" t="s">
        <v>33</v>
      </c>
      <c r="L16" s="7" t="s">
        <v>17</v>
      </c>
      <c r="M16" s="7" t="s">
        <v>18</v>
      </c>
      <c r="N16" s="3"/>
    </row>
    <row r="17" spans="2:14" ht="15" customHeight="1" x14ac:dyDescent="0.25">
      <c r="B17" s="6" t="s">
        <v>71</v>
      </c>
      <c r="C17" s="7" t="s">
        <v>42</v>
      </c>
      <c r="D17" s="7" t="s">
        <v>42</v>
      </c>
      <c r="E17" s="7" t="s">
        <v>43</v>
      </c>
      <c r="F17" s="7" t="s">
        <v>24</v>
      </c>
      <c r="G17" s="8">
        <v>0.86111111111111116</v>
      </c>
      <c r="H17" s="8">
        <v>0.96180555555555558</v>
      </c>
      <c r="I17" s="7" t="s">
        <v>31</v>
      </c>
      <c r="J17" s="7" t="s">
        <v>32</v>
      </c>
      <c r="K17" s="7" t="s">
        <v>33</v>
      </c>
      <c r="L17" s="7" t="s">
        <v>17</v>
      </c>
      <c r="M17" s="7" t="s">
        <v>18</v>
      </c>
      <c r="N17" s="3"/>
    </row>
    <row r="18" spans="2:14" ht="15" customHeight="1" x14ac:dyDescent="0.25">
      <c r="B18" s="6" t="s">
        <v>71</v>
      </c>
      <c r="C18" s="7" t="s">
        <v>42</v>
      </c>
      <c r="D18" s="7" t="s">
        <v>42</v>
      </c>
      <c r="E18" s="7" t="s">
        <v>43</v>
      </c>
      <c r="F18" s="7" t="s">
        <v>27</v>
      </c>
      <c r="G18" s="8">
        <v>0.86111111111111116</v>
      </c>
      <c r="H18" s="8">
        <v>0.96180555555555558</v>
      </c>
      <c r="I18" s="7" t="s">
        <v>31</v>
      </c>
      <c r="J18" s="7" t="s">
        <v>32</v>
      </c>
      <c r="K18" s="7" t="s">
        <v>33</v>
      </c>
      <c r="L18" s="7" t="s">
        <v>17</v>
      </c>
      <c r="M18" s="7" t="s">
        <v>18</v>
      </c>
      <c r="N18" s="3"/>
    </row>
    <row r="19" spans="2:14" ht="15" customHeight="1" x14ac:dyDescent="0.25">
      <c r="B19" s="6" t="s">
        <v>71</v>
      </c>
      <c r="C19" s="7" t="s">
        <v>42</v>
      </c>
      <c r="D19" s="7" t="s">
        <v>42</v>
      </c>
      <c r="E19" s="7" t="s">
        <v>43</v>
      </c>
      <c r="F19" s="7" t="s">
        <v>24</v>
      </c>
      <c r="G19" s="8">
        <v>0.86111111111111116</v>
      </c>
      <c r="H19" s="8">
        <v>0.96180555555555558</v>
      </c>
      <c r="I19" s="7" t="s">
        <v>31</v>
      </c>
      <c r="J19" s="7" t="s">
        <v>44</v>
      </c>
      <c r="K19" s="7" t="s">
        <v>45</v>
      </c>
      <c r="L19" s="7" t="s">
        <v>17</v>
      </c>
      <c r="M19" s="7" t="s">
        <v>18</v>
      </c>
      <c r="N19" s="3"/>
    </row>
    <row r="20" spans="2:14" ht="15" customHeight="1" x14ac:dyDescent="0.25">
      <c r="B20" s="6" t="s">
        <v>71</v>
      </c>
      <c r="C20" s="7" t="s">
        <v>42</v>
      </c>
      <c r="D20" s="7" t="s">
        <v>42</v>
      </c>
      <c r="E20" s="7" t="s">
        <v>43</v>
      </c>
      <c r="F20" s="7" t="s">
        <v>27</v>
      </c>
      <c r="G20" s="8">
        <v>0.86111111111111116</v>
      </c>
      <c r="H20" s="8">
        <v>0.96180555555555558</v>
      </c>
      <c r="I20" s="7" t="s">
        <v>31</v>
      </c>
      <c r="J20" s="7" t="s">
        <v>44</v>
      </c>
      <c r="K20" s="7" t="s">
        <v>45</v>
      </c>
      <c r="L20" s="7" t="s">
        <v>17</v>
      </c>
      <c r="M20" s="7" t="s">
        <v>18</v>
      </c>
      <c r="N20" s="3"/>
    </row>
    <row r="21" spans="2:14" ht="15" customHeight="1" x14ac:dyDescent="0.25">
      <c r="B21" s="6" t="s">
        <v>71</v>
      </c>
      <c r="C21" s="7" t="s">
        <v>50</v>
      </c>
      <c r="D21" s="7" t="s">
        <v>40</v>
      </c>
      <c r="E21" s="7" t="s">
        <v>41</v>
      </c>
      <c r="F21" s="7" t="s">
        <v>21</v>
      </c>
      <c r="G21" s="8">
        <v>0.76041666666666663</v>
      </c>
      <c r="H21" s="8">
        <v>0.96180555555555558</v>
      </c>
      <c r="I21" s="7" t="s">
        <v>15</v>
      </c>
      <c r="J21" s="7"/>
      <c r="K21" s="7" t="s">
        <v>16</v>
      </c>
      <c r="L21" s="7" t="s">
        <v>17</v>
      </c>
      <c r="M21" s="7" t="s">
        <v>18</v>
      </c>
      <c r="N21" s="3"/>
    </row>
    <row r="22" spans="2:14" ht="15" customHeight="1" x14ac:dyDescent="0.25">
      <c r="B22" s="6" t="s">
        <v>71</v>
      </c>
      <c r="C22" s="7" t="s">
        <v>12</v>
      </c>
      <c r="D22" s="7" t="s">
        <v>12</v>
      </c>
      <c r="E22" s="7" t="s">
        <v>13</v>
      </c>
      <c r="F22" s="7" t="s">
        <v>24</v>
      </c>
      <c r="G22" s="8">
        <v>0.76041666666666663</v>
      </c>
      <c r="H22" s="8">
        <v>0.86111111111111116</v>
      </c>
      <c r="I22" s="7" t="s">
        <v>31</v>
      </c>
      <c r="J22" s="7" t="s">
        <v>32</v>
      </c>
      <c r="K22" s="7" t="s">
        <v>33</v>
      </c>
      <c r="L22" s="7" t="s">
        <v>17</v>
      </c>
      <c r="M22" s="7" t="s">
        <v>18</v>
      </c>
      <c r="N22" s="3"/>
    </row>
    <row r="23" spans="2:14" ht="15" customHeight="1" x14ac:dyDescent="0.25">
      <c r="B23" s="6" t="s">
        <v>71</v>
      </c>
      <c r="C23" s="7" t="s">
        <v>12</v>
      </c>
      <c r="D23" s="7" t="s">
        <v>12</v>
      </c>
      <c r="E23" s="7" t="s">
        <v>13</v>
      </c>
      <c r="F23" s="7" t="s">
        <v>39</v>
      </c>
      <c r="G23" s="8">
        <v>0.76041666666666663</v>
      </c>
      <c r="H23" s="8">
        <v>0.86111111111111116</v>
      </c>
      <c r="I23" s="7" t="s">
        <v>31</v>
      </c>
      <c r="J23" s="7" t="s">
        <v>32</v>
      </c>
      <c r="K23" s="7" t="s">
        <v>33</v>
      </c>
      <c r="L23" s="7" t="s">
        <v>17</v>
      </c>
      <c r="M23" s="7" t="s">
        <v>18</v>
      </c>
      <c r="N23" s="3"/>
    </row>
    <row r="24" spans="2:14" ht="15" customHeight="1" x14ac:dyDescent="0.25"/>
    <row r="25" spans="2:14" ht="1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1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1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1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1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1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15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15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15" customHeigh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15" customHeight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1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sortState xmlns:xlrd2="http://schemas.microsoft.com/office/spreadsheetml/2017/richdata2" ref="B3:N35">
    <sortCondition ref="D3:D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82FE-C586-4599-9A5E-6757548ED061}">
  <dimension ref="B2:N24"/>
  <sheetViews>
    <sheetView zoomScaleNormal="100" workbookViewId="0">
      <selection activeCell="B2" sqref="B2:N23"/>
    </sheetView>
  </sheetViews>
  <sheetFormatPr baseColWidth="10" defaultRowHeight="15" x14ac:dyDescent="0.25"/>
  <cols>
    <col min="5" max="5" width="41.85546875" customWidth="1"/>
  </cols>
  <sheetData>
    <row r="2" spans="2:14" ht="15" customHeight="1" x14ac:dyDescent="0.25">
      <c r="B2" s="2" t="s">
        <v>0</v>
      </c>
      <c r="C2" s="2" t="s">
        <v>1</v>
      </c>
      <c r="D2" s="2" t="s">
        <v>2</v>
      </c>
      <c r="E2" s="12" t="s">
        <v>3</v>
      </c>
      <c r="F2" s="12" t="s">
        <v>4</v>
      </c>
      <c r="G2" s="2" t="s">
        <v>5</v>
      </c>
      <c r="H2" s="2" t="s">
        <v>6</v>
      </c>
      <c r="I2" s="1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51</v>
      </c>
    </row>
    <row r="3" spans="2:14" ht="15" customHeight="1" x14ac:dyDescent="0.25">
      <c r="B3" s="6" t="s">
        <v>72</v>
      </c>
      <c r="C3" s="7" t="s">
        <v>46</v>
      </c>
      <c r="D3" s="7" t="s">
        <v>46</v>
      </c>
      <c r="E3" s="7" t="s">
        <v>47</v>
      </c>
      <c r="F3" s="7" t="s">
        <v>24</v>
      </c>
      <c r="G3" s="8">
        <v>0.76041666666666663</v>
      </c>
      <c r="H3" s="8">
        <v>0.86111111111111116</v>
      </c>
      <c r="I3" s="7" t="s">
        <v>31</v>
      </c>
      <c r="J3" s="7" t="s">
        <v>32</v>
      </c>
      <c r="K3" s="7" t="s">
        <v>33</v>
      </c>
      <c r="L3" s="7" t="s">
        <v>17</v>
      </c>
      <c r="M3" s="7" t="s">
        <v>18</v>
      </c>
      <c r="N3" s="3"/>
    </row>
    <row r="4" spans="2:14" ht="15" customHeight="1" x14ac:dyDescent="0.25">
      <c r="B4" s="6" t="s">
        <v>72</v>
      </c>
      <c r="C4" s="7" t="s">
        <v>46</v>
      </c>
      <c r="D4" s="7" t="s">
        <v>46</v>
      </c>
      <c r="E4" s="7" t="s">
        <v>47</v>
      </c>
      <c r="F4" s="7" t="s">
        <v>39</v>
      </c>
      <c r="G4" s="8">
        <v>0.76041666666666663</v>
      </c>
      <c r="H4" s="8">
        <v>0.86111111111111116</v>
      </c>
      <c r="I4" s="7" t="s">
        <v>31</v>
      </c>
      <c r="J4" s="7" t="s">
        <v>32</v>
      </c>
      <c r="K4" s="7" t="s">
        <v>33</v>
      </c>
      <c r="L4" s="7" t="s">
        <v>17</v>
      </c>
      <c r="M4" s="7" t="s">
        <v>18</v>
      </c>
      <c r="N4" s="3"/>
    </row>
    <row r="5" spans="2:14" ht="15" customHeight="1" x14ac:dyDescent="0.25">
      <c r="B5" s="6" t="s">
        <v>72</v>
      </c>
      <c r="C5" s="7" t="s">
        <v>34</v>
      </c>
      <c r="D5" s="7" t="s">
        <v>29</v>
      </c>
      <c r="E5" s="7" t="s">
        <v>36</v>
      </c>
      <c r="F5" s="7" t="s">
        <v>24</v>
      </c>
      <c r="G5" s="8">
        <v>0.86111111111111116</v>
      </c>
      <c r="H5" s="8">
        <v>0.96180555555555558</v>
      </c>
      <c r="I5" s="7" t="s">
        <v>31</v>
      </c>
      <c r="J5" s="7" t="s">
        <v>32</v>
      </c>
      <c r="K5" s="7" t="s">
        <v>33</v>
      </c>
      <c r="L5" s="7" t="s">
        <v>17</v>
      </c>
      <c r="M5" s="7" t="s">
        <v>18</v>
      </c>
      <c r="N5" s="2" t="s">
        <v>53</v>
      </c>
    </row>
    <row r="6" spans="2:14" ht="15" customHeight="1" x14ac:dyDescent="0.25">
      <c r="B6" s="6" t="s">
        <v>72</v>
      </c>
      <c r="C6" s="7" t="s">
        <v>34</v>
      </c>
      <c r="D6" s="7" t="s">
        <v>29</v>
      </c>
      <c r="E6" s="7" t="s">
        <v>36</v>
      </c>
      <c r="F6" s="7" t="s">
        <v>39</v>
      </c>
      <c r="G6" s="8">
        <v>0.86111111111111116</v>
      </c>
      <c r="H6" s="8">
        <v>0.96180555555555558</v>
      </c>
      <c r="I6" s="7" t="s">
        <v>31</v>
      </c>
      <c r="J6" s="7" t="s">
        <v>32</v>
      </c>
      <c r="K6" s="7" t="s">
        <v>33</v>
      </c>
      <c r="L6" s="7" t="s">
        <v>17</v>
      </c>
      <c r="M6" s="7" t="s">
        <v>18</v>
      </c>
      <c r="N6" s="2" t="s">
        <v>53</v>
      </c>
    </row>
    <row r="7" spans="2:14" ht="15" customHeight="1" x14ac:dyDescent="0.25">
      <c r="B7" s="6" t="s">
        <v>72</v>
      </c>
      <c r="C7" s="7" t="s">
        <v>74</v>
      </c>
      <c r="D7" s="7" t="s">
        <v>35</v>
      </c>
      <c r="E7" s="7" t="s">
        <v>73</v>
      </c>
      <c r="F7" s="7" t="s">
        <v>14</v>
      </c>
      <c r="G7" s="8">
        <v>0.76041666666666663</v>
      </c>
      <c r="H7" s="8">
        <v>0.86111111111111116</v>
      </c>
      <c r="I7" s="7" t="s">
        <v>31</v>
      </c>
      <c r="J7" s="7" t="s">
        <v>44</v>
      </c>
      <c r="K7" s="7" t="s">
        <v>45</v>
      </c>
      <c r="L7" s="7" t="s">
        <v>17</v>
      </c>
      <c r="M7" s="7" t="s">
        <v>18</v>
      </c>
      <c r="N7" s="2" t="s">
        <v>53</v>
      </c>
    </row>
    <row r="8" spans="2:14" ht="15" customHeight="1" x14ac:dyDescent="0.25">
      <c r="B8" s="6" t="s">
        <v>72</v>
      </c>
      <c r="C8" s="7" t="s">
        <v>74</v>
      </c>
      <c r="D8" s="7" t="s">
        <v>35</v>
      </c>
      <c r="E8" s="7" t="s">
        <v>73</v>
      </c>
      <c r="F8" s="7" t="s">
        <v>27</v>
      </c>
      <c r="G8" s="8">
        <v>0.72222222222222221</v>
      </c>
      <c r="H8" s="8">
        <v>0.82291666666666663</v>
      </c>
      <c r="I8" s="7" t="s">
        <v>31</v>
      </c>
      <c r="J8" s="7" t="s">
        <v>44</v>
      </c>
      <c r="K8" s="7" t="s">
        <v>45</v>
      </c>
      <c r="L8" s="7" t="s">
        <v>17</v>
      </c>
      <c r="M8" s="7" t="s">
        <v>18</v>
      </c>
      <c r="N8" s="2" t="s">
        <v>53</v>
      </c>
    </row>
    <row r="9" spans="2:14" ht="15" customHeight="1" x14ac:dyDescent="0.25">
      <c r="B9" s="6" t="s">
        <v>72</v>
      </c>
      <c r="C9" s="7" t="s">
        <v>37</v>
      </c>
      <c r="D9" s="7" t="s">
        <v>35</v>
      </c>
      <c r="E9" s="7" t="s">
        <v>48</v>
      </c>
      <c r="F9" s="7" t="s">
        <v>14</v>
      </c>
      <c r="G9" s="8">
        <v>0.76041666666666663</v>
      </c>
      <c r="H9" s="8">
        <v>0.86111111111111116</v>
      </c>
      <c r="I9" s="7" t="s">
        <v>31</v>
      </c>
      <c r="J9" s="7" t="s">
        <v>44</v>
      </c>
      <c r="K9" s="7" t="s">
        <v>45</v>
      </c>
      <c r="L9" s="7" t="s">
        <v>17</v>
      </c>
      <c r="M9" s="7" t="s">
        <v>18</v>
      </c>
      <c r="N9" s="2" t="s">
        <v>53</v>
      </c>
    </row>
    <row r="10" spans="2:14" ht="15" customHeight="1" x14ac:dyDescent="0.25">
      <c r="B10" s="6" t="s">
        <v>72</v>
      </c>
      <c r="C10" s="7" t="s">
        <v>37</v>
      </c>
      <c r="D10" s="7" t="s">
        <v>35</v>
      </c>
      <c r="E10" s="7" t="s">
        <v>48</v>
      </c>
      <c r="F10" s="7" t="s">
        <v>27</v>
      </c>
      <c r="G10" s="8">
        <v>0.72222222222222221</v>
      </c>
      <c r="H10" s="8">
        <v>0.82291666666666663</v>
      </c>
      <c r="I10" s="7" t="s">
        <v>31</v>
      </c>
      <c r="J10" s="7" t="s">
        <v>44</v>
      </c>
      <c r="K10" s="7" t="s">
        <v>45</v>
      </c>
      <c r="L10" s="7" t="s">
        <v>17</v>
      </c>
      <c r="M10" s="7" t="s">
        <v>18</v>
      </c>
      <c r="N10" s="2" t="s">
        <v>53</v>
      </c>
    </row>
    <row r="11" spans="2:14" ht="15" customHeight="1" x14ac:dyDescent="0.25">
      <c r="B11" s="6" t="s">
        <v>72</v>
      </c>
      <c r="C11" s="7" t="s">
        <v>58</v>
      </c>
      <c r="D11" s="7" t="s">
        <v>38</v>
      </c>
      <c r="E11" s="7" t="s">
        <v>52</v>
      </c>
      <c r="F11" s="7" t="s">
        <v>14</v>
      </c>
      <c r="G11" s="8">
        <v>0.86111111111111116</v>
      </c>
      <c r="H11" s="8">
        <v>0.96180555555555558</v>
      </c>
      <c r="I11" s="7" t="s">
        <v>31</v>
      </c>
      <c r="J11" s="7" t="s">
        <v>44</v>
      </c>
      <c r="K11" s="7" t="s">
        <v>45</v>
      </c>
      <c r="L11" s="7" t="s">
        <v>17</v>
      </c>
      <c r="M11" s="7" t="s">
        <v>18</v>
      </c>
      <c r="N11" s="2" t="s">
        <v>53</v>
      </c>
    </row>
    <row r="12" spans="2:14" ht="15" customHeight="1" x14ac:dyDescent="0.25">
      <c r="B12" s="6" t="s">
        <v>72</v>
      </c>
      <c r="C12" s="7" t="s">
        <v>58</v>
      </c>
      <c r="D12" s="7" t="s">
        <v>38</v>
      </c>
      <c r="E12" s="7" t="s">
        <v>52</v>
      </c>
      <c r="F12" s="7" t="s">
        <v>39</v>
      </c>
      <c r="G12" s="8">
        <v>0.86111111111111116</v>
      </c>
      <c r="H12" s="8">
        <v>0.96180555555555558</v>
      </c>
      <c r="I12" s="7" t="s">
        <v>31</v>
      </c>
      <c r="J12" s="7" t="s">
        <v>44</v>
      </c>
      <c r="K12" s="7" t="s">
        <v>45</v>
      </c>
      <c r="L12" s="7" t="s">
        <v>17</v>
      </c>
      <c r="M12" s="7" t="s">
        <v>18</v>
      </c>
      <c r="N12" s="2" t="s">
        <v>53</v>
      </c>
    </row>
    <row r="13" spans="2:14" ht="15" customHeight="1" x14ac:dyDescent="0.25">
      <c r="B13" s="6" t="s">
        <v>72</v>
      </c>
      <c r="C13" s="7" t="s">
        <v>60</v>
      </c>
      <c r="D13" s="7" t="s">
        <v>61</v>
      </c>
      <c r="E13" s="7" t="s">
        <v>62</v>
      </c>
      <c r="F13" s="7" t="s">
        <v>14</v>
      </c>
      <c r="G13" s="8">
        <v>0.86111111111111116</v>
      </c>
      <c r="H13" s="8">
        <v>0.96180555555555558</v>
      </c>
      <c r="I13" s="7" t="s">
        <v>31</v>
      </c>
      <c r="J13" s="7" t="s">
        <v>44</v>
      </c>
      <c r="K13" s="7" t="s">
        <v>45</v>
      </c>
      <c r="L13" s="7" t="s">
        <v>17</v>
      </c>
      <c r="M13" s="7" t="s">
        <v>18</v>
      </c>
      <c r="N13" s="3"/>
    </row>
    <row r="14" spans="2:14" ht="15" customHeight="1" x14ac:dyDescent="0.25">
      <c r="B14" s="6" t="s">
        <v>72</v>
      </c>
      <c r="C14" s="7" t="s">
        <v>60</v>
      </c>
      <c r="D14" s="7" t="s">
        <v>61</v>
      </c>
      <c r="E14" s="7" t="s">
        <v>62</v>
      </c>
      <c r="F14" s="7" t="s">
        <v>27</v>
      </c>
      <c r="G14" s="8">
        <v>0.72222222222222221</v>
      </c>
      <c r="H14" s="8">
        <v>0.82291666666666663</v>
      </c>
      <c r="I14" s="7" t="s">
        <v>31</v>
      </c>
      <c r="J14" s="7" t="s">
        <v>44</v>
      </c>
      <c r="K14" s="7" t="s">
        <v>45</v>
      </c>
      <c r="L14" s="7" t="s">
        <v>17</v>
      </c>
      <c r="M14" s="7" t="s">
        <v>18</v>
      </c>
      <c r="N14" s="3"/>
    </row>
    <row r="15" spans="2:14" ht="15" customHeight="1" x14ac:dyDescent="0.25">
      <c r="B15" s="6" t="s">
        <v>72</v>
      </c>
      <c r="C15" s="7" t="s">
        <v>22</v>
      </c>
      <c r="D15" s="7" t="s">
        <v>22</v>
      </c>
      <c r="E15" s="7" t="s">
        <v>23</v>
      </c>
      <c r="F15" s="7" t="s">
        <v>14</v>
      </c>
      <c r="G15" s="8">
        <v>0.72222222222222221</v>
      </c>
      <c r="H15" s="8">
        <v>0.82291666666666663</v>
      </c>
      <c r="I15" s="7" t="s">
        <v>31</v>
      </c>
      <c r="J15" s="7" t="s">
        <v>32</v>
      </c>
      <c r="K15" s="7" t="s">
        <v>33</v>
      </c>
      <c r="L15" s="7" t="s">
        <v>17</v>
      </c>
      <c r="M15" s="7" t="s">
        <v>18</v>
      </c>
      <c r="N15" s="3"/>
    </row>
    <row r="16" spans="2:14" ht="15" customHeight="1" x14ac:dyDescent="0.25">
      <c r="B16" s="6" t="s">
        <v>72</v>
      </c>
      <c r="C16" s="7" t="s">
        <v>22</v>
      </c>
      <c r="D16" s="7" t="s">
        <v>22</v>
      </c>
      <c r="E16" s="7" t="s">
        <v>23</v>
      </c>
      <c r="F16" s="7" t="s">
        <v>27</v>
      </c>
      <c r="G16" s="8">
        <v>0.72222222222222221</v>
      </c>
      <c r="H16" s="8">
        <v>0.82291666666666663</v>
      </c>
      <c r="I16" s="7" t="s">
        <v>31</v>
      </c>
      <c r="J16" s="7" t="s">
        <v>32</v>
      </c>
      <c r="K16" s="7" t="s">
        <v>33</v>
      </c>
      <c r="L16" s="7" t="s">
        <v>17</v>
      </c>
      <c r="M16" s="7" t="s">
        <v>18</v>
      </c>
      <c r="N16" s="3"/>
    </row>
    <row r="17" spans="2:14" ht="15" customHeight="1" x14ac:dyDescent="0.25">
      <c r="B17" s="6" t="s">
        <v>72</v>
      </c>
      <c r="C17" s="7" t="s">
        <v>50</v>
      </c>
      <c r="D17" s="7" t="s">
        <v>40</v>
      </c>
      <c r="E17" s="7" t="s">
        <v>41</v>
      </c>
      <c r="F17" s="7" t="s">
        <v>21</v>
      </c>
      <c r="G17" s="8">
        <v>0.76041666666666663</v>
      </c>
      <c r="H17" s="8">
        <v>0.96180555555555558</v>
      </c>
      <c r="I17" s="7" t="s">
        <v>15</v>
      </c>
      <c r="J17" s="7"/>
      <c r="K17" s="7" t="s">
        <v>16</v>
      </c>
      <c r="L17" s="7" t="s">
        <v>17</v>
      </c>
      <c r="M17" s="7" t="s">
        <v>18</v>
      </c>
      <c r="N17" s="3"/>
    </row>
    <row r="18" spans="2:14" ht="15" customHeight="1" x14ac:dyDescent="0.25">
      <c r="B18" s="6" t="s">
        <v>72</v>
      </c>
      <c r="C18" s="7" t="s">
        <v>25</v>
      </c>
      <c r="D18" s="7" t="s">
        <v>25</v>
      </c>
      <c r="E18" s="7" t="s">
        <v>26</v>
      </c>
      <c r="F18" s="7" t="s">
        <v>14</v>
      </c>
      <c r="G18" s="8">
        <v>0.82986111111111116</v>
      </c>
      <c r="H18" s="8">
        <v>0.96180555555555558</v>
      </c>
      <c r="I18" s="7" t="s">
        <v>31</v>
      </c>
      <c r="J18" s="7" t="s">
        <v>32</v>
      </c>
      <c r="K18" s="7" t="s">
        <v>33</v>
      </c>
      <c r="L18" s="7" t="s">
        <v>17</v>
      </c>
      <c r="M18" s="7" t="s">
        <v>18</v>
      </c>
      <c r="N18" s="3"/>
    </row>
    <row r="19" spans="2:14" ht="15" customHeight="1" x14ac:dyDescent="0.25">
      <c r="B19" s="6" t="s">
        <v>72</v>
      </c>
      <c r="C19" s="7" t="s">
        <v>25</v>
      </c>
      <c r="D19" s="7" t="s">
        <v>25</v>
      </c>
      <c r="E19" s="7" t="s">
        <v>26</v>
      </c>
      <c r="F19" s="7" t="s">
        <v>27</v>
      </c>
      <c r="G19" s="8">
        <v>0.82986111111111116</v>
      </c>
      <c r="H19" s="8">
        <v>0.96180555555555558</v>
      </c>
      <c r="I19" s="7" t="s">
        <v>31</v>
      </c>
      <c r="J19" s="7" t="s">
        <v>32</v>
      </c>
      <c r="K19" s="7" t="s">
        <v>33</v>
      </c>
      <c r="L19" s="7" t="s">
        <v>17</v>
      </c>
      <c r="M19" s="7" t="s">
        <v>18</v>
      </c>
      <c r="N19" s="3"/>
    </row>
    <row r="20" spans="2:14" ht="15" customHeight="1" x14ac:dyDescent="0.25">
      <c r="B20" s="6" t="s">
        <v>72</v>
      </c>
      <c r="C20" s="7" t="s">
        <v>25</v>
      </c>
      <c r="D20" s="7" t="s">
        <v>25</v>
      </c>
      <c r="E20" s="7" t="s">
        <v>26</v>
      </c>
      <c r="F20" s="7" t="s">
        <v>24</v>
      </c>
      <c r="G20" s="8">
        <v>0.82986111111111116</v>
      </c>
      <c r="H20" s="8">
        <v>0.96180555555555558</v>
      </c>
      <c r="I20" s="7" t="s">
        <v>31</v>
      </c>
      <c r="J20" s="7" t="s">
        <v>44</v>
      </c>
      <c r="K20" s="7" t="s">
        <v>45</v>
      </c>
      <c r="L20" s="7" t="s">
        <v>17</v>
      </c>
      <c r="M20" s="7" t="s">
        <v>18</v>
      </c>
      <c r="N20" s="3"/>
    </row>
    <row r="21" spans="2:14" ht="15" customHeight="1" x14ac:dyDescent="0.25">
      <c r="B21" s="6" t="s">
        <v>72</v>
      </c>
      <c r="C21" s="7" t="s">
        <v>25</v>
      </c>
      <c r="D21" s="7" t="s">
        <v>25</v>
      </c>
      <c r="E21" s="7" t="s">
        <v>26</v>
      </c>
      <c r="F21" s="7" t="s">
        <v>27</v>
      </c>
      <c r="G21" s="8">
        <v>0.82986111111111116</v>
      </c>
      <c r="H21" s="8">
        <v>0.96180555555555558</v>
      </c>
      <c r="I21" s="7" t="s">
        <v>31</v>
      </c>
      <c r="J21" s="7" t="s">
        <v>44</v>
      </c>
      <c r="K21" s="7" t="s">
        <v>45</v>
      </c>
      <c r="L21" s="7" t="s">
        <v>17</v>
      </c>
      <c r="M21" s="7" t="s">
        <v>18</v>
      </c>
      <c r="N21" s="3"/>
    </row>
    <row r="22" spans="2:14" ht="15" customHeight="1" x14ac:dyDescent="0.25">
      <c r="B22" s="6" t="s">
        <v>72</v>
      </c>
      <c r="C22" s="7" t="s">
        <v>12</v>
      </c>
      <c r="D22" s="7" t="s">
        <v>12</v>
      </c>
      <c r="E22" s="7" t="s">
        <v>13</v>
      </c>
      <c r="F22" s="7" t="s">
        <v>24</v>
      </c>
      <c r="G22" s="8">
        <v>0.72222222222222221</v>
      </c>
      <c r="H22" s="8">
        <v>0.82291666666666663</v>
      </c>
      <c r="I22" s="7" t="s">
        <v>31</v>
      </c>
      <c r="J22" s="7" t="s">
        <v>44</v>
      </c>
      <c r="K22" s="7" t="s">
        <v>45</v>
      </c>
      <c r="L22" s="7" t="s">
        <v>17</v>
      </c>
      <c r="M22" s="7" t="s">
        <v>18</v>
      </c>
      <c r="N22" s="3"/>
    </row>
    <row r="23" spans="2:14" ht="15" customHeight="1" x14ac:dyDescent="0.25">
      <c r="B23" s="6" t="s">
        <v>72</v>
      </c>
      <c r="C23" s="7" t="s">
        <v>12</v>
      </c>
      <c r="D23" s="7" t="s">
        <v>12</v>
      </c>
      <c r="E23" s="7" t="s">
        <v>13</v>
      </c>
      <c r="F23" s="7" t="s">
        <v>39</v>
      </c>
      <c r="G23" s="8">
        <v>0.76041666666666663</v>
      </c>
      <c r="H23" s="8">
        <v>0.86111111111111116</v>
      </c>
      <c r="I23" s="7" t="s">
        <v>31</v>
      </c>
      <c r="J23" s="7" t="s">
        <v>44</v>
      </c>
      <c r="K23" s="7" t="s">
        <v>45</v>
      </c>
      <c r="L23" s="7" t="s">
        <v>17</v>
      </c>
      <c r="M23" s="7" t="s">
        <v>18</v>
      </c>
      <c r="N23" s="3"/>
    </row>
    <row r="24" spans="2:14" ht="15" customHeight="1" x14ac:dyDescent="0.25"/>
  </sheetData>
  <sortState xmlns:xlrd2="http://schemas.microsoft.com/office/spreadsheetml/2017/richdata2" ref="B3:N23">
    <sortCondition ref="D3:D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276F-485A-49AA-BCA5-705DBA2455A0}">
  <dimension ref="B2:N4"/>
  <sheetViews>
    <sheetView zoomScaleNormal="100" workbookViewId="0">
      <selection activeCell="B2" sqref="B2:N4"/>
    </sheetView>
  </sheetViews>
  <sheetFormatPr baseColWidth="10" defaultRowHeight="15" x14ac:dyDescent="0.25"/>
  <cols>
    <col min="9" max="9" width="12.85546875" customWidth="1"/>
  </cols>
  <sheetData>
    <row r="2" spans="2:14" ht="1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51</v>
      </c>
    </row>
    <row r="3" spans="2:14" ht="15" customHeight="1" x14ac:dyDescent="0.25">
      <c r="B3" s="6" t="s">
        <v>68</v>
      </c>
      <c r="C3" s="7" t="s">
        <v>22</v>
      </c>
      <c r="D3" s="7" t="s">
        <v>22</v>
      </c>
      <c r="E3" s="7" t="s">
        <v>23</v>
      </c>
      <c r="F3" s="7" t="s">
        <v>14</v>
      </c>
      <c r="G3" s="8">
        <v>0.76041666666666663</v>
      </c>
      <c r="H3" s="8">
        <v>0.86111111111111116</v>
      </c>
      <c r="I3" s="7" t="s">
        <v>31</v>
      </c>
      <c r="J3" s="7" t="s">
        <v>44</v>
      </c>
      <c r="K3" s="7" t="s">
        <v>45</v>
      </c>
      <c r="L3" s="7" t="s">
        <v>17</v>
      </c>
      <c r="M3" s="7" t="s">
        <v>18</v>
      </c>
      <c r="N3" s="4"/>
    </row>
    <row r="4" spans="2:14" ht="15" customHeight="1" x14ac:dyDescent="0.25">
      <c r="B4" s="6" t="s">
        <v>68</v>
      </c>
      <c r="C4" s="7" t="s">
        <v>22</v>
      </c>
      <c r="D4" s="7" t="s">
        <v>22</v>
      </c>
      <c r="E4" s="7" t="s">
        <v>23</v>
      </c>
      <c r="F4" s="7" t="s">
        <v>27</v>
      </c>
      <c r="G4" s="8">
        <v>0.76041666666666663</v>
      </c>
      <c r="H4" s="8">
        <v>0.86111111111111116</v>
      </c>
      <c r="I4" s="7" t="s">
        <v>31</v>
      </c>
      <c r="J4" s="7" t="s">
        <v>44</v>
      </c>
      <c r="K4" s="7" t="s">
        <v>45</v>
      </c>
      <c r="L4" s="7" t="s">
        <v>17</v>
      </c>
      <c r="M4" s="9" t="s">
        <v>18</v>
      </c>
      <c r="N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1497-A239-416F-946E-3BD2A804678F}">
  <dimension ref="B1:AQ170"/>
  <sheetViews>
    <sheetView tabSelected="1" topLeftCell="A8" zoomScale="70" zoomScaleNormal="70" workbookViewId="0">
      <selection activeCell="Y21" sqref="Y21"/>
    </sheetView>
  </sheetViews>
  <sheetFormatPr baseColWidth="10" defaultRowHeight="15" x14ac:dyDescent="0.25"/>
  <sheetData>
    <row r="1" spans="2:34" ht="15.75" thickBot="1" x14ac:dyDescent="0.3"/>
    <row r="2" spans="2:34" ht="15" customHeight="1" thickTop="1" thickBot="1" x14ac:dyDescent="0.3">
      <c r="B2" s="46" t="s">
        <v>0</v>
      </c>
      <c r="C2" s="47" t="s">
        <v>168</v>
      </c>
      <c r="D2" s="47" t="s">
        <v>80</v>
      </c>
      <c r="E2" s="47" t="s">
        <v>169</v>
      </c>
      <c r="F2" s="46" t="s">
        <v>1</v>
      </c>
      <c r="G2" s="46" t="s">
        <v>2</v>
      </c>
      <c r="H2" s="46" t="s">
        <v>3</v>
      </c>
      <c r="I2" s="46" t="s">
        <v>4</v>
      </c>
      <c r="J2" s="47" t="s">
        <v>76</v>
      </c>
      <c r="K2" s="48" t="s">
        <v>75</v>
      </c>
      <c r="L2" s="48" t="s">
        <v>5</v>
      </c>
      <c r="M2" s="48" t="s">
        <v>6</v>
      </c>
      <c r="N2" s="46" t="s">
        <v>7</v>
      </c>
      <c r="O2" s="46" t="s">
        <v>9</v>
      </c>
      <c r="P2" s="46" t="s">
        <v>10</v>
      </c>
      <c r="Q2" s="46" t="s">
        <v>11</v>
      </c>
      <c r="R2" s="46" t="s">
        <v>51</v>
      </c>
      <c r="U2" s="13" t="s">
        <v>76</v>
      </c>
      <c r="V2" s="13" t="s">
        <v>77</v>
      </c>
      <c r="W2" s="14" t="s">
        <v>78</v>
      </c>
      <c r="X2" s="14" t="s">
        <v>79</v>
      </c>
      <c r="Z2" s="14" t="s">
        <v>80</v>
      </c>
      <c r="AA2" s="14" t="s">
        <v>81</v>
      </c>
      <c r="AB2" s="14" t="s">
        <v>82</v>
      </c>
      <c r="AC2" s="14" t="s">
        <v>83</v>
      </c>
      <c r="AD2" s="14" t="s">
        <v>84</v>
      </c>
      <c r="AF2" s="14" t="s">
        <v>85</v>
      </c>
      <c r="AG2" s="14" t="s">
        <v>86</v>
      </c>
      <c r="AH2" s="14" t="s">
        <v>87</v>
      </c>
    </row>
    <row r="3" spans="2:34" ht="15" customHeight="1" thickTop="1" thickBot="1" x14ac:dyDescent="0.3">
      <c r="B3" s="22" t="s">
        <v>69</v>
      </c>
      <c r="C3" s="23">
        <f>IFERROR(INDEX($AF$3:$AF$49,MATCH(B3,$AG$3:$AG$49,0)),"")</f>
        <v>43</v>
      </c>
      <c r="D3" s="24">
        <f>IFERROR(INDEX($Z$3:$Z$61,MATCH(F3,$AA$3:$AA$61,0)),"")</f>
        <v>51</v>
      </c>
      <c r="E3" s="25">
        <f>IF(O3="ANUAL", 0,IF(O3="CUAT1", 1,IF(O3="CUAT2", 2,"")))</f>
        <v>2</v>
      </c>
      <c r="F3" s="43" t="s">
        <v>46</v>
      </c>
      <c r="G3" s="44" t="s">
        <v>46</v>
      </c>
      <c r="H3" s="44" t="s">
        <v>47</v>
      </c>
      <c r="I3" s="22" t="s">
        <v>27</v>
      </c>
      <c r="J3" s="23" cm="1">
        <f t="array" ref="J3">INDEX($U$3:$U$170,MATCH(1,($V$3:$V$170 = K3) * ($W$3:$W$170 = L3) * ($X$3:$X$170 = M3),0))</f>
        <v>100</v>
      </c>
      <c r="K3" s="24">
        <f>MATCH(I3,{"Lunes";"Martes";"Miércoles";"Jueves";"Viernes";"Sábado"},0)</f>
        <v>4</v>
      </c>
      <c r="L3" s="29">
        <v>0.33333333333333331</v>
      </c>
      <c r="M3" s="30">
        <v>0.43402777777777779</v>
      </c>
      <c r="N3" s="43" t="s">
        <v>31</v>
      </c>
      <c r="O3" s="44" t="s">
        <v>45</v>
      </c>
      <c r="P3" s="44" t="s">
        <v>17</v>
      </c>
      <c r="Q3" s="44" t="s">
        <v>18</v>
      </c>
      <c r="R3" s="45"/>
      <c r="U3">
        <v>1</v>
      </c>
      <c r="V3" s="15">
        <v>1</v>
      </c>
      <c r="W3" s="16">
        <v>0.33333333333333331</v>
      </c>
      <c r="X3" s="16">
        <v>0.43402777777777779</v>
      </c>
      <c r="Z3">
        <v>1</v>
      </c>
      <c r="AA3" t="s">
        <v>88</v>
      </c>
      <c r="AB3" t="s">
        <v>89</v>
      </c>
      <c r="AC3">
        <v>1</v>
      </c>
      <c r="AD3" s="17" t="s">
        <v>90</v>
      </c>
      <c r="AF3">
        <v>1</v>
      </c>
      <c r="AG3" t="str" cm="1">
        <f t="array" ref="AG3:AG19">"1K"&amp;_xlfn.SEQUENCE(17, 1, 1, 1)</f>
        <v>1K1</v>
      </c>
      <c r="AH3" s="18">
        <v>1</v>
      </c>
    </row>
    <row r="4" spans="2:34" ht="15" customHeight="1" thickBot="1" x14ac:dyDescent="0.3">
      <c r="B4" s="28" t="s">
        <v>69</v>
      </c>
      <c r="C4" s="32">
        <f t="shared" ref="C4:C67" si="0">IFERROR(INDEX($AF$3:$AF$49,MATCH(B4,$AG$3:$AG$49,0)),"")</f>
        <v>43</v>
      </c>
      <c r="D4" s="33">
        <f t="shared" ref="D4:D67" si="1">IFERROR(INDEX($Z$3:$Z$61,MATCH(F4,$AA$3:$AA$61,0)),"")</f>
        <v>51</v>
      </c>
      <c r="E4" s="34">
        <f t="shared" ref="E4:E67" si="2">IF(O4="ANUAL", 0,IF(O4="CUAT1", 1,IF(O4="CUAT2", 2,"")))</f>
        <v>2</v>
      </c>
      <c r="F4" s="26" t="s">
        <v>46</v>
      </c>
      <c r="G4" s="27" t="s">
        <v>46</v>
      </c>
      <c r="H4" s="27" t="s">
        <v>47</v>
      </c>
      <c r="I4" s="28" t="s">
        <v>39</v>
      </c>
      <c r="J4" s="32" cm="1">
        <f t="array" ref="J4">INDEX($U$3:$U$170,MATCH(1,($V$3:$V$170 = K4) * ($W$3:$W$170 = L4) * ($X$3:$X$170 = M4),0))</f>
        <v>134</v>
      </c>
      <c r="K4" s="33">
        <f>MATCH(I4,{"Lunes";"Martes";"Miércoles";"Jueves";"Viernes";"Sábado"},0)</f>
        <v>5</v>
      </c>
      <c r="L4" s="27">
        <v>0.33333333333333331</v>
      </c>
      <c r="M4" s="35">
        <v>0.43402777777777779</v>
      </c>
      <c r="N4" s="26" t="s">
        <v>31</v>
      </c>
      <c r="O4" s="27" t="s">
        <v>45</v>
      </c>
      <c r="P4" s="27" t="s">
        <v>17</v>
      </c>
      <c r="Q4" s="27" t="s">
        <v>18</v>
      </c>
      <c r="R4" s="31"/>
      <c r="U4">
        <v>2</v>
      </c>
      <c r="V4" s="15">
        <v>1</v>
      </c>
      <c r="W4" s="16">
        <v>0.33333333333333331</v>
      </c>
      <c r="X4" s="16">
        <v>0.46527777777777779</v>
      </c>
      <c r="Z4">
        <v>2</v>
      </c>
      <c r="AA4" t="s">
        <v>91</v>
      </c>
      <c r="AB4" t="s">
        <v>92</v>
      </c>
      <c r="AC4">
        <v>1</v>
      </c>
      <c r="AD4" s="17" t="s">
        <v>90</v>
      </c>
      <c r="AF4">
        <v>2</v>
      </c>
      <c r="AG4" s="18" t="str">
        <v>1K2</v>
      </c>
      <c r="AH4" s="18">
        <v>1</v>
      </c>
    </row>
    <row r="5" spans="2:34" ht="15" customHeight="1" thickBot="1" x14ac:dyDescent="0.3">
      <c r="B5" s="28" t="s">
        <v>69</v>
      </c>
      <c r="C5" s="32">
        <f t="shared" si="0"/>
        <v>43</v>
      </c>
      <c r="D5" s="33">
        <f t="shared" si="1"/>
        <v>42</v>
      </c>
      <c r="E5" s="34">
        <f t="shared" si="2"/>
        <v>1</v>
      </c>
      <c r="F5" s="26" t="s">
        <v>28</v>
      </c>
      <c r="G5" s="27" t="s">
        <v>29</v>
      </c>
      <c r="H5" s="27" t="s">
        <v>30</v>
      </c>
      <c r="I5" s="28" t="s">
        <v>27</v>
      </c>
      <c r="J5" s="32" cm="1">
        <f t="array" ref="J5">INDEX($U$3:$U$170,MATCH(1,($V$3:$V$170 = K5) * ($W$3:$W$170 = L5) * ($X$3:$X$170 = M5),0))</f>
        <v>109</v>
      </c>
      <c r="K5" s="33">
        <f>MATCH(I5,{"Lunes";"Martes";"Miércoles";"Jueves";"Viernes";"Sábado"},0)</f>
        <v>4</v>
      </c>
      <c r="L5" s="27">
        <v>0.47222222222222221</v>
      </c>
      <c r="M5" s="35">
        <v>0.58333333333333337</v>
      </c>
      <c r="N5" s="26" t="s">
        <v>31</v>
      </c>
      <c r="O5" s="27" t="s">
        <v>33</v>
      </c>
      <c r="P5" s="27" t="s">
        <v>17</v>
      </c>
      <c r="Q5" s="27" t="s">
        <v>18</v>
      </c>
      <c r="R5" s="31" t="s">
        <v>53</v>
      </c>
      <c r="U5">
        <v>3</v>
      </c>
      <c r="V5" s="15">
        <v>1</v>
      </c>
      <c r="W5" s="16">
        <v>0.33333333333333331</v>
      </c>
      <c r="X5" s="16">
        <v>0.39583333333333331</v>
      </c>
      <c r="Z5">
        <v>3</v>
      </c>
      <c r="AA5" t="s">
        <v>93</v>
      </c>
      <c r="AB5" t="s">
        <v>94</v>
      </c>
      <c r="AC5">
        <v>1</v>
      </c>
      <c r="AD5" s="17" t="s">
        <v>90</v>
      </c>
      <c r="AF5">
        <v>3</v>
      </c>
      <c r="AG5" s="18" t="str">
        <v>1K3</v>
      </c>
      <c r="AH5" s="18">
        <v>1</v>
      </c>
    </row>
    <row r="6" spans="2:34" ht="15" customHeight="1" thickBot="1" x14ac:dyDescent="0.3">
      <c r="B6" s="28" t="s">
        <v>69</v>
      </c>
      <c r="C6" s="32">
        <f t="shared" si="0"/>
        <v>43</v>
      </c>
      <c r="D6" s="33">
        <f t="shared" si="1"/>
        <v>42</v>
      </c>
      <c r="E6" s="34">
        <f t="shared" si="2"/>
        <v>1</v>
      </c>
      <c r="F6" s="26" t="s">
        <v>28</v>
      </c>
      <c r="G6" s="27" t="s">
        <v>29</v>
      </c>
      <c r="H6" s="27" t="s">
        <v>30</v>
      </c>
      <c r="I6" s="28" t="s">
        <v>39</v>
      </c>
      <c r="J6" s="32" cm="1">
        <f t="array" ref="J6">INDEX($U$3:$U$170,MATCH(1,($V$3:$V$170 = K6) * ($W$3:$W$170 = L6) * ($X$3:$X$170 = M6),0))</f>
        <v>141</v>
      </c>
      <c r="K6" s="33">
        <f>MATCH(I6,{"Lunes";"Martes";"Miércoles";"Jueves";"Viernes";"Sábado"},0)</f>
        <v>5</v>
      </c>
      <c r="L6" s="27">
        <v>0.43402777777777779</v>
      </c>
      <c r="M6" s="35">
        <v>0.53472222222222221</v>
      </c>
      <c r="N6" s="26" t="s">
        <v>31</v>
      </c>
      <c r="O6" s="27" t="s">
        <v>33</v>
      </c>
      <c r="P6" s="27" t="s">
        <v>17</v>
      </c>
      <c r="Q6" s="27" t="s">
        <v>18</v>
      </c>
      <c r="R6" s="31" t="s">
        <v>53</v>
      </c>
      <c r="U6">
        <v>4</v>
      </c>
      <c r="V6" s="15">
        <v>1</v>
      </c>
      <c r="W6" s="16">
        <v>0.40277777777777779</v>
      </c>
      <c r="X6" s="16">
        <v>0.46527777777777779</v>
      </c>
      <c r="Z6">
        <v>4</v>
      </c>
      <c r="AA6" t="s">
        <v>95</v>
      </c>
      <c r="AB6" t="s">
        <v>96</v>
      </c>
      <c r="AC6">
        <v>1</v>
      </c>
      <c r="AD6" s="17" t="s">
        <v>90</v>
      </c>
      <c r="AF6">
        <v>4</v>
      </c>
      <c r="AG6" s="18" t="str">
        <v>1K4</v>
      </c>
      <c r="AH6" s="18">
        <v>1</v>
      </c>
    </row>
    <row r="7" spans="2:34" ht="15" customHeight="1" thickBot="1" x14ac:dyDescent="0.3">
      <c r="B7" s="28" t="s">
        <v>69</v>
      </c>
      <c r="C7" s="32">
        <f t="shared" si="0"/>
        <v>43</v>
      </c>
      <c r="D7" s="33">
        <f t="shared" si="1"/>
        <v>43</v>
      </c>
      <c r="E7" s="34">
        <f t="shared" si="2"/>
        <v>1</v>
      </c>
      <c r="F7" s="26" t="s">
        <v>57</v>
      </c>
      <c r="G7" s="27" t="s">
        <v>29</v>
      </c>
      <c r="H7" s="27" t="s">
        <v>54</v>
      </c>
      <c r="I7" s="28" t="s">
        <v>27</v>
      </c>
      <c r="J7" s="32" cm="1">
        <f t="array" ref="J7">INDEX($U$3:$U$170,MATCH(1,($V$3:$V$170 = K7) * ($W$3:$W$170 = L7) * ($X$3:$X$170 = M7),0))</f>
        <v>109</v>
      </c>
      <c r="K7" s="33">
        <f>MATCH(I7,{"Lunes";"Martes";"Miércoles";"Jueves";"Viernes";"Sábado"},0)</f>
        <v>4</v>
      </c>
      <c r="L7" s="27">
        <v>0.47222222222222221</v>
      </c>
      <c r="M7" s="35">
        <v>0.58333333333333337</v>
      </c>
      <c r="N7" s="26" t="s">
        <v>31</v>
      </c>
      <c r="O7" s="27" t="s">
        <v>33</v>
      </c>
      <c r="P7" s="27" t="s">
        <v>17</v>
      </c>
      <c r="Q7" s="27" t="s">
        <v>18</v>
      </c>
      <c r="R7" s="31" t="s">
        <v>53</v>
      </c>
      <c r="U7">
        <v>5</v>
      </c>
      <c r="V7" s="15">
        <v>1</v>
      </c>
      <c r="W7" s="16">
        <v>0.43402777777777779</v>
      </c>
      <c r="X7" s="16">
        <v>0.50347222222222221</v>
      </c>
      <c r="Z7">
        <v>5</v>
      </c>
      <c r="AA7" t="s">
        <v>97</v>
      </c>
      <c r="AB7" t="s">
        <v>98</v>
      </c>
      <c r="AC7">
        <v>1</v>
      </c>
      <c r="AD7" s="17" t="s">
        <v>90</v>
      </c>
      <c r="AF7">
        <v>5</v>
      </c>
      <c r="AG7" t="str">
        <v>1K5</v>
      </c>
      <c r="AH7" s="18">
        <v>1</v>
      </c>
    </row>
    <row r="8" spans="2:34" ht="15" customHeight="1" thickBot="1" x14ac:dyDescent="0.3">
      <c r="B8" s="28" t="s">
        <v>69</v>
      </c>
      <c r="C8" s="32">
        <f t="shared" si="0"/>
        <v>43</v>
      </c>
      <c r="D8" s="33">
        <f t="shared" si="1"/>
        <v>43</v>
      </c>
      <c r="E8" s="34">
        <f t="shared" si="2"/>
        <v>1</v>
      </c>
      <c r="F8" s="26" t="s">
        <v>57</v>
      </c>
      <c r="G8" s="27" t="s">
        <v>29</v>
      </c>
      <c r="H8" s="27" t="s">
        <v>54</v>
      </c>
      <c r="I8" s="28" t="s">
        <v>39</v>
      </c>
      <c r="J8" s="32" cm="1">
        <f t="array" ref="J8">INDEX($U$3:$U$170,MATCH(1,($V$3:$V$170 = K8) * ($W$3:$W$170 = L8) * ($X$3:$X$170 = M8),0))</f>
        <v>141</v>
      </c>
      <c r="K8" s="33">
        <f>MATCH(I8,{"Lunes";"Martes";"Miércoles";"Jueves";"Viernes";"Sábado"},0)</f>
        <v>5</v>
      </c>
      <c r="L8" s="27">
        <v>0.43402777777777779</v>
      </c>
      <c r="M8" s="35">
        <v>0.53472222222222221</v>
      </c>
      <c r="N8" s="26" t="s">
        <v>31</v>
      </c>
      <c r="O8" s="27" t="s">
        <v>33</v>
      </c>
      <c r="P8" s="27" t="s">
        <v>17</v>
      </c>
      <c r="Q8" s="27" t="s">
        <v>18</v>
      </c>
      <c r="R8" s="31" t="s">
        <v>53</v>
      </c>
      <c r="U8">
        <v>6</v>
      </c>
      <c r="V8" s="15">
        <v>1</v>
      </c>
      <c r="W8" s="16">
        <v>0.43402777777777779</v>
      </c>
      <c r="X8" s="16">
        <v>0.53472222222222221</v>
      </c>
      <c r="Z8">
        <v>6</v>
      </c>
      <c r="AA8" t="s">
        <v>99</v>
      </c>
      <c r="AB8" t="s">
        <v>100</v>
      </c>
      <c r="AC8">
        <v>1</v>
      </c>
      <c r="AD8" s="17" t="s">
        <v>90</v>
      </c>
      <c r="AF8">
        <v>6</v>
      </c>
      <c r="AG8" t="str">
        <v>1K6</v>
      </c>
      <c r="AH8" s="18">
        <v>1</v>
      </c>
    </row>
    <row r="9" spans="2:34" ht="15" customHeight="1" thickBot="1" x14ac:dyDescent="0.3">
      <c r="B9" s="28" t="s">
        <v>69</v>
      </c>
      <c r="C9" s="32">
        <f t="shared" si="0"/>
        <v>43</v>
      </c>
      <c r="D9" s="33">
        <f t="shared" si="1"/>
        <v>45</v>
      </c>
      <c r="E9" s="34">
        <f t="shared" si="2"/>
        <v>2</v>
      </c>
      <c r="F9" s="26" t="s">
        <v>34</v>
      </c>
      <c r="G9" s="27" t="s">
        <v>35</v>
      </c>
      <c r="H9" s="27" t="s">
        <v>36</v>
      </c>
      <c r="I9" s="28" t="s">
        <v>14</v>
      </c>
      <c r="J9" s="32" cm="1">
        <f t="array" ref="J9">INDEX($U$3:$U$170,MATCH(1,($V$3:$V$170 = K9) * ($W$3:$W$170 = L9) * ($X$3:$X$170 = M9),0))</f>
        <v>6</v>
      </c>
      <c r="K9" s="33">
        <f>MATCH(I9,{"Lunes";"Martes";"Miércoles";"Jueves";"Viernes";"Sábado"},0)</f>
        <v>1</v>
      </c>
      <c r="L9" s="27">
        <v>0.43402777777777779</v>
      </c>
      <c r="M9" s="35">
        <v>0.53472222222222221</v>
      </c>
      <c r="N9" s="26" t="s">
        <v>31</v>
      </c>
      <c r="O9" s="27" t="s">
        <v>45</v>
      </c>
      <c r="P9" s="27" t="s">
        <v>17</v>
      </c>
      <c r="Q9" s="27" t="s">
        <v>18</v>
      </c>
      <c r="R9" s="31" t="s">
        <v>53</v>
      </c>
      <c r="U9">
        <v>7</v>
      </c>
      <c r="V9" s="15">
        <v>1</v>
      </c>
      <c r="W9" s="16">
        <v>0.43402777777777779</v>
      </c>
      <c r="X9" s="16">
        <v>0.58333333333333337</v>
      </c>
      <c r="Z9">
        <v>7</v>
      </c>
      <c r="AA9" t="s">
        <v>101</v>
      </c>
      <c r="AB9" t="s">
        <v>102</v>
      </c>
      <c r="AC9">
        <v>1</v>
      </c>
      <c r="AD9" s="17" t="s">
        <v>90</v>
      </c>
      <c r="AF9">
        <v>7</v>
      </c>
      <c r="AG9" t="str">
        <v>1K7</v>
      </c>
      <c r="AH9" s="18">
        <v>1</v>
      </c>
    </row>
    <row r="10" spans="2:34" ht="15" customHeight="1" thickBot="1" x14ac:dyDescent="0.3">
      <c r="B10" s="28" t="s">
        <v>69</v>
      </c>
      <c r="C10" s="32">
        <f t="shared" si="0"/>
        <v>43</v>
      </c>
      <c r="D10" s="33">
        <f t="shared" si="1"/>
        <v>45</v>
      </c>
      <c r="E10" s="34">
        <f t="shared" si="2"/>
        <v>2</v>
      </c>
      <c r="F10" s="26" t="s">
        <v>34</v>
      </c>
      <c r="G10" s="27" t="s">
        <v>35</v>
      </c>
      <c r="H10" s="27" t="s">
        <v>36</v>
      </c>
      <c r="I10" s="28" t="s">
        <v>24</v>
      </c>
      <c r="J10" s="32" cm="1">
        <f t="array" ref="J10">INDEX($U$3:$U$170,MATCH(1,($V$3:$V$170 = K10) * ($W$3:$W$170 = L10) * ($X$3:$X$170 = M10),0))</f>
        <v>66</v>
      </c>
      <c r="K10" s="33">
        <f>MATCH(I10,{"Lunes";"Martes";"Miércoles";"Jueves";"Viernes";"Sábado"},0)</f>
        <v>3</v>
      </c>
      <c r="L10" s="27">
        <v>0.33333333333333331</v>
      </c>
      <c r="M10" s="35">
        <v>0.43402777777777779</v>
      </c>
      <c r="N10" s="26" t="s">
        <v>31</v>
      </c>
      <c r="O10" s="27" t="s">
        <v>45</v>
      </c>
      <c r="P10" s="27" t="s">
        <v>17</v>
      </c>
      <c r="Q10" s="27" t="s">
        <v>18</v>
      </c>
      <c r="R10" s="31" t="s">
        <v>53</v>
      </c>
      <c r="U10">
        <v>8</v>
      </c>
      <c r="V10" s="15">
        <v>1</v>
      </c>
      <c r="W10" s="16">
        <v>0.47222222222222221</v>
      </c>
      <c r="X10" s="16">
        <v>0.53472222222222221</v>
      </c>
      <c r="Z10">
        <v>8</v>
      </c>
      <c r="AA10" t="s">
        <v>103</v>
      </c>
      <c r="AB10" t="s">
        <v>104</v>
      </c>
      <c r="AC10">
        <v>1</v>
      </c>
      <c r="AD10" s="17" t="s">
        <v>90</v>
      </c>
      <c r="AF10">
        <v>8</v>
      </c>
      <c r="AG10" t="str">
        <v>1K8</v>
      </c>
      <c r="AH10" s="18">
        <v>1</v>
      </c>
    </row>
    <row r="11" spans="2:34" ht="15" customHeight="1" thickBot="1" x14ac:dyDescent="0.3">
      <c r="B11" s="28" t="s">
        <v>69</v>
      </c>
      <c r="C11" s="32">
        <f t="shared" si="0"/>
        <v>43</v>
      </c>
      <c r="D11" s="33">
        <f t="shared" si="1"/>
        <v>44</v>
      </c>
      <c r="E11" s="34">
        <f t="shared" si="2"/>
        <v>2</v>
      </c>
      <c r="F11" s="26" t="s">
        <v>56</v>
      </c>
      <c r="G11" s="27" t="s">
        <v>35</v>
      </c>
      <c r="H11" s="27" t="s">
        <v>55</v>
      </c>
      <c r="I11" s="28" t="s">
        <v>14</v>
      </c>
      <c r="J11" s="32" cm="1">
        <f t="array" ref="J11">INDEX($U$3:$U$170,MATCH(1,($V$3:$V$170 = K11) * ($W$3:$W$170 = L11) * ($X$3:$X$170 = M11),0))</f>
        <v>6</v>
      </c>
      <c r="K11" s="33">
        <f>MATCH(I11,{"Lunes";"Martes";"Miércoles";"Jueves";"Viernes";"Sábado"},0)</f>
        <v>1</v>
      </c>
      <c r="L11" s="27">
        <v>0.43402777777777779</v>
      </c>
      <c r="M11" s="35">
        <v>0.53472222222222221</v>
      </c>
      <c r="N11" s="26" t="s">
        <v>31</v>
      </c>
      <c r="O11" s="27" t="s">
        <v>45</v>
      </c>
      <c r="P11" s="27" t="s">
        <v>17</v>
      </c>
      <c r="Q11" s="27" t="s">
        <v>18</v>
      </c>
      <c r="R11" s="31" t="s">
        <v>53</v>
      </c>
      <c r="U11">
        <v>9</v>
      </c>
      <c r="V11" s="15">
        <v>1</v>
      </c>
      <c r="W11" s="16">
        <v>0.47222222222222221</v>
      </c>
      <c r="X11" s="16">
        <v>0.58333333333333337</v>
      </c>
      <c r="Z11">
        <v>9</v>
      </c>
      <c r="AA11" t="s">
        <v>105</v>
      </c>
      <c r="AB11" t="s">
        <v>106</v>
      </c>
      <c r="AC11">
        <v>1</v>
      </c>
      <c r="AD11" s="17" t="s">
        <v>90</v>
      </c>
      <c r="AF11">
        <v>9</v>
      </c>
      <c r="AG11" t="str">
        <v>1K9</v>
      </c>
      <c r="AH11" s="18">
        <v>1</v>
      </c>
    </row>
    <row r="12" spans="2:34" ht="15" customHeight="1" thickBot="1" x14ac:dyDescent="0.3">
      <c r="B12" s="28" t="s">
        <v>69</v>
      </c>
      <c r="C12" s="32">
        <f t="shared" si="0"/>
        <v>43</v>
      </c>
      <c r="D12" s="33">
        <f t="shared" si="1"/>
        <v>44</v>
      </c>
      <c r="E12" s="34">
        <f t="shared" si="2"/>
        <v>2</v>
      </c>
      <c r="F12" s="26" t="s">
        <v>56</v>
      </c>
      <c r="G12" s="27" t="s">
        <v>35</v>
      </c>
      <c r="H12" s="27" t="s">
        <v>55</v>
      </c>
      <c r="I12" s="28" t="s">
        <v>24</v>
      </c>
      <c r="J12" s="32" cm="1">
        <f t="array" ref="J12">INDEX($U$3:$U$170,MATCH(1,($V$3:$V$170 = K12) * ($W$3:$W$170 = L12) * ($X$3:$X$170 = M12),0))</f>
        <v>66</v>
      </c>
      <c r="K12" s="33">
        <f>MATCH(I12,{"Lunes";"Martes";"Miércoles";"Jueves";"Viernes";"Sábado"},0)</f>
        <v>3</v>
      </c>
      <c r="L12" s="27">
        <v>0.33333333333333331</v>
      </c>
      <c r="M12" s="35">
        <v>0.43402777777777779</v>
      </c>
      <c r="N12" s="26" t="s">
        <v>31</v>
      </c>
      <c r="O12" s="27" t="s">
        <v>45</v>
      </c>
      <c r="P12" s="27" t="s">
        <v>17</v>
      </c>
      <c r="Q12" s="27" t="s">
        <v>18</v>
      </c>
      <c r="R12" s="31" t="s">
        <v>53</v>
      </c>
      <c r="U12">
        <v>10</v>
      </c>
      <c r="V12" s="15">
        <v>1</v>
      </c>
      <c r="W12" s="16">
        <v>0.50347222222222221</v>
      </c>
      <c r="X12" s="16">
        <v>0.58333333333333337</v>
      </c>
      <c r="AF12">
        <v>10</v>
      </c>
      <c r="AG12" t="str">
        <v>1K10</v>
      </c>
      <c r="AH12" s="18">
        <v>1</v>
      </c>
    </row>
    <row r="13" spans="2:34" ht="15" customHeight="1" thickBot="1" x14ac:dyDescent="0.3">
      <c r="B13" s="28" t="s">
        <v>69</v>
      </c>
      <c r="C13" s="32">
        <f t="shared" si="0"/>
        <v>43</v>
      </c>
      <c r="D13" s="33">
        <f t="shared" si="1"/>
        <v>46</v>
      </c>
      <c r="E13" s="34">
        <f t="shared" si="2"/>
        <v>2</v>
      </c>
      <c r="F13" s="26" t="s">
        <v>37</v>
      </c>
      <c r="G13" s="27" t="s">
        <v>38</v>
      </c>
      <c r="H13" s="27" t="s">
        <v>48</v>
      </c>
      <c r="I13" s="28" t="s">
        <v>27</v>
      </c>
      <c r="J13" s="32" cm="1">
        <f t="array" ref="J13">INDEX($U$3:$U$170,MATCH(1,($V$3:$V$170 = K13) * ($W$3:$W$170 = L13) * ($X$3:$X$170 = M13),0))</f>
        <v>106</v>
      </c>
      <c r="K13" s="33">
        <f>MATCH(I13,{"Lunes";"Martes";"Miércoles";"Jueves";"Viernes";"Sábado"},0)</f>
        <v>4</v>
      </c>
      <c r="L13" s="27">
        <v>0.43402777777777779</v>
      </c>
      <c r="M13" s="35">
        <v>0.53472222222222221</v>
      </c>
      <c r="N13" s="26" t="s">
        <v>31</v>
      </c>
      <c r="O13" s="27" t="s">
        <v>45</v>
      </c>
      <c r="P13" s="27" t="s">
        <v>17</v>
      </c>
      <c r="Q13" s="27" t="s">
        <v>18</v>
      </c>
      <c r="R13" s="31" t="s">
        <v>53</v>
      </c>
      <c r="U13">
        <v>11</v>
      </c>
      <c r="V13" s="15">
        <v>1</v>
      </c>
      <c r="W13" s="16">
        <v>0.50347222222222221</v>
      </c>
      <c r="X13" s="16">
        <v>0.65277777777777779</v>
      </c>
      <c r="Z13">
        <v>10</v>
      </c>
      <c r="AA13" t="s">
        <v>107</v>
      </c>
      <c r="AB13" t="s">
        <v>108</v>
      </c>
      <c r="AC13">
        <v>2</v>
      </c>
      <c r="AD13" s="17" t="s">
        <v>90</v>
      </c>
      <c r="AF13">
        <v>11</v>
      </c>
      <c r="AG13" t="str">
        <v>1K11</v>
      </c>
      <c r="AH13" s="18">
        <v>1</v>
      </c>
    </row>
    <row r="14" spans="2:34" ht="15" customHeight="1" thickBot="1" x14ac:dyDescent="0.3">
      <c r="B14" s="28" t="s">
        <v>69</v>
      </c>
      <c r="C14" s="32">
        <f t="shared" si="0"/>
        <v>43</v>
      </c>
      <c r="D14" s="33">
        <f t="shared" si="1"/>
        <v>46</v>
      </c>
      <c r="E14" s="34">
        <f t="shared" si="2"/>
        <v>2</v>
      </c>
      <c r="F14" s="26" t="s">
        <v>37</v>
      </c>
      <c r="G14" s="27" t="s">
        <v>38</v>
      </c>
      <c r="H14" s="27" t="s">
        <v>48</v>
      </c>
      <c r="I14" s="28" t="s">
        <v>39</v>
      </c>
      <c r="J14" s="32" cm="1">
        <f t="array" ref="J14">INDEX($U$3:$U$170,MATCH(1,($V$3:$V$170 = K14) * ($W$3:$W$170 = L14) * ($X$3:$X$170 = M14),0))</f>
        <v>141</v>
      </c>
      <c r="K14" s="33">
        <f>MATCH(I14,{"Lunes";"Martes";"Miércoles";"Jueves";"Viernes";"Sábado"},0)</f>
        <v>5</v>
      </c>
      <c r="L14" s="27">
        <v>0.43402777777777779</v>
      </c>
      <c r="M14" s="35">
        <v>0.53472222222222221</v>
      </c>
      <c r="N14" s="26" t="s">
        <v>31</v>
      </c>
      <c r="O14" s="27" t="s">
        <v>45</v>
      </c>
      <c r="P14" s="27" t="s">
        <v>17</v>
      </c>
      <c r="Q14" s="27" t="s">
        <v>18</v>
      </c>
      <c r="R14" s="31" t="s">
        <v>53</v>
      </c>
      <c r="U14">
        <v>12</v>
      </c>
      <c r="V14" s="15">
        <v>1</v>
      </c>
      <c r="W14" s="16">
        <v>0.50347222222222221</v>
      </c>
      <c r="X14" s="16">
        <v>0.61458333333333337</v>
      </c>
      <c r="Z14">
        <v>11</v>
      </c>
      <c r="AA14" t="s">
        <v>109</v>
      </c>
      <c r="AB14" t="s">
        <v>110</v>
      </c>
      <c r="AC14">
        <v>2</v>
      </c>
      <c r="AD14" s="17" t="s">
        <v>90</v>
      </c>
      <c r="AF14">
        <v>12</v>
      </c>
      <c r="AG14" t="str">
        <v>1K12</v>
      </c>
      <c r="AH14" s="18">
        <v>1</v>
      </c>
    </row>
    <row r="15" spans="2:34" ht="15" customHeight="1" thickBot="1" x14ac:dyDescent="0.3">
      <c r="B15" s="28" t="s">
        <v>69</v>
      </c>
      <c r="C15" s="32">
        <f t="shared" si="0"/>
        <v>43</v>
      </c>
      <c r="D15" s="33">
        <f t="shared" si="1"/>
        <v>47</v>
      </c>
      <c r="E15" s="34">
        <f t="shared" si="2"/>
        <v>2</v>
      </c>
      <c r="F15" s="26" t="s">
        <v>58</v>
      </c>
      <c r="G15" s="27" t="s">
        <v>38</v>
      </c>
      <c r="H15" s="27" t="s">
        <v>52</v>
      </c>
      <c r="I15" s="28" t="s">
        <v>27</v>
      </c>
      <c r="J15" s="32" cm="1">
        <f t="array" ref="J15">INDEX($U$3:$U$170,MATCH(1,($V$3:$V$170 = K15) * ($W$3:$W$170 = L15) * ($X$3:$X$170 = M15),0))</f>
        <v>106</v>
      </c>
      <c r="K15" s="33">
        <f>MATCH(I15,{"Lunes";"Martes";"Miércoles";"Jueves";"Viernes";"Sábado"},0)</f>
        <v>4</v>
      </c>
      <c r="L15" s="27">
        <v>0.43402777777777779</v>
      </c>
      <c r="M15" s="35">
        <v>0.53472222222222221</v>
      </c>
      <c r="N15" s="26" t="s">
        <v>31</v>
      </c>
      <c r="O15" s="27" t="s">
        <v>45</v>
      </c>
      <c r="P15" s="27" t="s">
        <v>17</v>
      </c>
      <c r="Q15" s="27" t="s">
        <v>18</v>
      </c>
      <c r="R15" s="31" t="s">
        <v>53</v>
      </c>
      <c r="U15">
        <v>13</v>
      </c>
      <c r="V15" s="15">
        <v>1</v>
      </c>
      <c r="W15" s="16">
        <v>0.55208333333333337</v>
      </c>
      <c r="X15" s="16">
        <v>0.61458333333333337</v>
      </c>
      <c r="Z15">
        <v>12</v>
      </c>
      <c r="AA15" t="s">
        <v>111</v>
      </c>
      <c r="AB15" t="s">
        <v>112</v>
      </c>
      <c r="AC15">
        <v>2</v>
      </c>
      <c r="AD15" s="17" t="s">
        <v>90</v>
      </c>
      <c r="AF15">
        <v>13</v>
      </c>
      <c r="AG15" t="str">
        <v>1K13</v>
      </c>
      <c r="AH15" s="18">
        <v>1</v>
      </c>
    </row>
    <row r="16" spans="2:34" ht="15" customHeight="1" thickBot="1" x14ac:dyDescent="0.3">
      <c r="B16" s="28" t="s">
        <v>69</v>
      </c>
      <c r="C16" s="32">
        <f t="shared" si="0"/>
        <v>43</v>
      </c>
      <c r="D16" s="33">
        <f t="shared" si="1"/>
        <v>47</v>
      </c>
      <c r="E16" s="34">
        <f t="shared" si="2"/>
        <v>2</v>
      </c>
      <c r="F16" s="26" t="s">
        <v>58</v>
      </c>
      <c r="G16" s="27" t="s">
        <v>38</v>
      </c>
      <c r="H16" s="27" t="s">
        <v>52</v>
      </c>
      <c r="I16" s="28" t="s">
        <v>39</v>
      </c>
      <c r="J16" s="32" cm="1">
        <f t="array" ref="J16">INDEX($U$3:$U$170,MATCH(1,($V$3:$V$170 = K16) * ($W$3:$W$170 = L16) * ($X$3:$X$170 = M16),0))</f>
        <v>141</v>
      </c>
      <c r="K16" s="33">
        <f>MATCH(I16,{"Lunes";"Martes";"Miércoles";"Jueves";"Viernes";"Sábado"},0)</f>
        <v>5</v>
      </c>
      <c r="L16" s="27">
        <v>0.43402777777777779</v>
      </c>
      <c r="M16" s="35">
        <v>0.53472222222222221</v>
      </c>
      <c r="N16" s="26" t="s">
        <v>31</v>
      </c>
      <c r="O16" s="27" t="s">
        <v>45</v>
      </c>
      <c r="P16" s="27" t="s">
        <v>17</v>
      </c>
      <c r="Q16" s="27" t="s">
        <v>18</v>
      </c>
      <c r="R16" s="31" t="s">
        <v>53</v>
      </c>
      <c r="U16">
        <v>14</v>
      </c>
      <c r="V16" s="15">
        <v>1</v>
      </c>
      <c r="W16" s="16">
        <v>0.55208333333333337</v>
      </c>
      <c r="X16" s="16">
        <v>0.65277777777777779</v>
      </c>
      <c r="Z16">
        <v>13</v>
      </c>
      <c r="AA16" t="s">
        <v>113</v>
      </c>
      <c r="AB16" t="s">
        <v>114</v>
      </c>
      <c r="AC16">
        <v>2</v>
      </c>
      <c r="AD16" s="17" t="s">
        <v>90</v>
      </c>
      <c r="AF16">
        <v>14</v>
      </c>
      <c r="AG16" t="str">
        <v>1K14</v>
      </c>
      <c r="AH16" s="18">
        <v>1</v>
      </c>
    </row>
    <row r="17" spans="2:34" ht="15" customHeight="1" thickBot="1" x14ac:dyDescent="0.3">
      <c r="B17" s="28" t="s">
        <v>69</v>
      </c>
      <c r="C17" s="32">
        <f t="shared" si="0"/>
        <v>43</v>
      </c>
      <c r="D17" s="33">
        <f t="shared" si="1"/>
        <v>40</v>
      </c>
      <c r="E17" s="34">
        <f t="shared" si="2"/>
        <v>1</v>
      </c>
      <c r="F17" s="26" t="s">
        <v>22</v>
      </c>
      <c r="G17" s="27" t="s">
        <v>22</v>
      </c>
      <c r="H17" s="27" t="s">
        <v>23</v>
      </c>
      <c r="I17" s="28" t="s">
        <v>14</v>
      </c>
      <c r="J17" s="32" cm="1">
        <f t="array" ref="J17">INDEX($U$3:$U$170,MATCH(1,($V$3:$V$170 = K17) * ($W$3:$W$170 = L17) * ($X$3:$X$170 = M17),0))</f>
        <v>6</v>
      </c>
      <c r="K17" s="33">
        <f>MATCH(I17,{"Lunes";"Martes";"Miércoles";"Jueves";"Viernes";"Sábado"},0)</f>
        <v>1</v>
      </c>
      <c r="L17" s="27">
        <v>0.43402777777777779</v>
      </c>
      <c r="M17" s="35">
        <v>0.53472222222222221</v>
      </c>
      <c r="N17" s="26" t="s">
        <v>31</v>
      </c>
      <c r="O17" s="27" t="s">
        <v>33</v>
      </c>
      <c r="P17" s="27" t="s">
        <v>17</v>
      </c>
      <c r="Q17" s="27" t="s">
        <v>18</v>
      </c>
      <c r="R17" s="31"/>
      <c r="U17">
        <v>15</v>
      </c>
      <c r="V17" s="15">
        <v>1</v>
      </c>
      <c r="W17" s="16">
        <v>0.58333333333333337</v>
      </c>
      <c r="X17" s="16">
        <v>0.65277777777777779</v>
      </c>
      <c r="Z17">
        <v>14</v>
      </c>
      <c r="AA17" t="s">
        <v>115</v>
      </c>
      <c r="AB17" t="s">
        <v>116</v>
      </c>
      <c r="AC17">
        <v>2</v>
      </c>
      <c r="AD17" s="17" t="s">
        <v>90</v>
      </c>
      <c r="AF17">
        <v>15</v>
      </c>
      <c r="AG17" t="str">
        <v>1K15</v>
      </c>
      <c r="AH17" s="18">
        <v>1</v>
      </c>
    </row>
    <row r="18" spans="2:34" ht="15" customHeight="1" thickBot="1" x14ac:dyDescent="0.3">
      <c r="B18" s="28" t="s">
        <v>69</v>
      </c>
      <c r="C18" s="32">
        <f t="shared" si="0"/>
        <v>43</v>
      </c>
      <c r="D18" s="33">
        <f t="shared" si="1"/>
        <v>40</v>
      </c>
      <c r="E18" s="34">
        <f t="shared" si="2"/>
        <v>1</v>
      </c>
      <c r="F18" s="26" t="s">
        <v>22</v>
      </c>
      <c r="G18" s="27" t="s">
        <v>22</v>
      </c>
      <c r="H18" s="27" t="s">
        <v>23</v>
      </c>
      <c r="I18" s="28" t="s">
        <v>24</v>
      </c>
      <c r="J18" s="32" cm="1">
        <f t="array" ref="J18">INDEX($U$3:$U$170,MATCH(1,($V$3:$V$170 = K18) * ($W$3:$W$170 = L18) * ($X$3:$X$170 = M18),0))</f>
        <v>66</v>
      </c>
      <c r="K18" s="33">
        <f>MATCH(I18,{"Lunes";"Martes";"Miércoles";"Jueves";"Viernes";"Sábado"},0)</f>
        <v>3</v>
      </c>
      <c r="L18" s="27">
        <v>0.33333333333333331</v>
      </c>
      <c r="M18" s="35">
        <v>0.43402777777777779</v>
      </c>
      <c r="N18" s="26" t="s">
        <v>31</v>
      </c>
      <c r="O18" s="27" t="s">
        <v>33</v>
      </c>
      <c r="P18" s="27" t="s">
        <v>17</v>
      </c>
      <c r="Q18" s="27" t="s">
        <v>18</v>
      </c>
      <c r="R18" s="31"/>
      <c r="U18">
        <v>16</v>
      </c>
      <c r="V18" s="15">
        <v>1</v>
      </c>
      <c r="W18" s="16">
        <v>0.62152777777777779</v>
      </c>
      <c r="X18" s="16">
        <v>0.68402777777777779</v>
      </c>
      <c r="Z18">
        <v>15</v>
      </c>
      <c r="AA18" t="s">
        <v>117</v>
      </c>
      <c r="AB18" t="s">
        <v>118</v>
      </c>
      <c r="AC18">
        <v>2</v>
      </c>
      <c r="AD18" s="17" t="s">
        <v>90</v>
      </c>
      <c r="AF18">
        <v>16</v>
      </c>
      <c r="AG18" t="str">
        <v>1K16</v>
      </c>
      <c r="AH18" s="18">
        <v>1</v>
      </c>
    </row>
    <row r="19" spans="2:34" ht="15" customHeight="1" thickBot="1" x14ac:dyDescent="0.3">
      <c r="B19" s="22" t="s">
        <v>69</v>
      </c>
      <c r="C19" s="32">
        <f t="shared" si="0"/>
        <v>43</v>
      </c>
      <c r="D19" s="33">
        <f t="shared" si="1"/>
        <v>39</v>
      </c>
      <c r="E19" s="34">
        <f t="shared" si="2"/>
        <v>2</v>
      </c>
      <c r="F19" s="26" t="s">
        <v>42</v>
      </c>
      <c r="G19" s="27" t="s">
        <v>42</v>
      </c>
      <c r="H19" s="27" t="s">
        <v>43</v>
      </c>
      <c r="I19" s="28" t="s">
        <v>14</v>
      </c>
      <c r="J19" s="32" cm="1">
        <f t="array" ref="J19">INDEX($U$3:$U$170,MATCH(1,($V$3:$V$170 = K19) * ($W$3:$W$170 = L19) * ($X$3:$X$170 = M19),0))</f>
        <v>1</v>
      </c>
      <c r="K19" s="33">
        <f>MATCH(I19,{"Lunes";"Martes";"Miércoles";"Jueves";"Viernes";"Sábado"},0)</f>
        <v>1</v>
      </c>
      <c r="L19" s="27">
        <v>0.33333333333333331</v>
      </c>
      <c r="M19" s="35">
        <v>0.43402777777777779</v>
      </c>
      <c r="N19" s="26" t="s">
        <v>31</v>
      </c>
      <c r="O19" s="27" t="s">
        <v>45</v>
      </c>
      <c r="P19" s="27" t="s">
        <v>17</v>
      </c>
      <c r="Q19" s="27" t="s">
        <v>18</v>
      </c>
      <c r="R19" s="31"/>
      <c r="U19">
        <v>17</v>
      </c>
      <c r="V19" s="15">
        <v>1</v>
      </c>
      <c r="W19" s="16">
        <v>0.62152777777777779</v>
      </c>
      <c r="X19" s="16">
        <v>0.75347222222222221</v>
      </c>
      <c r="Z19">
        <v>16</v>
      </c>
      <c r="AA19" t="s">
        <v>119</v>
      </c>
      <c r="AB19" t="s">
        <v>120</v>
      </c>
      <c r="AC19">
        <v>2</v>
      </c>
      <c r="AD19" s="17" t="s">
        <v>90</v>
      </c>
      <c r="AF19">
        <v>17</v>
      </c>
      <c r="AG19" t="str">
        <v>1K17</v>
      </c>
      <c r="AH19" s="18">
        <v>1</v>
      </c>
    </row>
    <row r="20" spans="2:34" ht="15" customHeight="1" thickBot="1" x14ac:dyDescent="0.3">
      <c r="B20" s="28" t="s">
        <v>69</v>
      </c>
      <c r="C20" s="32">
        <f t="shared" si="0"/>
        <v>43</v>
      </c>
      <c r="D20" s="33">
        <f t="shared" si="1"/>
        <v>39</v>
      </c>
      <c r="E20" s="34">
        <f t="shared" si="2"/>
        <v>2</v>
      </c>
      <c r="F20" s="26" t="s">
        <v>42</v>
      </c>
      <c r="G20" s="27" t="s">
        <v>42</v>
      </c>
      <c r="H20" s="27" t="s">
        <v>43</v>
      </c>
      <c r="I20" s="28" t="s">
        <v>24</v>
      </c>
      <c r="J20" s="32" cm="1">
        <f t="array" ref="J20">INDEX($U$3:$U$170,MATCH(1,($V$3:$V$170 = K20) * ($W$3:$W$170 = L20) * ($X$3:$X$170 = M20),0))</f>
        <v>73</v>
      </c>
      <c r="K20" s="33">
        <f>MATCH(I20,{"Lunes";"Martes";"Miércoles";"Jueves";"Viernes";"Sábado"},0)</f>
        <v>3</v>
      </c>
      <c r="L20" s="27">
        <v>0.43402777777777779</v>
      </c>
      <c r="M20" s="35">
        <v>0.53472222222222221</v>
      </c>
      <c r="N20" s="26" t="s">
        <v>31</v>
      </c>
      <c r="O20" s="27" t="s">
        <v>45</v>
      </c>
      <c r="P20" s="27" t="s">
        <v>17</v>
      </c>
      <c r="Q20" s="27" t="s">
        <v>18</v>
      </c>
      <c r="R20" s="31"/>
      <c r="U20">
        <v>18</v>
      </c>
      <c r="V20" s="15">
        <v>1</v>
      </c>
      <c r="W20" s="16">
        <v>0.62152777777777779</v>
      </c>
      <c r="X20" s="16">
        <v>0.72222222222222221</v>
      </c>
      <c r="AF20">
        <v>18</v>
      </c>
      <c r="AG20" t="str" cm="1">
        <f t="array" ref="AG20:AG30">"2K"&amp;_xlfn.SEQUENCE(11, 1, 1, 1)</f>
        <v>2K1</v>
      </c>
      <c r="AH20" s="18">
        <v>1</v>
      </c>
    </row>
    <row r="21" spans="2:34" ht="15" customHeight="1" thickBot="1" x14ac:dyDescent="0.3">
      <c r="B21" s="28" t="s">
        <v>69</v>
      </c>
      <c r="C21" s="32">
        <f t="shared" si="0"/>
        <v>43</v>
      </c>
      <c r="D21" s="33">
        <f t="shared" si="1"/>
        <v>48</v>
      </c>
      <c r="E21" s="34">
        <f t="shared" si="2"/>
        <v>0</v>
      </c>
      <c r="F21" s="26" t="s">
        <v>50</v>
      </c>
      <c r="G21" s="27" t="s">
        <v>40</v>
      </c>
      <c r="H21" s="27" t="s">
        <v>41</v>
      </c>
      <c r="I21" s="28" t="s">
        <v>21</v>
      </c>
      <c r="J21" s="32" cm="1">
        <f t="array" ref="J21">INDEX($U$3:$U$170,MATCH(1,($V$3:$V$170 = K21) * ($W$3:$W$170 = L21) * ($X$3:$X$170 = M21),0))</f>
        <v>34</v>
      </c>
      <c r="K21" s="33">
        <f>MATCH(I21,{"Lunes";"Martes";"Miércoles";"Jueves";"Viernes";"Sábado"},0)</f>
        <v>2</v>
      </c>
      <c r="L21" s="27">
        <v>0.33333333333333331</v>
      </c>
      <c r="M21" s="35">
        <v>0.53472222222222221</v>
      </c>
      <c r="N21" s="26" t="s">
        <v>15</v>
      </c>
      <c r="O21" s="27" t="s">
        <v>16</v>
      </c>
      <c r="P21" s="27" t="s">
        <v>17</v>
      </c>
      <c r="Q21" s="27" t="s">
        <v>18</v>
      </c>
      <c r="R21" s="31"/>
      <c r="U21">
        <v>19</v>
      </c>
      <c r="V21" s="15">
        <v>1</v>
      </c>
      <c r="W21" s="16">
        <v>0.65277777777777779</v>
      </c>
      <c r="X21" s="16">
        <v>0.75347222222222221</v>
      </c>
      <c r="Z21">
        <v>17</v>
      </c>
      <c r="AA21" t="s">
        <v>121</v>
      </c>
      <c r="AB21" t="s">
        <v>122</v>
      </c>
      <c r="AC21">
        <v>3</v>
      </c>
      <c r="AD21" s="17" t="s">
        <v>90</v>
      </c>
      <c r="AF21">
        <v>19</v>
      </c>
      <c r="AG21" t="str">
        <v>2K2</v>
      </c>
      <c r="AH21" s="18">
        <v>1</v>
      </c>
    </row>
    <row r="22" spans="2:34" ht="15" customHeight="1" thickBot="1" x14ac:dyDescent="0.3">
      <c r="B22" s="28" t="s">
        <v>69</v>
      </c>
      <c r="C22" s="32">
        <f t="shared" si="0"/>
        <v>43</v>
      </c>
      <c r="D22" s="33">
        <f t="shared" si="1"/>
        <v>41</v>
      </c>
      <c r="E22" s="34">
        <f t="shared" si="2"/>
        <v>1</v>
      </c>
      <c r="F22" s="26" t="s">
        <v>25</v>
      </c>
      <c r="G22" s="27" t="s">
        <v>25</v>
      </c>
      <c r="H22" s="27" t="s">
        <v>26</v>
      </c>
      <c r="I22" s="28" t="s">
        <v>24</v>
      </c>
      <c r="J22" s="32" cm="1">
        <f t="array" ref="J22">INDEX($U$3:$U$170,MATCH(1,($V$3:$V$170 = K22) * ($W$3:$W$170 = L22) * ($X$3:$X$170 = M22),0))</f>
        <v>74</v>
      </c>
      <c r="K22" s="33">
        <f>MATCH(I22,{"Lunes";"Martes";"Miércoles";"Jueves";"Viernes";"Sábado"},0)</f>
        <v>3</v>
      </c>
      <c r="L22" s="27">
        <v>0.43402777777777779</v>
      </c>
      <c r="M22" s="35">
        <v>0.58333333333333337</v>
      </c>
      <c r="N22" s="26" t="s">
        <v>31</v>
      </c>
      <c r="O22" s="27" t="s">
        <v>33</v>
      </c>
      <c r="P22" s="27" t="s">
        <v>17</v>
      </c>
      <c r="Q22" s="27" t="s">
        <v>18</v>
      </c>
      <c r="R22" s="31"/>
      <c r="U22">
        <v>20</v>
      </c>
      <c r="V22" s="15">
        <v>1</v>
      </c>
      <c r="W22" s="16">
        <v>0.69097222222222221</v>
      </c>
      <c r="X22" s="16">
        <v>0.75347222222222221</v>
      </c>
      <c r="Z22">
        <v>18</v>
      </c>
      <c r="AA22" t="s">
        <v>123</v>
      </c>
      <c r="AB22" t="s">
        <v>124</v>
      </c>
      <c r="AC22">
        <v>3</v>
      </c>
      <c r="AD22" s="17" t="s">
        <v>90</v>
      </c>
      <c r="AF22">
        <v>20</v>
      </c>
      <c r="AG22" t="str">
        <v>2K3</v>
      </c>
      <c r="AH22" s="18">
        <v>1</v>
      </c>
    </row>
    <row r="23" spans="2:34" ht="15" customHeight="1" thickBot="1" x14ac:dyDescent="0.3">
      <c r="B23" s="28" t="s">
        <v>69</v>
      </c>
      <c r="C23" s="32">
        <f t="shared" si="0"/>
        <v>43</v>
      </c>
      <c r="D23" s="33">
        <f t="shared" si="1"/>
        <v>41</v>
      </c>
      <c r="E23" s="34">
        <f t="shared" si="2"/>
        <v>1</v>
      </c>
      <c r="F23" s="26" t="s">
        <v>25</v>
      </c>
      <c r="G23" s="27" t="s">
        <v>25</v>
      </c>
      <c r="H23" s="27" t="s">
        <v>26</v>
      </c>
      <c r="I23" s="28" t="s">
        <v>27</v>
      </c>
      <c r="J23" s="32" cm="1">
        <f t="array" ref="J23">INDEX($U$3:$U$170,MATCH(1,($V$3:$V$170 = K23) * ($W$3:$W$170 = L23) * ($X$3:$X$170 = M23),0))</f>
        <v>101</v>
      </c>
      <c r="K23" s="33">
        <f>MATCH(I23,{"Lunes";"Martes";"Miércoles";"Jueves";"Viernes";"Sábado"},0)</f>
        <v>4</v>
      </c>
      <c r="L23" s="27">
        <v>0.33333333333333331</v>
      </c>
      <c r="M23" s="35">
        <v>0.46527777777777779</v>
      </c>
      <c r="N23" s="26" t="s">
        <v>31</v>
      </c>
      <c r="O23" s="27" t="s">
        <v>33</v>
      </c>
      <c r="P23" s="27" t="s">
        <v>17</v>
      </c>
      <c r="Q23" s="27" t="s">
        <v>18</v>
      </c>
      <c r="R23" s="31"/>
      <c r="U23">
        <v>21</v>
      </c>
      <c r="V23" s="15">
        <v>1</v>
      </c>
      <c r="W23" s="16">
        <v>0.72222222222222221</v>
      </c>
      <c r="X23" s="16">
        <v>0.79166666666666663</v>
      </c>
      <c r="Z23">
        <v>19</v>
      </c>
      <c r="AA23" t="s">
        <v>125</v>
      </c>
      <c r="AB23" t="s">
        <v>126</v>
      </c>
      <c r="AC23">
        <v>3</v>
      </c>
      <c r="AD23" s="17" t="s">
        <v>90</v>
      </c>
      <c r="AF23">
        <v>21</v>
      </c>
      <c r="AG23" t="str">
        <v>2K4</v>
      </c>
      <c r="AH23" s="18">
        <v>1</v>
      </c>
    </row>
    <row r="24" spans="2:34" ht="15" customHeight="1" thickBot="1" x14ac:dyDescent="0.3">
      <c r="B24" s="28" t="s">
        <v>69</v>
      </c>
      <c r="C24" s="32">
        <f t="shared" si="0"/>
        <v>43</v>
      </c>
      <c r="D24" s="33">
        <f t="shared" si="1"/>
        <v>50</v>
      </c>
      <c r="E24" s="34">
        <f t="shared" si="2"/>
        <v>1</v>
      </c>
      <c r="F24" s="26" t="s">
        <v>49</v>
      </c>
      <c r="G24" s="27" t="s">
        <v>19</v>
      </c>
      <c r="H24" s="27" t="s">
        <v>20</v>
      </c>
      <c r="I24" s="28" t="s">
        <v>59</v>
      </c>
      <c r="J24" s="32" cm="1">
        <f t="array" ref="J24">INDEX($U$3:$U$170,MATCH(1,($V$3:$V$170 = K24) * ($W$3:$W$170 = L24) * ($X$3:$X$170 = M24),0))</f>
        <v>167</v>
      </c>
      <c r="K24" s="33">
        <f>MATCH(I24,{"Lunes";"Martes";"Miércoles";"Jueves";"Viernes";"Sábado"},0)</f>
        <v>6</v>
      </c>
      <c r="L24" s="27">
        <v>0.33333333333333331</v>
      </c>
      <c r="M24" s="35">
        <v>0.43402777777777779</v>
      </c>
      <c r="N24" s="26" t="s">
        <v>31</v>
      </c>
      <c r="O24" s="27" t="s">
        <v>33</v>
      </c>
      <c r="P24" s="27" t="s">
        <v>17</v>
      </c>
      <c r="Q24" s="27" t="s">
        <v>18</v>
      </c>
      <c r="R24" s="31" t="s">
        <v>53</v>
      </c>
      <c r="U24">
        <v>22</v>
      </c>
      <c r="V24" s="15">
        <v>1</v>
      </c>
      <c r="W24" s="16">
        <v>0.72222222222222221</v>
      </c>
      <c r="X24" s="16">
        <v>0.82291666666666663</v>
      </c>
      <c r="Z24">
        <v>20</v>
      </c>
      <c r="AA24" t="s">
        <v>127</v>
      </c>
      <c r="AB24" t="s">
        <v>128</v>
      </c>
      <c r="AC24">
        <v>3</v>
      </c>
      <c r="AD24" s="17" t="s">
        <v>90</v>
      </c>
      <c r="AF24">
        <v>22</v>
      </c>
      <c r="AG24" t="str">
        <v>2K5</v>
      </c>
      <c r="AH24" s="18">
        <v>1</v>
      </c>
    </row>
    <row r="25" spans="2:34" ht="15" customHeight="1" thickBot="1" x14ac:dyDescent="0.3">
      <c r="B25" s="28" t="s">
        <v>69</v>
      </c>
      <c r="C25" s="32">
        <f t="shared" si="0"/>
        <v>43</v>
      </c>
      <c r="D25" s="33">
        <f t="shared" si="1"/>
        <v>49</v>
      </c>
      <c r="E25" s="34">
        <f t="shared" si="2"/>
        <v>1</v>
      </c>
      <c r="F25" s="26" t="s">
        <v>12</v>
      </c>
      <c r="G25" s="27" t="s">
        <v>12</v>
      </c>
      <c r="H25" s="27" t="s">
        <v>13</v>
      </c>
      <c r="I25" s="28" t="s">
        <v>14</v>
      </c>
      <c r="J25" s="32" cm="1">
        <f t="array" ref="J25">INDEX($U$3:$U$170,MATCH(1,($V$3:$V$170 = K25) * ($W$3:$W$170 = L25) * ($X$3:$X$170 = M25),0))</f>
        <v>1</v>
      </c>
      <c r="K25" s="33">
        <f>MATCH(I25,{"Lunes";"Martes";"Miércoles";"Jueves";"Viernes";"Sábado"},0)</f>
        <v>1</v>
      </c>
      <c r="L25" s="27">
        <v>0.33333333333333331</v>
      </c>
      <c r="M25" s="35">
        <v>0.43402777777777779</v>
      </c>
      <c r="N25" s="26" t="s">
        <v>31</v>
      </c>
      <c r="O25" s="27" t="s">
        <v>33</v>
      </c>
      <c r="P25" s="27" t="s">
        <v>17</v>
      </c>
      <c r="Q25" s="27" t="s">
        <v>18</v>
      </c>
      <c r="R25" s="31"/>
      <c r="U25">
        <v>23</v>
      </c>
      <c r="V25" s="15">
        <v>1</v>
      </c>
      <c r="W25" s="16">
        <v>0.76041666666666663</v>
      </c>
      <c r="X25" s="16">
        <v>0.86111111111111116</v>
      </c>
      <c r="Z25">
        <v>21</v>
      </c>
      <c r="AA25" t="s">
        <v>129</v>
      </c>
      <c r="AB25" t="s">
        <v>130</v>
      </c>
      <c r="AC25">
        <v>3</v>
      </c>
      <c r="AD25" s="17" t="s">
        <v>90</v>
      </c>
      <c r="AF25">
        <v>23</v>
      </c>
      <c r="AG25" t="str">
        <v>2K6</v>
      </c>
      <c r="AH25" s="18">
        <v>1</v>
      </c>
    </row>
    <row r="26" spans="2:34" ht="15" customHeight="1" thickBot="1" x14ac:dyDescent="0.3">
      <c r="B26" s="28" t="s">
        <v>69</v>
      </c>
      <c r="C26" s="36">
        <f t="shared" si="0"/>
        <v>43</v>
      </c>
      <c r="D26" s="37">
        <f t="shared" si="1"/>
        <v>49</v>
      </c>
      <c r="E26" s="38">
        <f t="shared" si="2"/>
        <v>1</v>
      </c>
      <c r="F26" s="26" t="s">
        <v>12</v>
      </c>
      <c r="G26" s="27" t="s">
        <v>12</v>
      </c>
      <c r="H26" s="27" t="s">
        <v>13</v>
      </c>
      <c r="I26" s="28" t="s">
        <v>39</v>
      </c>
      <c r="J26" s="36" cm="1">
        <f t="array" ref="J26">INDEX($U$3:$U$170,MATCH(1,($V$3:$V$170 = K26) * ($W$3:$W$170 = L26) * ($X$3:$X$170 = M26),0))</f>
        <v>134</v>
      </c>
      <c r="K26" s="37">
        <f>MATCH(I26,{"Lunes";"Martes";"Miércoles";"Jueves";"Viernes";"Sábado"},0)</f>
        <v>5</v>
      </c>
      <c r="L26" s="39">
        <v>0.33333333333333331</v>
      </c>
      <c r="M26" s="40">
        <v>0.43402777777777779</v>
      </c>
      <c r="N26" s="26" t="s">
        <v>31</v>
      </c>
      <c r="O26" s="27" t="s">
        <v>33</v>
      </c>
      <c r="P26" s="27" t="s">
        <v>17</v>
      </c>
      <c r="Q26" s="27" t="s">
        <v>18</v>
      </c>
      <c r="R26" s="31"/>
      <c r="U26">
        <v>24</v>
      </c>
      <c r="V26" s="15">
        <v>1</v>
      </c>
      <c r="W26" s="16">
        <v>0.76041666666666663</v>
      </c>
      <c r="X26" s="16">
        <v>0.89236111111111116</v>
      </c>
      <c r="Z26">
        <v>22</v>
      </c>
      <c r="AA26" t="s">
        <v>131</v>
      </c>
      <c r="AB26" t="s">
        <v>132</v>
      </c>
      <c r="AC26">
        <v>3</v>
      </c>
      <c r="AD26" s="17" t="s">
        <v>90</v>
      </c>
      <c r="AF26">
        <v>24</v>
      </c>
      <c r="AG26" t="str">
        <v>2K7</v>
      </c>
      <c r="AH26" s="18">
        <v>1</v>
      </c>
    </row>
    <row r="27" spans="2:34" ht="15" customHeight="1" thickBot="1" x14ac:dyDescent="0.3">
      <c r="R27" s="13"/>
      <c r="U27">
        <v>25</v>
      </c>
      <c r="V27" s="15">
        <v>1</v>
      </c>
      <c r="W27" s="16">
        <v>0.79166666666666663</v>
      </c>
      <c r="X27" s="16">
        <v>0.86111111111111116</v>
      </c>
      <c r="Z27">
        <v>23</v>
      </c>
      <c r="AA27" t="s">
        <v>133</v>
      </c>
      <c r="AB27" t="s">
        <v>134</v>
      </c>
      <c r="AC27">
        <v>3</v>
      </c>
      <c r="AD27" s="17" t="s">
        <v>90</v>
      </c>
      <c r="AF27">
        <v>25</v>
      </c>
      <c r="AG27" t="str">
        <v>2K8</v>
      </c>
      <c r="AH27" s="18">
        <v>1</v>
      </c>
    </row>
    <row r="28" spans="2:34" ht="15" customHeight="1" thickBot="1" x14ac:dyDescent="0.3">
      <c r="R28" s="13"/>
      <c r="U28">
        <v>26</v>
      </c>
      <c r="V28" s="15">
        <v>1</v>
      </c>
      <c r="W28" s="16">
        <v>0.82986111111111116</v>
      </c>
      <c r="X28" s="16">
        <v>0.89236111111111116</v>
      </c>
      <c r="Z28">
        <v>24</v>
      </c>
      <c r="AA28" t="s">
        <v>135</v>
      </c>
      <c r="AB28" t="s">
        <v>136</v>
      </c>
      <c r="AC28">
        <v>3</v>
      </c>
      <c r="AD28" s="17" t="s">
        <v>137</v>
      </c>
      <c r="AF28">
        <v>26</v>
      </c>
      <c r="AG28" t="str">
        <v>2K9</v>
      </c>
      <c r="AH28" s="18">
        <v>1</v>
      </c>
    </row>
    <row r="29" spans="2:34" ht="15" customHeight="1" thickTop="1" thickBot="1" x14ac:dyDescent="0.3">
      <c r="B29" s="46" t="s">
        <v>0</v>
      </c>
      <c r="C29" s="47" t="s">
        <v>168</v>
      </c>
      <c r="D29" s="47" t="s">
        <v>80</v>
      </c>
      <c r="E29" s="47" t="s">
        <v>169</v>
      </c>
      <c r="F29" s="46" t="s">
        <v>1</v>
      </c>
      <c r="G29" s="46" t="s">
        <v>2</v>
      </c>
      <c r="H29" s="46" t="s">
        <v>3</v>
      </c>
      <c r="I29" s="46" t="s">
        <v>4</v>
      </c>
      <c r="J29" s="47" t="s">
        <v>76</v>
      </c>
      <c r="K29" s="48" t="s">
        <v>75</v>
      </c>
      <c r="L29" s="48" t="s">
        <v>5</v>
      </c>
      <c r="M29" s="48" t="s">
        <v>6</v>
      </c>
      <c r="N29" s="46" t="s">
        <v>7</v>
      </c>
      <c r="O29" s="46" t="s">
        <v>9</v>
      </c>
      <c r="P29" s="46" t="s">
        <v>10</v>
      </c>
      <c r="Q29" s="46" t="s">
        <v>11</v>
      </c>
      <c r="R29" s="46" t="s">
        <v>51</v>
      </c>
      <c r="U29">
        <v>27</v>
      </c>
      <c r="V29" s="15">
        <v>1</v>
      </c>
      <c r="W29" s="16">
        <v>0.82986111111111116</v>
      </c>
      <c r="X29" s="16">
        <v>0.96180555555555558</v>
      </c>
      <c r="Z29">
        <v>25</v>
      </c>
      <c r="AA29" t="s">
        <v>138</v>
      </c>
      <c r="AB29" t="s">
        <v>139</v>
      </c>
      <c r="AC29">
        <v>3</v>
      </c>
      <c r="AD29" s="17" t="s">
        <v>137</v>
      </c>
      <c r="AF29">
        <v>27</v>
      </c>
      <c r="AG29" t="str">
        <v>2K10</v>
      </c>
      <c r="AH29" s="18">
        <v>1</v>
      </c>
    </row>
    <row r="30" spans="2:34" ht="15" customHeight="1" thickTop="1" thickBot="1" x14ac:dyDescent="0.3">
      <c r="B30" s="22" t="s">
        <v>70</v>
      </c>
      <c r="C30" s="23">
        <f t="shared" si="0"/>
        <v>44</v>
      </c>
      <c r="D30" s="24">
        <f t="shared" si="1"/>
        <v>51</v>
      </c>
      <c r="E30" s="25">
        <f t="shared" si="2"/>
        <v>2</v>
      </c>
      <c r="F30" s="43" t="s">
        <v>46</v>
      </c>
      <c r="G30" s="44" t="s">
        <v>46</v>
      </c>
      <c r="H30" s="44" t="s">
        <v>47</v>
      </c>
      <c r="I30" s="22" t="s">
        <v>14</v>
      </c>
      <c r="J30" s="23" cm="1">
        <f t="array" ref="J30">INDEX($U$3:$U$170,MATCH(1,($V$3:$V$170 = K30) * ($W$3:$W$170 = L30) * ($X$3:$X$170 = M30),0))</f>
        <v>14</v>
      </c>
      <c r="K30" s="24">
        <f>MATCH(I30,{"Lunes";"Martes";"Miércoles";"Jueves";"Viernes";"Sábado"},0)</f>
        <v>1</v>
      </c>
      <c r="L30" s="29">
        <v>0.55208333333333337</v>
      </c>
      <c r="M30" s="30">
        <v>0.65277777777777779</v>
      </c>
      <c r="N30" s="43" t="s">
        <v>31</v>
      </c>
      <c r="O30" s="44" t="s">
        <v>45</v>
      </c>
      <c r="P30" s="44" t="s">
        <v>17</v>
      </c>
      <c r="Q30" s="44" t="s">
        <v>18</v>
      </c>
      <c r="R30" s="45"/>
      <c r="U30">
        <v>28</v>
      </c>
      <c r="V30" s="15">
        <v>1</v>
      </c>
      <c r="W30" s="16">
        <v>0.82986111111111116</v>
      </c>
      <c r="X30" s="16">
        <v>0.93055555555555558</v>
      </c>
      <c r="AF30">
        <v>28</v>
      </c>
      <c r="AG30" t="str">
        <v>2K11</v>
      </c>
      <c r="AH30" s="18">
        <v>1</v>
      </c>
    </row>
    <row r="31" spans="2:34" ht="15" customHeight="1" thickBot="1" x14ac:dyDescent="0.3">
      <c r="B31" s="28" t="s">
        <v>70</v>
      </c>
      <c r="C31" s="32">
        <f t="shared" si="0"/>
        <v>44</v>
      </c>
      <c r="D31" s="33">
        <f t="shared" si="1"/>
        <v>51</v>
      </c>
      <c r="E31" s="34">
        <f t="shared" si="2"/>
        <v>2</v>
      </c>
      <c r="F31" s="26" t="s">
        <v>46</v>
      </c>
      <c r="G31" s="27" t="s">
        <v>46</v>
      </c>
      <c r="H31" s="27" t="s">
        <v>47</v>
      </c>
      <c r="I31" s="28" t="s">
        <v>24</v>
      </c>
      <c r="J31" s="32" cm="1">
        <f t="array" ref="J31">INDEX($U$3:$U$170,MATCH(1,($V$3:$V$170 = K31) * ($W$3:$W$170 = L31) * ($X$3:$X$170 = M31),0))</f>
        <v>87</v>
      </c>
      <c r="K31" s="33">
        <f>MATCH(I31,{"Lunes";"Martes";"Miércoles";"Jueves";"Viernes";"Sábado"},0)</f>
        <v>3</v>
      </c>
      <c r="L31" s="27">
        <v>0.65277777777777779</v>
      </c>
      <c r="M31" s="35">
        <v>0.75347222222222221</v>
      </c>
      <c r="N31" s="26" t="s">
        <v>31</v>
      </c>
      <c r="O31" s="27" t="s">
        <v>45</v>
      </c>
      <c r="P31" s="27" t="s">
        <v>17</v>
      </c>
      <c r="Q31" s="27" t="s">
        <v>18</v>
      </c>
      <c r="R31" s="31"/>
      <c r="U31">
        <v>29</v>
      </c>
      <c r="V31" s="15">
        <v>1</v>
      </c>
      <c r="W31" s="16">
        <v>0.86111111111111116</v>
      </c>
      <c r="X31" s="16">
        <v>0.96180555555555558</v>
      </c>
      <c r="Z31">
        <v>26</v>
      </c>
      <c r="AA31" t="s">
        <v>140</v>
      </c>
      <c r="AB31" t="s">
        <v>141</v>
      </c>
      <c r="AC31">
        <v>4</v>
      </c>
      <c r="AD31" s="17" t="s">
        <v>90</v>
      </c>
      <c r="AF31">
        <v>29</v>
      </c>
      <c r="AG31" t="str" cm="1">
        <f t="array" ref="AG31:AG38">"3K"&amp;_xlfn.SEQUENCE(8, 1, 1, 1)</f>
        <v>3K1</v>
      </c>
      <c r="AH31" s="18">
        <v>1</v>
      </c>
    </row>
    <row r="32" spans="2:34" ht="15" customHeight="1" thickBot="1" x14ac:dyDescent="0.3">
      <c r="B32" s="28" t="s">
        <v>70</v>
      </c>
      <c r="C32" s="32">
        <f t="shared" si="0"/>
        <v>44</v>
      </c>
      <c r="D32" s="33">
        <f t="shared" si="1"/>
        <v>46</v>
      </c>
      <c r="E32" s="34">
        <f t="shared" si="2"/>
        <v>1</v>
      </c>
      <c r="F32" s="26" t="s">
        <v>37</v>
      </c>
      <c r="G32" s="27" t="s">
        <v>29</v>
      </c>
      <c r="H32" s="27" t="s">
        <v>48</v>
      </c>
      <c r="I32" s="28" t="s">
        <v>24</v>
      </c>
      <c r="J32" s="32" cm="1">
        <f t="array" ref="J32">INDEX($U$3:$U$170,MATCH(1,($V$3:$V$170 = K32) * ($W$3:$W$170 = L32) * ($X$3:$X$170 = M32),0))</f>
        <v>87</v>
      </c>
      <c r="K32" s="33">
        <f>MATCH(I32,{"Lunes";"Martes";"Miércoles";"Jueves";"Viernes";"Sábado"},0)</f>
        <v>3</v>
      </c>
      <c r="L32" s="27">
        <v>0.65277777777777779</v>
      </c>
      <c r="M32" s="35">
        <v>0.75347222222222221</v>
      </c>
      <c r="N32" s="26" t="s">
        <v>31</v>
      </c>
      <c r="O32" s="27" t="s">
        <v>33</v>
      </c>
      <c r="P32" s="27" t="s">
        <v>17</v>
      </c>
      <c r="Q32" s="27" t="s">
        <v>18</v>
      </c>
      <c r="R32" s="31" t="s">
        <v>53</v>
      </c>
      <c r="U32">
        <v>30</v>
      </c>
      <c r="V32" s="15">
        <v>1</v>
      </c>
      <c r="W32" s="16">
        <v>0.89930555555555558</v>
      </c>
      <c r="X32" s="16">
        <v>0.96180555555555558</v>
      </c>
      <c r="Z32">
        <v>27</v>
      </c>
      <c r="AA32" t="s">
        <v>142</v>
      </c>
      <c r="AB32" t="s">
        <v>143</v>
      </c>
      <c r="AC32">
        <v>4</v>
      </c>
      <c r="AD32" s="17" t="s">
        <v>90</v>
      </c>
      <c r="AF32">
        <v>30</v>
      </c>
      <c r="AG32" t="str">
        <v>3K2</v>
      </c>
      <c r="AH32" s="18">
        <v>1</v>
      </c>
    </row>
    <row r="33" spans="2:34" ht="15" customHeight="1" thickBot="1" x14ac:dyDescent="0.3">
      <c r="B33" s="28" t="s">
        <v>70</v>
      </c>
      <c r="C33" s="32">
        <f t="shared" si="0"/>
        <v>44</v>
      </c>
      <c r="D33" s="33">
        <f t="shared" si="1"/>
        <v>46</v>
      </c>
      <c r="E33" s="34">
        <f t="shared" si="2"/>
        <v>1</v>
      </c>
      <c r="F33" s="26" t="s">
        <v>37</v>
      </c>
      <c r="G33" s="27" t="s">
        <v>29</v>
      </c>
      <c r="H33" s="27" t="s">
        <v>48</v>
      </c>
      <c r="I33" s="28" t="s">
        <v>39</v>
      </c>
      <c r="J33" s="32" cm="1">
        <f t="array" ref="J33">INDEX($U$3:$U$170,MATCH(1,($V$3:$V$170 = K33) * ($W$3:$W$170 = L33) * ($X$3:$X$170 = M33),0))</f>
        <v>153</v>
      </c>
      <c r="K33" s="33">
        <f>MATCH(I33,{"Lunes";"Martes";"Miércoles";"Jueves";"Viernes";"Sábado"},0)</f>
        <v>5</v>
      </c>
      <c r="L33" s="27">
        <v>0.65277777777777779</v>
      </c>
      <c r="M33" s="35">
        <v>0.75347222222222221</v>
      </c>
      <c r="N33" s="26" t="s">
        <v>31</v>
      </c>
      <c r="O33" s="27" t="s">
        <v>33</v>
      </c>
      <c r="P33" s="27" t="s">
        <v>17</v>
      </c>
      <c r="Q33" s="27" t="s">
        <v>18</v>
      </c>
      <c r="R33" s="31" t="s">
        <v>53</v>
      </c>
      <c r="U33">
        <v>31</v>
      </c>
      <c r="V33" s="15">
        <v>2</v>
      </c>
      <c r="W33" s="16">
        <v>0.33333333333333331</v>
      </c>
      <c r="X33" s="16">
        <v>0.39583333333333331</v>
      </c>
      <c r="Z33">
        <v>28</v>
      </c>
      <c r="AA33" t="s">
        <v>144</v>
      </c>
      <c r="AB33" t="s">
        <v>145</v>
      </c>
      <c r="AC33">
        <v>4</v>
      </c>
      <c r="AD33" s="17" t="s">
        <v>90</v>
      </c>
      <c r="AF33">
        <v>31</v>
      </c>
      <c r="AG33" t="str">
        <v>3K3</v>
      </c>
      <c r="AH33" s="18">
        <v>1</v>
      </c>
    </row>
    <row r="34" spans="2:34" ht="15" customHeight="1" thickBot="1" x14ac:dyDescent="0.3">
      <c r="B34" s="28" t="s">
        <v>70</v>
      </c>
      <c r="C34" s="32">
        <f t="shared" si="0"/>
        <v>44</v>
      </c>
      <c r="D34" s="33">
        <f t="shared" si="1"/>
        <v>43</v>
      </c>
      <c r="E34" s="34">
        <f t="shared" si="2"/>
        <v>1</v>
      </c>
      <c r="F34" s="26" t="s">
        <v>57</v>
      </c>
      <c r="G34" s="27" t="s">
        <v>29</v>
      </c>
      <c r="H34" s="27" t="s">
        <v>54</v>
      </c>
      <c r="I34" s="28" t="s">
        <v>24</v>
      </c>
      <c r="J34" s="32" cm="1">
        <f t="array" ref="J34">INDEX($U$3:$U$170,MATCH(1,($V$3:$V$170 = K34) * ($W$3:$W$170 = L34) * ($X$3:$X$170 = M34),0))</f>
        <v>87</v>
      </c>
      <c r="K34" s="33">
        <f>MATCH(I34,{"Lunes";"Martes";"Miércoles";"Jueves";"Viernes";"Sábado"},0)</f>
        <v>3</v>
      </c>
      <c r="L34" s="27">
        <v>0.65277777777777779</v>
      </c>
      <c r="M34" s="35">
        <v>0.75347222222222221</v>
      </c>
      <c r="N34" s="26" t="s">
        <v>31</v>
      </c>
      <c r="O34" s="27" t="s">
        <v>33</v>
      </c>
      <c r="P34" s="27" t="s">
        <v>17</v>
      </c>
      <c r="Q34" s="27" t="s">
        <v>18</v>
      </c>
      <c r="R34" s="31" t="s">
        <v>53</v>
      </c>
      <c r="U34">
        <v>32</v>
      </c>
      <c r="V34" s="15">
        <v>2</v>
      </c>
      <c r="W34" s="16">
        <v>0.33333333333333331</v>
      </c>
      <c r="X34" s="16">
        <v>0.43402777777777779</v>
      </c>
      <c r="Z34">
        <v>29</v>
      </c>
      <c r="AA34" t="s">
        <v>146</v>
      </c>
      <c r="AB34" t="s">
        <v>147</v>
      </c>
      <c r="AC34">
        <v>4</v>
      </c>
      <c r="AD34" s="17" t="s">
        <v>137</v>
      </c>
      <c r="AF34">
        <v>32</v>
      </c>
      <c r="AG34" t="str">
        <v>3K4</v>
      </c>
      <c r="AH34" s="18">
        <v>1</v>
      </c>
    </row>
    <row r="35" spans="2:34" ht="15" customHeight="1" thickBot="1" x14ac:dyDescent="0.3">
      <c r="B35" s="28" t="s">
        <v>70</v>
      </c>
      <c r="C35" s="32">
        <f t="shared" si="0"/>
        <v>44</v>
      </c>
      <c r="D35" s="33">
        <f t="shared" si="1"/>
        <v>43</v>
      </c>
      <c r="E35" s="34">
        <f t="shared" si="2"/>
        <v>1</v>
      </c>
      <c r="F35" s="26" t="s">
        <v>57</v>
      </c>
      <c r="G35" s="27" t="s">
        <v>29</v>
      </c>
      <c r="H35" s="27" t="s">
        <v>54</v>
      </c>
      <c r="I35" s="28" t="s">
        <v>39</v>
      </c>
      <c r="J35" s="32" cm="1">
        <f t="array" ref="J35">INDEX($U$3:$U$170,MATCH(1,($V$3:$V$170 = K35) * ($W$3:$W$170 = L35) * ($X$3:$X$170 = M35),0))</f>
        <v>153</v>
      </c>
      <c r="K35" s="33">
        <f>MATCH(I35,{"Lunes";"Martes";"Miércoles";"Jueves";"Viernes";"Sábado"},0)</f>
        <v>5</v>
      </c>
      <c r="L35" s="27">
        <v>0.65277777777777779</v>
      </c>
      <c r="M35" s="35">
        <v>0.75347222222222221</v>
      </c>
      <c r="N35" s="26" t="s">
        <v>31</v>
      </c>
      <c r="O35" s="27" t="s">
        <v>33</v>
      </c>
      <c r="P35" s="27" t="s">
        <v>17</v>
      </c>
      <c r="Q35" s="27" t="s">
        <v>18</v>
      </c>
      <c r="R35" s="31" t="s">
        <v>53</v>
      </c>
      <c r="U35">
        <v>33</v>
      </c>
      <c r="V35" s="15">
        <v>2</v>
      </c>
      <c r="W35" s="16">
        <v>0.33333333333333331</v>
      </c>
      <c r="X35" s="16">
        <v>0.46527777777777779</v>
      </c>
      <c r="Z35">
        <v>30</v>
      </c>
      <c r="AA35" t="s">
        <v>148</v>
      </c>
      <c r="AB35" t="s">
        <v>149</v>
      </c>
      <c r="AC35">
        <v>4</v>
      </c>
      <c r="AD35" s="17" t="s">
        <v>137</v>
      </c>
      <c r="AF35">
        <v>33</v>
      </c>
      <c r="AG35" t="str">
        <v>3K5</v>
      </c>
      <c r="AH35" s="18">
        <v>1</v>
      </c>
    </row>
    <row r="36" spans="2:34" ht="15" customHeight="1" thickBot="1" x14ac:dyDescent="0.3">
      <c r="B36" s="28" t="s">
        <v>70</v>
      </c>
      <c r="C36" s="32">
        <f t="shared" si="0"/>
        <v>44</v>
      </c>
      <c r="D36" s="33">
        <f t="shared" si="1"/>
        <v>44</v>
      </c>
      <c r="E36" s="34">
        <f t="shared" si="2"/>
        <v>2</v>
      </c>
      <c r="F36" s="26" t="s">
        <v>56</v>
      </c>
      <c r="G36" s="27" t="s">
        <v>35</v>
      </c>
      <c r="H36" s="27" t="s">
        <v>55</v>
      </c>
      <c r="I36" s="28" t="s">
        <v>27</v>
      </c>
      <c r="J36" s="32" cm="1">
        <f t="array" ref="J36">INDEX($U$3:$U$170,MATCH(1,($V$3:$V$170 = K36) * ($W$3:$W$170 = L36) * ($X$3:$X$170 = M36),0))</f>
        <v>119</v>
      </c>
      <c r="K36" s="33">
        <f>MATCH(I36,{"Lunes";"Martes";"Miércoles";"Jueves";"Viernes";"Sábado"},0)</f>
        <v>4</v>
      </c>
      <c r="L36" s="27">
        <v>0.65277777777777779</v>
      </c>
      <c r="M36" s="35">
        <v>0.75347222222222221</v>
      </c>
      <c r="N36" s="26" t="s">
        <v>31</v>
      </c>
      <c r="O36" s="27" t="s">
        <v>45</v>
      </c>
      <c r="P36" s="27" t="s">
        <v>17</v>
      </c>
      <c r="Q36" s="27" t="s">
        <v>18</v>
      </c>
      <c r="R36" s="31" t="s">
        <v>53</v>
      </c>
      <c r="U36">
        <v>34</v>
      </c>
      <c r="V36" s="15">
        <v>2</v>
      </c>
      <c r="W36" s="16">
        <v>0.33333333333333331</v>
      </c>
      <c r="X36" s="16">
        <v>0.53472222222222221</v>
      </c>
      <c r="Z36">
        <v>31</v>
      </c>
      <c r="AA36" t="s">
        <v>150</v>
      </c>
      <c r="AB36" t="s">
        <v>151</v>
      </c>
      <c r="AC36">
        <v>4</v>
      </c>
      <c r="AD36" s="17" t="s">
        <v>137</v>
      </c>
      <c r="AF36">
        <v>34</v>
      </c>
      <c r="AG36" t="str">
        <v>3K6</v>
      </c>
      <c r="AH36" s="18">
        <v>1</v>
      </c>
    </row>
    <row r="37" spans="2:34" ht="15" customHeight="1" thickBot="1" x14ac:dyDescent="0.3">
      <c r="B37" s="28" t="s">
        <v>70</v>
      </c>
      <c r="C37" s="32">
        <f t="shared" si="0"/>
        <v>44</v>
      </c>
      <c r="D37" s="33">
        <f t="shared" si="1"/>
        <v>44</v>
      </c>
      <c r="E37" s="34">
        <f t="shared" si="2"/>
        <v>2</v>
      </c>
      <c r="F37" s="26" t="s">
        <v>56</v>
      </c>
      <c r="G37" s="27" t="s">
        <v>35</v>
      </c>
      <c r="H37" s="27" t="s">
        <v>55</v>
      </c>
      <c r="I37" s="28" t="s">
        <v>39</v>
      </c>
      <c r="J37" s="32" cm="1">
        <f t="array" ref="J37">INDEX($U$3:$U$170,MATCH(1,($V$3:$V$170 = K37) * ($W$3:$W$170 = L37) * ($X$3:$X$170 = M37),0))</f>
        <v>153</v>
      </c>
      <c r="K37" s="33">
        <f>MATCH(I37,{"Lunes";"Martes";"Miércoles";"Jueves";"Viernes";"Sábado"},0)</f>
        <v>5</v>
      </c>
      <c r="L37" s="27">
        <v>0.65277777777777779</v>
      </c>
      <c r="M37" s="35">
        <v>0.75347222222222221</v>
      </c>
      <c r="N37" s="26" t="s">
        <v>31</v>
      </c>
      <c r="O37" s="27" t="s">
        <v>45</v>
      </c>
      <c r="P37" s="27" t="s">
        <v>17</v>
      </c>
      <c r="Q37" s="27" t="s">
        <v>18</v>
      </c>
      <c r="R37" s="31" t="s">
        <v>53</v>
      </c>
      <c r="U37">
        <v>35</v>
      </c>
      <c r="V37" s="15">
        <v>2</v>
      </c>
      <c r="W37" s="16">
        <v>0.40277777777777779</v>
      </c>
      <c r="X37" s="16">
        <v>0.46527777777777779</v>
      </c>
      <c r="Z37">
        <v>32</v>
      </c>
      <c r="AA37" t="s">
        <v>152</v>
      </c>
      <c r="AB37" t="s">
        <v>153</v>
      </c>
      <c r="AC37">
        <v>4</v>
      </c>
      <c r="AD37" s="17" t="s">
        <v>90</v>
      </c>
      <c r="AF37">
        <v>35</v>
      </c>
      <c r="AG37" t="str">
        <v>3K7</v>
      </c>
      <c r="AH37" s="18">
        <v>1</v>
      </c>
    </row>
    <row r="38" spans="2:34" ht="15" customHeight="1" thickBot="1" x14ac:dyDescent="0.3">
      <c r="B38" s="28" t="s">
        <v>70</v>
      </c>
      <c r="C38" s="32">
        <f t="shared" si="0"/>
        <v>44</v>
      </c>
      <c r="D38" s="33">
        <f t="shared" si="1"/>
        <v>47</v>
      </c>
      <c r="E38" s="34">
        <f t="shared" si="2"/>
        <v>2</v>
      </c>
      <c r="F38" s="26" t="s">
        <v>58</v>
      </c>
      <c r="G38" s="27" t="s">
        <v>38</v>
      </c>
      <c r="H38" s="27" t="s">
        <v>52</v>
      </c>
      <c r="I38" s="28" t="s">
        <v>24</v>
      </c>
      <c r="J38" s="32" cm="1">
        <f t="array" ref="J38">INDEX($U$3:$U$170,MATCH(1,($V$3:$V$170 = K38) * ($W$3:$W$170 = L38) * ($X$3:$X$170 = M38),0))</f>
        <v>81</v>
      </c>
      <c r="K38" s="33">
        <f>MATCH(I38,{"Lunes";"Martes";"Miércoles";"Jueves";"Viernes";"Sábado"},0)</f>
        <v>3</v>
      </c>
      <c r="L38" s="27">
        <v>0.55208333333333337</v>
      </c>
      <c r="M38" s="35">
        <v>0.65277777777777779</v>
      </c>
      <c r="N38" s="26" t="s">
        <v>31</v>
      </c>
      <c r="O38" s="27" t="s">
        <v>45</v>
      </c>
      <c r="P38" s="27" t="s">
        <v>17</v>
      </c>
      <c r="Q38" s="27" t="s">
        <v>18</v>
      </c>
      <c r="R38" s="31" t="s">
        <v>53</v>
      </c>
      <c r="U38">
        <v>36</v>
      </c>
      <c r="V38" s="15">
        <v>2</v>
      </c>
      <c r="W38" s="16">
        <v>0.40277777777777779</v>
      </c>
      <c r="X38" s="16">
        <v>0.53472222222222221</v>
      </c>
      <c r="Z38">
        <v>33</v>
      </c>
      <c r="AA38" t="s">
        <v>154</v>
      </c>
      <c r="AB38" t="s">
        <v>155</v>
      </c>
      <c r="AC38">
        <v>4</v>
      </c>
      <c r="AD38" s="17" t="s">
        <v>90</v>
      </c>
      <c r="AF38">
        <v>36</v>
      </c>
      <c r="AG38" t="str">
        <v>3K8</v>
      </c>
      <c r="AH38" s="18">
        <v>1</v>
      </c>
    </row>
    <row r="39" spans="2:34" ht="15" customHeight="1" thickBot="1" x14ac:dyDescent="0.3">
      <c r="B39" s="28" t="s">
        <v>70</v>
      </c>
      <c r="C39" s="32">
        <f t="shared" si="0"/>
        <v>44</v>
      </c>
      <c r="D39" s="33">
        <f t="shared" si="1"/>
        <v>47</v>
      </c>
      <c r="E39" s="34">
        <f t="shared" si="2"/>
        <v>2</v>
      </c>
      <c r="F39" s="26" t="s">
        <v>58</v>
      </c>
      <c r="G39" s="27" t="s">
        <v>38</v>
      </c>
      <c r="H39" s="27" t="s">
        <v>52</v>
      </c>
      <c r="I39" s="28" t="s">
        <v>39</v>
      </c>
      <c r="J39" s="32" cm="1">
        <f t="array" ref="J39">INDEX($U$3:$U$170,MATCH(1,($V$3:$V$170 = K39) * ($W$3:$W$170 = L39) * ($X$3:$X$170 = M39),0))</f>
        <v>148</v>
      </c>
      <c r="K39" s="33">
        <f>MATCH(I39,{"Lunes";"Martes";"Miércoles";"Jueves";"Viernes";"Sábado"},0)</f>
        <v>5</v>
      </c>
      <c r="L39" s="27">
        <v>0.55208333333333337</v>
      </c>
      <c r="M39" s="35">
        <v>0.65277777777777779</v>
      </c>
      <c r="N39" s="26" t="s">
        <v>31</v>
      </c>
      <c r="O39" s="27" t="s">
        <v>45</v>
      </c>
      <c r="P39" s="27" t="s">
        <v>17</v>
      </c>
      <c r="Q39" s="27" t="s">
        <v>18</v>
      </c>
      <c r="R39" s="31" t="s">
        <v>53</v>
      </c>
      <c r="U39">
        <v>37</v>
      </c>
      <c r="V39" s="15">
        <v>2</v>
      </c>
      <c r="W39" s="16">
        <v>0.43402777777777779</v>
      </c>
      <c r="X39" s="16">
        <v>0.50347222222222221</v>
      </c>
      <c r="Z39">
        <v>34</v>
      </c>
      <c r="AA39" t="s">
        <v>156</v>
      </c>
      <c r="AB39" t="s">
        <v>157</v>
      </c>
      <c r="AC39">
        <v>4</v>
      </c>
      <c r="AD39" s="17" t="s">
        <v>137</v>
      </c>
      <c r="AF39">
        <v>37</v>
      </c>
      <c r="AG39" t="s">
        <v>158</v>
      </c>
      <c r="AH39" s="18">
        <v>1</v>
      </c>
    </row>
    <row r="40" spans="2:34" ht="15" customHeight="1" thickBot="1" x14ac:dyDescent="0.3">
      <c r="B40" s="28" t="s">
        <v>70</v>
      </c>
      <c r="C40" s="32">
        <f t="shared" si="0"/>
        <v>44</v>
      </c>
      <c r="D40" s="33">
        <f t="shared" si="1"/>
        <v>42</v>
      </c>
      <c r="E40" s="34">
        <f t="shared" si="2"/>
        <v>2</v>
      </c>
      <c r="F40" s="26" t="s">
        <v>28</v>
      </c>
      <c r="G40" s="27" t="s">
        <v>38</v>
      </c>
      <c r="H40" s="27" t="s">
        <v>30</v>
      </c>
      <c r="I40" s="28" t="s">
        <v>24</v>
      </c>
      <c r="J40" s="32" cm="1">
        <f t="array" ref="J40">INDEX($U$3:$U$170,MATCH(1,($V$3:$V$170 = K40) * ($W$3:$W$170 = L40) * ($X$3:$X$170 = M40),0))</f>
        <v>81</v>
      </c>
      <c r="K40" s="33">
        <f>MATCH(I40,{"Lunes";"Martes";"Miércoles";"Jueves";"Viernes";"Sábado"},0)</f>
        <v>3</v>
      </c>
      <c r="L40" s="27">
        <v>0.55208333333333337</v>
      </c>
      <c r="M40" s="35">
        <v>0.65277777777777779</v>
      </c>
      <c r="N40" s="26" t="s">
        <v>31</v>
      </c>
      <c r="O40" s="27" t="s">
        <v>45</v>
      </c>
      <c r="P40" s="27" t="s">
        <v>17</v>
      </c>
      <c r="Q40" s="27" t="s">
        <v>18</v>
      </c>
      <c r="R40" s="31" t="s">
        <v>53</v>
      </c>
      <c r="U40">
        <v>38</v>
      </c>
      <c r="V40" s="15">
        <v>2</v>
      </c>
      <c r="W40" s="16">
        <v>0.43402777777777779</v>
      </c>
      <c r="X40" s="16">
        <v>0.53472222222222221</v>
      </c>
      <c r="Z40">
        <v>35</v>
      </c>
      <c r="AA40" t="s">
        <v>97</v>
      </c>
      <c r="AB40" t="s">
        <v>159</v>
      </c>
      <c r="AC40">
        <v>4</v>
      </c>
      <c r="AD40" s="17" t="s">
        <v>90</v>
      </c>
      <c r="AF40">
        <v>38</v>
      </c>
      <c r="AG40" t="s">
        <v>160</v>
      </c>
      <c r="AH40" s="18">
        <v>1</v>
      </c>
    </row>
    <row r="41" spans="2:34" ht="15" customHeight="1" thickBot="1" x14ac:dyDescent="0.3">
      <c r="B41" s="28" t="s">
        <v>70</v>
      </c>
      <c r="C41" s="32">
        <f t="shared" si="0"/>
        <v>44</v>
      </c>
      <c r="D41" s="33">
        <f t="shared" si="1"/>
        <v>42</v>
      </c>
      <c r="E41" s="34">
        <f t="shared" si="2"/>
        <v>2</v>
      </c>
      <c r="F41" s="26" t="s">
        <v>28</v>
      </c>
      <c r="G41" s="27" t="s">
        <v>38</v>
      </c>
      <c r="H41" s="27" t="s">
        <v>30</v>
      </c>
      <c r="I41" s="28" t="s">
        <v>39</v>
      </c>
      <c r="J41" s="32" cm="1">
        <f t="array" ref="J41">INDEX($U$3:$U$170,MATCH(1,($V$3:$V$170 = K41) * ($W$3:$W$170 = L41) * ($X$3:$X$170 = M41),0))</f>
        <v>148</v>
      </c>
      <c r="K41" s="33">
        <f>MATCH(I41,{"Lunes";"Martes";"Miércoles";"Jueves";"Viernes";"Sábado"},0)</f>
        <v>5</v>
      </c>
      <c r="L41" s="27">
        <v>0.55208333333333337</v>
      </c>
      <c r="M41" s="35">
        <v>0.65277777777777779</v>
      </c>
      <c r="N41" s="26" t="s">
        <v>31</v>
      </c>
      <c r="O41" s="27" t="s">
        <v>45</v>
      </c>
      <c r="P41" s="27" t="s">
        <v>17</v>
      </c>
      <c r="Q41" s="27" t="s">
        <v>18</v>
      </c>
      <c r="R41" s="31" t="s">
        <v>53</v>
      </c>
      <c r="U41">
        <v>39</v>
      </c>
      <c r="V41" s="15">
        <v>2</v>
      </c>
      <c r="W41" s="16">
        <v>0.43402777777777779</v>
      </c>
      <c r="X41" s="16">
        <v>0.58333333333333337</v>
      </c>
      <c r="Z41">
        <v>36</v>
      </c>
      <c r="AA41" t="s">
        <v>161</v>
      </c>
      <c r="AB41" t="s">
        <v>162</v>
      </c>
      <c r="AC41">
        <v>4</v>
      </c>
      <c r="AD41" s="17" t="s">
        <v>90</v>
      </c>
      <c r="AF41">
        <v>39</v>
      </c>
      <c r="AG41" t="str" cm="1">
        <f t="array" ref="AG41:AG44">"4K"&amp;_xlfn.SEQUENCE(4, 1, 1, 1)</f>
        <v>4K1</v>
      </c>
      <c r="AH41" s="18">
        <v>1</v>
      </c>
    </row>
    <row r="42" spans="2:34" ht="15" customHeight="1" thickBot="1" x14ac:dyDescent="0.3">
      <c r="B42" s="28" t="s">
        <v>70</v>
      </c>
      <c r="C42" s="32">
        <f t="shared" si="0"/>
        <v>44</v>
      </c>
      <c r="D42" s="33">
        <f t="shared" si="1"/>
        <v>52</v>
      </c>
      <c r="E42" s="34">
        <f t="shared" si="2"/>
        <v>2</v>
      </c>
      <c r="F42" s="26" t="s">
        <v>60</v>
      </c>
      <c r="G42" s="27" t="s">
        <v>61</v>
      </c>
      <c r="H42" s="27" t="s">
        <v>62</v>
      </c>
      <c r="I42" s="28" t="s">
        <v>24</v>
      </c>
      <c r="J42" s="32" cm="1">
        <f t="array" ref="J42">INDEX($U$3:$U$170,MATCH(1,($V$3:$V$170 = K42) * ($W$3:$W$170 = L42) * ($X$3:$X$170 = M42),0))</f>
        <v>87</v>
      </c>
      <c r="K42" s="33">
        <f>MATCH(I42,{"Lunes";"Martes";"Miércoles";"Jueves";"Viernes";"Sábado"},0)</f>
        <v>3</v>
      </c>
      <c r="L42" s="27">
        <v>0.65277777777777779</v>
      </c>
      <c r="M42" s="35">
        <v>0.75347222222222221</v>
      </c>
      <c r="N42" s="26" t="s">
        <v>31</v>
      </c>
      <c r="O42" s="27" t="s">
        <v>45</v>
      </c>
      <c r="P42" s="27" t="s">
        <v>17</v>
      </c>
      <c r="Q42" s="27" t="s">
        <v>18</v>
      </c>
      <c r="R42" s="31" t="s">
        <v>53</v>
      </c>
      <c r="U42">
        <v>40</v>
      </c>
      <c r="V42" s="15">
        <v>2</v>
      </c>
      <c r="W42" s="16">
        <v>0.47222222222222221</v>
      </c>
      <c r="X42" s="16">
        <v>0.53472222222222221</v>
      </c>
      <c r="Z42">
        <v>37</v>
      </c>
      <c r="AA42" t="s">
        <v>163</v>
      </c>
      <c r="AB42" t="s">
        <v>164</v>
      </c>
      <c r="AC42">
        <v>4</v>
      </c>
      <c r="AD42" s="17" t="s">
        <v>137</v>
      </c>
      <c r="AF42">
        <v>40</v>
      </c>
      <c r="AG42" t="str">
        <v>4K2</v>
      </c>
      <c r="AH42" s="18">
        <v>1</v>
      </c>
    </row>
    <row r="43" spans="2:34" ht="15" customHeight="1" thickBot="1" x14ac:dyDescent="0.3">
      <c r="B43" s="28" t="s">
        <v>70</v>
      </c>
      <c r="C43" s="32">
        <f t="shared" si="0"/>
        <v>44</v>
      </c>
      <c r="D43" s="33">
        <f t="shared" si="1"/>
        <v>52</v>
      </c>
      <c r="E43" s="34">
        <f t="shared" si="2"/>
        <v>2</v>
      </c>
      <c r="F43" s="26" t="s">
        <v>60</v>
      </c>
      <c r="G43" s="27" t="s">
        <v>61</v>
      </c>
      <c r="H43" s="27" t="s">
        <v>62</v>
      </c>
      <c r="I43" s="28" t="s">
        <v>39</v>
      </c>
      <c r="J43" s="32" cm="1">
        <f t="array" ref="J43">INDEX($U$3:$U$170,MATCH(1,($V$3:$V$170 = K43) * ($W$3:$W$170 = L43) * ($X$3:$X$170 = M43),0))</f>
        <v>148</v>
      </c>
      <c r="K43" s="33">
        <f>MATCH(I43,{"Lunes";"Martes";"Miércoles";"Jueves";"Viernes";"Sábado"},0)</f>
        <v>5</v>
      </c>
      <c r="L43" s="27">
        <v>0.55208333333333337</v>
      </c>
      <c r="M43" s="35">
        <v>0.65277777777777779</v>
      </c>
      <c r="N43" s="26" t="s">
        <v>31</v>
      </c>
      <c r="O43" s="27" t="s">
        <v>45</v>
      </c>
      <c r="P43" s="27" t="s">
        <v>17</v>
      </c>
      <c r="Q43" s="27" t="s">
        <v>18</v>
      </c>
      <c r="R43" s="31" t="s">
        <v>53</v>
      </c>
      <c r="U43">
        <v>41</v>
      </c>
      <c r="V43" s="15">
        <v>2</v>
      </c>
      <c r="W43" s="16">
        <v>0.47222222222222221</v>
      </c>
      <c r="X43" s="16">
        <v>0.58333333333333337</v>
      </c>
      <c r="Z43">
        <v>38</v>
      </c>
      <c r="AA43" t="s">
        <v>165</v>
      </c>
      <c r="AB43" t="s">
        <v>166</v>
      </c>
      <c r="AC43">
        <v>4</v>
      </c>
      <c r="AD43" s="17" t="s">
        <v>137</v>
      </c>
      <c r="AF43">
        <v>41</v>
      </c>
      <c r="AG43" t="str">
        <v>4K3</v>
      </c>
      <c r="AH43" s="18">
        <v>1</v>
      </c>
    </row>
    <row r="44" spans="2:34" ht="15" customHeight="1" thickBot="1" x14ac:dyDescent="0.3">
      <c r="B44" s="28" t="s">
        <v>70</v>
      </c>
      <c r="C44" s="32">
        <f t="shared" si="0"/>
        <v>44</v>
      </c>
      <c r="D44" s="33">
        <f t="shared" si="1"/>
        <v>40</v>
      </c>
      <c r="E44" s="34">
        <f t="shared" si="2"/>
        <v>1</v>
      </c>
      <c r="F44" s="26" t="s">
        <v>22</v>
      </c>
      <c r="G44" s="27" t="s">
        <v>22</v>
      </c>
      <c r="H44" s="27" t="s">
        <v>23</v>
      </c>
      <c r="I44" s="28" t="s">
        <v>24</v>
      </c>
      <c r="J44" s="32" cm="1">
        <f t="array" ref="J44">INDEX($U$3:$U$170,MATCH(1,($V$3:$V$170 = K44) * ($W$3:$W$170 = L44) * ($X$3:$X$170 = M44),0))</f>
        <v>81</v>
      </c>
      <c r="K44" s="33">
        <f>MATCH(I44,{"Lunes";"Martes";"Miércoles";"Jueves";"Viernes";"Sábado"},0)</f>
        <v>3</v>
      </c>
      <c r="L44" s="27">
        <v>0.55208333333333337</v>
      </c>
      <c r="M44" s="35">
        <v>0.65277777777777779</v>
      </c>
      <c r="N44" s="26" t="s">
        <v>31</v>
      </c>
      <c r="O44" s="27" t="s">
        <v>33</v>
      </c>
      <c r="P44" s="27" t="s">
        <v>17</v>
      </c>
      <c r="Q44" s="27" t="s">
        <v>18</v>
      </c>
      <c r="R44" s="31"/>
      <c r="U44">
        <v>42</v>
      </c>
      <c r="V44" s="15">
        <v>2</v>
      </c>
      <c r="W44" s="16">
        <v>0.50347222222222221</v>
      </c>
      <c r="X44" s="16">
        <v>0.58333333333333337</v>
      </c>
      <c r="AF44">
        <v>42</v>
      </c>
      <c r="AG44" t="str">
        <v>4K4</v>
      </c>
      <c r="AH44" s="18">
        <v>1</v>
      </c>
    </row>
    <row r="45" spans="2:34" ht="15" customHeight="1" thickBot="1" x14ac:dyDescent="0.3">
      <c r="B45" s="28" t="s">
        <v>70</v>
      </c>
      <c r="C45" s="32">
        <f t="shared" si="0"/>
        <v>44</v>
      </c>
      <c r="D45" s="33">
        <f t="shared" si="1"/>
        <v>40</v>
      </c>
      <c r="E45" s="34">
        <f t="shared" si="2"/>
        <v>1</v>
      </c>
      <c r="F45" s="26" t="s">
        <v>22</v>
      </c>
      <c r="G45" s="27" t="s">
        <v>22</v>
      </c>
      <c r="H45" s="27" t="s">
        <v>23</v>
      </c>
      <c r="I45" s="28" t="s">
        <v>27</v>
      </c>
      <c r="J45" s="32" cm="1">
        <f t="array" ref="J45">INDEX($U$3:$U$170,MATCH(1,($V$3:$V$170 = K45) * ($W$3:$W$170 = L45) * ($X$3:$X$170 = M45),0))</f>
        <v>119</v>
      </c>
      <c r="K45" s="33">
        <f>MATCH(I45,{"Lunes";"Martes";"Miércoles";"Jueves";"Viernes";"Sábado"},0)</f>
        <v>4</v>
      </c>
      <c r="L45" s="27">
        <v>0.65277777777777779</v>
      </c>
      <c r="M45" s="35">
        <v>0.75347222222222221</v>
      </c>
      <c r="N45" s="26" t="s">
        <v>31</v>
      </c>
      <c r="O45" s="27" t="s">
        <v>33</v>
      </c>
      <c r="P45" s="27" t="s">
        <v>17</v>
      </c>
      <c r="Q45" s="27" t="s">
        <v>18</v>
      </c>
      <c r="R45" s="31"/>
      <c r="U45">
        <v>43</v>
      </c>
      <c r="V45" s="15">
        <v>2</v>
      </c>
      <c r="W45" s="16">
        <v>0.50347222222222221</v>
      </c>
      <c r="X45" s="16">
        <v>0.61458333333333337</v>
      </c>
      <c r="Z45">
        <v>39</v>
      </c>
      <c r="AA45" t="s">
        <v>42</v>
      </c>
      <c r="AB45" t="s">
        <v>43</v>
      </c>
      <c r="AC45">
        <v>5</v>
      </c>
      <c r="AD45" s="17" t="s">
        <v>90</v>
      </c>
      <c r="AF45">
        <v>43</v>
      </c>
      <c r="AG45" t="str" cm="1">
        <f t="array" ref="AG45:AG49">"5K"&amp;_xlfn.SEQUENCE(5, 1, 1, 1)</f>
        <v>5K1</v>
      </c>
      <c r="AH45" s="18">
        <v>1</v>
      </c>
    </row>
    <row r="46" spans="2:34" ht="15" customHeight="1" thickBot="1" x14ac:dyDescent="0.3">
      <c r="B46" s="22" t="s">
        <v>70</v>
      </c>
      <c r="C46" s="32">
        <f t="shared" si="0"/>
        <v>44</v>
      </c>
      <c r="D46" s="33">
        <f t="shared" si="1"/>
        <v>39</v>
      </c>
      <c r="E46" s="34">
        <f t="shared" si="2"/>
        <v>2</v>
      </c>
      <c r="F46" s="26" t="s">
        <v>42</v>
      </c>
      <c r="G46" s="27" t="s">
        <v>42</v>
      </c>
      <c r="H46" s="27" t="s">
        <v>43</v>
      </c>
      <c r="I46" s="28" t="s">
        <v>14</v>
      </c>
      <c r="J46" s="32" cm="1">
        <f t="array" ref="J46">INDEX($U$3:$U$170,MATCH(1,($V$3:$V$170 = K46) * ($W$3:$W$170 = L46) * ($X$3:$X$170 = M46),0))</f>
        <v>19</v>
      </c>
      <c r="K46" s="33">
        <f>MATCH(I46,{"Lunes";"Martes";"Miércoles";"Jueves";"Viernes";"Sábado"},0)</f>
        <v>1</v>
      </c>
      <c r="L46" s="27">
        <v>0.65277777777777779</v>
      </c>
      <c r="M46" s="35">
        <v>0.75347222222222221</v>
      </c>
      <c r="N46" s="26" t="s">
        <v>31</v>
      </c>
      <c r="O46" s="27" t="s">
        <v>45</v>
      </c>
      <c r="P46" s="27" t="s">
        <v>17</v>
      </c>
      <c r="Q46" s="27" t="s">
        <v>18</v>
      </c>
      <c r="R46" s="31"/>
      <c r="U46">
        <v>44</v>
      </c>
      <c r="V46" s="15">
        <v>2</v>
      </c>
      <c r="W46" s="16">
        <v>0.50347222222222221</v>
      </c>
      <c r="X46" s="16">
        <v>0.65277777777777779</v>
      </c>
      <c r="Z46">
        <v>40</v>
      </c>
      <c r="AA46" t="s">
        <v>22</v>
      </c>
      <c r="AB46" t="s">
        <v>23</v>
      </c>
      <c r="AC46">
        <v>5</v>
      </c>
      <c r="AD46" s="17" t="s">
        <v>90</v>
      </c>
      <c r="AF46">
        <v>44</v>
      </c>
      <c r="AG46" t="str">
        <v>5K2</v>
      </c>
      <c r="AH46" s="18">
        <v>1</v>
      </c>
    </row>
    <row r="47" spans="2:34" ht="15" customHeight="1" thickBot="1" x14ac:dyDescent="0.3">
      <c r="B47" s="28" t="s">
        <v>70</v>
      </c>
      <c r="C47" s="32">
        <f t="shared" si="0"/>
        <v>44</v>
      </c>
      <c r="D47" s="33">
        <f t="shared" si="1"/>
        <v>39</v>
      </c>
      <c r="E47" s="34">
        <f t="shared" si="2"/>
        <v>2</v>
      </c>
      <c r="F47" s="26" t="s">
        <v>42</v>
      </c>
      <c r="G47" s="27" t="s">
        <v>42</v>
      </c>
      <c r="H47" s="27" t="s">
        <v>43</v>
      </c>
      <c r="I47" s="28" t="s">
        <v>27</v>
      </c>
      <c r="J47" s="32" cm="1">
        <f t="array" ref="J47">INDEX($U$3:$U$170,MATCH(1,($V$3:$V$170 = K47) * ($W$3:$W$170 = L47) * ($X$3:$X$170 = M47),0))</f>
        <v>114</v>
      </c>
      <c r="K47" s="33">
        <f>MATCH(I47,{"Lunes";"Martes";"Miércoles";"Jueves";"Viernes";"Sábado"},0)</f>
        <v>4</v>
      </c>
      <c r="L47" s="27">
        <v>0.55208333333333337</v>
      </c>
      <c r="M47" s="35">
        <v>0.65277777777777779</v>
      </c>
      <c r="N47" s="26" t="s">
        <v>31</v>
      </c>
      <c r="O47" s="27" t="s">
        <v>45</v>
      </c>
      <c r="P47" s="27" t="s">
        <v>17</v>
      </c>
      <c r="Q47" s="27" t="s">
        <v>18</v>
      </c>
      <c r="R47" s="31"/>
      <c r="U47">
        <v>45</v>
      </c>
      <c r="V47" s="15">
        <v>2</v>
      </c>
      <c r="W47" s="16">
        <v>0.50347222222222221</v>
      </c>
      <c r="X47" s="16">
        <v>0.68402777777777779</v>
      </c>
      <c r="Z47">
        <v>41</v>
      </c>
      <c r="AA47" t="s">
        <v>25</v>
      </c>
      <c r="AB47" t="s">
        <v>26</v>
      </c>
      <c r="AC47">
        <v>5</v>
      </c>
      <c r="AD47" s="17" t="s">
        <v>90</v>
      </c>
      <c r="AF47">
        <v>45</v>
      </c>
      <c r="AG47" t="str">
        <v>5K3</v>
      </c>
      <c r="AH47" s="18">
        <v>1</v>
      </c>
    </row>
    <row r="48" spans="2:34" ht="15" customHeight="1" thickBot="1" x14ac:dyDescent="0.3">
      <c r="B48" s="28" t="s">
        <v>70</v>
      </c>
      <c r="C48" s="32">
        <f t="shared" si="0"/>
        <v>44</v>
      </c>
      <c r="D48" s="33">
        <f t="shared" si="1"/>
        <v>48</v>
      </c>
      <c r="E48" s="34">
        <f t="shared" si="2"/>
        <v>0</v>
      </c>
      <c r="F48" s="26" t="s">
        <v>50</v>
      </c>
      <c r="G48" s="27" t="s">
        <v>40</v>
      </c>
      <c r="H48" s="27" t="s">
        <v>41</v>
      </c>
      <c r="I48" s="28" t="s">
        <v>21</v>
      </c>
      <c r="J48" s="32" cm="1">
        <f t="array" ref="J48">INDEX($U$3:$U$170,MATCH(1,($V$3:$V$170 = K48) * ($W$3:$W$170 = L48) * ($X$3:$X$170 = M48),0))</f>
        <v>47</v>
      </c>
      <c r="K48" s="33">
        <f>MATCH(I48,{"Lunes";"Martes";"Miércoles";"Jueves";"Viernes";"Sábado"},0)</f>
        <v>2</v>
      </c>
      <c r="L48" s="27">
        <v>0.55208333333333337</v>
      </c>
      <c r="M48" s="35">
        <v>0.75347222222222221</v>
      </c>
      <c r="N48" s="26" t="s">
        <v>15</v>
      </c>
      <c r="O48" s="27" t="s">
        <v>16</v>
      </c>
      <c r="P48" s="27" t="s">
        <v>17</v>
      </c>
      <c r="Q48" s="27" t="s">
        <v>18</v>
      </c>
      <c r="R48" s="31"/>
      <c r="U48">
        <v>46</v>
      </c>
      <c r="V48" s="15">
        <v>2</v>
      </c>
      <c r="W48" s="16">
        <v>0.55208333333333337</v>
      </c>
      <c r="X48" s="16">
        <v>0.61458333333333337</v>
      </c>
      <c r="Z48">
        <v>42</v>
      </c>
      <c r="AA48" t="s">
        <v>28</v>
      </c>
      <c r="AB48" t="s">
        <v>30</v>
      </c>
      <c r="AC48">
        <v>5</v>
      </c>
      <c r="AD48" s="17" t="s">
        <v>137</v>
      </c>
      <c r="AF48">
        <v>46</v>
      </c>
      <c r="AG48" t="str">
        <v>5K4</v>
      </c>
      <c r="AH48" s="18">
        <v>1</v>
      </c>
    </row>
    <row r="49" spans="2:34" ht="15" customHeight="1" thickBot="1" x14ac:dyDescent="0.3">
      <c r="B49" s="28" t="s">
        <v>70</v>
      </c>
      <c r="C49" s="32">
        <f t="shared" si="0"/>
        <v>44</v>
      </c>
      <c r="D49" s="33">
        <f t="shared" si="1"/>
        <v>41</v>
      </c>
      <c r="E49" s="34">
        <f t="shared" si="2"/>
        <v>1</v>
      </c>
      <c r="F49" s="26" t="s">
        <v>25</v>
      </c>
      <c r="G49" s="27" t="s">
        <v>25</v>
      </c>
      <c r="H49" s="27" t="s">
        <v>26</v>
      </c>
      <c r="I49" s="28" t="s">
        <v>14</v>
      </c>
      <c r="J49" s="32" cm="1">
        <f t="array" ref="J49">INDEX($U$3:$U$170,MATCH(1,($V$3:$V$170 = K49) * ($W$3:$W$170 = L49) * ($X$3:$X$170 = M49),0))</f>
        <v>17</v>
      </c>
      <c r="K49" s="33">
        <f>MATCH(I49,{"Lunes";"Martes";"Miércoles";"Jueves";"Viernes";"Sábado"},0)</f>
        <v>1</v>
      </c>
      <c r="L49" s="27">
        <v>0.62152777777777779</v>
      </c>
      <c r="M49" s="35">
        <v>0.75347222222222221</v>
      </c>
      <c r="N49" s="26" t="s">
        <v>31</v>
      </c>
      <c r="O49" s="27" t="s">
        <v>33</v>
      </c>
      <c r="P49" s="27" t="s">
        <v>17</v>
      </c>
      <c r="Q49" s="27" t="s">
        <v>18</v>
      </c>
      <c r="R49" s="31"/>
      <c r="U49">
        <v>47</v>
      </c>
      <c r="V49" s="15">
        <v>2</v>
      </c>
      <c r="W49" s="16">
        <v>0.55208333333333337</v>
      </c>
      <c r="X49" s="16">
        <v>0.75347222222222221</v>
      </c>
      <c r="Z49">
        <v>43</v>
      </c>
      <c r="AA49" t="s">
        <v>57</v>
      </c>
      <c r="AB49" t="s">
        <v>54</v>
      </c>
      <c r="AC49">
        <v>5</v>
      </c>
      <c r="AD49" s="17" t="s">
        <v>137</v>
      </c>
      <c r="AF49">
        <v>47</v>
      </c>
      <c r="AG49" t="str">
        <v>5K5</v>
      </c>
      <c r="AH49" s="18">
        <v>1</v>
      </c>
    </row>
    <row r="50" spans="2:34" ht="15" customHeight="1" thickBot="1" x14ac:dyDescent="0.3">
      <c r="B50" s="28" t="s">
        <v>70</v>
      </c>
      <c r="C50" s="32">
        <f t="shared" si="0"/>
        <v>44</v>
      </c>
      <c r="D50" s="33">
        <f t="shared" si="1"/>
        <v>41</v>
      </c>
      <c r="E50" s="34">
        <f t="shared" si="2"/>
        <v>1</v>
      </c>
      <c r="F50" s="26" t="s">
        <v>25</v>
      </c>
      <c r="G50" s="27" t="s">
        <v>25</v>
      </c>
      <c r="H50" s="27" t="s">
        <v>26</v>
      </c>
      <c r="I50" s="28" t="s">
        <v>27</v>
      </c>
      <c r="J50" s="32" cm="1">
        <f t="array" ref="J50">INDEX($U$3:$U$170,MATCH(1,($V$3:$V$170 = K50) * ($W$3:$W$170 = L50) * ($X$3:$X$170 = M50),0))</f>
        <v>112</v>
      </c>
      <c r="K50" s="33">
        <f>MATCH(I50,{"Lunes";"Martes";"Miércoles";"Jueves";"Viernes";"Sábado"},0)</f>
        <v>4</v>
      </c>
      <c r="L50" s="27">
        <v>0.50347222222222221</v>
      </c>
      <c r="M50" s="35">
        <v>0.65277777777777779</v>
      </c>
      <c r="N50" s="26" t="s">
        <v>31</v>
      </c>
      <c r="O50" s="27" t="s">
        <v>33</v>
      </c>
      <c r="P50" s="27" t="s">
        <v>17</v>
      </c>
      <c r="Q50" s="27" t="s">
        <v>18</v>
      </c>
      <c r="R50" s="31"/>
      <c r="U50">
        <v>48</v>
      </c>
      <c r="V50" s="15">
        <v>2</v>
      </c>
      <c r="W50" s="16">
        <v>0.58333333333333337</v>
      </c>
      <c r="X50" s="16">
        <v>0.65277777777777779</v>
      </c>
      <c r="Z50">
        <v>44</v>
      </c>
      <c r="AA50" t="s">
        <v>56</v>
      </c>
      <c r="AB50" t="s">
        <v>55</v>
      </c>
      <c r="AC50">
        <v>5</v>
      </c>
      <c r="AD50" s="17" t="s">
        <v>137</v>
      </c>
    </row>
    <row r="51" spans="2:34" ht="15" customHeight="1" thickBot="1" x14ac:dyDescent="0.3">
      <c r="B51" s="28" t="s">
        <v>70</v>
      </c>
      <c r="C51" s="32">
        <f t="shared" si="0"/>
        <v>44</v>
      </c>
      <c r="D51" s="33">
        <f t="shared" si="1"/>
        <v>49</v>
      </c>
      <c r="E51" s="34">
        <f t="shared" si="2"/>
        <v>1</v>
      </c>
      <c r="F51" s="26" t="s">
        <v>12</v>
      </c>
      <c r="G51" s="27" t="s">
        <v>12</v>
      </c>
      <c r="H51" s="27" t="s">
        <v>13</v>
      </c>
      <c r="I51" s="28" t="s">
        <v>14</v>
      </c>
      <c r="J51" s="32" cm="1">
        <f t="array" ref="J51">INDEX($U$3:$U$170,MATCH(1,($V$3:$V$170 = K51) * ($W$3:$W$170 = L51) * ($X$3:$X$170 = M51),0))</f>
        <v>12</v>
      </c>
      <c r="K51" s="33">
        <f>MATCH(I51,{"Lunes";"Martes";"Miércoles";"Jueves";"Viernes";"Sábado"},0)</f>
        <v>1</v>
      </c>
      <c r="L51" s="27">
        <v>0.50347222222222221</v>
      </c>
      <c r="M51" s="35">
        <v>0.61458333333333337</v>
      </c>
      <c r="N51" s="26" t="s">
        <v>31</v>
      </c>
      <c r="O51" s="27" t="s">
        <v>33</v>
      </c>
      <c r="P51" s="27" t="s">
        <v>17</v>
      </c>
      <c r="Q51" s="27" t="s">
        <v>18</v>
      </c>
      <c r="R51" s="31"/>
      <c r="U51">
        <v>49</v>
      </c>
      <c r="V51" s="15">
        <v>2</v>
      </c>
      <c r="W51" s="16">
        <v>0.58333333333333337</v>
      </c>
      <c r="X51" s="16">
        <v>0.66666666666666663</v>
      </c>
      <c r="Z51">
        <v>45</v>
      </c>
      <c r="AA51" t="s">
        <v>34</v>
      </c>
      <c r="AB51" t="s">
        <v>36</v>
      </c>
      <c r="AC51">
        <v>5</v>
      </c>
      <c r="AD51" s="17" t="s">
        <v>137</v>
      </c>
    </row>
    <row r="52" spans="2:34" ht="15" customHeight="1" thickBot="1" x14ac:dyDescent="0.3">
      <c r="B52" s="28" t="s">
        <v>70</v>
      </c>
      <c r="C52" s="36">
        <f t="shared" si="0"/>
        <v>44</v>
      </c>
      <c r="D52" s="37">
        <f t="shared" si="1"/>
        <v>49</v>
      </c>
      <c r="E52" s="38">
        <f t="shared" si="2"/>
        <v>1</v>
      </c>
      <c r="F52" s="26" t="s">
        <v>12</v>
      </c>
      <c r="G52" s="27" t="s">
        <v>12</v>
      </c>
      <c r="H52" s="27" t="s">
        <v>13</v>
      </c>
      <c r="I52" s="28" t="s">
        <v>39</v>
      </c>
      <c r="J52" s="36" cm="1">
        <f t="array" ref="J52">INDEX($U$3:$U$170,MATCH(1,($V$3:$V$170 = K52) * ($W$3:$W$170 = L52) * ($X$3:$X$170 = M52),0))</f>
        <v>148</v>
      </c>
      <c r="K52" s="37">
        <f>MATCH(I52,{"Lunes";"Martes";"Miércoles";"Jueves";"Viernes";"Sábado"},0)</f>
        <v>5</v>
      </c>
      <c r="L52" s="39">
        <v>0.55208333333333337</v>
      </c>
      <c r="M52" s="40">
        <v>0.65277777777777779</v>
      </c>
      <c r="N52" s="26" t="s">
        <v>31</v>
      </c>
      <c r="O52" s="27" t="s">
        <v>33</v>
      </c>
      <c r="P52" s="27" t="s">
        <v>17</v>
      </c>
      <c r="Q52" s="27" t="s">
        <v>18</v>
      </c>
      <c r="R52" s="31"/>
      <c r="U52">
        <v>50</v>
      </c>
      <c r="V52" s="15">
        <v>2</v>
      </c>
      <c r="W52" s="16">
        <v>0.62152777777777779</v>
      </c>
      <c r="X52" s="16">
        <v>0.68402777777777779</v>
      </c>
      <c r="Z52">
        <v>46</v>
      </c>
      <c r="AA52" t="s">
        <v>37</v>
      </c>
      <c r="AB52" t="s">
        <v>48</v>
      </c>
      <c r="AC52">
        <v>5</v>
      </c>
      <c r="AD52" s="17" t="s">
        <v>137</v>
      </c>
    </row>
    <row r="53" spans="2:34" ht="15" customHeight="1" thickBot="1" x14ac:dyDescent="0.3">
      <c r="R53" s="13"/>
      <c r="U53">
        <v>51</v>
      </c>
      <c r="V53" s="15">
        <v>2</v>
      </c>
      <c r="W53" s="16">
        <v>0.62152777777777779</v>
      </c>
      <c r="X53" s="16">
        <v>0.75347222222222221</v>
      </c>
      <c r="Z53">
        <v>47</v>
      </c>
      <c r="AA53" t="s">
        <v>58</v>
      </c>
      <c r="AB53" t="s">
        <v>52</v>
      </c>
      <c r="AC53">
        <v>5</v>
      </c>
      <c r="AD53" s="17" t="s">
        <v>137</v>
      </c>
    </row>
    <row r="54" spans="2:34" ht="15" customHeight="1" thickBot="1" x14ac:dyDescent="0.3">
      <c r="R54" s="13"/>
      <c r="U54">
        <v>52</v>
      </c>
      <c r="V54" s="15">
        <v>2</v>
      </c>
      <c r="W54" s="16">
        <v>0.65277777777777779</v>
      </c>
      <c r="X54" s="16">
        <v>0.75347222222222221</v>
      </c>
      <c r="Z54">
        <v>48</v>
      </c>
      <c r="AA54" t="s">
        <v>50</v>
      </c>
      <c r="AB54" t="s">
        <v>41</v>
      </c>
      <c r="AC54">
        <v>5</v>
      </c>
      <c r="AD54" s="17" t="s">
        <v>90</v>
      </c>
    </row>
    <row r="55" spans="2:34" ht="15" customHeight="1" thickTop="1" thickBot="1" x14ac:dyDescent="0.3">
      <c r="B55" s="46" t="s">
        <v>0</v>
      </c>
      <c r="C55" s="47" t="s">
        <v>168</v>
      </c>
      <c r="D55" s="47" t="s">
        <v>80</v>
      </c>
      <c r="E55" s="47" t="s">
        <v>169</v>
      </c>
      <c r="F55" s="46" t="s">
        <v>1</v>
      </c>
      <c r="G55" s="46" t="s">
        <v>2</v>
      </c>
      <c r="H55" s="46" t="s">
        <v>3</v>
      </c>
      <c r="I55" s="46" t="s">
        <v>4</v>
      </c>
      <c r="J55" s="47" t="s">
        <v>76</v>
      </c>
      <c r="K55" s="48" t="s">
        <v>75</v>
      </c>
      <c r="L55" s="48" t="s">
        <v>5</v>
      </c>
      <c r="M55" s="48" t="s">
        <v>6</v>
      </c>
      <c r="N55" s="46" t="s">
        <v>7</v>
      </c>
      <c r="O55" s="46" t="s">
        <v>9</v>
      </c>
      <c r="P55" s="46" t="s">
        <v>10</v>
      </c>
      <c r="Q55" s="46" t="s">
        <v>11</v>
      </c>
      <c r="R55" s="46" t="s">
        <v>51</v>
      </c>
      <c r="U55">
        <v>53</v>
      </c>
      <c r="V55" s="15">
        <v>2</v>
      </c>
      <c r="W55" s="16">
        <v>0.66666666666666663</v>
      </c>
      <c r="X55" s="16">
        <v>0.75</v>
      </c>
      <c r="Z55">
        <v>49</v>
      </c>
      <c r="AA55" t="s">
        <v>12</v>
      </c>
      <c r="AB55" t="s">
        <v>13</v>
      </c>
      <c r="AC55">
        <v>5</v>
      </c>
      <c r="AD55" s="17" t="s">
        <v>90</v>
      </c>
    </row>
    <row r="56" spans="2:34" ht="15" customHeight="1" thickTop="1" thickBot="1" x14ac:dyDescent="0.3">
      <c r="B56" s="22" t="s">
        <v>71</v>
      </c>
      <c r="C56" s="23">
        <f t="shared" si="0"/>
        <v>45</v>
      </c>
      <c r="D56" s="24">
        <f t="shared" si="1"/>
        <v>51</v>
      </c>
      <c r="E56" s="25">
        <f t="shared" si="2"/>
        <v>2</v>
      </c>
      <c r="F56" s="43" t="s">
        <v>46</v>
      </c>
      <c r="G56" s="44" t="s">
        <v>46</v>
      </c>
      <c r="H56" s="44" t="s">
        <v>47</v>
      </c>
      <c r="I56" s="22" t="s">
        <v>24</v>
      </c>
      <c r="J56" s="23" cm="1">
        <f t="array" ref="J56">INDEX($U$3:$U$170,MATCH(1,($V$3:$V$170 = K56) * ($W$3:$W$170 = L56) * ($X$3:$X$170 = M56),0))</f>
        <v>91</v>
      </c>
      <c r="K56" s="24">
        <f>MATCH(I56,{"Lunes";"Martes";"Miércoles";"Jueves";"Viernes";"Sábado"},0)</f>
        <v>3</v>
      </c>
      <c r="L56" s="29">
        <v>0.76041666666666663</v>
      </c>
      <c r="M56" s="30">
        <v>0.86111111111111116</v>
      </c>
      <c r="N56" s="43" t="s">
        <v>31</v>
      </c>
      <c r="O56" s="44" t="s">
        <v>45</v>
      </c>
      <c r="P56" s="44" t="s">
        <v>17</v>
      </c>
      <c r="Q56" s="44" t="s">
        <v>18</v>
      </c>
      <c r="R56" s="45"/>
      <c r="U56">
        <v>54</v>
      </c>
      <c r="V56" s="15">
        <v>2</v>
      </c>
      <c r="W56" s="16">
        <v>0.69097222222222221</v>
      </c>
      <c r="X56" s="16">
        <v>0.75347222222222221</v>
      </c>
      <c r="Z56">
        <v>50</v>
      </c>
      <c r="AA56" t="s">
        <v>49</v>
      </c>
      <c r="AB56" t="s">
        <v>167</v>
      </c>
      <c r="AC56">
        <v>5</v>
      </c>
      <c r="AD56" s="17" t="s">
        <v>137</v>
      </c>
    </row>
    <row r="57" spans="2:34" ht="15" customHeight="1" thickBot="1" x14ac:dyDescent="0.3">
      <c r="B57" s="28" t="s">
        <v>71</v>
      </c>
      <c r="C57" s="32">
        <f t="shared" si="0"/>
        <v>45</v>
      </c>
      <c r="D57" s="33">
        <f t="shared" si="1"/>
        <v>51</v>
      </c>
      <c r="E57" s="34">
        <f t="shared" si="2"/>
        <v>2</v>
      </c>
      <c r="F57" s="26" t="s">
        <v>46</v>
      </c>
      <c r="G57" s="27" t="s">
        <v>46</v>
      </c>
      <c r="H57" s="27" t="s">
        <v>47</v>
      </c>
      <c r="I57" s="28" t="s">
        <v>39</v>
      </c>
      <c r="J57" s="32" cm="1">
        <f t="array" ref="J57">INDEX($U$3:$U$170,MATCH(1,($V$3:$V$170 = K57) * ($W$3:$W$170 = L57) * ($X$3:$X$170 = M57),0))</f>
        <v>164</v>
      </c>
      <c r="K57" s="33">
        <f>MATCH(I57,{"Lunes";"Martes";"Miércoles";"Jueves";"Viernes";"Sábado"},0)</f>
        <v>5</v>
      </c>
      <c r="L57" s="27">
        <v>0.86111111111111116</v>
      </c>
      <c r="M57" s="35">
        <v>0.96180555555555558</v>
      </c>
      <c r="N57" s="26" t="s">
        <v>31</v>
      </c>
      <c r="O57" s="27" t="s">
        <v>45</v>
      </c>
      <c r="P57" s="27" t="s">
        <v>17</v>
      </c>
      <c r="Q57" s="27" t="s">
        <v>18</v>
      </c>
      <c r="R57" s="31"/>
      <c r="U57">
        <v>55</v>
      </c>
      <c r="V57" s="15">
        <v>2</v>
      </c>
      <c r="W57" s="16">
        <v>0.72222222222222221</v>
      </c>
      <c r="X57" s="16">
        <v>0.86111111111111116</v>
      </c>
      <c r="Z57">
        <v>51</v>
      </c>
      <c r="AA57" t="s">
        <v>46</v>
      </c>
      <c r="AB57" t="s">
        <v>47</v>
      </c>
      <c r="AC57">
        <v>5</v>
      </c>
      <c r="AD57" s="17" t="s">
        <v>90</v>
      </c>
    </row>
    <row r="58" spans="2:34" ht="15" customHeight="1" thickBot="1" x14ac:dyDescent="0.3">
      <c r="B58" s="28" t="s">
        <v>71</v>
      </c>
      <c r="C58" s="32">
        <f t="shared" si="0"/>
        <v>45</v>
      </c>
      <c r="D58" s="33">
        <f t="shared" si="1"/>
        <v>43</v>
      </c>
      <c r="E58" s="34">
        <f t="shared" si="2"/>
        <v>1</v>
      </c>
      <c r="F58" s="26" t="s">
        <v>57</v>
      </c>
      <c r="G58" s="27" t="s">
        <v>29</v>
      </c>
      <c r="H58" s="27" t="s">
        <v>54</v>
      </c>
      <c r="I58" s="28" t="s">
        <v>14</v>
      </c>
      <c r="J58" s="32" cm="1">
        <f t="array" ref="J58">INDEX($U$3:$U$170,MATCH(1,($V$3:$V$170 = K58) * ($W$3:$W$170 = L58) * ($X$3:$X$170 = M58),0))</f>
        <v>29</v>
      </c>
      <c r="K58" s="33">
        <f>MATCH(I58,{"Lunes";"Martes";"Miércoles";"Jueves";"Viernes";"Sábado"},0)</f>
        <v>1</v>
      </c>
      <c r="L58" s="27">
        <v>0.86111111111111116</v>
      </c>
      <c r="M58" s="35">
        <v>0.96180555555555558</v>
      </c>
      <c r="N58" s="26" t="s">
        <v>31</v>
      </c>
      <c r="O58" s="27" t="s">
        <v>33</v>
      </c>
      <c r="P58" s="27" t="s">
        <v>17</v>
      </c>
      <c r="Q58" s="27" t="s">
        <v>18</v>
      </c>
      <c r="R58" s="31" t="s">
        <v>53</v>
      </c>
      <c r="U58">
        <v>56</v>
      </c>
      <c r="V58" s="15">
        <v>2</v>
      </c>
      <c r="W58" s="16">
        <v>0.72222222222222221</v>
      </c>
      <c r="X58" s="16">
        <v>0.82291666666666663</v>
      </c>
      <c r="Z58">
        <v>52</v>
      </c>
      <c r="AA58" t="s">
        <v>60</v>
      </c>
      <c r="AB58" t="s">
        <v>62</v>
      </c>
      <c r="AC58">
        <v>5</v>
      </c>
      <c r="AD58" s="17" t="s">
        <v>137</v>
      </c>
    </row>
    <row r="59" spans="2:34" ht="15" customHeight="1" thickBot="1" x14ac:dyDescent="0.3">
      <c r="B59" s="28" t="s">
        <v>71</v>
      </c>
      <c r="C59" s="32">
        <f t="shared" si="0"/>
        <v>45</v>
      </c>
      <c r="D59" s="33">
        <f t="shared" si="1"/>
        <v>43</v>
      </c>
      <c r="E59" s="34">
        <f t="shared" si="2"/>
        <v>1</v>
      </c>
      <c r="F59" s="26" t="s">
        <v>57</v>
      </c>
      <c r="G59" s="27" t="s">
        <v>29</v>
      </c>
      <c r="H59" s="27" t="s">
        <v>54</v>
      </c>
      <c r="I59" s="28" t="s">
        <v>39</v>
      </c>
      <c r="J59" s="32" cm="1">
        <f t="array" ref="J59">INDEX($U$3:$U$170,MATCH(1,($V$3:$V$170 = K59) * ($W$3:$W$170 = L59) * ($X$3:$X$170 = M59),0))</f>
        <v>164</v>
      </c>
      <c r="K59" s="33">
        <f>MATCH(I59,{"Lunes";"Martes";"Miércoles";"Jueves";"Viernes";"Sábado"},0)</f>
        <v>5</v>
      </c>
      <c r="L59" s="27">
        <v>0.86111111111111116</v>
      </c>
      <c r="M59" s="35">
        <v>0.96180555555555558</v>
      </c>
      <c r="N59" s="26" t="s">
        <v>31</v>
      </c>
      <c r="O59" s="27" t="s">
        <v>33</v>
      </c>
      <c r="P59" s="27" t="s">
        <v>17</v>
      </c>
      <c r="Q59" s="27" t="s">
        <v>18</v>
      </c>
      <c r="R59" s="31" t="s">
        <v>53</v>
      </c>
      <c r="U59">
        <v>57</v>
      </c>
      <c r="V59" s="15">
        <v>2</v>
      </c>
      <c r="W59" s="16">
        <v>0.75347222222222221</v>
      </c>
      <c r="X59" s="16">
        <v>0.86111111111111116</v>
      </c>
      <c r="Z59">
        <v>53</v>
      </c>
      <c r="AA59" t="s">
        <v>64</v>
      </c>
      <c r="AB59" t="s">
        <v>63</v>
      </c>
      <c r="AC59">
        <v>5</v>
      </c>
      <c r="AD59" s="17" t="s">
        <v>137</v>
      </c>
    </row>
    <row r="60" spans="2:34" ht="15" customHeight="1" thickBot="1" x14ac:dyDescent="0.3">
      <c r="B60" s="28" t="s">
        <v>71</v>
      </c>
      <c r="C60" s="32">
        <f t="shared" si="0"/>
        <v>45</v>
      </c>
      <c r="D60" s="33">
        <f t="shared" si="1"/>
        <v>42</v>
      </c>
      <c r="E60" s="34">
        <f t="shared" si="2"/>
        <v>2</v>
      </c>
      <c r="F60" s="26" t="s">
        <v>28</v>
      </c>
      <c r="G60" s="27" t="s">
        <v>35</v>
      </c>
      <c r="H60" s="27" t="s">
        <v>30</v>
      </c>
      <c r="I60" s="28" t="s">
        <v>14</v>
      </c>
      <c r="J60" s="32" cm="1">
        <f t="array" ref="J60">INDEX($U$3:$U$170,MATCH(1,($V$3:$V$170 = K60) * ($W$3:$W$170 = L60) * ($X$3:$X$170 = M60),0))</f>
        <v>23</v>
      </c>
      <c r="K60" s="33">
        <f>MATCH(I60,{"Lunes";"Martes";"Miércoles";"Jueves";"Viernes";"Sábado"},0)</f>
        <v>1</v>
      </c>
      <c r="L60" s="27">
        <v>0.76041666666666663</v>
      </c>
      <c r="M60" s="35">
        <v>0.86111111111111116</v>
      </c>
      <c r="N60" s="26" t="s">
        <v>31</v>
      </c>
      <c r="O60" s="27" t="s">
        <v>45</v>
      </c>
      <c r="P60" s="27" t="s">
        <v>17</v>
      </c>
      <c r="Q60" s="27" t="s">
        <v>18</v>
      </c>
      <c r="R60" s="31" t="s">
        <v>53</v>
      </c>
      <c r="U60">
        <v>58</v>
      </c>
      <c r="V60" s="15">
        <v>2</v>
      </c>
      <c r="W60" s="16">
        <v>0.76041666666666663</v>
      </c>
      <c r="X60" s="16">
        <v>0.86111111111111116</v>
      </c>
      <c r="Z60">
        <v>54</v>
      </c>
      <c r="AA60" t="s">
        <v>66</v>
      </c>
      <c r="AB60" t="s">
        <v>67</v>
      </c>
      <c r="AC60">
        <v>5</v>
      </c>
      <c r="AD60" s="17" t="s">
        <v>137</v>
      </c>
    </row>
    <row r="61" spans="2:34" ht="15" customHeight="1" thickBot="1" x14ac:dyDescent="0.3">
      <c r="B61" s="28" t="s">
        <v>71</v>
      </c>
      <c r="C61" s="32">
        <f t="shared" si="0"/>
        <v>45</v>
      </c>
      <c r="D61" s="33">
        <f t="shared" si="1"/>
        <v>42</v>
      </c>
      <c r="E61" s="34">
        <f t="shared" si="2"/>
        <v>2</v>
      </c>
      <c r="F61" s="26" t="s">
        <v>28</v>
      </c>
      <c r="G61" s="27" t="s">
        <v>35</v>
      </c>
      <c r="H61" s="27" t="s">
        <v>30</v>
      </c>
      <c r="I61" s="28" t="s">
        <v>27</v>
      </c>
      <c r="J61" s="32" cm="1">
        <f t="array" ref="J61">INDEX($U$3:$U$170,MATCH(1,($V$3:$V$170 = K61) * ($W$3:$W$170 = L61) * ($X$3:$X$170 = M61),0))</f>
        <v>121</v>
      </c>
      <c r="K61" s="33">
        <f>MATCH(I61,{"Lunes";"Martes";"Miércoles";"Jueves";"Viernes";"Sábado"},0)</f>
        <v>4</v>
      </c>
      <c r="L61" s="27">
        <v>0.72222222222222221</v>
      </c>
      <c r="M61" s="35">
        <v>0.82291666666666663</v>
      </c>
      <c r="N61" s="26" t="s">
        <v>31</v>
      </c>
      <c r="O61" s="27" t="s">
        <v>45</v>
      </c>
      <c r="P61" s="27" t="s">
        <v>17</v>
      </c>
      <c r="Q61" s="27" t="s">
        <v>18</v>
      </c>
      <c r="R61" s="31" t="s">
        <v>53</v>
      </c>
      <c r="U61">
        <v>59</v>
      </c>
      <c r="V61" s="15">
        <v>2</v>
      </c>
      <c r="W61" s="16">
        <v>0.76041666666666663</v>
      </c>
      <c r="X61" s="16">
        <v>0.89236111111111116</v>
      </c>
      <c r="Z61">
        <v>55</v>
      </c>
      <c r="AA61" t="s">
        <v>74</v>
      </c>
      <c r="AB61" t="s">
        <v>73</v>
      </c>
      <c r="AC61">
        <v>5</v>
      </c>
      <c r="AD61" s="17" t="s">
        <v>137</v>
      </c>
    </row>
    <row r="62" spans="2:34" ht="15" customHeight="1" thickBot="1" x14ac:dyDescent="0.3">
      <c r="B62" s="28" t="s">
        <v>71</v>
      </c>
      <c r="C62" s="32">
        <f t="shared" si="0"/>
        <v>45</v>
      </c>
      <c r="D62" s="33">
        <f t="shared" si="1"/>
        <v>53</v>
      </c>
      <c r="E62" s="34">
        <f t="shared" si="2"/>
        <v>2</v>
      </c>
      <c r="F62" s="26" t="s">
        <v>64</v>
      </c>
      <c r="G62" s="27" t="s">
        <v>38</v>
      </c>
      <c r="H62" s="27" t="s">
        <v>63</v>
      </c>
      <c r="I62" s="28" t="s">
        <v>14</v>
      </c>
      <c r="J62" s="32" cm="1">
        <f t="array" ref="J62">INDEX($U$3:$U$170,MATCH(1,($V$3:$V$170 = K62) * ($W$3:$W$170 = L62) * ($X$3:$X$170 = M62),0))</f>
        <v>23</v>
      </c>
      <c r="K62" s="33">
        <f>MATCH(I62,{"Lunes";"Martes";"Miércoles";"Jueves";"Viernes";"Sábado"},0)</f>
        <v>1</v>
      </c>
      <c r="L62" s="27">
        <v>0.76041666666666663</v>
      </c>
      <c r="M62" s="35">
        <v>0.86111111111111116</v>
      </c>
      <c r="N62" s="26" t="s">
        <v>31</v>
      </c>
      <c r="O62" s="27" t="s">
        <v>45</v>
      </c>
      <c r="P62" s="27" t="s">
        <v>17</v>
      </c>
      <c r="Q62" s="27" t="s">
        <v>18</v>
      </c>
      <c r="R62" s="31" t="s">
        <v>53</v>
      </c>
      <c r="U62">
        <v>60</v>
      </c>
      <c r="V62" s="15">
        <v>2</v>
      </c>
      <c r="W62" s="16">
        <v>0.76041666666666663</v>
      </c>
      <c r="X62" s="16">
        <v>0.96180555555555558</v>
      </c>
    </row>
    <row r="63" spans="2:34" ht="15" customHeight="1" thickBot="1" x14ac:dyDescent="0.3">
      <c r="B63" s="28" t="s">
        <v>71</v>
      </c>
      <c r="C63" s="32">
        <f t="shared" si="0"/>
        <v>45</v>
      </c>
      <c r="D63" s="33">
        <f t="shared" si="1"/>
        <v>53</v>
      </c>
      <c r="E63" s="34">
        <f t="shared" si="2"/>
        <v>2</v>
      </c>
      <c r="F63" s="26" t="s">
        <v>64</v>
      </c>
      <c r="G63" s="27" t="s">
        <v>38</v>
      </c>
      <c r="H63" s="27" t="s">
        <v>63</v>
      </c>
      <c r="I63" s="28" t="s">
        <v>39</v>
      </c>
      <c r="J63" s="32" cm="1">
        <f t="array" ref="J63">INDEX($U$3:$U$170,MATCH(1,($V$3:$V$170 = K63) * ($W$3:$W$170 = L63) * ($X$3:$X$170 = M63),0))</f>
        <v>158</v>
      </c>
      <c r="K63" s="33">
        <f>MATCH(I63,{"Lunes";"Martes";"Miércoles";"Jueves";"Viernes";"Sábado"},0)</f>
        <v>5</v>
      </c>
      <c r="L63" s="27">
        <v>0.76041666666666663</v>
      </c>
      <c r="M63" s="35">
        <v>0.86111111111111116</v>
      </c>
      <c r="N63" s="26" t="s">
        <v>31</v>
      </c>
      <c r="O63" s="27" t="s">
        <v>45</v>
      </c>
      <c r="P63" s="27" t="s">
        <v>17</v>
      </c>
      <c r="Q63" s="27" t="s">
        <v>18</v>
      </c>
      <c r="R63" s="31" t="s">
        <v>53</v>
      </c>
      <c r="U63">
        <v>61</v>
      </c>
      <c r="V63" s="15">
        <v>2</v>
      </c>
      <c r="W63" s="16">
        <v>0.82986111111111116</v>
      </c>
      <c r="X63" s="16">
        <v>0.93055555555555558</v>
      </c>
    </row>
    <row r="64" spans="2:34" ht="15" customHeight="1" thickBot="1" x14ac:dyDescent="0.3">
      <c r="B64" s="28" t="s">
        <v>71</v>
      </c>
      <c r="C64" s="32">
        <f t="shared" si="0"/>
        <v>45</v>
      </c>
      <c r="D64" s="33">
        <f t="shared" si="1"/>
        <v>54</v>
      </c>
      <c r="E64" s="34">
        <f t="shared" si="2"/>
        <v>2</v>
      </c>
      <c r="F64" s="26" t="s">
        <v>66</v>
      </c>
      <c r="G64" s="27" t="s">
        <v>61</v>
      </c>
      <c r="H64" s="27" t="s">
        <v>67</v>
      </c>
      <c r="I64" s="28" t="s">
        <v>14</v>
      </c>
      <c r="J64" s="32" cm="1">
        <f t="array" ref="J64">INDEX($U$3:$U$170,MATCH(1,($V$3:$V$170 = K64) * ($W$3:$W$170 = L64) * ($X$3:$X$170 = M64),0))</f>
        <v>29</v>
      </c>
      <c r="K64" s="33">
        <f>MATCH(I64,{"Lunes";"Martes";"Miércoles";"Jueves";"Viernes";"Sábado"},0)</f>
        <v>1</v>
      </c>
      <c r="L64" s="27">
        <v>0.86111111111111116</v>
      </c>
      <c r="M64" s="35">
        <v>0.96180555555555558</v>
      </c>
      <c r="N64" s="26" t="s">
        <v>31</v>
      </c>
      <c r="O64" s="27" t="s">
        <v>45</v>
      </c>
      <c r="P64" s="27" t="s">
        <v>17</v>
      </c>
      <c r="Q64" s="27" t="s">
        <v>18</v>
      </c>
      <c r="R64" s="31" t="s">
        <v>53</v>
      </c>
      <c r="U64">
        <v>62</v>
      </c>
      <c r="V64" s="15">
        <v>2</v>
      </c>
      <c r="W64" s="16">
        <v>0.82986111111111116</v>
      </c>
      <c r="X64" s="16">
        <v>0.96180555555555558</v>
      </c>
    </row>
    <row r="65" spans="2:43" ht="15" customHeight="1" thickBot="1" x14ac:dyDescent="0.3">
      <c r="B65" s="28" t="s">
        <v>71</v>
      </c>
      <c r="C65" s="32">
        <f t="shared" si="0"/>
        <v>45</v>
      </c>
      <c r="D65" s="33">
        <f t="shared" si="1"/>
        <v>54</v>
      </c>
      <c r="E65" s="34">
        <f t="shared" si="2"/>
        <v>2</v>
      </c>
      <c r="F65" s="26" t="s">
        <v>66</v>
      </c>
      <c r="G65" s="27" t="s">
        <v>61</v>
      </c>
      <c r="H65" s="27" t="s">
        <v>67</v>
      </c>
      <c r="I65" s="28" t="s">
        <v>27</v>
      </c>
      <c r="J65" s="32" cm="1">
        <f t="array" ref="J65">INDEX($U$3:$U$170,MATCH(1,($V$3:$V$170 = K65) * ($W$3:$W$170 = L65) * ($X$3:$X$170 = M65),0))</f>
        <v>124</v>
      </c>
      <c r="K65" s="33">
        <f>MATCH(I65,{"Lunes";"Martes";"Miércoles";"Jueves";"Viernes";"Sábado"},0)</f>
        <v>4</v>
      </c>
      <c r="L65" s="27">
        <v>0.76041666666666663</v>
      </c>
      <c r="M65" s="35">
        <v>0.86111111111111116</v>
      </c>
      <c r="N65" s="26" t="s">
        <v>31</v>
      </c>
      <c r="O65" s="27" t="s">
        <v>45</v>
      </c>
      <c r="P65" s="27" t="s">
        <v>17</v>
      </c>
      <c r="Q65" s="27" t="s">
        <v>18</v>
      </c>
      <c r="R65" s="31" t="s">
        <v>53</v>
      </c>
      <c r="U65">
        <v>63</v>
      </c>
      <c r="V65" s="15">
        <v>2</v>
      </c>
      <c r="W65" s="16">
        <v>0.86111111111111116</v>
      </c>
      <c r="X65" s="16">
        <v>0.96180555555555558</v>
      </c>
    </row>
    <row r="66" spans="2:43" ht="15" customHeight="1" thickBot="1" x14ac:dyDescent="0.3">
      <c r="B66" s="28" t="s">
        <v>71</v>
      </c>
      <c r="C66" s="32">
        <f t="shared" si="0"/>
        <v>45</v>
      </c>
      <c r="D66" s="33">
        <f t="shared" si="1"/>
        <v>45</v>
      </c>
      <c r="E66" s="34">
        <f t="shared" si="2"/>
        <v>2</v>
      </c>
      <c r="F66" s="26" t="s">
        <v>34</v>
      </c>
      <c r="G66" s="27" t="s">
        <v>65</v>
      </c>
      <c r="H66" s="27" t="s">
        <v>36</v>
      </c>
      <c r="I66" s="28" t="s">
        <v>14</v>
      </c>
      <c r="J66" s="32" cm="1">
        <f t="array" ref="J66">INDEX($U$3:$U$170,MATCH(1,($V$3:$V$170 = K66) * ($W$3:$W$170 = L66) * ($X$3:$X$170 = M66),0))</f>
        <v>29</v>
      </c>
      <c r="K66" s="33">
        <f>MATCH(I66,{"Lunes";"Martes";"Miércoles";"Jueves";"Viernes";"Sábado"},0)</f>
        <v>1</v>
      </c>
      <c r="L66" s="27">
        <v>0.86111111111111116</v>
      </c>
      <c r="M66" s="35">
        <v>0.96180555555555558</v>
      </c>
      <c r="N66" s="26" t="s">
        <v>31</v>
      </c>
      <c r="O66" s="27" t="s">
        <v>45</v>
      </c>
      <c r="P66" s="27" t="s">
        <v>17</v>
      </c>
      <c r="Q66" s="27" t="s">
        <v>18</v>
      </c>
      <c r="R66" s="31" t="s">
        <v>53</v>
      </c>
      <c r="U66">
        <v>64</v>
      </c>
      <c r="V66" s="15">
        <v>2</v>
      </c>
      <c r="W66" s="16">
        <v>0.89930555555555558</v>
      </c>
      <c r="X66" s="16">
        <v>0.96180555555555558</v>
      </c>
      <c r="Z66" s="19" t="s">
        <v>0</v>
      </c>
      <c r="AA66" s="20" t="s">
        <v>168</v>
      </c>
      <c r="AB66" s="20" t="s">
        <v>80</v>
      </c>
      <c r="AC66" s="20" t="s">
        <v>169</v>
      </c>
      <c r="AD66" s="19" t="s">
        <v>170</v>
      </c>
      <c r="AE66" s="21" t="s">
        <v>2</v>
      </c>
      <c r="AF66" s="21" t="s">
        <v>3</v>
      </c>
      <c r="AG66" s="21" t="s">
        <v>4</v>
      </c>
      <c r="AH66" s="20" t="s">
        <v>76</v>
      </c>
      <c r="AI66" s="20" t="s">
        <v>75</v>
      </c>
      <c r="AJ66" s="20" t="s">
        <v>5</v>
      </c>
      <c r="AK66" s="20" t="s">
        <v>6</v>
      </c>
      <c r="AL66" s="21" t="s">
        <v>171</v>
      </c>
      <c r="AM66" s="21" t="s">
        <v>9</v>
      </c>
      <c r="AN66" s="21" t="s">
        <v>10</v>
      </c>
      <c r="AO66" s="21" t="s">
        <v>11</v>
      </c>
      <c r="AP66" s="21" t="s">
        <v>51</v>
      </c>
      <c r="AQ66" s="21" t="s">
        <v>172</v>
      </c>
    </row>
    <row r="67" spans="2:43" ht="15" customHeight="1" thickBot="1" x14ac:dyDescent="0.3">
      <c r="B67" s="28" t="s">
        <v>71</v>
      </c>
      <c r="C67" s="32">
        <f t="shared" si="0"/>
        <v>45</v>
      </c>
      <c r="D67" s="33">
        <f t="shared" si="1"/>
        <v>45</v>
      </c>
      <c r="E67" s="34">
        <f t="shared" si="2"/>
        <v>2</v>
      </c>
      <c r="F67" s="26" t="s">
        <v>34</v>
      </c>
      <c r="G67" s="27" t="s">
        <v>65</v>
      </c>
      <c r="H67" s="27" t="s">
        <v>36</v>
      </c>
      <c r="I67" s="28" t="s">
        <v>39</v>
      </c>
      <c r="J67" s="32" cm="1">
        <f t="array" ref="J67">INDEX($U$3:$U$170,MATCH(1,($V$3:$V$170 = K67) * ($W$3:$W$170 = L67) * ($X$3:$X$170 = M67),0))</f>
        <v>158</v>
      </c>
      <c r="K67" s="33">
        <f>MATCH(I67,{"Lunes";"Martes";"Miércoles";"Jueves";"Viernes";"Sábado"},0)</f>
        <v>5</v>
      </c>
      <c r="L67" s="27">
        <v>0.76041666666666663</v>
      </c>
      <c r="M67" s="35">
        <v>0.86111111111111116</v>
      </c>
      <c r="N67" s="26" t="s">
        <v>31</v>
      </c>
      <c r="O67" s="27" t="s">
        <v>45</v>
      </c>
      <c r="P67" s="27" t="s">
        <v>17</v>
      </c>
      <c r="Q67" s="27" t="s">
        <v>18</v>
      </c>
      <c r="R67" s="31" t="s">
        <v>53</v>
      </c>
      <c r="U67">
        <v>65</v>
      </c>
      <c r="V67" s="15">
        <v>3</v>
      </c>
      <c r="W67" s="16">
        <v>0.33333333333333331</v>
      </c>
      <c r="X67" s="16">
        <v>0.39583333333333331</v>
      </c>
      <c r="Z67" s="22" t="s">
        <v>173</v>
      </c>
      <c r="AA67" s="23" t="str">
        <f>IFERROR(INDEX($AH$3:$AH$49,MATCH(Z67,$AI$3:$AI$49,0)),"")</f>
        <v/>
      </c>
      <c r="AB67" s="24" t="str">
        <f>IFERROR(INDEX($AB$3:$AB$61,MATCH(AD67,$AC$3:$AC$61,0)),"")</f>
        <v/>
      </c>
      <c r="AC67" s="25">
        <f>IF(AM67="ANUAL", 0,IF(AM67="CUAT1", 1,IF(AM67="CUAT2", 2,"")))</f>
        <v>2</v>
      </c>
      <c r="AD67" s="26" t="s">
        <v>131</v>
      </c>
      <c r="AE67" s="27" t="s">
        <v>131</v>
      </c>
      <c r="AF67" s="27" t="s">
        <v>132</v>
      </c>
      <c r="AG67" s="28" t="s">
        <v>24</v>
      </c>
      <c r="AH67" s="23" t="e" cm="1">
        <f t="array" ref="AH67">INDEX(
  $W$3:$W$170,
  MATCH(
    1,
    ($X$3:$X$170 = AI67)
    * ($Y$3:$Y$170 = AJ67)
    * ($Z$3:$Z$170 = AK67),
    0
  )
)</f>
        <v>#N/A</v>
      </c>
      <c r="AI67" s="24">
        <f>MATCH(AG67,{"Lunes";"Martes";"Miércoles";"Jueves";"Viernes";"Sábado"},0)</f>
        <v>3</v>
      </c>
      <c r="AJ67" s="29">
        <v>0.47222222222222221</v>
      </c>
      <c r="AK67" s="30">
        <v>0.58333333333333337</v>
      </c>
      <c r="AL67" s="26" t="s">
        <v>31</v>
      </c>
      <c r="AM67" s="27" t="s">
        <v>45</v>
      </c>
      <c r="AN67" s="27" t="s">
        <v>17</v>
      </c>
      <c r="AO67" s="27" t="s">
        <v>18</v>
      </c>
      <c r="AP67" s="31"/>
      <c r="AQ67" s="31"/>
    </row>
    <row r="68" spans="2:43" ht="15" customHeight="1" thickBot="1" x14ac:dyDescent="0.3">
      <c r="B68" s="28" t="s">
        <v>71</v>
      </c>
      <c r="C68" s="32">
        <f t="shared" ref="C68:C105" si="3">IFERROR(INDEX($AF$3:$AF$49,MATCH(B68,$AG$3:$AG$49,0)),"")</f>
        <v>45</v>
      </c>
      <c r="D68" s="33">
        <f t="shared" ref="D68:D105" si="4">IFERROR(INDEX($Z$3:$Z$61,MATCH(F68,$AA$3:$AA$61,0)),"")</f>
        <v>40</v>
      </c>
      <c r="E68" s="34">
        <f t="shared" ref="E68:E105" si="5">IF(O68="ANUAL", 0,IF(O68="CUAT1", 1,IF(O68="CUAT2", 2,"")))</f>
        <v>1</v>
      </c>
      <c r="F68" s="26" t="s">
        <v>22</v>
      </c>
      <c r="G68" s="27" t="s">
        <v>22</v>
      </c>
      <c r="H68" s="27" t="s">
        <v>23</v>
      </c>
      <c r="I68" s="28" t="s">
        <v>14</v>
      </c>
      <c r="J68" s="32" cm="1">
        <f t="array" ref="J68">INDEX($U$3:$U$170,MATCH(1,($V$3:$V$170 = K68) * ($W$3:$W$170 = L68) * ($X$3:$X$170 = M68),0))</f>
        <v>23</v>
      </c>
      <c r="K68" s="33">
        <f>MATCH(I68,{"Lunes";"Martes";"Miércoles";"Jueves";"Viernes";"Sábado"},0)</f>
        <v>1</v>
      </c>
      <c r="L68" s="27">
        <v>0.76041666666666663</v>
      </c>
      <c r="M68" s="35">
        <v>0.86111111111111116</v>
      </c>
      <c r="N68" s="26" t="s">
        <v>31</v>
      </c>
      <c r="O68" s="27" t="s">
        <v>33</v>
      </c>
      <c r="P68" s="27" t="s">
        <v>17</v>
      </c>
      <c r="Q68" s="27" t="s">
        <v>18</v>
      </c>
      <c r="R68" s="31"/>
      <c r="U68">
        <v>66</v>
      </c>
      <c r="V68" s="15">
        <v>3</v>
      </c>
      <c r="W68" s="16">
        <v>0.33333333333333331</v>
      </c>
      <c r="X68" s="16">
        <v>0.43402777777777779</v>
      </c>
      <c r="Z68" s="28" t="s">
        <v>173</v>
      </c>
      <c r="AA68" s="32" t="str">
        <f t="shared" ref="AA68:AA82" si="6">IFERROR(INDEX($AH$3:$AH$49,MATCH(Z68,$AI$3:$AI$49,0)),"")</f>
        <v/>
      </c>
      <c r="AB68" s="33" t="str">
        <f t="shared" ref="AB68:AB82" si="7">IFERROR(INDEX($AB$3:$AB$61,MATCH(AD68,$AC$3:$AC$61,0)),"")</f>
        <v/>
      </c>
      <c r="AC68" s="34">
        <f t="shared" ref="AC68:AC82" si="8">IF(AM68="ANUAL", 0,IF(AM68="CUAT1", 1,IF(AM68="CUAT2", 2,"")))</f>
        <v>2</v>
      </c>
      <c r="AD68" s="26" t="s">
        <v>131</v>
      </c>
      <c r="AE68" s="27" t="s">
        <v>131</v>
      </c>
      <c r="AF68" s="27" t="s">
        <v>132</v>
      </c>
      <c r="AG68" s="28" t="s">
        <v>27</v>
      </c>
      <c r="AH68" s="32" t="e" cm="1">
        <f t="array" ref="AH68">INDEX(
  $W$3:$W$170,
  MATCH(
    1,
    ($X$3:$X$170 = AI68)
    * ($Y$3:$Y$170 = AJ68)
    * ($Z$3:$Z$170 = AK68),
    0
  )
)</f>
        <v>#N/A</v>
      </c>
      <c r="AI68" s="33">
        <f>MATCH(AG68,{"Lunes";"Martes";"Miércoles";"Jueves";"Viernes";"Sábado"},0)</f>
        <v>4</v>
      </c>
      <c r="AJ68" s="27">
        <v>0.43402777777777779</v>
      </c>
      <c r="AK68" s="35">
        <v>0.53472222222222221</v>
      </c>
      <c r="AL68" s="26" t="s">
        <v>31</v>
      </c>
      <c r="AM68" s="27" t="s">
        <v>45</v>
      </c>
      <c r="AN68" s="27" t="s">
        <v>17</v>
      </c>
      <c r="AO68" s="27" t="s">
        <v>18</v>
      </c>
      <c r="AP68" s="31"/>
      <c r="AQ68" s="31"/>
    </row>
    <row r="69" spans="2:43" ht="15" customHeight="1" thickBot="1" x14ac:dyDescent="0.3">
      <c r="B69" s="28" t="s">
        <v>71</v>
      </c>
      <c r="C69" s="32">
        <f t="shared" si="3"/>
        <v>45</v>
      </c>
      <c r="D69" s="33">
        <f t="shared" si="4"/>
        <v>40</v>
      </c>
      <c r="E69" s="34">
        <f t="shared" si="5"/>
        <v>1</v>
      </c>
      <c r="F69" s="26" t="s">
        <v>22</v>
      </c>
      <c r="G69" s="27" t="s">
        <v>22</v>
      </c>
      <c r="H69" s="27" t="s">
        <v>23</v>
      </c>
      <c r="I69" s="28" t="s">
        <v>27</v>
      </c>
      <c r="J69" s="32" cm="1">
        <f t="array" ref="J69">INDEX($U$3:$U$170,MATCH(1,($V$3:$V$170 = K69) * ($W$3:$W$170 = L69) * ($X$3:$X$170 = M69),0))</f>
        <v>124</v>
      </c>
      <c r="K69" s="33">
        <f>MATCH(I69,{"Lunes";"Martes";"Miércoles";"Jueves";"Viernes";"Sábado"},0)</f>
        <v>4</v>
      </c>
      <c r="L69" s="27">
        <v>0.76041666666666663</v>
      </c>
      <c r="M69" s="35">
        <v>0.86111111111111116</v>
      </c>
      <c r="N69" s="26" t="s">
        <v>31</v>
      </c>
      <c r="O69" s="27" t="s">
        <v>33</v>
      </c>
      <c r="P69" s="27" t="s">
        <v>17</v>
      </c>
      <c r="Q69" s="27" t="s">
        <v>18</v>
      </c>
      <c r="R69" s="31"/>
      <c r="U69">
        <v>67</v>
      </c>
      <c r="V69" s="15">
        <v>3</v>
      </c>
      <c r="W69" s="16">
        <v>0.33333333333333331</v>
      </c>
      <c r="X69" s="16">
        <v>0.46527777777777779</v>
      </c>
      <c r="Z69" s="28" t="s">
        <v>173</v>
      </c>
      <c r="AA69" s="32" t="str">
        <f t="shared" si="6"/>
        <v/>
      </c>
      <c r="AB69" s="33" t="str">
        <f t="shared" si="7"/>
        <v/>
      </c>
      <c r="AC69" s="34">
        <f t="shared" si="8"/>
        <v>2</v>
      </c>
      <c r="AD69" s="26" t="s">
        <v>135</v>
      </c>
      <c r="AE69" s="27" t="s">
        <v>174</v>
      </c>
      <c r="AF69" s="27" t="s">
        <v>175</v>
      </c>
      <c r="AG69" s="28" t="s">
        <v>21</v>
      </c>
      <c r="AH69" s="32" t="e" cm="1">
        <f t="array" ref="AH69">INDEX(
  $W$3:$W$170,
  MATCH(
    1,
    ($X$3:$X$170 = AI69)
    * ($Y$3:$Y$170 = AJ69)
    * ($Z$3:$Z$170 = AK69),
    0
  )
)</f>
        <v>#N/A</v>
      </c>
      <c r="AI69" s="33">
        <f>MATCH(AG69,{"Lunes";"Martes";"Miércoles";"Jueves";"Viernes";"Sábado"},0)</f>
        <v>2</v>
      </c>
      <c r="AJ69" s="27">
        <v>0.33333333333333331</v>
      </c>
      <c r="AK69" s="35">
        <v>0.46527777777777779</v>
      </c>
      <c r="AL69" s="26" t="s">
        <v>31</v>
      </c>
      <c r="AM69" s="27" t="s">
        <v>45</v>
      </c>
      <c r="AN69" s="27" t="s">
        <v>17</v>
      </c>
      <c r="AO69" s="27" t="s">
        <v>18</v>
      </c>
      <c r="AP69" s="31" t="s">
        <v>53</v>
      </c>
      <c r="AQ69" s="31"/>
    </row>
    <row r="70" spans="2:43" ht="15" customHeight="1" thickBot="1" x14ac:dyDescent="0.3">
      <c r="B70" s="28" t="s">
        <v>71</v>
      </c>
      <c r="C70" s="32">
        <f t="shared" si="3"/>
        <v>45</v>
      </c>
      <c r="D70" s="33">
        <f t="shared" si="4"/>
        <v>39</v>
      </c>
      <c r="E70" s="34">
        <f t="shared" si="5"/>
        <v>1</v>
      </c>
      <c r="F70" s="26" t="s">
        <v>42</v>
      </c>
      <c r="G70" s="27" t="s">
        <v>42</v>
      </c>
      <c r="H70" s="27" t="s">
        <v>43</v>
      </c>
      <c r="I70" s="28" t="s">
        <v>24</v>
      </c>
      <c r="J70" s="32" cm="1">
        <f t="array" ref="J70">INDEX($U$3:$U$170,MATCH(1,($V$3:$V$170 = K70) * ($W$3:$W$170 = L70) * ($X$3:$X$170 = M70),0))</f>
        <v>97</v>
      </c>
      <c r="K70" s="33">
        <f>MATCH(I70,{"Lunes";"Martes";"Miércoles";"Jueves";"Viernes";"Sábado"},0)</f>
        <v>3</v>
      </c>
      <c r="L70" s="27">
        <v>0.86111111111111116</v>
      </c>
      <c r="M70" s="35">
        <v>0.96180555555555558</v>
      </c>
      <c r="N70" s="26" t="s">
        <v>31</v>
      </c>
      <c r="O70" s="27" t="s">
        <v>33</v>
      </c>
      <c r="P70" s="27" t="s">
        <v>17</v>
      </c>
      <c r="Q70" s="27" t="s">
        <v>18</v>
      </c>
      <c r="R70" s="31"/>
      <c r="U70">
        <v>68</v>
      </c>
      <c r="V70" s="15">
        <v>3</v>
      </c>
      <c r="W70" s="16">
        <v>0.33333333333333331</v>
      </c>
      <c r="X70" s="16">
        <v>0.36458333333333331</v>
      </c>
      <c r="Z70" s="28" t="s">
        <v>173</v>
      </c>
      <c r="AA70" s="32" t="str">
        <f t="shared" si="6"/>
        <v/>
      </c>
      <c r="AB70" s="33" t="str">
        <f t="shared" si="7"/>
        <v/>
      </c>
      <c r="AC70" s="34">
        <f t="shared" si="8"/>
        <v>2</v>
      </c>
      <c r="AD70" s="26" t="s">
        <v>135</v>
      </c>
      <c r="AE70" s="27" t="s">
        <v>174</v>
      </c>
      <c r="AF70" s="27" t="s">
        <v>175</v>
      </c>
      <c r="AG70" s="28" t="s">
        <v>24</v>
      </c>
      <c r="AH70" s="32" t="e" cm="1">
        <f t="array" ref="AH70">INDEX(
  $W$3:$W$170,
  MATCH(
    1,
    ($X$3:$X$170 = AI70)
    * ($Y$3:$Y$170 = AJ70)
    * ($Z$3:$Z$170 = AK70),
    0
  )
)</f>
        <v>#N/A</v>
      </c>
      <c r="AI70" s="33">
        <f>MATCH(AG70,{"Lunes";"Martes";"Miércoles";"Jueves";"Viernes";"Sábado"},0)</f>
        <v>3</v>
      </c>
      <c r="AJ70" s="27">
        <v>0.33333333333333331</v>
      </c>
      <c r="AK70" s="35">
        <v>0.46527777777777779</v>
      </c>
      <c r="AL70" s="26" t="s">
        <v>31</v>
      </c>
      <c r="AM70" s="27" t="s">
        <v>45</v>
      </c>
      <c r="AN70" s="27" t="s">
        <v>17</v>
      </c>
      <c r="AO70" s="27" t="s">
        <v>18</v>
      </c>
      <c r="AP70" s="31" t="s">
        <v>53</v>
      </c>
      <c r="AQ70" s="31"/>
    </row>
    <row r="71" spans="2:43" ht="15" customHeight="1" thickBot="1" x14ac:dyDescent="0.3">
      <c r="B71" s="28" t="s">
        <v>71</v>
      </c>
      <c r="C71" s="32">
        <f t="shared" si="3"/>
        <v>45</v>
      </c>
      <c r="D71" s="33">
        <f t="shared" si="4"/>
        <v>39</v>
      </c>
      <c r="E71" s="34">
        <f t="shared" si="5"/>
        <v>1</v>
      </c>
      <c r="F71" s="26" t="s">
        <v>42</v>
      </c>
      <c r="G71" s="27" t="s">
        <v>42</v>
      </c>
      <c r="H71" s="27" t="s">
        <v>43</v>
      </c>
      <c r="I71" s="28" t="s">
        <v>27</v>
      </c>
      <c r="J71" s="32" cm="1">
        <f t="array" ref="J71">INDEX($U$3:$U$170,MATCH(1,($V$3:$V$170 = K71) * ($W$3:$W$170 = L71) * ($X$3:$X$170 = M71),0))</f>
        <v>131</v>
      </c>
      <c r="K71" s="33">
        <f>MATCH(I71,{"Lunes";"Martes";"Miércoles";"Jueves";"Viernes";"Sábado"},0)</f>
        <v>4</v>
      </c>
      <c r="L71" s="27">
        <v>0.86111111111111116</v>
      </c>
      <c r="M71" s="35">
        <v>0.96180555555555558</v>
      </c>
      <c r="N71" s="26" t="s">
        <v>31</v>
      </c>
      <c r="O71" s="27" t="s">
        <v>33</v>
      </c>
      <c r="P71" s="27" t="s">
        <v>17</v>
      </c>
      <c r="Q71" s="27" t="s">
        <v>18</v>
      </c>
      <c r="R71" s="31"/>
      <c r="U71">
        <v>69</v>
      </c>
      <c r="V71" s="15">
        <v>3</v>
      </c>
      <c r="W71" s="16">
        <v>0.40277777777777779</v>
      </c>
      <c r="X71" s="16">
        <v>0.46527777777777779</v>
      </c>
      <c r="Z71" s="28" t="s">
        <v>173</v>
      </c>
      <c r="AA71" s="32" t="str">
        <f t="shared" si="6"/>
        <v/>
      </c>
      <c r="AB71" s="33" t="str">
        <f t="shared" si="7"/>
        <v/>
      </c>
      <c r="AC71" s="34">
        <f t="shared" si="8"/>
        <v>1</v>
      </c>
      <c r="AD71" s="26" t="s">
        <v>125</v>
      </c>
      <c r="AE71" s="27" t="s">
        <v>125</v>
      </c>
      <c r="AF71" s="27" t="s">
        <v>126</v>
      </c>
      <c r="AG71" s="28" t="s">
        <v>24</v>
      </c>
      <c r="AH71" s="32" t="e" cm="1">
        <f t="array" ref="AH71">INDEX(
  $W$3:$W$170,
  MATCH(
    1,
    ($X$3:$X$170 = AI71)
    * ($Y$3:$Y$170 = AJ71)
    * ($Z$3:$Z$170 = AK71),
    0
  )
)</f>
        <v>#N/A</v>
      </c>
      <c r="AI71" s="33">
        <f>MATCH(AG71,{"Lunes";"Martes";"Miércoles";"Jueves";"Viernes";"Sábado"},0)</f>
        <v>3</v>
      </c>
      <c r="AJ71" s="27">
        <v>0.33333333333333331</v>
      </c>
      <c r="AK71" s="35">
        <v>0.46527777777777779</v>
      </c>
      <c r="AL71" s="26" t="s">
        <v>31</v>
      </c>
      <c r="AM71" s="27" t="s">
        <v>33</v>
      </c>
      <c r="AN71" s="27" t="s">
        <v>17</v>
      </c>
      <c r="AO71" s="27" t="s">
        <v>18</v>
      </c>
      <c r="AP71" s="31"/>
      <c r="AQ71" s="31"/>
    </row>
    <row r="72" spans="2:43" ht="15" customHeight="1" thickBot="1" x14ac:dyDescent="0.3">
      <c r="B72" s="22" t="s">
        <v>71</v>
      </c>
      <c r="C72" s="32">
        <f t="shared" si="3"/>
        <v>45</v>
      </c>
      <c r="D72" s="33">
        <f t="shared" si="4"/>
        <v>39</v>
      </c>
      <c r="E72" s="34">
        <f t="shared" si="5"/>
        <v>2</v>
      </c>
      <c r="F72" s="26" t="s">
        <v>42</v>
      </c>
      <c r="G72" s="27" t="s">
        <v>42</v>
      </c>
      <c r="H72" s="27" t="s">
        <v>43</v>
      </c>
      <c r="I72" s="28" t="s">
        <v>24</v>
      </c>
      <c r="J72" s="32" cm="1">
        <f t="array" ref="J72">INDEX($U$3:$U$170,MATCH(1,($V$3:$V$170 = K72) * ($W$3:$W$170 = L72) * ($X$3:$X$170 = M72),0))</f>
        <v>97</v>
      </c>
      <c r="K72" s="33">
        <f>MATCH(I72,{"Lunes";"Martes";"Miércoles";"Jueves";"Viernes";"Sábado"},0)</f>
        <v>3</v>
      </c>
      <c r="L72" s="27">
        <v>0.86111111111111116</v>
      </c>
      <c r="M72" s="35">
        <v>0.96180555555555558</v>
      </c>
      <c r="N72" s="26" t="s">
        <v>31</v>
      </c>
      <c r="O72" s="27" t="s">
        <v>45</v>
      </c>
      <c r="P72" s="27" t="s">
        <v>17</v>
      </c>
      <c r="Q72" s="27" t="s">
        <v>18</v>
      </c>
      <c r="R72" s="31"/>
      <c r="U72">
        <v>70</v>
      </c>
      <c r="V72" s="15">
        <v>3</v>
      </c>
      <c r="W72" s="16">
        <v>0.40277777777777779</v>
      </c>
      <c r="X72" s="16">
        <v>0.50347222222222221</v>
      </c>
      <c r="Z72" s="28" t="s">
        <v>173</v>
      </c>
      <c r="AA72" s="32" t="str">
        <f t="shared" si="6"/>
        <v/>
      </c>
      <c r="AB72" s="33" t="str">
        <f t="shared" si="7"/>
        <v/>
      </c>
      <c r="AC72" s="34">
        <f t="shared" si="8"/>
        <v>1</v>
      </c>
      <c r="AD72" s="26" t="s">
        <v>125</v>
      </c>
      <c r="AE72" s="27" t="s">
        <v>125</v>
      </c>
      <c r="AF72" s="27" t="s">
        <v>126</v>
      </c>
      <c r="AG72" s="28" t="s">
        <v>39</v>
      </c>
      <c r="AH72" s="32" t="e" cm="1">
        <f t="array" ref="AH72">INDEX(
  $W$3:$W$170,
  MATCH(
    1,
    ($X$3:$X$170 = AI72)
    * ($Y$3:$Y$170 = AJ72)
    * ($Z$3:$Z$170 = AK72),
    0
  )
)</f>
        <v>#N/A</v>
      </c>
      <c r="AI72" s="33">
        <f>MATCH(AG72,{"Lunes";"Martes";"Miércoles";"Jueves";"Viernes";"Sábado"},0)</f>
        <v>5</v>
      </c>
      <c r="AJ72" s="27">
        <v>0.40277777777777779</v>
      </c>
      <c r="AK72" s="35">
        <v>0.53472222222222221</v>
      </c>
      <c r="AL72" s="26" t="s">
        <v>31</v>
      </c>
      <c r="AM72" s="27" t="s">
        <v>33</v>
      </c>
      <c r="AN72" s="27" t="s">
        <v>17</v>
      </c>
      <c r="AO72" s="27" t="s">
        <v>18</v>
      </c>
      <c r="AP72" s="31"/>
      <c r="AQ72" s="31"/>
    </row>
    <row r="73" spans="2:43" ht="15" customHeight="1" thickBot="1" x14ac:dyDescent="0.3">
      <c r="B73" s="28" t="s">
        <v>71</v>
      </c>
      <c r="C73" s="32">
        <f t="shared" si="3"/>
        <v>45</v>
      </c>
      <c r="D73" s="33">
        <f t="shared" si="4"/>
        <v>39</v>
      </c>
      <c r="E73" s="34">
        <f t="shared" si="5"/>
        <v>2</v>
      </c>
      <c r="F73" s="26" t="s">
        <v>42</v>
      </c>
      <c r="G73" s="27" t="s">
        <v>42</v>
      </c>
      <c r="H73" s="27" t="s">
        <v>43</v>
      </c>
      <c r="I73" s="28" t="s">
        <v>27</v>
      </c>
      <c r="J73" s="32" cm="1">
        <f t="array" ref="J73">INDEX($U$3:$U$170,MATCH(1,($V$3:$V$170 = K73) * ($W$3:$W$170 = L73) * ($X$3:$X$170 = M73),0))</f>
        <v>131</v>
      </c>
      <c r="K73" s="33">
        <f>MATCH(I73,{"Lunes";"Martes";"Miércoles";"Jueves";"Viernes";"Sábado"},0)</f>
        <v>4</v>
      </c>
      <c r="L73" s="27">
        <v>0.86111111111111116</v>
      </c>
      <c r="M73" s="35">
        <v>0.96180555555555558</v>
      </c>
      <c r="N73" s="26" t="s">
        <v>31</v>
      </c>
      <c r="O73" s="27" t="s">
        <v>45</v>
      </c>
      <c r="P73" s="27" t="s">
        <v>17</v>
      </c>
      <c r="Q73" s="27" t="s">
        <v>18</v>
      </c>
      <c r="R73" s="31"/>
      <c r="U73">
        <v>71</v>
      </c>
      <c r="V73" s="15">
        <v>3</v>
      </c>
      <c r="W73" s="16">
        <v>0.40277777777777779</v>
      </c>
      <c r="X73" s="16">
        <v>0.53472222222222221</v>
      </c>
      <c r="Z73" s="28" t="s">
        <v>173</v>
      </c>
      <c r="AA73" s="32" t="str">
        <f t="shared" si="6"/>
        <v/>
      </c>
      <c r="AB73" s="33" t="str">
        <f t="shared" si="7"/>
        <v/>
      </c>
      <c r="AC73" s="34">
        <f t="shared" si="8"/>
        <v>0</v>
      </c>
      <c r="AD73" s="26" t="s">
        <v>123</v>
      </c>
      <c r="AE73" s="27" t="s">
        <v>123</v>
      </c>
      <c r="AF73" s="27" t="s">
        <v>124</v>
      </c>
      <c r="AG73" s="28" t="s">
        <v>14</v>
      </c>
      <c r="AH73" s="32" t="e" cm="1">
        <f t="array" ref="AH73">INDEX(
  $W$3:$W$170,
  MATCH(
    1,
    ($X$3:$X$170 = AI73)
    * ($Y$3:$Y$170 = AJ73)
    * ($Z$3:$Z$170 = AK73),
    0
  )
)</f>
        <v>#N/A</v>
      </c>
      <c r="AI73" s="33">
        <f>MATCH(AG73,{"Lunes";"Martes";"Miércoles";"Jueves";"Viernes";"Sábado"},0)</f>
        <v>1</v>
      </c>
      <c r="AJ73" s="27">
        <v>0.43402777777777779</v>
      </c>
      <c r="AK73" s="35">
        <v>0.58333333333333337</v>
      </c>
      <c r="AL73" s="26" t="s">
        <v>15</v>
      </c>
      <c r="AM73" s="27" t="s">
        <v>16</v>
      </c>
      <c r="AN73" s="27" t="s">
        <v>17</v>
      </c>
      <c r="AO73" s="27" t="s">
        <v>18</v>
      </c>
      <c r="AP73" s="31"/>
      <c r="AQ73" s="31"/>
    </row>
    <row r="74" spans="2:43" ht="15" customHeight="1" thickBot="1" x14ac:dyDescent="0.3">
      <c r="B74" s="28" t="s">
        <v>71</v>
      </c>
      <c r="C74" s="32">
        <f t="shared" si="3"/>
        <v>45</v>
      </c>
      <c r="D74" s="33">
        <f t="shared" si="4"/>
        <v>48</v>
      </c>
      <c r="E74" s="34">
        <f t="shared" si="5"/>
        <v>0</v>
      </c>
      <c r="F74" s="26" t="s">
        <v>50</v>
      </c>
      <c r="G74" s="27" t="s">
        <v>40</v>
      </c>
      <c r="H74" s="27" t="s">
        <v>41</v>
      </c>
      <c r="I74" s="28" t="s">
        <v>21</v>
      </c>
      <c r="J74" s="32" cm="1">
        <f t="array" ref="J74">INDEX($U$3:$U$170,MATCH(1,($V$3:$V$170 = K74) * ($W$3:$W$170 = L74) * ($X$3:$X$170 = M74),0))</f>
        <v>60</v>
      </c>
      <c r="K74" s="33">
        <f>MATCH(I74,{"Lunes";"Martes";"Miércoles";"Jueves";"Viernes";"Sábado"},0)</f>
        <v>2</v>
      </c>
      <c r="L74" s="27">
        <v>0.76041666666666663</v>
      </c>
      <c r="M74" s="35">
        <v>0.96180555555555558</v>
      </c>
      <c r="N74" s="26" t="s">
        <v>15</v>
      </c>
      <c r="O74" s="27" t="s">
        <v>16</v>
      </c>
      <c r="P74" s="27" t="s">
        <v>17</v>
      </c>
      <c r="Q74" s="27" t="s">
        <v>18</v>
      </c>
      <c r="R74" s="31"/>
      <c r="U74">
        <v>72</v>
      </c>
      <c r="V74" s="15">
        <v>3</v>
      </c>
      <c r="W74" s="16">
        <v>0.43402777777777779</v>
      </c>
      <c r="X74" s="16">
        <v>0.50347222222222221</v>
      </c>
      <c r="Z74" s="28" t="s">
        <v>173</v>
      </c>
      <c r="AA74" s="32" t="str">
        <f t="shared" si="6"/>
        <v/>
      </c>
      <c r="AB74" s="33" t="str">
        <f t="shared" si="7"/>
        <v/>
      </c>
      <c r="AC74" s="34">
        <f t="shared" si="8"/>
        <v>2</v>
      </c>
      <c r="AD74" s="26" t="s">
        <v>129</v>
      </c>
      <c r="AE74" s="27" t="s">
        <v>176</v>
      </c>
      <c r="AF74" s="27" t="s">
        <v>130</v>
      </c>
      <c r="AG74" s="28" t="s">
        <v>21</v>
      </c>
      <c r="AH74" s="32" t="e" cm="1">
        <f t="array" ref="AH74">INDEX(
  $W$3:$W$170,
  MATCH(
    1,
    ($X$3:$X$170 = AI74)
    * ($Y$3:$Y$170 = AJ74)
    * ($Z$3:$Z$170 = AK74),
    0
  )
)</f>
        <v>#N/A</v>
      </c>
      <c r="AI74" s="33">
        <f>MATCH(AG74,{"Lunes";"Martes";"Miércoles";"Jueves";"Viernes";"Sábado"},0)</f>
        <v>2</v>
      </c>
      <c r="AJ74" s="27">
        <v>0.33333333333333331</v>
      </c>
      <c r="AK74" s="35">
        <v>0.46527777777777779</v>
      </c>
      <c r="AL74" s="26" t="s">
        <v>31</v>
      </c>
      <c r="AM74" s="27" t="s">
        <v>45</v>
      </c>
      <c r="AN74" s="27" t="s">
        <v>17</v>
      </c>
      <c r="AO74" s="27" t="s">
        <v>18</v>
      </c>
      <c r="AP74" s="31"/>
      <c r="AQ74" s="31" t="s">
        <v>158</v>
      </c>
    </row>
    <row r="75" spans="2:43" ht="15" customHeight="1" thickBot="1" x14ac:dyDescent="0.3">
      <c r="B75" s="28" t="s">
        <v>71</v>
      </c>
      <c r="C75" s="32">
        <f t="shared" si="3"/>
        <v>45</v>
      </c>
      <c r="D75" s="33">
        <f t="shared" si="4"/>
        <v>49</v>
      </c>
      <c r="E75" s="34">
        <f t="shared" si="5"/>
        <v>1</v>
      </c>
      <c r="F75" s="26" t="s">
        <v>12</v>
      </c>
      <c r="G75" s="27" t="s">
        <v>12</v>
      </c>
      <c r="H75" s="27" t="s">
        <v>13</v>
      </c>
      <c r="I75" s="28" t="s">
        <v>24</v>
      </c>
      <c r="J75" s="32" cm="1">
        <f t="array" ref="J75">INDEX($U$3:$U$170,MATCH(1,($V$3:$V$170 = K75) * ($W$3:$W$170 = L75) * ($X$3:$X$170 = M75),0))</f>
        <v>91</v>
      </c>
      <c r="K75" s="33">
        <f>MATCH(I75,{"Lunes";"Martes";"Miércoles";"Jueves";"Viernes";"Sábado"},0)</f>
        <v>3</v>
      </c>
      <c r="L75" s="27">
        <v>0.76041666666666663</v>
      </c>
      <c r="M75" s="35">
        <v>0.86111111111111116</v>
      </c>
      <c r="N75" s="26" t="s">
        <v>31</v>
      </c>
      <c r="O75" s="27" t="s">
        <v>33</v>
      </c>
      <c r="P75" s="27" t="s">
        <v>17</v>
      </c>
      <c r="Q75" s="27" t="s">
        <v>18</v>
      </c>
      <c r="R75" s="31"/>
      <c r="U75">
        <v>73</v>
      </c>
      <c r="V75" s="15">
        <v>3</v>
      </c>
      <c r="W75" s="16">
        <v>0.43402777777777779</v>
      </c>
      <c r="X75" s="16">
        <v>0.53472222222222221</v>
      </c>
      <c r="Z75" s="28" t="s">
        <v>173</v>
      </c>
      <c r="AA75" s="32" t="str">
        <f t="shared" si="6"/>
        <v/>
      </c>
      <c r="AB75" s="33" t="str">
        <f t="shared" si="7"/>
        <v/>
      </c>
      <c r="AC75" s="34">
        <f t="shared" si="8"/>
        <v>2</v>
      </c>
      <c r="AD75" s="26" t="s">
        <v>129</v>
      </c>
      <c r="AE75" s="27" t="s">
        <v>176</v>
      </c>
      <c r="AF75" s="27" t="s">
        <v>130</v>
      </c>
      <c r="AG75" s="28" t="s">
        <v>24</v>
      </c>
      <c r="AH75" s="32" t="e" cm="1">
        <f t="array" ref="AH75">INDEX(
  $W$3:$W$170,
  MATCH(
    1,
    ($X$3:$X$170 = AI75)
    * ($Y$3:$Y$170 = AJ75)
    * ($Z$3:$Z$170 = AK75),
    0
  )
)</f>
        <v>#N/A</v>
      </c>
      <c r="AI75" s="33">
        <f>MATCH(AG75,{"Lunes";"Martes";"Miércoles";"Jueves";"Viernes";"Sábado"},0)</f>
        <v>3</v>
      </c>
      <c r="AJ75" s="27">
        <v>0.33333333333333331</v>
      </c>
      <c r="AK75" s="35">
        <v>0.46527777777777779</v>
      </c>
      <c r="AL75" s="26" t="s">
        <v>31</v>
      </c>
      <c r="AM75" s="27" t="s">
        <v>45</v>
      </c>
      <c r="AN75" s="27" t="s">
        <v>17</v>
      </c>
      <c r="AO75" s="27" t="s">
        <v>18</v>
      </c>
      <c r="AP75" s="31"/>
      <c r="AQ75" s="31" t="s">
        <v>158</v>
      </c>
    </row>
    <row r="76" spans="2:43" ht="15" customHeight="1" thickBot="1" x14ac:dyDescent="0.3">
      <c r="B76" s="28" t="s">
        <v>71</v>
      </c>
      <c r="C76" s="36">
        <f t="shared" si="3"/>
        <v>45</v>
      </c>
      <c r="D76" s="37">
        <f t="shared" si="4"/>
        <v>49</v>
      </c>
      <c r="E76" s="38">
        <f t="shared" si="5"/>
        <v>1</v>
      </c>
      <c r="F76" s="26" t="s">
        <v>12</v>
      </c>
      <c r="G76" s="27" t="s">
        <v>12</v>
      </c>
      <c r="H76" s="27" t="s">
        <v>13</v>
      </c>
      <c r="I76" s="28" t="s">
        <v>39</v>
      </c>
      <c r="J76" s="36" cm="1">
        <f t="array" ref="J76">INDEX($U$3:$U$170,MATCH(1,($V$3:$V$170 = K76) * ($W$3:$W$170 = L76) * ($X$3:$X$170 = M76),0))</f>
        <v>158</v>
      </c>
      <c r="K76" s="37">
        <f>MATCH(I76,{"Lunes";"Martes";"Miércoles";"Jueves";"Viernes";"Sábado"},0)</f>
        <v>5</v>
      </c>
      <c r="L76" s="39">
        <v>0.76041666666666663</v>
      </c>
      <c r="M76" s="40">
        <v>0.86111111111111116</v>
      </c>
      <c r="N76" s="26" t="s">
        <v>31</v>
      </c>
      <c r="O76" s="27" t="s">
        <v>33</v>
      </c>
      <c r="P76" s="27" t="s">
        <v>17</v>
      </c>
      <c r="Q76" s="27" t="s">
        <v>18</v>
      </c>
      <c r="R76" s="31"/>
      <c r="U76">
        <v>74</v>
      </c>
      <c r="V76" s="15">
        <v>3</v>
      </c>
      <c r="W76" s="16">
        <v>0.43402777777777779</v>
      </c>
      <c r="X76" s="16">
        <v>0.58333333333333337</v>
      </c>
      <c r="Z76" s="28" t="s">
        <v>173</v>
      </c>
      <c r="AA76" s="32" t="str">
        <f t="shared" si="6"/>
        <v/>
      </c>
      <c r="AB76" s="33" t="str">
        <f t="shared" si="7"/>
        <v/>
      </c>
      <c r="AC76" s="34">
        <f t="shared" si="8"/>
        <v>1</v>
      </c>
      <c r="AD76" s="26" t="s">
        <v>129</v>
      </c>
      <c r="AE76" s="27" t="s">
        <v>176</v>
      </c>
      <c r="AF76" s="27" t="s">
        <v>130</v>
      </c>
      <c r="AG76" s="28" t="s">
        <v>21</v>
      </c>
      <c r="AH76" s="32" t="e" cm="1">
        <f t="array" ref="AH76">INDEX(
  $W$3:$W$170,
  MATCH(
    1,
    ($X$3:$X$170 = AI76)
    * ($Y$3:$Y$170 = AJ76)
    * ($Z$3:$Z$170 = AK76),
    0
  )
)</f>
        <v>#N/A</v>
      </c>
      <c r="AI76" s="33">
        <f>MATCH(AG76,{"Lunes";"Martes";"Miércoles";"Jueves";"Viernes";"Sábado"},0)</f>
        <v>2</v>
      </c>
      <c r="AJ76" s="27">
        <v>0.33333333333333331</v>
      </c>
      <c r="AK76" s="35">
        <v>0.46527777777777779</v>
      </c>
      <c r="AL76" s="26" t="s">
        <v>31</v>
      </c>
      <c r="AM76" s="27" t="s">
        <v>33</v>
      </c>
      <c r="AN76" s="27" t="s">
        <v>17</v>
      </c>
      <c r="AO76" s="27" t="s">
        <v>18</v>
      </c>
      <c r="AP76" s="31"/>
      <c r="AQ76" s="31"/>
    </row>
    <row r="77" spans="2:43" ht="15" customHeight="1" thickBot="1" x14ac:dyDescent="0.3">
      <c r="R77" s="13"/>
      <c r="U77">
        <v>75</v>
      </c>
      <c r="V77" s="15">
        <v>3</v>
      </c>
      <c r="W77" s="16">
        <v>0.47222222222222221</v>
      </c>
      <c r="X77" s="16">
        <v>0.53472222222222221</v>
      </c>
      <c r="Z77" s="28" t="s">
        <v>173</v>
      </c>
      <c r="AA77" s="32" t="str">
        <f t="shared" si="6"/>
        <v/>
      </c>
      <c r="AB77" s="33" t="str">
        <f t="shared" si="7"/>
        <v/>
      </c>
      <c r="AC77" s="34">
        <f t="shared" si="8"/>
        <v>1</v>
      </c>
      <c r="AD77" s="26" t="s">
        <v>129</v>
      </c>
      <c r="AE77" s="27" t="s">
        <v>176</v>
      </c>
      <c r="AF77" s="27" t="s">
        <v>130</v>
      </c>
      <c r="AG77" s="28" t="s">
        <v>27</v>
      </c>
      <c r="AH77" s="32" t="e" cm="1">
        <f t="array" ref="AH77">INDEX(
  $W$3:$W$170,
  MATCH(
    1,
    ($X$3:$X$170 = AI77)
    * ($Y$3:$Y$170 = AJ77)
    * ($Z$3:$Z$170 = AK77),
    0
  )
)</f>
        <v>#N/A</v>
      </c>
      <c r="AI77" s="33">
        <f>MATCH(AG77,{"Lunes";"Martes";"Miércoles";"Jueves";"Viernes";"Sábado"},0)</f>
        <v>4</v>
      </c>
      <c r="AJ77" s="27">
        <v>0.43402777777777779</v>
      </c>
      <c r="AK77" s="35">
        <v>0.58333333333333337</v>
      </c>
      <c r="AL77" s="26" t="s">
        <v>31</v>
      </c>
      <c r="AM77" s="27" t="s">
        <v>33</v>
      </c>
      <c r="AN77" s="27" t="s">
        <v>17</v>
      </c>
      <c r="AO77" s="27" t="s">
        <v>18</v>
      </c>
      <c r="AP77" s="31"/>
      <c r="AQ77" s="31"/>
    </row>
    <row r="78" spans="2:43" ht="15" customHeight="1" thickBot="1" x14ac:dyDescent="0.3">
      <c r="R78" s="13"/>
      <c r="U78">
        <v>76</v>
      </c>
      <c r="V78" s="15">
        <v>3</v>
      </c>
      <c r="W78" s="16">
        <v>0.47222222222222221</v>
      </c>
      <c r="X78" s="16">
        <v>0.58333333333333337</v>
      </c>
      <c r="Z78" s="28" t="s">
        <v>173</v>
      </c>
      <c r="AA78" s="32" t="str">
        <f t="shared" si="6"/>
        <v/>
      </c>
      <c r="AB78" s="33" t="str">
        <f t="shared" si="7"/>
        <v/>
      </c>
      <c r="AC78" s="34">
        <f t="shared" si="8"/>
        <v>0</v>
      </c>
      <c r="AD78" s="26" t="s">
        <v>121</v>
      </c>
      <c r="AE78" s="27" t="s">
        <v>121</v>
      </c>
      <c r="AF78" s="27" t="s">
        <v>122</v>
      </c>
      <c r="AG78" s="28" t="s">
        <v>14</v>
      </c>
      <c r="AH78" s="32" t="e" cm="1">
        <f t="array" ref="AH78">INDEX(
  $W$3:$W$170,
  MATCH(
    1,
    ($X$3:$X$170 = AI78)
    * ($Y$3:$Y$170 = AJ78)
    * ($Z$3:$Z$170 = AK78),
    0
  )
)</f>
        <v>#N/A</v>
      </c>
      <c r="AI78" s="33">
        <f>MATCH(AG78,{"Lunes";"Martes";"Miércoles";"Jueves";"Viernes";"Sábado"},0)</f>
        <v>1</v>
      </c>
      <c r="AJ78" s="27">
        <v>0.33333333333333331</v>
      </c>
      <c r="AK78" s="35">
        <v>0.43402777777777779</v>
      </c>
      <c r="AL78" s="26" t="s">
        <v>15</v>
      </c>
      <c r="AM78" s="27" t="s">
        <v>16</v>
      </c>
      <c r="AN78" s="27" t="s">
        <v>17</v>
      </c>
      <c r="AO78" s="27" t="s">
        <v>18</v>
      </c>
      <c r="AP78" s="31"/>
      <c r="AQ78" s="31"/>
    </row>
    <row r="79" spans="2:43" ht="15" customHeight="1" thickTop="1" thickBot="1" x14ac:dyDescent="0.3">
      <c r="B79" s="46" t="s">
        <v>0</v>
      </c>
      <c r="C79" s="47" t="s">
        <v>168</v>
      </c>
      <c r="D79" s="47" t="s">
        <v>80</v>
      </c>
      <c r="E79" s="47" t="s">
        <v>169</v>
      </c>
      <c r="F79" s="46" t="s">
        <v>1</v>
      </c>
      <c r="G79" s="46" t="s">
        <v>2</v>
      </c>
      <c r="H79" s="46" t="s">
        <v>3</v>
      </c>
      <c r="I79" s="46" t="s">
        <v>4</v>
      </c>
      <c r="J79" s="47" t="s">
        <v>76</v>
      </c>
      <c r="K79" s="48" t="s">
        <v>75</v>
      </c>
      <c r="L79" s="48" t="s">
        <v>5</v>
      </c>
      <c r="M79" s="48" t="s">
        <v>6</v>
      </c>
      <c r="N79" s="46" t="s">
        <v>7</v>
      </c>
      <c r="O79" s="46" t="s">
        <v>9</v>
      </c>
      <c r="P79" s="46" t="s">
        <v>10</v>
      </c>
      <c r="Q79" s="46" t="s">
        <v>11</v>
      </c>
      <c r="R79" s="46" t="s">
        <v>51</v>
      </c>
      <c r="U79">
        <v>77</v>
      </c>
      <c r="V79" s="15">
        <v>3</v>
      </c>
      <c r="W79" s="16">
        <v>0.50347222222222221</v>
      </c>
      <c r="X79" s="16">
        <v>0.58333333333333337</v>
      </c>
      <c r="Z79" s="28" t="s">
        <v>173</v>
      </c>
      <c r="AA79" s="32" t="str">
        <f t="shared" si="6"/>
        <v/>
      </c>
      <c r="AB79" s="33" t="str">
        <f t="shared" si="7"/>
        <v/>
      </c>
      <c r="AC79" s="34">
        <f t="shared" si="8"/>
        <v>0</v>
      </c>
      <c r="AD79" s="26" t="s">
        <v>121</v>
      </c>
      <c r="AE79" s="27" t="s">
        <v>121</v>
      </c>
      <c r="AF79" s="27" t="s">
        <v>122</v>
      </c>
      <c r="AG79" s="28" t="s">
        <v>27</v>
      </c>
      <c r="AH79" s="32" t="e" cm="1">
        <f t="array" ref="AH79">INDEX(
  $W$3:$W$170,
  MATCH(
    1,
    ($X$3:$X$170 = AI79)
    * ($Y$3:$Y$170 = AJ79)
    * ($Z$3:$Z$170 = AK79),
    0
  )
)</f>
        <v>#N/A</v>
      </c>
      <c r="AI79" s="33">
        <f>MATCH(AG79,{"Lunes";"Martes";"Miércoles";"Jueves";"Viernes";"Sábado"},0)</f>
        <v>4</v>
      </c>
      <c r="AJ79" s="27">
        <v>0.33333333333333331</v>
      </c>
      <c r="AK79" s="35">
        <v>0.43402777777777779</v>
      </c>
      <c r="AL79" s="26" t="s">
        <v>15</v>
      </c>
      <c r="AM79" s="27" t="s">
        <v>16</v>
      </c>
      <c r="AN79" s="27" t="s">
        <v>17</v>
      </c>
      <c r="AO79" s="27" t="s">
        <v>18</v>
      </c>
      <c r="AP79" s="31"/>
      <c r="AQ79" s="31"/>
    </row>
    <row r="80" spans="2:43" ht="15" customHeight="1" thickTop="1" thickBot="1" x14ac:dyDescent="0.3">
      <c r="B80" s="22" t="s">
        <v>72</v>
      </c>
      <c r="C80" s="23">
        <f t="shared" si="3"/>
        <v>46</v>
      </c>
      <c r="D80" s="24">
        <f t="shared" si="4"/>
        <v>51</v>
      </c>
      <c r="E80" s="25">
        <f t="shared" si="5"/>
        <v>1</v>
      </c>
      <c r="F80" s="43" t="s">
        <v>46</v>
      </c>
      <c r="G80" s="44" t="s">
        <v>46</v>
      </c>
      <c r="H80" s="44" t="s">
        <v>47</v>
      </c>
      <c r="I80" s="22" t="s">
        <v>24</v>
      </c>
      <c r="J80" s="23" cm="1">
        <f t="array" ref="J80">INDEX($U$3:$U$170,MATCH(1,($V$3:$V$170 = K80) * ($W$3:$W$170 = L80) * ($X$3:$X$170 = M80),0))</f>
        <v>91</v>
      </c>
      <c r="K80" s="24">
        <f>MATCH(I80,{"Lunes";"Martes";"Miércoles";"Jueves";"Viernes";"Sábado"},0)</f>
        <v>3</v>
      </c>
      <c r="L80" s="29">
        <v>0.76041666666666663</v>
      </c>
      <c r="M80" s="30">
        <v>0.86111111111111116</v>
      </c>
      <c r="N80" s="43" t="s">
        <v>31</v>
      </c>
      <c r="O80" s="44" t="s">
        <v>33</v>
      </c>
      <c r="P80" s="44" t="s">
        <v>17</v>
      </c>
      <c r="Q80" s="44" t="s">
        <v>18</v>
      </c>
      <c r="R80" s="45"/>
      <c r="U80">
        <v>78</v>
      </c>
      <c r="V80" s="15">
        <v>3</v>
      </c>
      <c r="W80" s="16">
        <v>0.50347222222222221</v>
      </c>
      <c r="X80" s="16">
        <v>0.61458333333333337</v>
      </c>
      <c r="Z80" s="28" t="s">
        <v>173</v>
      </c>
      <c r="AA80" s="32" t="str">
        <f t="shared" si="6"/>
        <v/>
      </c>
      <c r="AB80" s="33" t="str">
        <f t="shared" si="7"/>
        <v/>
      </c>
      <c r="AC80" s="34">
        <f t="shared" si="8"/>
        <v>2</v>
      </c>
      <c r="AD80" s="26" t="s">
        <v>133</v>
      </c>
      <c r="AE80" s="27" t="s">
        <v>133</v>
      </c>
      <c r="AF80" s="27" t="s">
        <v>134</v>
      </c>
      <c r="AG80" s="28" t="s">
        <v>21</v>
      </c>
      <c r="AH80" s="32" t="e" cm="1">
        <f t="array" ref="AH80">INDEX(
  $W$3:$W$170,
  MATCH(
    1,
    ($X$3:$X$170 = AI80)
    * ($Y$3:$Y$170 = AJ80)
    * ($Z$3:$Z$170 = AK80),
    0
  )
)</f>
        <v>#N/A</v>
      </c>
      <c r="AI80" s="33">
        <f>MATCH(AG80,{"Lunes";"Martes";"Miércoles";"Jueves";"Viernes";"Sábado"},0)</f>
        <v>2</v>
      </c>
      <c r="AJ80" s="27">
        <v>0.47222222222222221</v>
      </c>
      <c r="AK80" s="35">
        <v>0.58333333333333337</v>
      </c>
      <c r="AL80" s="26" t="s">
        <v>31</v>
      </c>
      <c r="AM80" s="27" t="s">
        <v>45</v>
      </c>
      <c r="AN80" s="27" t="s">
        <v>17</v>
      </c>
      <c r="AO80" s="27" t="s">
        <v>18</v>
      </c>
      <c r="AP80" s="31"/>
      <c r="AQ80" s="31"/>
    </row>
    <row r="81" spans="2:43" ht="15" customHeight="1" thickBot="1" x14ac:dyDescent="0.3">
      <c r="B81" s="28" t="s">
        <v>72</v>
      </c>
      <c r="C81" s="32">
        <f t="shared" si="3"/>
        <v>46</v>
      </c>
      <c r="D81" s="33">
        <f t="shared" si="4"/>
        <v>51</v>
      </c>
      <c r="E81" s="34">
        <f t="shared" si="5"/>
        <v>1</v>
      </c>
      <c r="F81" s="26" t="s">
        <v>46</v>
      </c>
      <c r="G81" s="27" t="s">
        <v>46</v>
      </c>
      <c r="H81" s="27" t="s">
        <v>47</v>
      </c>
      <c r="I81" s="28" t="s">
        <v>39</v>
      </c>
      <c r="J81" s="32" cm="1">
        <f t="array" ref="J81">INDEX($U$3:$U$170,MATCH(1,($V$3:$V$170 = K81) * ($W$3:$W$170 = L81) * ($X$3:$X$170 = M81),0))</f>
        <v>158</v>
      </c>
      <c r="K81" s="33">
        <f>MATCH(I81,{"Lunes";"Martes";"Miércoles";"Jueves";"Viernes";"Sábado"},0)</f>
        <v>5</v>
      </c>
      <c r="L81" s="27">
        <v>0.76041666666666663</v>
      </c>
      <c r="M81" s="35">
        <v>0.86111111111111116</v>
      </c>
      <c r="N81" s="26" t="s">
        <v>31</v>
      </c>
      <c r="O81" s="27" t="s">
        <v>33</v>
      </c>
      <c r="P81" s="27" t="s">
        <v>17</v>
      </c>
      <c r="Q81" s="27" t="s">
        <v>18</v>
      </c>
      <c r="R81" s="31"/>
      <c r="U81">
        <v>79</v>
      </c>
      <c r="V81" s="15">
        <v>3</v>
      </c>
      <c r="W81" s="16">
        <v>0.50347222222222221</v>
      </c>
      <c r="X81" s="16">
        <v>0.65277777777777779</v>
      </c>
      <c r="Z81" s="28" t="s">
        <v>173</v>
      </c>
      <c r="AA81" s="32" t="str">
        <f t="shared" si="6"/>
        <v/>
      </c>
      <c r="AB81" s="33" t="str">
        <f t="shared" si="7"/>
        <v/>
      </c>
      <c r="AC81" s="34">
        <f t="shared" si="8"/>
        <v>2</v>
      </c>
      <c r="AD81" s="26" t="s">
        <v>133</v>
      </c>
      <c r="AE81" s="27" t="s">
        <v>133</v>
      </c>
      <c r="AF81" s="27" t="s">
        <v>134</v>
      </c>
      <c r="AG81" s="28" t="s">
        <v>39</v>
      </c>
      <c r="AH81" s="32" t="e" cm="1">
        <f t="array" ref="AH81">INDEX(
  $W$3:$W$170,
  MATCH(
    1,
    ($X$3:$X$170 = AI81)
    * ($Y$3:$Y$170 = AJ81)
    * ($Z$3:$Z$170 = AK81),
    0
  )
)</f>
        <v>#N/A</v>
      </c>
      <c r="AI81" s="33">
        <f>MATCH(AG81,{"Lunes";"Martes";"Miércoles";"Jueves";"Viernes";"Sábado"},0)</f>
        <v>5</v>
      </c>
      <c r="AJ81" s="27">
        <v>0.40277777777777779</v>
      </c>
      <c r="AK81" s="35">
        <v>0.50347222222222221</v>
      </c>
      <c r="AL81" s="26" t="s">
        <v>31</v>
      </c>
      <c r="AM81" s="27" t="s">
        <v>45</v>
      </c>
      <c r="AN81" s="27" t="s">
        <v>17</v>
      </c>
      <c r="AO81" s="27" t="s">
        <v>18</v>
      </c>
      <c r="AP81" s="31"/>
      <c r="AQ81" s="31"/>
    </row>
    <row r="82" spans="2:43" ht="15" customHeight="1" thickBot="1" x14ac:dyDescent="0.3">
      <c r="B82" s="28" t="s">
        <v>72</v>
      </c>
      <c r="C82" s="32">
        <f t="shared" si="3"/>
        <v>46</v>
      </c>
      <c r="D82" s="33">
        <f t="shared" si="4"/>
        <v>45</v>
      </c>
      <c r="E82" s="34">
        <f t="shared" si="5"/>
        <v>1</v>
      </c>
      <c r="F82" s="26" t="s">
        <v>34</v>
      </c>
      <c r="G82" s="27" t="s">
        <v>29</v>
      </c>
      <c r="H82" s="27" t="s">
        <v>36</v>
      </c>
      <c r="I82" s="28" t="s">
        <v>24</v>
      </c>
      <c r="J82" s="32" cm="1">
        <f t="array" ref="J82">INDEX($U$3:$U$170,MATCH(1,($V$3:$V$170 = K82) * ($W$3:$W$170 = L82) * ($X$3:$X$170 = M82),0))</f>
        <v>97</v>
      </c>
      <c r="K82" s="33">
        <f>MATCH(I82,{"Lunes";"Martes";"Miércoles";"Jueves";"Viernes";"Sábado"},0)</f>
        <v>3</v>
      </c>
      <c r="L82" s="27">
        <v>0.86111111111111116</v>
      </c>
      <c r="M82" s="35">
        <v>0.96180555555555558</v>
      </c>
      <c r="N82" s="26" t="s">
        <v>31</v>
      </c>
      <c r="O82" s="27" t="s">
        <v>33</v>
      </c>
      <c r="P82" s="27" t="s">
        <v>17</v>
      </c>
      <c r="Q82" s="27" t="s">
        <v>18</v>
      </c>
      <c r="R82" s="31" t="s">
        <v>53</v>
      </c>
      <c r="U82">
        <v>80</v>
      </c>
      <c r="V82" s="15">
        <v>3</v>
      </c>
      <c r="W82" s="16">
        <v>0.55208333333333337</v>
      </c>
      <c r="X82" s="16">
        <v>0.61458333333333337</v>
      </c>
      <c r="Z82" s="28" t="s">
        <v>173</v>
      </c>
      <c r="AA82" s="36" t="str">
        <f t="shared" si="6"/>
        <v/>
      </c>
      <c r="AB82" s="37" t="str">
        <f t="shared" si="7"/>
        <v/>
      </c>
      <c r="AC82" s="38">
        <f t="shared" si="8"/>
        <v>0</v>
      </c>
      <c r="AD82" s="26" t="s">
        <v>127</v>
      </c>
      <c r="AE82" s="27" t="s">
        <v>128</v>
      </c>
      <c r="AF82" s="27" t="s">
        <v>128</v>
      </c>
      <c r="AG82" s="28" t="s">
        <v>39</v>
      </c>
      <c r="AH82" s="36" t="e" cm="1">
        <f t="array" ref="AH82">INDEX(
  $W$3:$W$170,
  MATCH(
    1,
    ($X$3:$X$170 = AI82)
    * ($Y$3:$Y$170 = AJ82)
    * ($Z$3:$Z$170 = AK82),
    0
  )
)</f>
        <v>#N/A</v>
      </c>
      <c r="AI82" s="37">
        <f>MATCH(AG82,{"Lunes";"Martes";"Miércoles";"Jueves";"Viernes";"Sábado"},0)</f>
        <v>5</v>
      </c>
      <c r="AJ82" s="39">
        <v>0.33333333333333331</v>
      </c>
      <c r="AK82" s="40">
        <v>0.39583333333333331</v>
      </c>
      <c r="AL82" s="26" t="s">
        <v>15</v>
      </c>
      <c r="AM82" s="27" t="s">
        <v>16</v>
      </c>
      <c r="AN82" s="27" t="s">
        <v>17</v>
      </c>
      <c r="AO82" s="27" t="s">
        <v>18</v>
      </c>
      <c r="AP82" s="31"/>
      <c r="AQ82" s="31"/>
    </row>
    <row r="83" spans="2:43" ht="15" customHeight="1" thickBot="1" x14ac:dyDescent="0.3">
      <c r="B83" s="28" t="s">
        <v>72</v>
      </c>
      <c r="C83" s="32">
        <f t="shared" si="3"/>
        <v>46</v>
      </c>
      <c r="D83" s="33">
        <f t="shared" si="4"/>
        <v>45</v>
      </c>
      <c r="E83" s="34">
        <f t="shared" si="5"/>
        <v>1</v>
      </c>
      <c r="F83" s="26" t="s">
        <v>34</v>
      </c>
      <c r="G83" s="27" t="s">
        <v>29</v>
      </c>
      <c r="H83" s="27" t="s">
        <v>36</v>
      </c>
      <c r="I83" s="28" t="s">
        <v>39</v>
      </c>
      <c r="J83" s="32" cm="1">
        <f t="array" ref="J83">INDEX($U$3:$U$170,MATCH(1,($V$3:$V$170 = K83) * ($W$3:$W$170 = L83) * ($X$3:$X$170 = M83),0))</f>
        <v>164</v>
      </c>
      <c r="K83" s="33">
        <f>MATCH(I83,{"Lunes";"Martes";"Miércoles";"Jueves";"Viernes";"Sábado"},0)</f>
        <v>5</v>
      </c>
      <c r="L83" s="27">
        <v>0.86111111111111116</v>
      </c>
      <c r="M83" s="35">
        <v>0.96180555555555558</v>
      </c>
      <c r="N83" s="26" t="s">
        <v>31</v>
      </c>
      <c r="O83" s="27" t="s">
        <v>33</v>
      </c>
      <c r="P83" s="27" t="s">
        <v>17</v>
      </c>
      <c r="Q83" s="27" t="s">
        <v>18</v>
      </c>
      <c r="R83" s="31" t="s">
        <v>53</v>
      </c>
      <c r="U83">
        <v>81</v>
      </c>
      <c r="V83" s="15">
        <v>3</v>
      </c>
      <c r="W83" s="16">
        <v>0.55208333333333337</v>
      </c>
      <c r="X83" s="16">
        <v>0.65277777777777779</v>
      </c>
    </row>
    <row r="84" spans="2:43" ht="15" customHeight="1" thickBot="1" x14ac:dyDescent="0.3">
      <c r="B84" s="28" t="s">
        <v>72</v>
      </c>
      <c r="C84" s="32">
        <f t="shared" si="3"/>
        <v>46</v>
      </c>
      <c r="D84" s="33">
        <f t="shared" si="4"/>
        <v>55</v>
      </c>
      <c r="E84" s="34">
        <f t="shared" si="5"/>
        <v>2</v>
      </c>
      <c r="F84" s="26" t="s">
        <v>74</v>
      </c>
      <c r="G84" s="27" t="s">
        <v>35</v>
      </c>
      <c r="H84" s="27" t="s">
        <v>73</v>
      </c>
      <c r="I84" s="28" t="s">
        <v>14</v>
      </c>
      <c r="J84" s="32" cm="1">
        <f t="array" ref="J84">INDEX($U$3:$U$170,MATCH(1,($V$3:$V$170 = K84) * ($W$3:$W$170 = L84) * ($X$3:$X$170 = M84),0))</f>
        <v>23</v>
      </c>
      <c r="K84" s="33">
        <f>MATCH(I84,{"Lunes";"Martes";"Miércoles";"Jueves";"Viernes";"Sábado"},0)</f>
        <v>1</v>
      </c>
      <c r="L84" s="27">
        <v>0.76041666666666663</v>
      </c>
      <c r="M84" s="35">
        <v>0.86111111111111116</v>
      </c>
      <c r="N84" s="26" t="s">
        <v>31</v>
      </c>
      <c r="O84" s="27" t="s">
        <v>45</v>
      </c>
      <c r="P84" s="27" t="s">
        <v>17</v>
      </c>
      <c r="Q84" s="27" t="s">
        <v>18</v>
      </c>
      <c r="R84" s="31" t="s">
        <v>53</v>
      </c>
      <c r="U84">
        <v>82</v>
      </c>
      <c r="V84" s="15">
        <v>3</v>
      </c>
      <c r="W84" s="16">
        <v>0.55208333333333337</v>
      </c>
      <c r="X84" s="16">
        <v>0.68402777777777779</v>
      </c>
    </row>
    <row r="85" spans="2:43" ht="15" customHeight="1" thickBot="1" x14ac:dyDescent="0.3">
      <c r="B85" s="28" t="s">
        <v>72</v>
      </c>
      <c r="C85" s="32">
        <f t="shared" si="3"/>
        <v>46</v>
      </c>
      <c r="D85" s="33">
        <f t="shared" si="4"/>
        <v>55</v>
      </c>
      <c r="E85" s="34">
        <f t="shared" si="5"/>
        <v>2</v>
      </c>
      <c r="F85" s="26" t="s">
        <v>74</v>
      </c>
      <c r="G85" s="27" t="s">
        <v>35</v>
      </c>
      <c r="H85" s="27" t="s">
        <v>73</v>
      </c>
      <c r="I85" s="28" t="s">
        <v>27</v>
      </c>
      <c r="J85" s="32" cm="1">
        <f t="array" ref="J85">INDEX($U$3:$U$170,MATCH(1,($V$3:$V$170 = K85) * ($W$3:$W$170 = L85) * ($X$3:$X$170 = M85),0))</f>
        <v>121</v>
      </c>
      <c r="K85" s="33">
        <f>MATCH(I85,{"Lunes";"Martes";"Miércoles";"Jueves";"Viernes";"Sábado"},0)</f>
        <v>4</v>
      </c>
      <c r="L85" s="27">
        <v>0.72222222222222221</v>
      </c>
      <c r="M85" s="35">
        <v>0.82291666666666663</v>
      </c>
      <c r="N85" s="26" t="s">
        <v>31</v>
      </c>
      <c r="O85" s="27" t="s">
        <v>45</v>
      </c>
      <c r="P85" s="27" t="s">
        <v>17</v>
      </c>
      <c r="Q85" s="27" t="s">
        <v>18</v>
      </c>
      <c r="R85" s="31" t="s">
        <v>53</v>
      </c>
      <c r="U85">
        <v>83</v>
      </c>
      <c r="V85" s="15">
        <v>3</v>
      </c>
      <c r="W85" s="16">
        <v>0.58333333333333337</v>
      </c>
      <c r="X85" s="16">
        <v>0.68402777777777779</v>
      </c>
    </row>
    <row r="86" spans="2:43" ht="15" customHeight="1" thickBot="1" x14ac:dyDescent="0.3">
      <c r="B86" s="28" t="s">
        <v>72</v>
      </c>
      <c r="C86" s="32">
        <f t="shared" si="3"/>
        <v>46</v>
      </c>
      <c r="D86" s="33">
        <f t="shared" si="4"/>
        <v>46</v>
      </c>
      <c r="E86" s="34">
        <f t="shared" si="5"/>
        <v>2</v>
      </c>
      <c r="F86" s="26" t="s">
        <v>37</v>
      </c>
      <c r="G86" s="27" t="s">
        <v>35</v>
      </c>
      <c r="H86" s="27" t="s">
        <v>48</v>
      </c>
      <c r="I86" s="28" t="s">
        <v>14</v>
      </c>
      <c r="J86" s="32" cm="1">
        <f t="array" ref="J86">INDEX($U$3:$U$170,MATCH(1,($V$3:$V$170 = K86) * ($W$3:$W$170 = L86) * ($X$3:$X$170 = M86),0))</f>
        <v>23</v>
      </c>
      <c r="K86" s="33">
        <f>MATCH(I86,{"Lunes";"Martes";"Miércoles";"Jueves";"Viernes";"Sábado"},0)</f>
        <v>1</v>
      </c>
      <c r="L86" s="27">
        <v>0.76041666666666663</v>
      </c>
      <c r="M86" s="35">
        <v>0.86111111111111116</v>
      </c>
      <c r="N86" s="26" t="s">
        <v>31</v>
      </c>
      <c r="O86" s="27" t="s">
        <v>45</v>
      </c>
      <c r="P86" s="27" t="s">
        <v>17</v>
      </c>
      <c r="Q86" s="27" t="s">
        <v>18</v>
      </c>
      <c r="R86" s="31" t="s">
        <v>53</v>
      </c>
      <c r="U86">
        <v>84</v>
      </c>
      <c r="V86" s="15">
        <v>3</v>
      </c>
      <c r="W86" s="16">
        <v>0.62152777777777779</v>
      </c>
      <c r="X86" s="16">
        <v>0.68402777777777779</v>
      </c>
    </row>
    <row r="87" spans="2:43" ht="15" customHeight="1" thickBot="1" x14ac:dyDescent="0.3">
      <c r="B87" s="28" t="s">
        <v>72</v>
      </c>
      <c r="C87" s="32">
        <f t="shared" si="3"/>
        <v>46</v>
      </c>
      <c r="D87" s="33">
        <f t="shared" si="4"/>
        <v>46</v>
      </c>
      <c r="E87" s="34">
        <f t="shared" si="5"/>
        <v>2</v>
      </c>
      <c r="F87" s="26" t="s">
        <v>37</v>
      </c>
      <c r="G87" s="27" t="s">
        <v>35</v>
      </c>
      <c r="H87" s="27" t="s">
        <v>48</v>
      </c>
      <c r="I87" s="28" t="s">
        <v>27</v>
      </c>
      <c r="J87" s="32" cm="1">
        <f t="array" ref="J87">INDEX($U$3:$U$170,MATCH(1,($V$3:$V$170 = K87) * ($W$3:$W$170 = L87) * ($X$3:$X$170 = M87),0))</f>
        <v>121</v>
      </c>
      <c r="K87" s="33">
        <f>MATCH(I87,{"Lunes";"Martes";"Miércoles";"Jueves";"Viernes";"Sábado"},0)</f>
        <v>4</v>
      </c>
      <c r="L87" s="27">
        <v>0.72222222222222221</v>
      </c>
      <c r="M87" s="35">
        <v>0.82291666666666663</v>
      </c>
      <c r="N87" s="26" t="s">
        <v>31</v>
      </c>
      <c r="O87" s="27" t="s">
        <v>45</v>
      </c>
      <c r="P87" s="27" t="s">
        <v>17</v>
      </c>
      <c r="Q87" s="27" t="s">
        <v>18</v>
      </c>
      <c r="R87" s="31" t="s">
        <v>53</v>
      </c>
      <c r="U87">
        <v>85</v>
      </c>
      <c r="V87" s="15">
        <v>3</v>
      </c>
      <c r="W87" s="16">
        <v>0.62152777777777779</v>
      </c>
      <c r="X87" s="16">
        <v>0.75347222222222221</v>
      </c>
    </row>
    <row r="88" spans="2:43" ht="15" customHeight="1" thickBot="1" x14ac:dyDescent="0.3">
      <c r="B88" s="28" t="s">
        <v>72</v>
      </c>
      <c r="C88" s="32">
        <f t="shared" si="3"/>
        <v>46</v>
      </c>
      <c r="D88" s="33">
        <f t="shared" si="4"/>
        <v>47</v>
      </c>
      <c r="E88" s="34">
        <f t="shared" si="5"/>
        <v>2</v>
      </c>
      <c r="F88" s="26" t="s">
        <v>58</v>
      </c>
      <c r="G88" s="27" t="s">
        <v>38</v>
      </c>
      <c r="H88" s="27" t="s">
        <v>52</v>
      </c>
      <c r="I88" s="28" t="s">
        <v>14</v>
      </c>
      <c r="J88" s="32" cm="1">
        <f t="array" ref="J88">INDEX($U$3:$U$170,MATCH(1,($V$3:$V$170 = K88) * ($W$3:$W$170 = L88) * ($X$3:$X$170 = M88),0))</f>
        <v>29</v>
      </c>
      <c r="K88" s="33">
        <f>MATCH(I88,{"Lunes";"Martes";"Miércoles";"Jueves";"Viernes";"Sábado"},0)</f>
        <v>1</v>
      </c>
      <c r="L88" s="27">
        <v>0.86111111111111116</v>
      </c>
      <c r="M88" s="35">
        <v>0.96180555555555558</v>
      </c>
      <c r="N88" s="26" t="s">
        <v>31</v>
      </c>
      <c r="O88" s="27" t="s">
        <v>45</v>
      </c>
      <c r="P88" s="27" t="s">
        <v>17</v>
      </c>
      <c r="Q88" s="27" t="s">
        <v>18</v>
      </c>
      <c r="R88" s="31" t="s">
        <v>53</v>
      </c>
      <c r="U88">
        <v>86</v>
      </c>
      <c r="V88" s="15">
        <v>3</v>
      </c>
      <c r="W88" s="16">
        <v>0.65277777777777779</v>
      </c>
      <c r="X88" s="16">
        <v>0.72222222222222221</v>
      </c>
    </row>
    <row r="89" spans="2:43" ht="15" customHeight="1" thickBot="1" x14ac:dyDescent="0.3">
      <c r="B89" s="28" t="s">
        <v>72</v>
      </c>
      <c r="C89" s="32">
        <f t="shared" si="3"/>
        <v>46</v>
      </c>
      <c r="D89" s="33">
        <f t="shared" si="4"/>
        <v>47</v>
      </c>
      <c r="E89" s="34">
        <f t="shared" si="5"/>
        <v>2</v>
      </c>
      <c r="F89" s="26" t="s">
        <v>58</v>
      </c>
      <c r="G89" s="27" t="s">
        <v>38</v>
      </c>
      <c r="H89" s="27" t="s">
        <v>52</v>
      </c>
      <c r="I89" s="28" t="s">
        <v>39</v>
      </c>
      <c r="J89" s="32" cm="1">
        <f t="array" ref="J89">INDEX($U$3:$U$170,MATCH(1,($V$3:$V$170 = K89) * ($W$3:$W$170 = L89) * ($X$3:$X$170 = M89),0))</f>
        <v>164</v>
      </c>
      <c r="K89" s="33">
        <f>MATCH(I89,{"Lunes";"Martes";"Miércoles";"Jueves";"Viernes";"Sábado"},0)</f>
        <v>5</v>
      </c>
      <c r="L89" s="27">
        <v>0.86111111111111116</v>
      </c>
      <c r="M89" s="35">
        <v>0.96180555555555558</v>
      </c>
      <c r="N89" s="26" t="s">
        <v>31</v>
      </c>
      <c r="O89" s="27" t="s">
        <v>45</v>
      </c>
      <c r="P89" s="27" t="s">
        <v>17</v>
      </c>
      <c r="Q89" s="27" t="s">
        <v>18</v>
      </c>
      <c r="R89" s="31" t="s">
        <v>53</v>
      </c>
      <c r="U89">
        <v>87</v>
      </c>
      <c r="V89" s="15">
        <v>3</v>
      </c>
      <c r="W89" s="16">
        <v>0.65277777777777779</v>
      </c>
      <c r="X89" s="16">
        <v>0.75347222222222221</v>
      </c>
    </row>
    <row r="90" spans="2:43" ht="15" customHeight="1" thickBot="1" x14ac:dyDescent="0.3">
      <c r="B90" s="28" t="s">
        <v>72</v>
      </c>
      <c r="C90" s="32">
        <f t="shared" si="3"/>
        <v>46</v>
      </c>
      <c r="D90" s="33">
        <f t="shared" si="4"/>
        <v>52</v>
      </c>
      <c r="E90" s="34">
        <f t="shared" si="5"/>
        <v>2</v>
      </c>
      <c r="F90" s="26" t="s">
        <v>60</v>
      </c>
      <c r="G90" s="27" t="s">
        <v>61</v>
      </c>
      <c r="H90" s="27" t="s">
        <v>62</v>
      </c>
      <c r="I90" s="28" t="s">
        <v>14</v>
      </c>
      <c r="J90" s="32" cm="1">
        <f t="array" ref="J90">INDEX($U$3:$U$170,MATCH(1,($V$3:$V$170 = K90) * ($W$3:$W$170 = L90) * ($X$3:$X$170 = M90),0))</f>
        <v>29</v>
      </c>
      <c r="K90" s="33">
        <f>MATCH(I90,{"Lunes";"Martes";"Miércoles";"Jueves";"Viernes";"Sábado"},0)</f>
        <v>1</v>
      </c>
      <c r="L90" s="27">
        <v>0.86111111111111116</v>
      </c>
      <c r="M90" s="35">
        <v>0.96180555555555558</v>
      </c>
      <c r="N90" s="26" t="s">
        <v>31</v>
      </c>
      <c r="O90" s="27" t="s">
        <v>45</v>
      </c>
      <c r="P90" s="27" t="s">
        <v>17</v>
      </c>
      <c r="Q90" s="27" t="s">
        <v>18</v>
      </c>
      <c r="R90" s="31"/>
      <c r="U90">
        <v>88</v>
      </c>
      <c r="V90" s="15">
        <v>3</v>
      </c>
      <c r="W90" s="16">
        <v>0.69097222222222221</v>
      </c>
      <c r="X90" s="16">
        <v>0.75347222222222221</v>
      </c>
    </row>
    <row r="91" spans="2:43" ht="15" customHeight="1" thickBot="1" x14ac:dyDescent="0.3">
      <c r="B91" s="28" t="s">
        <v>72</v>
      </c>
      <c r="C91" s="32">
        <f t="shared" si="3"/>
        <v>46</v>
      </c>
      <c r="D91" s="33">
        <f t="shared" si="4"/>
        <v>52</v>
      </c>
      <c r="E91" s="34">
        <f t="shared" si="5"/>
        <v>2</v>
      </c>
      <c r="F91" s="26" t="s">
        <v>60</v>
      </c>
      <c r="G91" s="27" t="s">
        <v>61</v>
      </c>
      <c r="H91" s="27" t="s">
        <v>62</v>
      </c>
      <c r="I91" s="28" t="s">
        <v>27</v>
      </c>
      <c r="J91" s="32" cm="1">
        <f t="array" ref="J91">INDEX($U$3:$U$170,MATCH(1,($V$3:$V$170 = K91) * ($W$3:$W$170 = L91) * ($X$3:$X$170 = M91),0))</f>
        <v>121</v>
      </c>
      <c r="K91" s="33">
        <f>MATCH(I91,{"Lunes";"Martes";"Miércoles";"Jueves";"Viernes";"Sábado"},0)</f>
        <v>4</v>
      </c>
      <c r="L91" s="27">
        <v>0.72222222222222221</v>
      </c>
      <c r="M91" s="35">
        <v>0.82291666666666663</v>
      </c>
      <c r="N91" s="26" t="s">
        <v>31</v>
      </c>
      <c r="O91" s="27" t="s">
        <v>45</v>
      </c>
      <c r="P91" s="27" t="s">
        <v>17</v>
      </c>
      <c r="Q91" s="27" t="s">
        <v>18</v>
      </c>
      <c r="R91" s="31"/>
      <c r="U91">
        <v>89</v>
      </c>
      <c r="V91" s="15">
        <v>3</v>
      </c>
      <c r="W91" s="16">
        <v>0.72222222222222221</v>
      </c>
      <c r="X91" s="16">
        <v>0.79166666666666663</v>
      </c>
    </row>
    <row r="92" spans="2:43" ht="15" customHeight="1" thickBot="1" x14ac:dyDescent="0.3">
      <c r="B92" s="28" t="s">
        <v>72</v>
      </c>
      <c r="C92" s="32">
        <f t="shared" si="3"/>
        <v>46</v>
      </c>
      <c r="D92" s="33">
        <f t="shared" si="4"/>
        <v>40</v>
      </c>
      <c r="E92" s="34">
        <f t="shared" si="5"/>
        <v>1</v>
      </c>
      <c r="F92" s="26" t="s">
        <v>22</v>
      </c>
      <c r="G92" s="27" t="s">
        <v>22</v>
      </c>
      <c r="H92" s="27" t="s">
        <v>23</v>
      </c>
      <c r="I92" s="28" t="s">
        <v>14</v>
      </c>
      <c r="J92" s="32" cm="1">
        <f t="array" ref="J92">INDEX($U$3:$U$170,MATCH(1,($V$3:$V$170 = K92) * ($W$3:$W$170 = L92) * ($X$3:$X$170 = M92),0))</f>
        <v>22</v>
      </c>
      <c r="K92" s="33">
        <f>MATCH(I92,{"Lunes";"Martes";"Miércoles";"Jueves";"Viernes";"Sábado"},0)</f>
        <v>1</v>
      </c>
      <c r="L92" s="27">
        <v>0.72222222222222221</v>
      </c>
      <c r="M92" s="35">
        <v>0.82291666666666663</v>
      </c>
      <c r="N92" s="26" t="s">
        <v>31</v>
      </c>
      <c r="O92" s="27" t="s">
        <v>33</v>
      </c>
      <c r="P92" s="27" t="s">
        <v>17</v>
      </c>
      <c r="Q92" s="27" t="s">
        <v>18</v>
      </c>
      <c r="R92" s="31"/>
      <c r="U92">
        <v>90</v>
      </c>
      <c r="V92" s="15">
        <v>3</v>
      </c>
      <c r="W92" s="16">
        <v>0.72222222222222221</v>
      </c>
      <c r="X92" s="16">
        <v>0.82291666666666663</v>
      </c>
    </row>
    <row r="93" spans="2:43" ht="15" customHeight="1" thickBot="1" x14ac:dyDescent="0.3">
      <c r="B93" s="28" t="s">
        <v>72</v>
      </c>
      <c r="C93" s="32">
        <f t="shared" si="3"/>
        <v>46</v>
      </c>
      <c r="D93" s="33">
        <f t="shared" si="4"/>
        <v>40</v>
      </c>
      <c r="E93" s="34">
        <f t="shared" si="5"/>
        <v>1</v>
      </c>
      <c r="F93" s="26" t="s">
        <v>22</v>
      </c>
      <c r="G93" s="27" t="s">
        <v>22</v>
      </c>
      <c r="H93" s="27" t="s">
        <v>23</v>
      </c>
      <c r="I93" s="28" t="s">
        <v>27</v>
      </c>
      <c r="J93" s="32" cm="1">
        <f t="array" ref="J93">INDEX($U$3:$U$170,MATCH(1,($V$3:$V$170 = K93) * ($W$3:$W$170 = L93) * ($X$3:$X$170 = M93),0))</f>
        <v>121</v>
      </c>
      <c r="K93" s="33">
        <f>MATCH(I93,{"Lunes";"Martes";"Miércoles";"Jueves";"Viernes";"Sábado"},0)</f>
        <v>4</v>
      </c>
      <c r="L93" s="27">
        <v>0.72222222222222221</v>
      </c>
      <c r="M93" s="35">
        <v>0.82291666666666663</v>
      </c>
      <c r="N93" s="26" t="s">
        <v>31</v>
      </c>
      <c r="O93" s="27" t="s">
        <v>33</v>
      </c>
      <c r="P93" s="27" t="s">
        <v>17</v>
      </c>
      <c r="Q93" s="27" t="s">
        <v>18</v>
      </c>
      <c r="R93" s="31"/>
      <c r="U93">
        <v>91</v>
      </c>
      <c r="V93" s="15">
        <v>3</v>
      </c>
      <c r="W93" s="16">
        <v>0.76041666666666663</v>
      </c>
      <c r="X93" s="16">
        <v>0.86111111111111116</v>
      </c>
    </row>
    <row r="94" spans="2:43" ht="15" customHeight="1" thickBot="1" x14ac:dyDescent="0.3">
      <c r="B94" s="28" t="s">
        <v>72</v>
      </c>
      <c r="C94" s="32">
        <f t="shared" si="3"/>
        <v>46</v>
      </c>
      <c r="D94" s="33">
        <f t="shared" si="4"/>
        <v>48</v>
      </c>
      <c r="E94" s="34">
        <f t="shared" si="5"/>
        <v>0</v>
      </c>
      <c r="F94" s="26" t="s">
        <v>50</v>
      </c>
      <c r="G94" s="27" t="s">
        <v>40</v>
      </c>
      <c r="H94" s="27" t="s">
        <v>41</v>
      </c>
      <c r="I94" s="28" t="s">
        <v>21</v>
      </c>
      <c r="J94" s="32" cm="1">
        <f t="array" ref="J94">INDEX($U$3:$U$170,MATCH(1,($V$3:$V$170 = K94) * ($W$3:$W$170 = L94) * ($X$3:$X$170 = M94),0))</f>
        <v>60</v>
      </c>
      <c r="K94" s="33">
        <f>MATCH(I94,{"Lunes";"Martes";"Miércoles";"Jueves";"Viernes";"Sábado"},0)</f>
        <v>2</v>
      </c>
      <c r="L94" s="27">
        <v>0.76041666666666663</v>
      </c>
      <c r="M94" s="35">
        <v>0.96180555555555558</v>
      </c>
      <c r="N94" s="26" t="s">
        <v>15</v>
      </c>
      <c r="O94" s="27" t="s">
        <v>16</v>
      </c>
      <c r="P94" s="27" t="s">
        <v>17</v>
      </c>
      <c r="Q94" s="27" t="s">
        <v>18</v>
      </c>
      <c r="R94" s="31"/>
      <c r="U94">
        <v>92</v>
      </c>
      <c r="V94" s="15">
        <v>3</v>
      </c>
      <c r="W94" s="16">
        <v>0.76041666666666663</v>
      </c>
      <c r="X94" s="16">
        <v>0.82291666666666663</v>
      </c>
    </row>
    <row r="95" spans="2:43" ht="15" customHeight="1" thickBot="1" x14ac:dyDescent="0.3">
      <c r="B95" s="28" t="s">
        <v>72</v>
      </c>
      <c r="C95" s="32">
        <f t="shared" si="3"/>
        <v>46</v>
      </c>
      <c r="D95" s="33">
        <f t="shared" si="4"/>
        <v>41</v>
      </c>
      <c r="E95" s="34">
        <f t="shared" si="5"/>
        <v>1</v>
      </c>
      <c r="F95" s="26" t="s">
        <v>25</v>
      </c>
      <c r="G95" s="27" t="s">
        <v>25</v>
      </c>
      <c r="H95" s="27" t="s">
        <v>26</v>
      </c>
      <c r="I95" s="28" t="s">
        <v>14</v>
      </c>
      <c r="J95" s="32" cm="1">
        <f t="array" ref="J95">INDEX($U$3:$U$170,MATCH(1,($V$3:$V$170 = K95) * ($W$3:$W$170 = L95) * ($X$3:$X$170 = M95),0))</f>
        <v>27</v>
      </c>
      <c r="K95" s="33">
        <f>MATCH(I95,{"Lunes";"Martes";"Miércoles";"Jueves";"Viernes";"Sábado"},0)</f>
        <v>1</v>
      </c>
      <c r="L95" s="27">
        <v>0.82986111111111116</v>
      </c>
      <c r="M95" s="35">
        <v>0.96180555555555558</v>
      </c>
      <c r="N95" s="26" t="s">
        <v>31</v>
      </c>
      <c r="O95" s="27" t="s">
        <v>33</v>
      </c>
      <c r="P95" s="27" t="s">
        <v>17</v>
      </c>
      <c r="Q95" s="27" t="s">
        <v>18</v>
      </c>
      <c r="R95" s="31"/>
      <c r="U95">
        <v>93</v>
      </c>
      <c r="V95" s="15">
        <v>3</v>
      </c>
      <c r="W95" s="16">
        <v>0.79166666666666663</v>
      </c>
      <c r="X95" s="16">
        <v>0.86111111111111116</v>
      </c>
    </row>
    <row r="96" spans="2:43" ht="15" customHeight="1" thickBot="1" x14ac:dyDescent="0.3">
      <c r="B96" s="22" t="s">
        <v>72</v>
      </c>
      <c r="C96" s="32">
        <f t="shared" si="3"/>
        <v>46</v>
      </c>
      <c r="D96" s="33">
        <f t="shared" si="4"/>
        <v>41</v>
      </c>
      <c r="E96" s="34">
        <f t="shared" si="5"/>
        <v>1</v>
      </c>
      <c r="F96" s="26" t="s">
        <v>25</v>
      </c>
      <c r="G96" s="27" t="s">
        <v>25</v>
      </c>
      <c r="H96" s="27" t="s">
        <v>26</v>
      </c>
      <c r="I96" s="28" t="s">
        <v>27</v>
      </c>
      <c r="J96" s="32" cm="1">
        <f t="array" ref="J96">INDEX($U$3:$U$170,MATCH(1,($V$3:$V$170 = K96) * ($W$3:$W$170 = L96) * ($X$3:$X$170 = M96),0))</f>
        <v>130</v>
      </c>
      <c r="K96" s="33">
        <f>MATCH(I96,{"Lunes";"Martes";"Miércoles";"Jueves";"Viernes";"Sábado"},0)</f>
        <v>4</v>
      </c>
      <c r="L96" s="27">
        <v>0.82986111111111116</v>
      </c>
      <c r="M96" s="35">
        <v>0.96180555555555558</v>
      </c>
      <c r="N96" s="26" t="s">
        <v>31</v>
      </c>
      <c r="O96" s="27" t="s">
        <v>33</v>
      </c>
      <c r="P96" s="27" t="s">
        <v>17</v>
      </c>
      <c r="Q96" s="27" t="s">
        <v>18</v>
      </c>
      <c r="R96" s="31"/>
      <c r="U96">
        <v>94</v>
      </c>
      <c r="V96" s="15">
        <v>3</v>
      </c>
      <c r="W96" s="16">
        <v>0.82986111111111116</v>
      </c>
      <c r="X96" s="16">
        <v>0.89236111111111116</v>
      </c>
    </row>
    <row r="97" spans="2:24" ht="15" customHeight="1" thickBot="1" x14ac:dyDescent="0.3">
      <c r="B97" s="28" t="s">
        <v>72</v>
      </c>
      <c r="C97" s="32">
        <f t="shared" si="3"/>
        <v>46</v>
      </c>
      <c r="D97" s="33">
        <f t="shared" si="4"/>
        <v>41</v>
      </c>
      <c r="E97" s="34">
        <f t="shared" si="5"/>
        <v>2</v>
      </c>
      <c r="F97" s="26" t="s">
        <v>25</v>
      </c>
      <c r="G97" s="27" t="s">
        <v>25</v>
      </c>
      <c r="H97" s="27" t="s">
        <v>26</v>
      </c>
      <c r="I97" s="28" t="s">
        <v>24</v>
      </c>
      <c r="J97" s="32" cm="1">
        <f t="array" ref="J97">INDEX($U$3:$U$170,MATCH(1,($V$3:$V$170 = K97) * ($W$3:$W$170 = L97) * ($X$3:$X$170 = M97),0))</f>
        <v>95</v>
      </c>
      <c r="K97" s="33">
        <f>MATCH(I97,{"Lunes";"Martes";"Miércoles";"Jueves";"Viernes";"Sábado"},0)</f>
        <v>3</v>
      </c>
      <c r="L97" s="27">
        <v>0.82986111111111116</v>
      </c>
      <c r="M97" s="35">
        <v>0.96180555555555558</v>
      </c>
      <c r="N97" s="26" t="s">
        <v>31</v>
      </c>
      <c r="O97" s="27" t="s">
        <v>45</v>
      </c>
      <c r="P97" s="27" t="s">
        <v>17</v>
      </c>
      <c r="Q97" s="27" t="s">
        <v>18</v>
      </c>
      <c r="R97" s="31"/>
      <c r="U97">
        <v>95</v>
      </c>
      <c r="V97" s="15">
        <v>3</v>
      </c>
      <c r="W97" s="16">
        <v>0.82986111111111116</v>
      </c>
      <c r="X97" s="16">
        <v>0.96180555555555558</v>
      </c>
    </row>
    <row r="98" spans="2:24" ht="15" customHeight="1" thickBot="1" x14ac:dyDescent="0.3">
      <c r="B98" s="28" t="s">
        <v>72</v>
      </c>
      <c r="C98" s="32">
        <f t="shared" si="3"/>
        <v>46</v>
      </c>
      <c r="D98" s="33">
        <f t="shared" si="4"/>
        <v>41</v>
      </c>
      <c r="E98" s="34">
        <f t="shared" si="5"/>
        <v>2</v>
      </c>
      <c r="F98" s="26" t="s">
        <v>25</v>
      </c>
      <c r="G98" s="27" t="s">
        <v>25</v>
      </c>
      <c r="H98" s="27" t="s">
        <v>26</v>
      </c>
      <c r="I98" s="28" t="s">
        <v>27</v>
      </c>
      <c r="J98" s="32" cm="1">
        <f t="array" ref="J98">INDEX($U$3:$U$170,MATCH(1,($V$3:$V$170 = K98) * ($W$3:$W$170 = L98) * ($X$3:$X$170 = M98),0))</f>
        <v>130</v>
      </c>
      <c r="K98" s="33">
        <f>MATCH(I98,{"Lunes";"Martes";"Miércoles";"Jueves";"Viernes";"Sábado"},0)</f>
        <v>4</v>
      </c>
      <c r="L98" s="27">
        <v>0.82986111111111116</v>
      </c>
      <c r="M98" s="35">
        <v>0.96180555555555558</v>
      </c>
      <c r="N98" s="26" t="s">
        <v>31</v>
      </c>
      <c r="O98" s="27" t="s">
        <v>45</v>
      </c>
      <c r="P98" s="27" t="s">
        <v>17</v>
      </c>
      <c r="Q98" s="27" t="s">
        <v>18</v>
      </c>
      <c r="R98" s="31"/>
      <c r="U98">
        <v>96</v>
      </c>
      <c r="V98" s="15">
        <v>3</v>
      </c>
      <c r="W98" s="16">
        <v>0.82986111111111116</v>
      </c>
      <c r="X98" s="16">
        <v>0.93055555555555558</v>
      </c>
    </row>
    <row r="99" spans="2:24" ht="15" customHeight="1" thickBot="1" x14ac:dyDescent="0.3">
      <c r="B99" s="28" t="s">
        <v>72</v>
      </c>
      <c r="C99" s="32">
        <f t="shared" si="3"/>
        <v>46</v>
      </c>
      <c r="D99" s="33">
        <f t="shared" si="4"/>
        <v>49</v>
      </c>
      <c r="E99" s="34">
        <f t="shared" si="5"/>
        <v>2</v>
      </c>
      <c r="F99" s="26" t="s">
        <v>12</v>
      </c>
      <c r="G99" s="27" t="s">
        <v>12</v>
      </c>
      <c r="H99" s="27" t="s">
        <v>13</v>
      </c>
      <c r="I99" s="28" t="s">
        <v>24</v>
      </c>
      <c r="J99" s="32" cm="1">
        <f t="array" ref="J99">INDEX($U$3:$U$170,MATCH(1,($V$3:$V$170 = K99) * ($W$3:$W$170 = L99) * ($X$3:$X$170 = M99),0))</f>
        <v>90</v>
      </c>
      <c r="K99" s="33">
        <f>MATCH(I99,{"Lunes";"Martes";"Miércoles";"Jueves";"Viernes";"Sábado"},0)</f>
        <v>3</v>
      </c>
      <c r="L99" s="27">
        <v>0.72222222222222221</v>
      </c>
      <c r="M99" s="35">
        <v>0.82291666666666663</v>
      </c>
      <c r="N99" s="26" t="s">
        <v>31</v>
      </c>
      <c r="O99" s="27" t="s">
        <v>45</v>
      </c>
      <c r="P99" s="27" t="s">
        <v>17</v>
      </c>
      <c r="Q99" s="27" t="s">
        <v>18</v>
      </c>
      <c r="R99" s="31"/>
      <c r="U99">
        <v>97</v>
      </c>
      <c r="V99" s="15">
        <v>3</v>
      </c>
      <c r="W99" s="16">
        <v>0.86111111111111116</v>
      </c>
      <c r="X99" s="16">
        <v>0.96180555555555558</v>
      </c>
    </row>
    <row r="100" spans="2:24" ht="15" customHeight="1" thickBot="1" x14ac:dyDescent="0.3">
      <c r="B100" s="28" t="s">
        <v>72</v>
      </c>
      <c r="C100" s="36">
        <f t="shared" si="3"/>
        <v>46</v>
      </c>
      <c r="D100" s="37">
        <f t="shared" si="4"/>
        <v>49</v>
      </c>
      <c r="E100" s="38">
        <f t="shared" si="5"/>
        <v>2</v>
      </c>
      <c r="F100" s="26" t="s">
        <v>12</v>
      </c>
      <c r="G100" s="27" t="s">
        <v>12</v>
      </c>
      <c r="H100" s="27" t="s">
        <v>13</v>
      </c>
      <c r="I100" s="28" t="s">
        <v>39</v>
      </c>
      <c r="J100" s="36" cm="1">
        <f t="array" ref="J100">INDEX($U$3:$U$170,MATCH(1,($V$3:$V$170 = K100) * ($W$3:$W$170 = L100) * ($X$3:$X$170 = M100),0))</f>
        <v>158</v>
      </c>
      <c r="K100" s="37">
        <f>MATCH(I100,{"Lunes";"Martes";"Miércoles";"Jueves";"Viernes";"Sábado"},0)</f>
        <v>5</v>
      </c>
      <c r="L100" s="39">
        <v>0.76041666666666663</v>
      </c>
      <c r="M100" s="40">
        <v>0.86111111111111116</v>
      </c>
      <c r="N100" s="26" t="s">
        <v>31</v>
      </c>
      <c r="O100" s="27" t="s">
        <v>45</v>
      </c>
      <c r="P100" s="27" t="s">
        <v>17</v>
      </c>
      <c r="Q100" s="27" t="s">
        <v>18</v>
      </c>
      <c r="R100" s="31"/>
      <c r="U100">
        <v>98</v>
      </c>
      <c r="V100" s="15">
        <v>3</v>
      </c>
      <c r="W100" s="16">
        <v>0.89930555555555558</v>
      </c>
      <c r="X100" s="16">
        <v>0.96180555555555558</v>
      </c>
    </row>
    <row r="101" spans="2:24" ht="15" customHeight="1" thickBot="1" x14ac:dyDescent="0.3">
      <c r="R101" s="13"/>
      <c r="U101">
        <v>99</v>
      </c>
      <c r="V101" s="15">
        <v>4</v>
      </c>
      <c r="W101" s="16">
        <v>0.33333333333333331</v>
      </c>
      <c r="X101" s="16">
        <v>0.39583333333333331</v>
      </c>
    </row>
    <row r="102" spans="2:24" ht="15" customHeight="1" thickBot="1" x14ac:dyDescent="0.3">
      <c r="R102" s="13"/>
      <c r="U102">
        <v>100</v>
      </c>
      <c r="V102" s="15">
        <v>4</v>
      </c>
      <c r="W102" s="16">
        <v>0.33333333333333331</v>
      </c>
      <c r="X102" s="16">
        <v>0.43402777777777779</v>
      </c>
    </row>
    <row r="103" spans="2:24" ht="15" customHeight="1" thickTop="1" thickBot="1" x14ac:dyDescent="0.3">
      <c r="B103" s="46" t="s">
        <v>0</v>
      </c>
      <c r="C103" s="47" t="s">
        <v>168</v>
      </c>
      <c r="D103" s="47" t="s">
        <v>80</v>
      </c>
      <c r="E103" s="47" t="s">
        <v>169</v>
      </c>
      <c r="F103" s="46" t="s">
        <v>1</v>
      </c>
      <c r="G103" s="46" t="s">
        <v>2</v>
      </c>
      <c r="H103" s="46" t="s">
        <v>3</v>
      </c>
      <c r="I103" s="46" t="s">
        <v>4</v>
      </c>
      <c r="J103" s="47" t="s">
        <v>76</v>
      </c>
      <c r="K103" s="48" t="s">
        <v>75</v>
      </c>
      <c r="L103" s="48" t="s">
        <v>5</v>
      </c>
      <c r="M103" s="48" t="s">
        <v>6</v>
      </c>
      <c r="N103" s="46" t="s">
        <v>7</v>
      </c>
      <c r="O103" s="46" t="s">
        <v>9</v>
      </c>
      <c r="P103" s="46" t="s">
        <v>10</v>
      </c>
      <c r="Q103" s="46" t="s">
        <v>11</v>
      </c>
      <c r="R103" s="46" t="s">
        <v>51</v>
      </c>
      <c r="U103">
        <v>101</v>
      </c>
      <c r="V103" s="15">
        <v>4</v>
      </c>
      <c r="W103" s="16">
        <v>0.33333333333333331</v>
      </c>
      <c r="X103" s="16">
        <v>0.46527777777777779</v>
      </c>
    </row>
    <row r="104" spans="2:24" ht="15" customHeight="1" thickTop="1" thickBot="1" x14ac:dyDescent="0.3">
      <c r="B104" s="22" t="s">
        <v>68</v>
      </c>
      <c r="C104" s="23">
        <f t="shared" si="3"/>
        <v>47</v>
      </c>
      <c r="D104" s="24">
        <f t="shared" si="4"/>
        <v>40</v>
      </c>
      <c r="E104" s="25">
        <f t="shared" si="5"/>
        <v>2</v>
      </c>
      <c r="F104" s="43" t="s">
        <v>22</v>
      </c>
      <c r="G104" s="44" t="s">
        <v>22</v>
      </c>
      <c r="H104" s="44" t="s">
        <v>23</v>
      </c>
      <c r="I104" s="22" t="s">
        <v>14</v>
      </c>
      <c r="J104" s="23" cm="1">
        <f t="array" ref="J104">INDEX($U$3:$U$170,MATCH(1,($V$3:$V$170 = K104) * ($W$3:$W$170 = L104) * ($X$3:$X$170 = M104),0))</f>
        <v>23</v>
      </c>
      <c r="K104" s="24">
        <f>MATCH(I104,{"Lunes";"Martes";"Miércoles";"Jueves";"Viernes";"Sábado"},0)</f>
        <v>1</v>
      </c>
      <c r="L104" s="29">
        <v>0.76041666666666663</v>
      </c>
      <c r="M104" s="30">
        <v>0.86111111111111116</v>
      </c>
      <c r="N104" s="43" t="s">
        <v>31</v>
      </c>
      <c r="O104" s="44" t="s">
        <v>45</v>
      </c>
      <c r="P104" s="44" t="s">
        <v>17</v>
      </c>
      <c r="Q104" s="44" t="s">
        <v>18</v>
      </c>
      <c r="R104" s="45"/>
      <c r="U104">
        <v>102</v>
      </c>
      <c r="V104" s="15">
        <v>4</v>
      </c>
      <c r="W104" s="16">
        <v>0.33333333333333331</v>
      </c>
      <c r="X104" s="16">
        <v>0.53472222222222221</v>
      </c>
    </row>
    <row r="105" spans="2:24" ht="15" customHeight="1" thickBot="1" x14ac:dyDescent="0.3">
      <c r="B105" s="28" t="s">
        <v>68</v>
      </c>
      <c r="C105" s="36">
        <f t="shared" si="3"/>
        <v>47</v>
      </c>
      <c r="D105" s="37">
        <f t="shared" si="4"/>
        <v>40</v>
      </c>
      <c r="E105" s="38">
        <f t="shared" si="5"/>
        <v>2</v>
      </c>
      <c r="F105" s="26" t="s">
        <v>22</v>
      </c>
      <c r="G105" s="27" t="s">
        <v>22</v>
      </c>
      <c r="H105" s="27" t="s">
        <v>23</v>
      </c>
      <c r="I105" s="28" t="s">
        <v>27</v>
      </c>
      <c r="J105" s="36" cm="1">
        <f t="array" ref="J105">INDEX($U$3:$U$170,MATCH(1,($V$3:$V$170 = K105) * ($W$3:$W$170 = L105) * ($X$3:$X$170 = M105),0))</f>
        <v>124</v>
      </c>
      <c r="K105" s="37">
        <f>MATCH(I105,{"Lunes";"Martes";"Miércoles";"Jueves";"Viernes";"Sábado"},0)</f>
        <v>4</v>
      </c>
      <c r="L105" s="39">
        <v>0.76041666666666663</v>
      </c>
      <c r="M105" s="40">
        <v>0.86111111111111116</v>
      </c>
      <c r="N105" s="26" t="s">
        <v>31</v>
      </c>
      <c r="O105" s="27" t="s">
        <v>45</v>
      </c>
      <c r="P105" s="27" t="s">
        <v>17</v>
      </c>
      <c r="Q105" s="27" t="s">
        <v>18</v>
      </c>
      <c r="R105" s="31"/>
      <c r="U105">
        <v>103</v>
      </c>
      <c r="V105" s="15">
        <v>4</v>
      </c>
      <c r="W105" s="16">
        <v>0.40277777777777779</v>
      </c>
      <c r="X105" s="16">
        <v>0.46527777777777779</v>
      </c>
    </row>
    <row r="106" spans="2:24" ht="15.75" thickBot="1" x14ac:dyDescent="0.3">
      <c r="U106">
        <v>104</v>
      </c>
      <c r="V106" s="15">
        <v>4</v>
      </c>
      <c r="W106" s="16">
        <v>0.40277777777777779</v>
      </c>
      <c r="X106" s="16">
        <v>0.53472222222222221</v>
      </c>
    </row>
    <row r="107" spans="2:24" ht="15.75" thickBot="1" x14ac:dyDescent="0.3">
      <c r="U107">
        <v>105</v>
      </c>
      <c r="V107" s="15">
        <v>4</v>
      </c>
      <c r="W107" s="16">
        <v>0.43402777777777779</v>
      </c>
      <c r="X107" s="16">
        <v>0.50347222222222221</v>
      </c>
    </row>
    <row r="108" spans="2:24" ht="15.75" thickBot="1" x14ac:dyDescent="0.3">
      <c r="U108">
        <v>106</v>
      </c>
      <c r="V108" s="15">
        <v>4</v>
      </c>
      <c r="W108" s="16">
        <v>0.43402777777777779</v>
      </c>
      <c r="X108" s="16">
        <v>0.53472222222222221</v>
      </c>
    </row>
    <row r="109" spans="2:24" ht="15.75" thickBot="1" x14ac:dyDescent="0.3">
      <c r="U109">
        <v>107</v>
      </c>
      <c r="V109" s="41">
        <v>4</v>
      </c>
      <c r="W109" s="42">
        <v>0.43402777777777779</v>
      </c>
      <c r="X109" s="42">
        <v>0.58333333333333337</v>
      </c>
    </row>
    <row r="110" spans="2:24" ht="15.75" thickBot="1" x14ac:dyDescent="0.3">
      <c r="U110">
        <v>108</v>
      </c>
      <c r="V110" s="15">
        <v>4</v>
      </c>
      <c r="W110" s="16">
        <v>0.47222222222222221</v>
      </c>
      <c r="X110" s="16">
        <v>0.53472222222222221</v>
      </c>
    </row>
    <row r="111" spans="2:24" ht="15.75" thickBot="1" x14ac:dyDescent="0.3">
      <c r="U111">
        <v>109</v>
      </c>
      <c r="V111" s="15">
        <v>4</v>
      </c>
      <c r="W111" s="16">
        <v>0.47222222222222221</v>
      </c>
      <c r="X111" s="16">
        <v>0.58333333333333337</v>
      </c>
    </row>
    <row r="112" spans="2:24" ht="15.75" thickBot="1" x14ac:dyDescent="0.3">
      <c r="U112">
        <v>110</v>
      </c>
      <c r="V112" s="15">
        <v>4</v>
      </c>
      <c r="W112" s="16">
        <v>0.50347222222222221</v>
      </c>
      <c r="X112" s="16">
        <v>0.58333333333333337</v>
      </c>
    </row>
    <row r="113" spans="21:24" ht="15.75" thickBot="1" x14ac:dyDescent="0.3">
      <c r="U113">
        <v>111</v>
      </c>
      <c r="V113" s="15">
        <v>4</v>
      </c>
      <c r="W113" s="16">
        <v>0.50347222222222221</v>
      </c>
      <c r="X113" s="16">
        <v>0.61458333333333337</v>
      </c>
    </row>
    <row r="114" spans="21:24" ht="15.75" thickBot="1" x14ac:dyDescent="0.3">
      <c r="U114">
        <v>112</v>
      </c>
      <c r="V114" s="15">
        <v>4</v>
      </c>
      <c r="W114" s="16">
        <v>0.50347222222222221</v>
      </c>
      <c r="X114" s="16">
        <v>0.65277777777777779</v>
      </c>
    </row>
    <row r="115" spans="21:24" ht="15.75" thickBot="1" x14ac:dyDescent="0.3">
      <c r="U115">
        <v>113</v>
      </c>
      <c r="V115" s="15">
        <v>4</v>
      </c>
      <c r="W115" s="16">
        <v>0.55208333333333337</v>
      </c>
      <c r="X115" s="16">
        <v>0.61458333333333337</v>
      </c>
    </row>
    <row r="116" spans="21:24" ht="15.75" thickBot="1" x14ac:dyDescent="0.3">
      <c r="U116">
        <v>114</v>
      </c>
      <c r="V116" s="15">
        <v>4</v>
      </c>
      <c r="W116" s="16">
        <v>0.55208333333333337</v>
      </c>
      <c r="X116" s="16">
        <v>0.65277777777777779</v>
      </c>
    </row>
    <row r="117" spans="21:24" ht="15.75" thickBot="1" x14ac:dyDescent="0.3">
      <c r="U117">
        <v>115</v>
      </c>
      <c r="V117" s="15">
        <v>4</v>
      </c>
      <c r="W117" s="16">
        <v>0.55208333333333337</v>
      </c>
      <c r="X117" s="16">
        <v>0.68402777777777779</v>
      </c>
    </row>
    <row r="118" spans="21:24" ht="15.75" thickBot="1" x14ac:dyDescent="0.3">
      <c r="U118">
        <v>116</v>
      </c>
      <c r="V118" s="15">
        <v>4</v>
      </c>
      <c r="W118" s="16">
        <v>0.58333333333333337</v>
      </c>
      <c r="X118" s="16">
        <v>0.65277777777777779</v>
      </c>
    </row>
    <row r="119" spans="21:24" ht="15.75" thickBot="1" x14ac:dyDescent="0.3">
      <c r="U119">
        <v>117</v>
      </c>
      <c r="V119" s="15">
        <v>4</v>
      </c>
      <c r="W119" s="16">
        <v>0.62152777777777779</v>
      </c>
      <c r="X119" s="16">
        <v>0.68402777777777779</v>
      </c>
    </row>
    <row r="120" spans="21:24" ht="15.75" thickBot="1" x14ac:dyDescent="0.3">
      <c r="U120">
        <v>118</v>
      </c>
      <c r="V120" s="15">
        <v>4</v>
      </c>
      <c r="W120" s="16">
        <v>0.62152777777777779</v>
      </c>
      <c r="X120" s="16">
        <v>0.75347222222222221</v>
      </c>
    </row>
    <row r="121" spans="21:24" ht="15.75" thickBot="1" x14ac:dyDescent="0.3">
      <c r="U121">
        <v>119</v>
      </c>
      <c r="V121" s="15">
        <v>4</v>
      </c>
      <c r="W121" s="16">
        <v>0.65277777777777779</v>
      </c>
      <c r="X121" s="16">
        <v>0.75347222222222221</v>
      </c>
    </row>
    <row r="122" spans="21:24" ht="15.75" thickBot="1" x14ac:dyDescent="0.3">
      <c r="U122">
        <v>120</v>
      </c>
      <c r="V122" s="15">
        <v>4</v>
      </c>
      <c r="W122" s="16">
        <v>0.69097222222222221</v>
      </c>
      <c r="X122" s="16">
        <v>0.75347222222222221</v>
      </c>
    </row>
    <row r="123" spans="21:24" ht="15.75" thickBot="1" x14ac:dyDescent="0.3">
      <c r="U123">
        <v>121</v>
      </c>
      <c r="V123" s="15">
        <v>4</v>
      </c>
      <c r="W123" s="16">
        <v>0.72222222222222221</v>
      </c>
      <c r="X123" s="16">
        <v>0.82291666666666663</v>
      </c>
    </row>
    <row r="124" spans="21:24" ht="15.75" thickBot="1" x14ac:dyDescent="0.3">
      <c r="U124">
        <v>122</v>
      </c>
      <c r="V124" s="15">
        <v>4</v>
      </c>
      <c r="W124" s="16">
        <v>0.72222222222222221</v>
      </c>
      <c r="X124" s="16">
        <v>0.86111111111111116</v>
      </c>
    </row>
    <row r="125" spans="21:24" ht="15.75" thickBot="1" x14ac:dyDescent="0.3">
      <c r="U125">
        <v>123</v>
      </c>
      <c r="V125" s="15">
        <v>4</v>
      </c>
      <c r="W125" s="16">
        <v>0.72222222222222221</v>
      </c>
      <c r="X125" s="16">
        <v>0.79166666666666663</v>
      </c>
    </row>
    <row r="126" spans="21:24" ht="15.75" thickBot="1" x14ac:dyDescent="0.3">
      <c r="U126">
        <v>124</v>
      </c>
      <c r="V126" s="15">
        <v>4</v>
      </c>
      <c r="W126" s="16">
        <v>0.76041666666666663</v>
      </c>
      <c r="X126" s="16">
        <v>0.86111111111111116</v>
      </c>
    </row>
    <row r="127" spans="21:24" ht="15.75" thickBot="1" x14ac:dyDescent="0.3">
      <c r="U127">
        <v>125</v>
      </c>
      <c r="V127" s="15">
        <v>4</v>
      </c>
      <c r="W127" s="16">
        <v>0.76041666666666663</v>
      </c>
      <c r="X127" s="16">
        <v>0.89236111111111116</v>
      </c>
    </row>
    <row r="128" spans="21:24" ht="15.75" thickBot="1" x14ac:dyDescent="0.3">
      <c r="U128">
        <v>126</v>
      </c>
      <c r="V128" s="15">
        <v>4</v>
      </c>
      <c r="W128" s="16">
        <v>0.76041666666666663</v>
      </c>
      <c r="X128" s="16">
        <v>0.82291666666666663</v>
      </c>
    </row>
    <row r="129" spans="21:24" ht="15.75" thickBot="1" x14ac:dyDescent="0.3">
      <c r="U129">
        <v>127</v>
      </c>
      <c r="V129" s="15">
        <v>4</v>
      </c>
      <c r="W129" s="16">
        <v>0.79166666666666663</v>
      </c>
      <c r="X129" s="16">
        <v>0.86111111111111116</v>
      </c>
    </row>
    <row r="130" spans="21:24" ht="15.75" thickBot="1" x14ac:dyDescent="0.3">
      <c r="U130">
        <v>128</v>
      </c>
      <c r="V130" s="15">
        <v>4</v>
      </c>
      <c r="W130" s="16">
        <v>0.82986111111111116</v>
      </c>
      <c r="X130" s="16">
        <v>0.89236111111111116</v>
      </c>
    </row>
    <row r="131" spans="21:24" ht="15.75" thickBot="1" x14ac:dyDescent="0.3">
      <c r="U131">
        <v>129</v>
      </c>
      <c r="V131" s="15">
        <v>4</v>
      </c>
      <c r="W131" s="16">
        <v>0.82986111111111116</v>
      </c>
      <c r="X131" s="16">
        <v>0.93055555555555558</v>
      </c>
    </row>
    <row r="132" spans="21:24" ht="15.75" thickBot="1" x14ac:dyDescent="0.3">
      <c r="U132">
        <v>130</v>
      </c>
      <c r="V132" s="15">
        <v>4</v>
      </c>
      <c r="W132" s="16">
        <v>0.82986111111111116</v>
      </c>
      <c r="X132" s="16">
        <v>0.96180555555555558</v>
      </c>
    </row>
    <row r="133" spans="21:24" ht="15.75" thickBot="1" x14ac:dyDescent="0.3">
      <c r="U133">
        <v>131</v>
      </c>
      <c r="V133" s="15">
        <v>4</v>
      </c>
      <c r="W133" s="16">
        <v>0.86111111111111116</v>
      </c>
      <c r="X133" s="16">
        <v>0.96180555555555558</v>
      </c>
    </row>
    <row r="134" spans="21:24" ht="15.75" thickBot="1" x14ac:dyDescent="0.3">
      <c r="U134">
        <v>132</v>
      </c>
      <c r="V134" s="15">
        <v>4</v>
      </c>
      <c r="W134" s="16">
        <v>0.89930555555555558</v>
      </c>
      <c r="X134" s="16">
        <v>0.96180555555555558</v>
      </c>
    </row>
    <row r="135" spans="21:24" ht="15.75" thickBot="1" x14ac:dyDescent="0.3">
      <c r="U135">
        <v>133</v>
      </c>
      <c r="V135" s="15">
        <v>5</v>
      </c>
      <c r="W135" s="16">
        <v>0.33333333333333331</v>
      </c>
      <c r="X135" s="16">
        <v>0.39583333333333331</v>
      </c>
    </row>
    <row r="136" spans="21:24" ht="15.75" thickBot="1" x14ac:dyDescent="0.3">
      <c r="U136">
        <v>134</v>
      </c>
      <c r="V136" s="15">
        <v>5</v>
      </c>
      <c r="W136" s="16">
        <v>0.33333333333333331</v>
      </c>
      <c r="X136" s="16">
        <v>0.43402777777777779</v>
      </c>
    </row>
    <row r="137" spans="21:24" ht="15.75" thickBot="1" x14ac:dyDescent="0.3">
      <c r="U137">
        <v>135</v>
      </c>
      <c r="V137" s="15">
        <v>5</v>
      </c>
      <c r="W137" s="16">
        <v>0.33333333333333331</v>
      </c>
      <c r="X137" s="16">
        <v>0.46527777777777779</v>
      </c>
    </row>
    <row r="138" spans="21:24" ht="15.75" thickBot="1" x14ac:dyDescent="0.3">
      <c r="U138">
        <v>136</v>
      </c>
      <c r="V138" s="15">
        <v>5</v>
      </c>
      <c r="W138" s="16">
        <v>0.40277777777777779</v>
      </c>
      <c r="X138" s="16">
        <v>0.46527777777777779</v>
      </c>
    </row>
    <row r="139" spans="21:24" ht="15.75" thickBot="1" x14ac:dyDescent="0.3">
      <c r="U139">
        <v>137</v>
      </c>
      <c r="V139" s="15">
        <v>5</v>
      </c>
      <c r="W139" s="16">
        <v>0.40277777777777779</v>
      </c>
      <c r="X139" s="16">
        <v>0.53472222222222221</v>
      </c>
    </row>
    <row r="140" spans="21:24" ht="15.75" thickBot="1" x14ac:dyDescent="0.3">
      <c r="U140">
        <v>138</v>
      </c>
      <c r="V140" s="15">
        <v>5</v>
      </c>
      <c r="W140" s="16">
        <v>0.40277777777777779</v>
      </c>
      <c r="X140" s="16">
        <v>0.50347222222222221</v>
      </c>
    </row>
    <row r="141" spans="21:24" ht="15.75" thickBot="1" x14ac:dyDescent="0.3">
      <c r="U141">
        <v>139</v>
      </c>
      <c r="V141" s="15">
        <v>5</v>
      </c>
      <c r="W141" s="16">
        <v>0.40277777777777779</v>
      </c>
      <c r="X141" s="16">
        <v>0.43402777777777779</v>
      </c>
    </row>
    <row r="142" spans="21:24" ht="15.75" thickBot="1" x14ac:dyDescent="0.3">
      <c r="U142">
        <v>140</v>
      </c>
      <c r="V142" s="15">
        <v>5</v>
      </c>
      <c r="W142" s="16">
        <v>0.43402777777777779</v>
      </c>
      <c r="X142" s="16">
        <v>0.50347222222222221</v>
      </c>
    </row>
    <row r="143" spans="21:24" ht="15.75" thickBot="1" x14ac:dyDescent="0.3">
      <c r="U143">
        <v>141</v>
      </c>
      <c r="V143" s="15">
        <v>5</v>
      </c>
      <c r="W143" s="16">
        <v>0.43402777777777779</v>
      </c>
      <c r="X143" s="16">
        <v>0.53472222222222221</v>
      </c>
    </row>
    <row r="144" spans="21:24" ht="15.75" thickBot="1" x14ac:dyDescent="0.3">
      <c r="U144">
        <v>142</v>
      </c>
      <c r="V144" s="15">
        <v>5</v>
      </c>
      <c r="W144" s="16">
        <v>0.43402777777777779</v>
      </c>
      <c r="X144" s="16">
        <v>0.58333333333333337</v>
      </c>
    </row>
    <row r="145" spans="21:24" ht="15.75" thickBot="1" x14ac:dyDescent="0.3">
      <c r="U145">
        <v>143</v>
      </c>
      <c r="V145" s="15">
        <v>5</v>
      </c>
      <c r="W145" s="16">
        <v>0.47222222222222221</v>
      </c>
      <c r="X145" s="16">
        <v>0.53472222222222221</v>
      </c>
    </row>
    <row r="146" spans="21:24" ht="15.75" thickBot="1" x14ac:dyDescent="0.3">
      <c r="U146">
        <v>144</v>
      </c>
      <c r="V146" s="15">
        <v>5</v>
      </c>
      <c r="W146" s="16">
        <v>0.47222222222222221</v>
      </c>
      <c r="X146" s="16">
        <v>0.58333333333333337</v>
      </c>
    </row>
    <row r="147" spans="21:24" ht="15.75" thickBot="1" x14ac:dyDescent="0.3">
      <c r="U147">
        <v>145</v>
      </c>
      <c r="V147" s="15">
        <v>5</v>
      </c>
      <c r="W147" s="16">
        <v>0.50347222222222221</v>
      </c>
      <c r="X147" s="16">
        <v>0.58333333333333337</v>
      </c>
    </row>
    <row r="148" spans="21:24" ht="15.75" thickBot="1" x14ac:dyDescent="0.3">
      <c r="U148">
        <v>146</v>
      </c>
      <c r="V148" s="15">
        <v>5</v>
      </c>
      <c r="W148" s="16">
        <v>0.50347222222222221</v>
      </c>
      <c r="X148" s="16">
        <v>0.61458333333333337</v>
      </c>
    </row>
    <row r="149" spans="21:24" ht="15.75" thickBot="1" x14ac:dyDescent="0.3">
      <c r="U149">
        <v>147</v>
      </c>
      <c r="V149" s="15">
        <v>5</v>
      </c>
      <c r="W149" s="16">
        <v>0.55208333333333337</v>
      </c>
      <c r="X149" s="16">
        <v>0.68402777777777779</v>
      </c>
    </row>
    <row r="150" spans="21:24" ht="15.75" thickBot="1" x14ac:dyDescent="0.3">
      <c r="U150">
        <v>148</v>
      </c>
      <c r="V150" s="15">
        <v>5</v>
      </c>
      <c r="W150" s="16">
        <v>0.55208333333333337</v>
      </c>
      <c r="X150" s="16">
        <v>0.65277777777777779</v>
      </c>
    </row>
    <row r="151" spans="21:24" ht="15.75" thickBot="1" x14ac:dyDescent="0.3">
      <c r="U151">
        <v>149</v>
      </c>
      <c r="V151" s="15">
        <v>5</v>
      </c>
      <c r="W151" s="16">
        <v>0.58333333333333337</v>
      </c>
      <c r="X151" s="16">
        <v>0.66666666666666663</v>
      </c>
    </row>
    <row r="152" spans="21:24" ht="15.75" thickBot="1" x14ac:dyDescent="0.3">
      <c r="U152">
        <v>150</v>
      </c>
      <c r="V152" s="15">
        <v>5</v>
      </c>
      <c r="W152" s="16">
        <v>0.58333333333333337</v>
      </c>
      <c r="X152" s="16">
        <v>0.68402777777777779</v>
      </c>
    </row>
    <row r="153" spans="21:24" ht="15.75" thickBot="1" x14ac:dyDescent="0.3">
      <c r="U153">
        <v>151</v>
      </c>
      <c r="V153" s="15">
        <v>5</v>
      </c>
      <c r="W153" s="16">
        <v>0.62152777777777779</v>
      </c>
      <c r="X153" s="16">
        <v>0.68402777777777779</v>
      </c>
    </row>
    <row r="154" spans="21:24" ht="15.75" thickBot="1" x14ac:dyDescent="0.3">
      <c r="U154">
        <v>152</v>
      </c>
      <c r="V154" s="15">
        <v>5</v>
      </c>
      <c r="W154" s="16">
        <v>0.62152777777777779</v>
      </c>
      <c r="X154" s="16">
        <v>0.75347222222222221</v>
      </c>
    </row>
    <row r="155" spans="21:24" ht="15.75" thickBot="1" x14ac:dyDescent="0.3">
      <c r="U155">
        <v>153</v>
      </c>
      <c r="V155" s="15">
        <v>5</v>
      </c>
      <c r="W155" s="16">
        <v>0.65277777777777779</v>
      </c>
      <c r="X155" s="16">
        <v>0.75347222222222221</v>
      </c>
    </row>
    <row r="156" spans="21:24" ht="15.75" thickBot="1" x14ac:dyDescent="0.3">
      <c r="U156">
        <v>154</v>
      </c>
      <c r="V156" s="15">
        <v>5</v>
      </c>
      <c r="W156" s="16">
        <v>0.66666666666666663</v>
      </c>
      <c r="X156" s="16">
        <v>0.75</v>
      </c>
    </row>
    <row r="157" spans="21:24" ht="15.75" thickBot="1" x14ac:dyDescent="0.3">
      <c r="U157">
        <v>155</v>
      </c>
      <c r="V157" s="15">
        <v>5</v>
      </c>
      <c r="W157" s="16">
        <v>0.69097222222222221</v>
      </c>
      <c r="X157" s="16">
        <v>0.75347222222222221</v>
      </c>
    </row>
    <row r="158" spans="21:24" ht="15.75" thickBot="1" x14ac:dyDescent="0.3">
      <c r="U158">
        <v>156</v>
      </c>
      <c r="V158" s="15">
        <v>5</v>
      </c>
      <c r="W158" s="16">
        <v>0.72222222222222221</v>
      </c>
      <c r="X158" s="16">
        <v>0.82291666666666663</v>
      </c>
    </row>
    <row r="159" spans="21:24" ht="15.75" thickBot="1" x14ac:dyDescent="0.3">
      <c r="U159">
        <v>157</v>
      </c>
      <c r="V159" s="15">
        <v>5</v>
      </c>
      <c r="W159" s="16">
        <v>0.72222222222222221</v>
      </c>
      <c r="X159" s="16">
        <v>0.79166666666666663</v>
      </c>
    </row>
    <row r="160" spans="21:24" ht="15.75" thickBot="1" x14ac:dyDescent="0.3">
      <c r="U160">
        <v>158</v>
      </c>
      <c r="V160" s="15">
        <v>5</v>
      </c>
      <c r="W160" s="16">
        <v>0.76041666666666663</v>
      </c>
      <c r="X160" s="16">
        <v>0.86111111111111116</v>
      </c>
    </row>
    <row r="161" spans="21:24" ht="15.75" thickBot="1" x14ac:dyDescent="0.3">
      <c r="U161">
        <v>159</v>
      </c>
      <c r="V161" s="15">
        <v>5</v>
      </c>
      <c r="W161" s="16">
        <v>0.76041666666666663</v>
      </c>
      <c r="X161" s="16">
        <v>0.89236111111111116</v>
      </c>
    </row>
    <row r="162" spans="21:24" ht="15.75" thickBot="1" x14ac:dyDescent="0.3">
      <c r="U162">
        <v>160</v>
      </c>
      <c r="V162" s="15">
        <v>5</v>
      </c>
      <c r="W162" s="16">
        <v>0.79166666666666663</v>
      </c>
      <c r="X162" s="16">
        <v>0.86111111111111116</v>
      </c>
    </row>
    <row r="163" spans="21:24" ht="15.75" thickBot="1" x14ac:dyDescent="0.3">
      <c r="U163">
        <v>161</v>
      </c>
      <c r="V163" s="15">
        <v>5</v>
      </c>
      <c r="W163" s="16">
        <v>0.79166666666666663</v>
      </c>
      <c r="X163" s="16">
        <v>0.89236111111111116</v>
      </c>
    </row>
    <row r="164" spans="21:24" ht="15.75" thickBot="1" x14ac:dyDescent="0.3">
      <c r="U164">
        <v>162</v>
      </c>
      <c r="V164" s="15">
        <v>5</v>
      </c>
      <c r="W164" s="16">
        <v>0.82986111111111116</v>
      </c>
      <c r="X164" s="16">
        <v>0.96180555555555558</v>
      </c>
    </row>
    <row r="165" spans="21:24" ht="15.75" thickBot="1" x14ac:dyDescent="0.3">
      <c r="U165">
        <v>163</v>
      </c>
      <c r="V165" s="15">
        <v>5</v>
      </c>
      <c r="W165" s="16">
        <v>0.82986111111111116</v>
      </c>
      <c r="X165" s="16">
        <v>0.93055555555555558</v>
      </c>
    </row>
    <row r="166" spans="21:24" ht="15.75" thickBot="1" x14ac:dyDescent="0.3">
      <c r="U166">
        <v>164</v>
      </c>
      <c r="V166" s="15">
        <v>5</v>
      </c>
      <c r="W166" s="16">
        <v>0.86111111111111116</v>
      </c>
      <c r="X166" s="16">
        <v>0.96180555555555558</v>
      </c>
    </row>
    <row r="167" spans="21:24" ht="15.75" thickBot="1" x14ac:dyDescent="0.3">
      <c r="U167">
        <v>165</v>
      </c>
      <c r="V167" s="15">
        <v>5</v>
      </c>
      <c r="W167" s="16">
        <v>0.89930555555555558</v>
      </c>
      <c r="X167" s="16">
        <v>0.96180555555555558</v>
      </c>
    </row>
    <row r="168" spans="21:24" ht="15.75" thickBot="1" x14ac:dyDescent="0.3">
      <c r="U168">
        <v>166</v>
      </c>
      <c r="V168" s="15">
        <v>6</v>
      </c>
      <c r="W168" s="16">
        <v>0.33333333333333331</v>
      </c>
      <c r="X168" s="16">
        <v>0.53472222222222221</v>
      </c>
    </row>
    <row r="169" spans="21:24" ht="15.75" thickBot="1" x14ac:dyDescent="0.3">
      <c r="U169">
        <v>167</v>
      </c>
      <c r="V169" s="15">
        <v>6</v>
      </c>
      <c r="W169" s="16">
        <v>0.33333333333333331</v>
      </c>
      <c r="X169" s="16">
        <v>0.43402777777777779</v>
      </c>
    </row>
    <row r="170" spans="21:24" ht="15.75" thickBot="1" x14ac:dyDescent="0.3">
      <c r="U170">
        <v>168</v>
      </c>
      <c r="V170" s="15">
        <v>6</v>
      </c>
      <c r="W170" s="16">
        <v>0.36458333333333331</v>
      </c>
      <c r="X170" s="16">
        <v>0.53472222222222221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5K1</vt:lpstr>
      <vt:lpstr>5K2</vt:lpstr>
      <vt:lpstr>5K3</vt:lpstr>
      <vt:lpstr>5K4</vt:lpstr>
      <vt:lpstr>5K5</vt:lpstr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Lopez Mora</dc:creator>
  <cp:lastModifiedBy>Francisco Lopez Mora</cp:lastModifiedBy>
  <dcterms:created xsi:type="dcterms:W3CDTF">2025-07-10T15:46:39Z</dcterms:created>
  <dcterms:modified xsi:type="dcterms:W3CDTF">2025-07-15T20:16:00Z</dcterms:modified>
</cp:coreProperties>
</file>