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ri0\Downloads\"/>
    </mc:Choice>
  </mc:AlternateContent>
  <xr:revisionPtr revIDLastSave="0" documentId="8_{C3CDD067-D7EA-41E7-842C-BB807FD91A92}" xr6:coauthVersionLast="47" xr6:coauthVersionMax="47" xr10:uidLastSave="{00000000-0000-0000-0000-000000000000}"/>
  <bookViews>
    <workbookView xWindow="-120" yWindow="-120" windowWidth="29040" windowHeight="15720" xr2:uid="{914999D6-A95E-4A0A-B0FD-1B4540BA5E25}"/>
  </bookViews>
  <sheets>
    <sheet name="Folha1" sheetId="1" r:id="rId1"/>
    <sheet name="Fo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5" i="1"/>
  <c r="F14" i="1"/>
  <c r="F13" i="1"/>
  <c r="F12" i="1"/>
  <c r="F11" i="1"/>
  <c r="F3" i="1"/>
  <c r="F4" i="1"/>
  <c r="L8" i="2"/>
  <c r="K30" i="2"/>
  <c r="L30" i="2" s="1"/>
  <c r="I31" i="2"/>
  <c r="J31" i="2" s="1"/>
  <c r="M31" i="2" s="1"/>
  <c r="H28" i="2"/>
  <c r="I28" i="2" s="1"/>
  <c r="J28" i="2" s="1"/>
  <c r="H29" i="2"/>
  <c r="I29" i="2" s="1"/>
  <c r="J29" i="2" s="1"/>
  <c r="H30" i="2"/>
  <c r="I30" i="2" s="1"/>
  <c r="J30" i="2" s="1"/>
  <c r="M30" i="2" s="1"/>
  <c r="H31" i="2"/>
  <c r="K31" i="2" s="1"/>
  <c r="L31" i="2" s="1"/>
  <c r="H32" i="2"/>
  <c r="I32" i="2" s="1"/>
  <c r="J32" i="2" s="1"/>
  <c r="H27" i="2"/>
  <c r="K27" i="2" s="1"/>
  <c r="L27" i="2" s="1"/>
  <c r="H21" i="2"/>
  <c r="H22" i="2"/>
  <c r="H19" i="2"/>
  <c r="H20" i="2"/>
  <c r="H23" i="2"/>
  <c r="H18" i="2"/>
  <c r="D31" i="2"/>
  <c r="D30" i="2"/>
  <c r="D29" i="2"/>
  <c r="D28" i="2"/>
  <c r="D27" i="2"/>
  <c r="D26" i="2"/>
  <c r="N8" i="2"/>
  <c r="N7" i="2"/>
  <c r="L7" i="2"/>
  <c r="K22" i="2"/>
  <c r="E5" i="1"/>
  <c r="F5" i="1"/>
  <c r="F6" i="1"/>
  <c r="F7" i="1"/>
  <c r="F8" i="1"/>
  <c r="F9" i="1"/>
  <c r="F10" i="1"/>
  <c r="F2" i="1"/>
  <c r="M32" i="2" l="1"/>
  <c r="K29" i="2"/>
  <c r="L29" i="2" s="1"/>
  <c r="M29" i="2" s="1"/>
  <c r="K28" i="2"/>
  <c r="L28" i="2" s="1"/>
  <c r="M28" i="2" s="1"/>
  <c r="I27" i="2"/>
  <c r="J27" i="2" s="1"/>
  <c r="M27" i="2" s="1"/>
  <c r="K32" i="2"/>
  <c r="L32" i="2" s="1"/>
</calcChain>
</file>

<file path=xl/sharedStrings.xml><?xml version="1.0" encoding="utf-8"?>
<sst xmlns="http://schemas.openxmlformats.org/spreadsheetml/2006/main" count="146" uniqueCount="119">
  <si>
    <t>Categoria</t>
  </si>
  <si>
    <t>Ref. fabricante</t>
  </si>
  <si>
    <t>Descrição</t>
  </si>
  <si>
    <t>Quantidade</t>
  </si>
  <si>
    <t>Preço p/un</t>
  </si>
  <si>
    <t>Sub-total</t>
  </si>
  <si>
    <t>Distribuidor</t>
  </si>
  <si>
    <t>URL</t>
  </si>
  <si>
    <t>Sensor</t>
  </si>
  <si>
    <t>SZHJW</t>
  </si>
  <si>
    <t>Módulo de memória do módulo do cartão micro sd do tf mini sd para o braço avr de arduino</t>
  </si>
  <si>
    <t>AliExpress</t>
  </si>
  <si>
    <t>https://pt.aliexpress.com/item/1005006247350757.html?spm=a2g0o.order_list.order_list_main.23.1a6fcaa4XOGzXP&amp;gatewayAdapt=glo2bra#nav-specification</t>
  </si>
  <si>
    <t>Display</t>
  </si>
  <si>
    <t>LCD2004 2004 LCD</t>
  </si>
  <si>
    <t>Módulo de Display LCD para Arduino, Adaptador de Interface Serial, Azul, Verde, Tela Branca, Personagem 20X4, IIC, I2C, 2004, 2004</t>
  </si>
  <si>
    <t>https://pt.aliexpress.com/item/1005006520716179.html?spm=a2g0o.order_list.order_list_main.40.1a6fcaa4XOGzXP&amp;gatewayAdapt=glo2bra</t>
  </si>
  <si>
    <t>Microcontrolador</t>
  </si>
  <si>
    <t xml:space="preserve">
ESP32 WROOM-32 Development Board</t>
  </si>
  <si>
    <t>Módulo sem fio da placa do desenvolvimento, tipo-C CH340C, consumo ultra-baixo da potência, ESP32, WROOM-32, 32mbits, 5V</t>
  </si>
  <si>
    <t>https://pt.aliexpress.com/item/1005005937973654.html?spm=a2g0o.order_detail.order_detail_item.3.6a6f4c7f0yWvok&amp;gatewayAdapt=glo2bra</t>
  </si>
  <si>
    <t>Mauser</t>
  </si>
  <si>
    <t>Prototipagem</t>
  </si>
  <si>
    <t>096-0515</t>
  </si>
  <si>
    <t>Placa de ensaio ''Bread board'' 830 contactos</t>
  </si>
  <si>
    <t>https://mauser.pt/catalog/product_info.php?products_id=096-0515</t>
  </si>
  <si>
    <t>Cabos</t>
  </si>
  <si>
    <t>Dupont Line 10cm/20CM/30CM</t>
  </si>
  <si>
    <t>Cabo Dupont para arduino, 10cm/20cm/30cm, macho para macho + fêmea para fêmea + fêmea para fêmea, kit diy</t>
  </si>
  <si>
    <t>https://pt.aliexpress.com/item/1005006127479576.html?spm=a2g0o.productlist.main.1.7803slYWslYW4x&amp;algo_pvid=af40e4ab-7bcf-4c76-81de-01a9f5b61876&amp;algo_exp_id=af40e4ab-7bcf-4c76-81de-01a9f5b61876-0&amp;pdp_npi=4%40dis%21EUR%214.48%211.26%21%21%2134.37%219.62%21%402103246c17113290395017768e7026%2112000035962714816%21sea%21PT%214086952327%21&amp;curPageLogUid=vkMMCglCr2pA&amp;utparam-url=scene%3Asearch%7Cquery_from%3A</t>
  </si>
  <si>
    <t>Total</t>
  </si>
  <si>
    <t>Custos</t>
  </si>
  <si>
    <t>Tenda</t>
  </si>
  <si>
    <t>Marketing</t>
  </si>
  <si>
    <t>Espaço</t>
  </si>
  <si>
    <t>Engenheiros</t>
  </si>
  <si>
    <t>Designers</t>
  </si>
  <si>
    <t>Vendedor</t>
  </si>
  <si>
    <t>Transporte</t>
  </si>
  <si>
    <t>Montagem</t>
  </si>
  <si>
    <t>54,00€</t>
  </si>
  <si>
    <t>1*3000€</t>
  </si>
  <si>
    <t>40€ hora</t>
  </si>
  <si>
    <t>tudo incluido</t>
  </si>
  <si>
    <t>total: 2</t>
  </si>
  <si>
    <t>total:3</t>
  </si>
  <si>
    <t>aluguer p/mês</t>
  </si>
  <si>
    <t>7,25 € = 800views</t>
  </si>
  <si>
    <t>sic</t>
  </si>
  <si>
    <t>tvi</t>
  </si>
  <si>
    <t>despesas</t>
  </si>
  <si>
    <t>21 402,48</t>
  </si>
  <si>
    <t>16 934,95</t>
  </si>
  <si>
    <t>nr de contatos</t>
  </si>
  <si>
    <t>publico alvo:  125930</t>
  </si>
  <si>
    <t>125930*6 = 755,580 contactos</t>
  </si>
  <si>
    <t>604,464/6 contactos online</t>
  </si>
  <si>
    <t>0,50€/click</t>
  </si>
  <si>
    <t>50.372€</t>
  </si>
  <si>
    <t xml:space="preserve">seguro </t>
  </si>
  <si>
    <t>Vendedores</t>
  </si>
  <si>
    <t>Anuncios</t>
  </si>
  <si>
    <t>Transportes</t>
  </si>
  <si>
    <t>n de pessoas</t>
  </si>
  <si>
    <t>4 344,42€</t>
  </si>
  <si>
    <t>€/mes por pessoa</t>
  </si>
  <si>
    <t xml:space="preserve">preço tenda/dia </t>
  </si>
  <si>
    <t>n_dias/festival</t>
  </si>
  <si>
    <t>n_pessoas/festival</t>
  </si>
  <si>
    <t>n_festivais</t>
  </si>
  <si>
    <t>Lucro final/ano:</t>
  </si>
  <si>
    <t xml:space="preserve">	
Microcontrolador Arduino UNO REV3 - Arduino</t>
  </si>
  <si>
    <t>1º</t>
  </si>
  <si>
    <t>2º</t>
  </si>
  <si>
    <t>3º</t>
  </si>
  <si>
    <t>4º</t>
  </si>
  <si>
    <t>5º</t>
  </si>
  <si>
    <t>quantidade vendida</t>
  </si>
  <si>
    <t>volume de vendas</t>
  </si>
  <si>
    <t>publico alvo real</t>
  </si>
  <si>
    <t>125930*0,74</t>
  </si>
  <si>
    <t>93188*4</t>
  </si>
  <si>
    <t>35.000 tendas/ano</t>
  </si>
  <si>
    <t>n organizações</t>
  </si>
  <si>
    <t>horas/organização</t>
  </si>
  <si>
    <t>hrs/festival</t>
  </si>
  <si>
    <t>horas trabalho ano</t>
  </si>
  <si>
    <t>N_contactos</t>
  </si>
  <si>
    <t>online</t>
  </si>
  <si>
    <t>tv</t>
  </si>
  <si>
    <t>online preço</t>
  </si>
  <si>
    <t>TV preço</t>
  </si>
  <si>
    <t>096-7049</t>
  </si>
  <si>
    <t>https://mauser.pt/catalog/product_info.php?products_id=096-7049</t>
  </si>
  <si>
    <t>Módulo sensor de temperatura e humidade compatível com Arduino (DHT22)</t>
  </si>
  <si>
    <t>DHT22 Module</t>
  </si>
  <si>
    <t>https://pt.aliexpress.com/item/4001253056515.html?spm=a2g0o.productlist.main.5.2a4854a1dQxnnW&amp;algo_pvid=a039a98b-2795-4af2-a908-0f818f94ab30&amp;aem_p4p_detail=202406040603157047061258388400000108382&amp;algo_exp_id=a039a98b-2795-4af2-a908-0f818f94ab30-2&amp;pdp_npi=4%40dis%21EUR%211.59%211.54%21%21%211.69%211.64%21%40210318c317175061951422272e3075%2110000015478799482%21sea%21PT%214086952327%21&amp;curPageLogUid=Mw4PKYivTTAp&amp;utparam-url=scene%3Asearch%7Cquery_from%3A&amp;search_p4p_id=202406040603157047061258388400000108382_3</t>
  </si>
  <si>
    <t>https://pt.aliexpress.com/item/1005006162306429.html?spm=a2g0o.productlist.main.5.25c6fiU0fiU0xh&amp;algo_pvid=27df99df-f160-40be-b4d8-bb0154e3bfa3&amp;algo_exp_id=27df99df-f160-40be-b4d8-bb0154e3bfa3-2&amp;pdp_npi=4%40dis%21EUR%214.07%214.07%21%21%2131.44%2131.44%21%402101fb0b17175064016121510e9be6%2112000036054119884%21sea%21PT%214086952327%21&amp;curPageLogUid=5qyznbFESY9i&amp;utparam-url=scene%3Asearch%7Cquery_from%3A</t>
  </si>
  <si>
    <t>HW-147</t>
  </si>
  <si>
    <t>Módulo RFID NFC PN532 para Arduino, Kits do usuário V3, Near Field Communication Reader, SPI, I2C, UART, Módulo sem fio, 13.56MHz</t>
  </si>
  <si>
    <t>KY-040</t>
  </si>
  <si>
    <t>Encoder giratório do sensor com a linha giratória do codificador do botão KY-040 do eixo do interruptor</t>
  </si>
  <si>
    <t>https://pt.aliexpress.com/item/4001027550113.html?gatewayAdapt=glo2bra</t>
  </si>
  <si>
    <t>Atuador</t>
  </si>
  <si>
    <t>RGB LED</t>
  </si>
  <si>
    <t>RGB LED cátodo comum, ânodo comum, diodos emissores de três cores, F5 4 pinos, difuso, transparente para arduino, 5mm</t>
  </si>
  <si>
    <t>https://pt.aliexpress.com/item/1005006076342525.html?spm=a2g0o.productlist.main.1.1ce642fa4oXg1s&amp;algo_pvid=79e7d16b-85ab-4191-8133-a4d40e88fc11&amp;algo_exp_id=79e7d16b-85ab-4191-8133-a4d40e88fc11-0&amp;pdp_npi=4%40dis%21EUR%212.84%211.56%21%21%2121.91%2112.05%21%402101ef5e17175067659405370e9b98%2112000035618259078%21sea%21PT%214086952327%21&amp;curPageLogUid=6BhiHw3XaYYG&amp;utparam-url=scene%3Asearch%7Cquery_from%3A</t>
  </si>
  <si>
    <t>Level Shifter</t>
  </si>
  <si>
    <t>Bi-direcional Logic Level Shifter Module, Nível de lógica, Dois de quatro vias</t>
  </si>
  <si>
    <t>https://pt.aliexpress.com/item/1972789887.html?spm=a2g0o.productlist.main.1.191e6c59DBMF16&amp;algo_pvid=9de1d3bb-96a9-470f-90e0-2e7dc0f69238&amp;algo_exp_id=9de1d3bb-96a9-470f-90e0-2e7dc0f69238-0&amp;pdp_npi=4%40dis%21EUR%212.22%212.22%21%21%212.36%212.36%21%402101ef5e17175069791734440e9b93%2112000022963323570%21sea%21PT%214086952327%21&amp;curPageLogUid=3KqPD1gQqGuk&amp;utparam-url=scene%3Asearch%7Cquery_from%3A</t>
  </si>
  <si>
    <t>Buzzer Sensor Module</t>
  </si>
  <si>
    <t>Módulo ativo buzzer passivo alto/baixo nível gatilho buzzer painel de controle sensor de som do carro inteligente</t>
  </si>
  <si>
    <t>https://pt.aliexpress.com/item/10000263098639.html</t>
  </si>
  <si>
    <t>010-0472</t>
  </si>
  <si>
    <t xml:space="preserve">
Botão interruptor de pressão anti-vandalismo unipolar SPST OFF-(ON) 250VAC 2A - redondo</t>
  </si>
  <si>
    <t>https://mauser.pt/catalog/product_info.php?products_id=010-0472</t>
  </si>
  <si>
    <t>https://pt.aliexpress.com/item/1005005708510866.html?spm=a2g0o.detail.pcDetailTopMoreOtherSeller.2.3caciMueiMue1z&amp;gps-id=pcDetailTopMoreOtherSeller&amp;scm=1007.40050.354490.0&amp;scm_id=1007.40050.354490.0&amp;scm-url=1007.40050.354490.0&amp;pvid=271d917b-d670-4547-9766-42ad647610d1&amp;_t=gps-id:pcDetailTopMoreOtherSeller,scm-url:1007.40050.354490.0,pvid:271d917b-d670-4547-9766-42ad647610d1,tpp_buckets:668%232846%238110%231995&amp;pdp_npi=4%40dis%21EUR%211.24%211.20%21%21%219.59%219.25%21%402103237317175079347748245ef556%2112000034078716878%21rec%21PT%214086952327%21&amp;utparam-url=scene%3ApcDetailTopMoreOtherSeller%7Cquery_from%3A</t>
  </si>
  <si>
    <t>F5 5mm LED</t>
  </si>
  <si>
    <t>Diodo emissor de luz LED redondo para kit diy, ultra brilhante, branco, verde, amarelo, azul, branco, vermelho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</si>
</sst>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164" formatCode="_-* #,##0.00\ [$€-816]_-;\-* #,##0.00\ [$€-816]_-;_-* &quot;-&quot;??\ [$€-816]_-;_-@_-"/>
    <numFmt numFmtId="165" formatCode="_-[$€-2]\ * #,##0.00_-;\-[$€-2]\ * #,##0.00_-;_-[$€-2]\ * &quot;-&quot;??_-;_-@_-"/>
    <numFmt numFmtId="166" formatCode="#,##0.00\ &quot;€&quot;"/>
  </numFmts>
  <fonts count="1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gency FB"/>
      <family val="2"/>
    </font>
    <font>
      <b/>
      <sz val="10"/>
      <color theme="1"/>
      <name val="Arial Nova"/>
      <family val="2"/>
    </font>
    <font>
      <sz val="10"/>
      <color theme="1"/>
      <name val="Arial Nova"/>
      <family val="2"/>
    </font>
    <font>
      <sz val="9"/>
      <color rgb="FF000000"/>
      <name val="Arial Nova"/>
      <family val="2"/>
    </font>
    <font>
      <sz val="9"/>
      <color theme="1"/>
      <name val="Arial Nova"/>
      <family val="2"/>
    </font>
    <font>
      <sz val="11"/>
      <color theme="1"/>
      <name val="Arial Nova"/>
      <family val="2"/>
    </font>
    <font>
      <b/>
      <sz val="9"/>
      <color theme="1"/>
      <name val="Arial Nova"/>
      <family val="2"/>
    </font>
    <font>
      <u/>
      <sz val="9"/>
      <color theme="10"/>
      <name val="Arial Nova"/>
      <family val="2"/>
    </font>
    <font>
      <u/>
      <sz val="9"/>
      <color theme="10"/>
      <name val="Aptos Narrow"/>
      <family val="2"/>
      <scheme val="minor"/>
    </font>
    <font>
      <sz val="11"/>
      <color rgb="FF000000"/>
      <name val="Aptos Narrow"/>
      <charset val="1"/>
    </font>
    <font>
      <sz val="12"/>
      <color rgb="FFDBDEE1"/>
      <name val="Gg Sans"/>
      <charset val="1"/>
    </font>
    <font>
      <sz val="10"/>
      <color rgb="FF000000"/>
      <name val="Arial Nov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medium">
        <color rgb="FFCCCCCC"/>
      </left>
      <right style="medium">
        <color theme="2" tint="-9.9978637043366805E-2"/>
      </right>
      <top style="medium">
        <color rgb="FFCCCCCC"/>
      </top>
      <bottom style="medium">
        <color rgb="FFCCCCCC"/>
      </bottom>
      <diagonal/>
    </border>
    <border>
      <left style="medium">
        <color theme="2" tint="-9.9978637043366805E-2"/>
      </left>
      <right style="medium">
        <color theme="2" tint="-9.9978637043366805E-2"/>
      </right>
      <top/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/>
      <diagonal/>
    </border>
    <border>
      <left style="medium">
        <color theme="2" tint="-9.9978637043366805E-2"/>
      </left>
      <right style="medium">
        <color theme="2" tint="-9.9978637043366805E-2"/>
      </right>
      <top/>
      <bottom/>
      <diagonal/>
    </border>
    <border>
      <left/>
      <right style="medium">
        <color theme="2" tint="-9.9978637043366805E-2"/>
      </right>
      <top style="thin">
        <color indexed="64"/>
      </top>
      <bottom style="medium">
        <color theme="2" tint="-9.9978637043366805E-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theme="2" tint="-9.9978637043366805E-2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4" fillId="0" borderId="1" xfId="0" applyFont="1" applyBorder="1" applyAlignment="1">
      <alignment horizontal="center" wrapText="1"/>
    </xf>
    <xf numFmtId="8" fontId="4" fillId="0" borderId="1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8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0" borderId="8" xfId="0" applyFont="1" applyBorder="1" applyAlignment="1">
      <alignment horizontal="center" wrapText="1"/>
    </xf>
    <xf numFmtId="0" fontId="9" fillId="0" borderId="3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9" fillId="0" borderId="3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0" fontId="1" fillId="0" borderId="5" xfId="1" applyBorder="1" applyAlignment="1">
      <alignment horizontal="left"/>
    </xf>
    <xf numFmtId="0" fontId="10" fillId="0" borderId="7" xfId="1" applyFont="1" applyBorder="1" applyAlignment="1">
      <alignment horizontal="left" vertical="center"/>
    </xf>
    <xf numFmtId="6" fontId="0" fillId="0" borderId="0" xfId="0" applyNumberFormat="1"/>
    <xf numFmtId="8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" fillId="0" borderId="0" xfId="0" applyFont="1"/>
    <xf numFmtId="0" fontId="0" fillId="0" borderId="11" xfId="0" applyBorder="1"/>
    <xf numFmtId="0" fontId="0" fillId="0" borderId="11" xfId="0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2" fillId="0" borderId="0" xfId="0" applyFon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0" borderId="3" xfId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8" fontId="13" fillId="0" borderId="1" xfId="0" applyNumberFormat="1" applyFont="1" applyBorder="1" applyAlignment="1">
      <alignment horizontal="center" vertical="center" wrapText="1"/>
    </xf>
    <xf numFmtId="0" fontId="1" fillId="0" borderId="7" xfId="1" applyBorder="1" applyAlignment="1">
      <alignment horizontal="left"/>
    </xf>
    <xf numFmtId="0" fontId="1" fillId="0" borderId="3" xfId="1" applyBorder="1" applyAlignment="1">
      <alignment horizontal="left" vertical="center"/>
    </xf>
    <xf numFmtId="8" fontId="3" fillId="0" borderId="1" xfId="0" applyNumberFormat="1" applyFont="1" applyBorder="1" applyAlignment="1">
      <alignment horizontal="center" vertical="center" wrapText="1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114300</xdr:rowOff>
    </xdr:from>
    <xdr:to>
      <xdr:col>11</xdr:col>
      <xdr:colOff>238125</xdr:colOff>
      <xdr:row>69</xdr:row>
      <xdr:rowOff>76200</xdr:rowOff>
    </xdr:to>
    <xdr:sp macro="" textlink="">
      <xdr:nvSpPr>
        <xdr:cNvPr id="8" name="CaixaDeTexto 1">
          <a:extLst>
            <a:ext uri="{FF2B5EF4-FFF2-40B4-BE49-F238E27FC236}">
              <a16:creationId xmlns:a16="http://schemas.microsoft.com/office/drawing/2014/main" id="{630A0CF8-5F0A-973F-8056-8008D5B519DB}"/>
            </a:ext>
          </a:extLst>
        </xdr:cNvPr>
        <xdr:cNvSpPr txBox="1"/>
      </xdr:nvSpPr>
      <xdr:spPr>
        <a:xfrm>
          <a:off x="0" y="6524625"/>
          <a:ext cx="16287750" cy="611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n de pessoas marketing: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https://www.ekyte.com/guide/pt-br/como-fazer/como-montar-uma-equipe-de-marketing-digital-profissional/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1500€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https://www.glassdoor.com.br/Sal%C3%A1rios/portugal-marketing-sal%C3%A1rio-SRCH_IL.0,8_IN195_KO9,18.htm</a:t>
          </a:r>
        </a:p>
        <a:p>
          <a:pPr marL="0" indent="0" algn="l"/>
          <a:endParaRPr lang="en-US" sz="1400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n de engenheiros: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membros do grupo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2000€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https://pt.talent.com/salary?job=engenheiro+de+software</a:t>
          </a:r>
        </a:p>
        <a:p>
          <a:pPr marL="0" indent="0" algn="l"/>
          <a:endParaRPr lang="en-US" sz="1400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n de designers: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membros de 1 grupo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1500€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https://meusalario.pt/emprego/portugal-emprego-e-salario/desenhadores-graficos-e-de-multimedia#:~:text=A%20maioria%20dos%20Designers%20gr%C3%A1ficos,655%20%E2%82%AC%20a%20914%20%E2%82%AC.</a:t>
          </a:r>
        </a:p>
        <a:p>
          <a:pPr marL="0" indent="0" algn="l"/>
          <a:endParaRPr lang="en-US" sz="1400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n de vendedores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1616 horas/ano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25 organizações festivais </a:t>
          </a:r>
          <a:endParaRPr lang="en-US" sz="14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400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3</a:t>
          </a:r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  <a:r>
            <a:rPr lang="en-US" sz="1400">
              <a:latin typeface="+mn-lt"/>
              <a:ea typeface="+mn-lt"/>
              <a:cs typeface="+mn-lt"/>
            </a:rPr>
            <a:t>horas em cada organização</a:t>
          </a:r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+ 16 hrs por festival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só se vai a 13 no inicio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3</a:t>
          </a:r>
          <a:r>
            <a:rPr lang="en-US" sz="1400">
              <a:latin typeface="+mn-lt"/>
              <a:ea typeface="+mn-lt"/>
              <a:cs typeface="+mn-lt"/>
            </a:rPr>
            <a:t>*13*</a:t>
          </a:r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13*</a:t>
          </a:r>
          <a:r>
            <a:rPr lang="en-US" sz="1400">
              <a:latin typeface="+mn-lt"/>
              <a:ea typeface="+mn-lt"/>
              <a:cs typeface="+mn-lt"/>
            </a:rPr>
            <a:t>1</a:t>
          </a:r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6</a:t>
          </a:r>
          <a:r>
            <a:rPr lang="en-US" sz="1400">
              <a:latin typeface="+mn-lt"/>
              <a:ea typeface="+mn-lt"/>
              <a:cs typeface="+mn-lt"/>
            </a:rPr>
            <a:t>= 8,112horas</a:t>
          </a:r>
          <a:endParaRPr lang="en-US" sz="14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4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8,112</a:t>
          </a:r>
          <a:r>
            <a:rPr lang="en-US" sz="1400">
              <a:latin typeface="+mn-lt"/>
              <a:ea typeface="+mn-lt"/>
              <a:cs typeface="+mn-lt"/>
            </a:rPr>
            <a:t>&lt; 1616 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é só preciso</a:t>
          </a:r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  <a:r>
            <a:rPr lang="en-US" sz="1400">
              <a:latin typeface="+mn-lt"/>
              <a:ea typeface="+mn-lt"/>
              <a:cs typeface="+mn-lt"/>
            </a:rPr>
            <a:t>6 vendedor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1500€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https://www.randstad.pt/candidatos/carreiras/agente-comercial/#:~:text=De%20acordo%20com%20os%20dados,dos%201.465%20euros%20por%20m%C3%AAs.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1005006162306429.html?spm=a2g0o.productlist.main.5.25c6fiU0fiU0xh&amp;algo_pvid=27df99df-f160-40be-b4d8-bb0154e3bfa3&amp;algo_exp_id=27df99df-f160-40be-b4d8-bb0154e3bfa3-2&amp;pdp_npi=4%40dis%21EUR%214.07%214.07%21%21%2131.44%2131.44%21%402101fb0b17175064016121510e9be6%2112000036054119884%21sea%21PT%214086952327%21&amp;curPageLogUid=5qyznbFESY9i&amp;utparam-url=scene%3Asearch%7Cquery_from%3A" TargetMode="External"/><Relationship Id="rId13" Type="http://schemas.openxmlformats.org/officeDocument/2006/relationships/hyperlink" Target="https://mauser.pt/catalog/product_info.php?products_id=010-0472" TargetMode="External"/><Relationship Id="rId3" Type="http://schemas.openxmlformats.org/officeDocument/2006/relationships/hyperlink" Target="https://pt.aliexpress.com/item/1005005937973654.html?spm=a2g0o.order_detail.order_detail_item.3.6a6f4c7f0yWvok&amp;gatewayAdapt=glo2bra" TargetMode="External"/><Relationship Id="rId7" Type="http://schemas.openxmlformats.org/officeDocument/2006/relationships/hyperlink" Target="https://mauser.pt/catalog/product_info.php?products_id=096-7049" TargetMode="External"/><Relationship Id="rId12" Type="http://schemas.openxmlformats.org/officeDocument/2006/relationships/hyperlink" Target="https://pt.aliexpress.com/item/10000263098639.html" TargetMode="External"/><Relationship Id="rId2" Type="http://schemas.openxmlformats.org/officeDocument/2006/relationships/hyperlink" Target="https://pt.aliexpress.com/item/1005006520716179.html?spm=a2g0o.order_list.order_list_main.40.1a6fcaa4XOGzXP&amp;gatewayAdapt=glo2bra" TargetMode="External"/><Relationship Id="rId1" Type="http://schemas.openxmlformats.org/officeDocument/2006/relationships/hyperlink" Target="https://pt.aliexpress.com/item/1005006247350757.html?spm=a2g0o.order_list.order_list_main.23.1a6fcaa4XOGzXP&amp;gatewayAdapt=glo2bra" TargetMode="External"/><Relationship Id="rId6" Type="http://schemas.openxmlformats.org/officeDocument/2006/relationships/hyperlink" Target="https://pt.aliexpress.com/item/1005006127479576.html?spm=a2g0o.productlist.main.1.7803slYWslYW4x&amp;algo_pvid=af40e4ab-7bcf-4c76-81de-01a9f5b61876&amp;algo_exp_id=af40e4ab-7bcf-4c76-81de-01a9f5b61876-0&amp;pdp_npi=4%40dis%21EUR%214.48%211.26%21%21%2134.37%219.62%21%402103246c17113290395017768e7026%2112000035962714816%21sea%21PT%214086952327%21&amp;curPageLogUid=vkMMCglCr2pA&amp;utparam-url=scene%3Asearch%7Cquery_from%3A" TargetMode="External"/><Relationship Id="rId11" Type="http://schemas.openxmlformats.org/officeDocument/2006/relationships/hyperlink" Target="https://pt.aliexpress.com/item/1972789887.html?spm=a2g0o.productlist.main.1.191e6c59DBMF16&amp;algo_pvid=9de1d3bb-96a9-470f-90e0-2e7dc0f69238&amp;algo_exp_id=9de1d3bb-96a9-470f-90e0-2e7dc0f69238-0&amp;pdp_npi=4%40dis%21EUR%212.22%212.22%21%21%212.36%212.36%21%402101ef5e17175069791734440e9b93%2112000022963323570%21sea%21PT%214086952327%21&amp;curPageLogUid=3KqPD1gQqGuk&amp;utparam-url=scene%3Asearch%7Cquery_from%3A" TargetMode="External"/><Relationship Id="rId5" Type="http://schemas.openxmlformats.org/officeDocument/2006/relationships/hyperlink" Target="https://mauser.pt/catalog/product_info.php?products_id=096-0515" TargetMode="External"/><Relationship Id="rId10" Type="http://schemas.openxmlformats.org/officeDocument/2006/relationships/hyperlink" Target="https://pt.aliexpress.com/item/1005006076342525.html?spm=a2g0o.productlist.main.1.1ce642fa4oXg1s&amp;algo_pvid=79e7d16b-85ab-4191-8133-a4d40e88fc11&amp;algo_exp_id=79e7d16b-85ab-4191-8133-a4d40e88fc11-0&amp;pdp_npi=4%40dis%21EUR%212.84%211.56%21%21%2121.91%2112.05%21%402101ef5e17175067659405370e9b98%2112000035618259078%21sea%21PT%214086952327%21&amp;curPageLogUid=6BhiHw3XaYYG&amp;utparam-url=scene%3Asearch%7Cquery_from%3A" TargetMode="External"/><Relationship Id="rId4" Type="http://schemas.openxmlformats.org/officeDocument/2006/relationships/hyperlink" Target="https://pt.aliexpress.com/item/4001253056515.html?spm=a2g0o.productlist.main.5.2a4854a1dQxnnW&amp;algo_pvid=a039a98b-2795-4af2-a908-0f818f94ab30&amp;aem_p4p_detail=202406040603157047061258388400000108382&amp;algo_exp_id=a039a98b-2795-4af2-a908-0f818f94ab30-2&amp;pdp_npi=4%40dis%21EUR%211.59%211.54%21%21%211.69%211.64%21%40210318c317175061951422272e3075%2110000015478799482%21sea%21PT%214086952327%21&amp;curPageLogUid=Mw4PKYivTTAp&amp;utparam-url=scene%3Asearch%7Cquery_from%3A&amp;search_p4p_id=202406040603157047061258388400000108382_3" TargetMode="External"/><Relationship Id="rId9" Type="http://schemas.openxmlformats.org/officeDocument/2006/relationships/hyperlink" Target="https://pt.aliexpress.com/item/4001027550113.html?gatewayAdapt=glo2bra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264D-3436-45BE-8B74-4CE4BD053DB0}">
  <dimension ref="A1:H41"/>
  <sheetViews>
    <sheetView tabSelected="1" workbookViewId="0">
      <selection activeCell="E18" sqref="E18"/>
    </sheetView>
  </sheetViews>
  <sheetFormatPr defaultRowHeight="15"/>
  <cols>
    <col min="1" max="1" width="15" customWidth="1"/>
    <col min="2" max="2" width="12.85546875" customWidth="1"/>
    <col min="3" max="3" width="76.42578125" customWidth="1"/>
    <col min="4" max="4" width="11.7109375" style="1" customWidth="1"/>
    <col min="5" max="5" width="10.42578125" style="26" customWidth="1"/>
    <col min="6" max="6" width="21.140625" customWidth="1"/>
    <col min="7" max="7" width="25.5703125" style="1" customWidth="1"/>
    <col min="8" max="8" width="124.5703125" style="32" customWidth="1"/>
  </cols>
  <sheetData>
    <row r="1" spans="1:8" ht="27" thickBot="1">
      <c r="A1" s="4" t="s">
        <v>0</v>
      </c>
      <c r="B1" s="4" t="s">
        <v>1</v>
      </c>
      <c r="C1" s="4" t="s">
        <v>2</v>
      </c>
      <c r="D1" s="4" t="s">
        <v>3</v>
      </c>
      <c r="E1" s="24" t="s">
        <v>4</v>
      </c>
      <c r="F1" s="4" t="s">
        <v>5</v>
      </c>
      <c r="G1" s="5" t="s">
        <v>6</v>
      </c>
      <c r="H1" s="27" t="s">
        <v>7</v>
      </c>
    </row>
    <row r="2" spans="1:8" ht="15.75" thickBot="1">
      <c r="A2" s="6" t="s">
        <v>8</v>
      </c>
      <c r="B2" s="7" t="s">
        <v>9</v>
      </c>
      <c r="C2" s="8" t="s">
        <v>10</v>
      </c>
      <c r="D2" s="9">
        <v>1</v>
      </c>
      <c r="E2" s="22">
        <v>0.99</v>
      </c>
      <c r="F2" s="10">
        <f>D2*E2</f>
        <v>0.99</v>
      </c>
      <c r="G2" s="11" t="s">
        <v>11</v>
      </c>
      <c r="H2" s="28" t="s">
        <v>12</v>
      </c>
    </row>
    <row r="3" spans="1:8" ht="24.75" thickBot="1">
      <c r="A3" s="6" t="s">
        <v>8</v>
      </c>
      <c r="B3" s="6" t="s">
        <v>98</v>
      </c>
      <c r="C3" s="21" t="s">
        <v>99</v>
      </c>
      <c r="D3" s="9">
        <v>1</v>
      </c>
      <c r="E3" s="22">
        <v>4.07</v>
      </c>
      <c r="F3" s="13">
        <f>D3*E3</f>
        <v>4.07</v>
      </c>
      <c r="G3" s="14" t="s">
        <v>11</v>
      </c>
      <c r="H3" s="54" t="s">
        <v>97</v>
      </c>
    </row>
    <row r="4" spans="1:8" ht="26.25" thickBot="1">
      <c r="A4" s="6" t="s">
        <v>13</v>
      </c>
      <c r="B4" s="6" t="s">
        <v>14</v>
      </c>
      <c r="C4" s="21" t="s">
        <v>15</v>
      </c>
      <c r="D4" s="9">
        <v>1</v>
      </c>
      <c r="E4" s="22">
        <v>6.06</v>
      </c>
      <c r="F4" s="13">
        <f>D4*E4</f>
        <v>6.06</v>
      </c>
      <c r="G4" s="14" t="s">
        <v>11</v>
      </c>
      <c r="H4" s="33" t="s">
        <v>16</v>
      </c>
    </row>
    <row r="5" spans="1:8" ht="65.25" thickBot="1">
      <c r="A5" s="6" t="s">
        <v>17</v>
      </c>
      <c r="B5" s="7" t="s">
        <v>18</v>
      </c>
      <c r="C5" s="6" t="s">
        <v>19</v>
      </c>
      <c r="D5" s="12">
        <v>4</v>
      </c>
      <c r="E5" s="22">
        <f>16.98/4</f>
        <v>4.2450000000000001</v>
      </c>
      <c r="F5" s="13">
        <f t="shared" ref="F5:F10" si="0">D5*E5</f>
        <v>16.98</v>
      </c>
      <c r="G5" s="14" t="s">
        <v>11</v>
      </c>
      <c r="H5" s="34" t="s">
        <v>20</v>
      </c>
    </row>
    <row r="6" spans="1:8" ht="26.25">
      <c r="A6" s="6" t="s">
        <v>8</v>
      </c>
      <c r="B6" s="7" t="s">
        <v>95</v>
      </c>
      <c r="C6" s="15" t="s">
        <v>94</v>
      </c>
      <c r="D6" s="9">
        <v>1</v>
      </c>
      <c r="E6" s="22">
        <v>2.0699999999999998</v>
      </c>
      <c r="F6" s="13">
        <f t="shared" si="0"/>
        <v>2.0699999999999998</v>
      </c>
      <c r="G6" s="14" t="s">
        <v>11</v>
      </c>
      <c r="H6" s="35" t="s">
        <v>96</v>
      </c>
    </row>
    <row r="7" spans="1:8" ht="15.75" thickBot="1">
      <c r="A7" s="6" t="s">
        <v>8</v>
      </c>
      <c r="B7" s="7" t="s">
        <v>107</v>
      </c>
      <c r="C7" s="16" t="s">
        <v>108</v>
      </c>
      <c r="D7" s="9">
        <v>1</v>
      </c>
      <c r="E7" s="22">
        <v>2.2200000000000002</v>
      </c>
      <c r="F7" s="13">
        <f t="shared" si="0"/>
        <v>2.2200000000000002</v>
      </c>
      <c r="G7" s="14" t="s">
        <v>11</v>
      </c>
      <c r="H7" s="35" t="s">
        <v>109</v>
      </c>
    </row>
    <row r="8" spans="1:8" ht="15.75" thickBot="1">
      <c r="A8" s="6" t="s">
        <v>22</v>
      </c>
      <c r="B8" s="7" t="s">
        <v>23</v>
      </c>
      <c r="C8" s="7" t="s">
        <v>24</v>
      </c>
      <c r="D8" s="9">
        <v>3</v>
      </c>
      <c r="E8" s="22">
        <v>3.99</v>
      </c>
      <c r="F8" s="13">
        <f t="shared" si="0"/>
        <v>11.97</v>
      </c>
      <c r="G8" s="14" t="s">
        <v>21</v>
      </c>
      <c r="H8" s="35" t="s">
        <v>25</v>
      </c>
    </row>
    <row r="9" spans="1:8" ht="39" thickBot="1">
      <c r="A9" s="6" t="s">
        <v>26</v>
      </c>
      <c r="B9" s="6" t="s">
        <v>27</v>
      </c>
      <c r="C9" s="6" t="s">
        <v>28</v>
      </c>
      <c r="D9" s="12">
        <v>1</v>
      </c>
      <c r="E9" s="22">
        <v>2.33</v>
      </c>
      <c r="F9" s="13">
        <f t="shared" si="0"/>
        <v>2.33</v>
      </c>
      <c r="G9" s="14" t="s">
        <v>11</v>
      </c>
      <c r="H9" s="36" t="s">
        <v>29</v>
      </c>
    </row>
    <row r="10" spans="1:8" ht="26.25">
      <c r="A10" s="6" t="s">
        <v>8</v>
      </c>
      <c r="B10" s="7" t="s">
        <v>100</v>
      </c>
      <c r="C10" s="7" t="s">
        <v>101</v>
      </c>
      <c r="D10" s="9">
        <v>1</v>
      </c>
      <c r="E10" s="22">
        <v>2.15</v>
      </c>
      <c r="F10" s="13">
        <f t="shared" si="0"/>
        <v>2.15</v>
      </c>
      <c r="G10" s="14" t="s">
        <v>11</v>
      </c>
      <c r="H10" s="54" t="s">
        <v>102</v>
      </c>
    </row>
    <row r="11" spans="1:8" ht="25.5">
      <c r="A11" s="6" t="s">
        <v>17</v>
      </c>
      <c r="B11" s="6" t="s">
        <v>92</v>
      </c>
      <c r="C11" s="55" t="s">
        <v>71</v>
      </c>
      <c r="D11" s="9">
        <v>1</v>
      </c>
      <c r="E11" s="22">
        <v>18.45</v>
      </c>
      <c r="F11" s="13">
        <f>D11*E11</f>
        <v>18.45</v>
      </c>
      <c r="G11" s="14" t="s">
        <v>21</v>
      </c>
      <c r="H11" s="35" t="s">
        <v>93</v>
      </c>
    </row>
    <row r="12" spans="1:8" ht="26.25">
      <c r="A12" s="6" t="s">
        <v>103</v>
      </c>
      <c r="B12" s="7" t="s">
        <v>104</v>
      </c>
      <c r="C12" s="7" t="s">
        <v>105</v>
      </c>
      <c r="D12" s="9">
        <v>1</v>
      </c>
      <c r="E12" s="22">
        <v>1.56</v>
      </c>
      <c r="F12" s="56">
        <f>D12*E12</f>
        <v>1.56</v>
      </c>
      <c r="G12" s="14" t="s">
        <v>11</v>
      </c>
      <c r="H12" s="35" t="s">
        <v>106</v>
      </c>
    </row>
    <row r="13" spans="1:8" ht="39">
      <c r="A13" s="6" t="s">
        <v>103</v>
      </c>
      <c r="B13" s="7" t="s">
        <v>110</v>
      </c>
      <c r="C13" s="7" t="s">
        <v>111</v>
      </c>
      <c r="D13" s="12">
        <v>1</v>
      </c>
      <c r="E13" s="22">
        <v>0.25</v>
      </c>
      <c r="F13" s="13">
        <f>D13*E13</f>
        <v>0.25</v>
      </c>
      <c r="G13" s="14" t="s">
        <v>11</v>
      </c>
      <c r="H13" s="57" t="s">
        <v>112</v>
      </c>
    </row>
    <row r="14" spans="1:8" ht="38.25">
      <c r="A14" s="6" t="s">
        <v>8</v>
      </c>
      <c r="B14" s="6" t="s">
        <v>113</v>
      </c>
      <c r="C14" s="6" t="s">
        <v>114</v>
      </c>
      <c r="D14" s="12">
        <v>1</v>
      </c>
      <c r="E14" s="22">
        <v>4.5</v>
      </c>
      <c r="F14" s="13">
        <f>D14*E14</f>
        <v>4.5</v>
      </c>
      <c r="G14" s="14" t="s">
        <v>21</v>
      </c>
      <c r="H14" s="58" t="s">
        <v>115</v>
      </c>
    </row>
    <row r="15" spans="1:8" ht="27" thickBot="1">
      <c r="A15" s="6" t="s">
        <v>103</v>
      </c>
      <c r="B15" s="7" t="s">
        <v>117</v>
      </c>
      <c r="C15" s="7" t="s">
        <v>118</v>
      </c>
      <c r="D15" s="9">
        <v>1</v>
      </c>
      <c r="E15" s="22">
        <v>1.39</v>
      </c>
      <c r="F15" s="13">
        <f>D15*E15</f>
        <v>1.39</v>
      </c>
      <c r="G15" s="14" t="s">
        <v>11</v>
      </c>
      <c r="H15" s="57" t="s">
        <v>116</v>
      </c>
    </row>
    <row r="16" spans="1:8" ht="15.75" thickBot="1">
      <c r="A16" s="6"/>
      <c r="B16" s="7"/>
      <c r="C16" s="7"/>
      <c r="D16" s="9"/>
      <c r="E16" s="22"/>
      <c r="G16" s="14"/>
      <c r="H16" s="31"/>
    </row>
    <row r="17" spans="1:8" ht="15.75" thickBot="1">
      <c r="A17" s="6"/>
      <c r="B17" s="7"/>
      <c r="C17" s="7"/>
      <c r="D17" s="9"/>
      <c r="E17" s="22"/>
      <c r="G17" s="14"/>
      <c r="H17" s="29"/>
    </row>
    <row r="18" spans="1:8" ht="15.75" thickBot="1">
      <c r="A18" s="6"/>
      <c r="B18" s="7"/>
      <c r="C18" s="7"/>
      <c r="D18" s="9"/>
      <c r="E18" s="22"/>
      <c r="F18" s="13"/>
      <c r="G18" s="14"/>
      <c r="H18" s="31"/>
    </row>
    <row r="19" spans="1:8" ht="15.75" thickBot="1">
      <c r="A19" s="6"/>
      <c r="B19" s="7"/>
      <c r="C19" s="7"/>
      <c r="D19" s="9"/>
      <c r="E19" s="22"/>
      <c r="F19" s="59" t="s">
        <v>30</v>
      </c>
      <c r="G19" s="14"/>
      <c r="H19" s="29"/>
    </row>
    <row r="20" spans="1:8" ht="15.75" thickBot="1">
      <c r="A20" s="6"/>
      <c r="B20" s="7"/>
      <c r="C20" s="7"/>
      <c r="D20" s="9"/>
      <c r="E20" s="22"/>
      <c r="F20" s="13">
        <f>SUM(F2:F15)</f>
        <v>74.989999999999995</v>
      </c>
      <c r="G20" s="14"/>
      <c r="H20" s="30"/>
    </row>
    <row r="21" spans="1:8" ht="15.75" thickBot="1">
      <c r="A21" s="6"/>
      <c r="B21" s="7"/>
      <c r="C21" s="7"/>
      <c r="D21" s="9"/>
      <c r="E21" s="22"/>
      <c r="F21" s="13"/>
      <c r="G21" s="14"/>
      <c r="H21" s="30"/>
    </row>
    <row r="22" spans="1:8">
      <c r="A22" s="6"/>
      <c r="B22" s="7"/>
      <c r="C22" s="7"/>
      <c r="D22" s="9"/>
      <c r="E22" s="22"/>
      <c r="F22" s="13"/>
      <c r="G22" s="14"/>
      <c r="H22" s="29"/>
    </row>
    <row r="23" spans="1:8">
      <c r="A23" s="6"/>
      <c r="B23" s="7"/>
      <c r="C23" s="7"/>
      <c r="D23" s="9"/>
      <c r="E23" s="22"/>
      <c r="F23" s="13"/>
      <c r="G23" s="14"/>
      <c r="H23" s="29"/>
    </row>
    <row r="24" spans="1:8">
      <c r="A24" s="6"/>
      <c r="B24" s="7"/>
      <c r="C24" s="7"/>
      <c r="D24" s="9"/>
      <c r="E24" s="22"/>
      <c r="F24" s="13"/>
      <c r="G24" s="14"/>
      <c r="H24" s="29"/>
    </row>
    <row r="25" spans="1:8">
      <c r="A25" s="6"/>
      <c r="B25" s="7"/>
      <c r="C25" s="7"/>
      <c r="D25" s="9"/>
      <c r="E25" s="22"/>
      <c r="F25" s="13"/>
      <c r="G25" s="14"/>
      <c r="H25" s="29"/>
    </row>
    <row r="26" spans="1:8">
      <c r="A26" s="6"/>
      <c r="B26" s="7"/>
      <c r="C26" s="7"/>
      <c r="D26" s="9"/>
      <c r="E26" s="22"/>
      <c r="F26" s="13"/>
      <c r="G26" s="14"/>
      <c r="H26" s="29"/>
    </row>
    <row r="27" spans="1:8">
      <c r="A27" s="6"/>
      <c r="B27" s="7"/>
      <c r="C27" s="7"/>
      <c r="D27" s="9"/>
      <c r="E27" s="22"/>
      <c r="F27" s="13"/>
      <c r="G27" s="14"/>
      <c r="H27" s="29"/>
    </row>
    <row r="28" spans="1:8">
      <c r="A28" s="6"/>
      <c r="B28" s="7"/>
      <c r="C28" s="7"/>
      <c r="D28" s="9"/>
      <c r="E28" s="22"/>
      <c r="F28" s="13"/>
      <c r="G28" s="17"/>
      <c r="H28" s="29"/>
    </row>
    <row r="29" spans="1:8">
      <c r="A29" s="18"/>
      <c r="B29" s="18"/>
      <c r="C29" s="18"/>
      <c r="D29" s="19"/>
      <c r="E29" s="23"/>
      <c r="F29" s="13"/>
      <c r="G29" s="20"/>
    </row>
    <row r="30" spans="1:8">
      <c r="A30" s="18"/>
      <c r="B30" s="18"/>
      <c r="C30" s="18"/>
      <c r="D30" s="19"/>
      <c r="E30" s="23"/>
      <c r="F30" s="13"/>
      <c r="G30" s="20"/>
    </row>
    <row r="31" spans="1:8">
      <c r="A31" s="18"/>
      <c r="B31" s="18"/>
      <c r="C31" s="18"/>
      <c r="D31" s="19"/>
      <c r="E31" s="23"/>
      <c r="F31" s="13"/>
      <c r="G31" s="20"/>
    </row>
    <row r="32" spans="1:8">
      <c r="A32" s="18"/>
      <c r="B32" s="18"/>
      <c r="C32" s="18"/>
      <c r="D32" s="19"/>
      <c r="E32" s="23"/>
      <c r="F32" s="13"/>
      <c r="G32" s="20"/>
    </row>
    <row r="33" spans="1:7">
      <c r="A33" s="18"/>
      <c r="B33" s="18"/>
      <c r="C33" s="18"/>
      <c r="D33" s="19"/>
      <c r="E33" s="23"/>
      <c r="F33" s="13"/>
      <c r="G33" s="19"/>
    </row>
    <row r="34" spans="1:7">
      <c r="A34" s="18"/>
      <c r="B34" s="18"/>
      <c r="C34" s="18"/>
      <c r="D34" s="19"/>
      <c r="E34" s="23"/>
      <c r="F34" s="10"/>
      <c r="G34" s="19"/>
    </row>
    <row r="35" spans="1:7">
      <c r="A35" s="18"/>
      <c r="B35" s="18"/>
      <c r="C35" s="18"/>
      <c r="D35" s="19"/>
      <c r="E35" s="23"/>
      <c r="F35" s="10"/>
      <c r="G35" s="19"/>
    </row>
    <row r="36" spans="1:7">
      <c r="A36" s="18"/>
      <c r="B36" s="18"/>
      <c r="C36" s="18"/>
      <c r="D36" s="19"/>
      <c r="E36" s="23"/>
      <c r="F36" s="10"/>
      <c r="G36" s="19"/>
    </row>
    <row r="37" spans="1:7">
      <c r="A37" s="18"/>
      <c r="B37" s="18"/>
      <c r="C37" s="18"/>
      <c r="D37" s="19"/>
      <c r="E37" s="23"/>
      <c r="F37" s="10"/>
      <c r="G37" s="19"/>
    </row>
    <row r="38" spans="1:7">
      <c r="A38" s="18"/>
      <c r="B38" s="18"/>
      <c r="C38" s="18"/>
      <c r="D38" s="19"/>
      <c r="E38" s="23"/>
      <c r="F38" s="10"/>
      <c r="G38" s="19"/>
    </row>
    <row r="39" spans="1:7">
      <c r="A39" s="18"/>
      <c r="B39" s="18"/>
      <c r="C39" s="18"/>
      <c r="D39" s="19"/>
      <c r="E39" s="23"/>
      <c r="F39" s="10"/>
      <c r="G39" s="19"/>
    </row>
    <row r="40" spans="1:7">
      <c r="A40" s="18"/>
      <c r="B40" s="18"/>
      <c r="C40" s="18"/>
      <c r="D40" s="19"/>
      <c r="E40" s="23"/>
      <c r="F40" s="10"/>
      <c r="G40" s="19"/>
    </row>
    <row r="41" spans="1:7">
      <c r="A41" s="2"/>
      <c r="B41" s="2"/>
      <c r="C41" s="2"/>
      <c r="D41" s="3"/>
      <c r="E41" s="25"/>
      <c r="F41" s="2"/>
      <c r="G41" s="3"/>
    </row>
  </sheetData>
  <hyperlinks>
    <hyperlink ref="H2" r:id="rId1" location="nav-specification" xr:uid="{9795534B-0BCE-4332-9724-D2BAC5735BC1}"/>
    <hyperlink ref="H4" r:id="rId2" xr:uid="{1C2F2C08-0C95-4FEC-9C51-571179717A32}"/>
    <hyperlink ref="H5" r:id="rId3" xr:uid="{91B85777-A5F8-4997-AEC7-93D164F01A67}"/>
    <hyperlink ref="H6" r:id="rId4" display="https://pt.aliexpress.com/item/4001253056515.html?spm=a2g0o.productlist.main.5.2a4854a1dQxnnW&amp;algo_pvid=a039a98b-2795-4af2-a908-0f818f94ab30&amp;aem_p4p_detail=202406040603157047061258388400000108382&amp;algo_exp_id=a039a98b-2795-4af2-a908-0f818f94ab30-2&amp;pdp_npi=4%40dis%21EUR%211.59%211.54%21%21%211.69%211.64%21%40210318c317175061951422272e3075%2110000015478799482%21sea%21PT%214086952327%21&amp;curPageLogUid=Mw4PKYivTTAp&amp;utparam-url=scene%3Asearch%7Cquery_from%3A&amp;search_p4p_id=202406040603157047061258388400000108382_3" xr:uid="{59DC3B98-2610-4270-856C-44C12E1DE8EC}"/>
    <hyperlink ref="H8" r:id="rId5" xr:uid="{FAE55768-EDB8-4B7E-94E9-A76052EABB6A}"/>
    <hyperlink ref="H9" r:id="rId6" display="https://pt.aliexpress.com/item/1005006127479576.html?spm=a2g0o.productlist.main.1.7803slYWslYW4x&amp;algo_pvid=af40e4ab-7bcf-4c76-81de-01a9f5b61876&amp;algo_exp_id=af40e4ab-7bcf-4c76-81de-01a9f5b61876-0&amp;pdp_npi=4%40dis%21EUR%214.48%211.26%21%21%2134.37%219.62%21%402103246c17113290395017768e7026%2112000035962714816%21sea%21PT%214086952327%21&amp;curPageLogUid=vkMMCglCr2pA&amp;utparam-url=scene%3Asearch%7Cquery_from%3A" xr:uid="{A8DAB11B-2E55-488E-BE24-0A1013038865}"/>
    <hyperlink ref="H11" r:id="rId7" xr:uid="{417FEA19-E257-4C5C-8594-967082426B6F}"/>
    <hyperlink ref="H3" r:id="rId8" display="https://pt.aliexpress.com/item/1005006162306429.html?spm=a2g0o.productlist.main.5.25c6fiU0fiU0xh&amp;algo_pvid=27df99df-f160-40be-b4d8-bb0154e3bfa3&amp;algo_exp_id=27df99df-f160-40be-b4d8-bb0154e3bfa3-2&amp;pdp_npi=4%40dis%21EUR%214.07%214.07%21%21%2131.44%2131.44%21%402101fb0b17175064016121510e9be6%2112000036054119884%21sea%21PT%214086952327%21&amp;curPageLogUid=5qyznbFESY9i&amp;utparam-url=scene%3Asearch%7Cquery_from%3A" xr:uid="{6C8C7893-A0FF-4955-9826-2B940B090A92}"/>
    <hyperlink ref="H10" r:id="rId9" xr:uid="{432A799C-8180-4767-883E-66574A1343A5}"/>
    <hyperlink ref="H12" r:id="rId10" display="https://pt.aliexpress.com/item/1005006076342525.html?spm=a2g0o.productlist.main.1.1ce642fa4oXg1s&amp;algo_pvid=79e7d16b-85ab-4191-8133-a4d40e88fc11&amp;algo_exp_id=79e7d16b-85ab-4191-8133-a4d40e88fc11-0&amp;pdp_npi=4%40dis%21EUR%212.84%211.56%21%21%2121.91%2112.05%21%402101ef5e17175067659405370e9b98%2112000035618259078%21sea%21PT%214086952327%21&amp;curPageLogUid=6BhiHw3XaYYG&amp;utparam-url=scene%3Asearch%7Cquery_from%3A" xr:uid="{D2BAB6C6-6695-4DD7-A423-9B3C599C22AC}"/>
    <hyperlink ref="H7" r:id="rId11" display="https://pt.aliexpress.com/item/1972789887.html?spm=a2g0o.productlist.main.1.191e6c59DBMF16&amp;algo_pvid=9de1d3bb-96a9-470f-90e0-2e7dc0f69238&amp;algo_exp_id=9de1d3bb-96a9-470f-90e0-2e7dc0f69238-0&amp;pdp_npi=4%40dis%21EUR%212.22%212.22%21%21%212.36%212.36%21%402101ef5e17175069791734440e9b93%2112000022963323570%21sea%21PT%214086952327%21&amp;curPageLogUid=3KqPD1gQqGuk&amp;utparam-url=scene%3Asearch%7Cquery_from%3A" xr:uid="{05C9C350-D90D-45C9-A968-2EF00DC87331}"/>
    <hyperlink ref="H13" r:id="rId12" xr:uid="{A2B716FA-0E37-4354-8D10-20D4F18FB150}"/>
    <hyperlink ref="H14" r:id="rId13" xr:uid="{5842E9C2-4F2F-499D-9B5F-63344839BB78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3007-710E-499E-9399-32374E6E7D13}">
  <dimension ref="A1:Q32"/>
  <sheetViews>
    <sheetView topLeftCell="E1" workbookViewId="0">
      <selection activeCell="O10" sqref="O10"/>
    </sheetView>
  </sheetViews>
  <sheetFormatPr defaultRowHeight="15"/>
  <cols>
    <col min="1" max="1" width="18.7109375" customWidth="1"/>
    <col min="2" max="2" width="16.42578125" customWidth="1"/>
    <col min="3" max="3" width="17.85546875" customWidth="1"/>
    <col min="4" max="4" width="22" customWidth="1"/>
    <col min="5" max="5" width="34.140625" customWidth="1"/>
    <col min="6" max="6" width="10" customWidth="1"/>
    <col min="7" max="7" width="21.28515625" customWidth="1"/>
    <col min="8" max="8" width="34" customWidth="1"/>
    <col min="9" max="9" width="13.7109375" customWidth="1"/>
    <col min="10" max="10" width="29.42578125" customWidth="1"/>
    <col min="11" max="11" width="25.140625" customWidth="1"/>
    <col min="12" max="12" width="39.28515625" customWidth="1"/>
    <col min="13" max="13" width="21" customWidth="1"/>
    <col min="14" max="14" width="15.5703125" customWidth="1"/>
    <col min="15" max="15" width="14.5703125" customWidth="1"/>
    <col min="16" max="16" width="13.5703125" customWidth="1"/>
  </cols>
  <sheetData>
    <row r="1" spans="1:17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/>
    </row>
    <row r="2" spans="1:17">
      <c r="B2" s="41" t="s">
        <v>40</v>
      </c>
      <c r="C2" s="38">
        <v>879.17</v>
      </c>
      <c r="D2" s="38">
        <v>1300</v>
      </c>
      <c r="E2" s="37">
        <v>3000</v>
      </c>
      <c r="F2" s="37">
        <v>3000</v>
      </c>
      <c r="G2" t="s">
        <v>41</v>
      </c>
      <c r="H2" s="38">
        <v>1735</v>
      </c>
      <c r="I2" t="s">
        <v>42</v>
      </c>
    </row>
    <row r="3" spans="1:17">
      <c r="B3" s="42">
        <v>45</v>
      </c>
      <c r="C3" s="38">
        <v>1256.6099999999999</v>
      </c>
      <c r="D3" t="s">
        <v>43</v>
      </c>
      <c r="E3" t="s">
        <v>44</v>
      </c>
      <c r="F3" t="s">
        <v>45</v>
      </c>
      <c r="H3" t="s">
        <v>46</v>
      </c>
    </row>
    <row r="4" spans="1:17">
      <c r="B4" s="40">
        <v>100</v>
      </c>
      <c r="C4" t="s">
        <v>47</v>
      </c>
      <c r="H4" s="38">
        <v>300</v>
      </c>
      <c r="O4" t="s">
        <v>48</v>
      </c>
      <c r="P4" t="s">
        <v>49</v>
      </c>
    </row>
    <row r="5" spans="1:17">
      <c r="H5" t="s">
        <v>50</v>
      </c>
      <c r="O5" t="s">
        <v>51</v>
      </c>
      <c r="P5" t="s">
        <v>52</v>
      </c>
      <c r="Q5" t="s">
        <v>53</v>
      </c>
    </row>
    <row r="6" spans="1:17">
      <c r="A6" s="43" t="s">
        <v>79</v>
      </c>
      <c r="B6" s="43" t="s">
        <v>80</v>
      </c>
      <c r="C6" s="43">
        <v>93188</v>
      </c>
      <c r="E6" t="s">
        <v>54</v>
      </c>
      <c r="H6" s="38">
        <v>137.21</v>
      </c>
      <c r="J6" s="46" t="s">
        <v>55</v>
      </c>
      <c r="K6" t="s">
        <v>56</v>
      </c>
      <c r="L6" s="38" t="s">
        <v>57</v>
      </c>
      <c r="M6" s="47" t="s">
        <v>58</v>
      </c>
    </row>
    <row r="7" spans="1:17">
      <c r="A7" s="43" t="s">
        <v>78</v>
      </c>
      <c r="B7" s="43" t="s">
        <v>81</v>
      </c>
      <c r="C7" s="43">
        <v>372.75200000000001</v>
      </c>
      <c r="H7" t="s">
        <v>59</v>
      </c>
      <c r="K7">
        <v>151116</v>
      </c>
      <c r="L7">
        <f>(49207/937800)</f>
        <v>5.247067605033056E-2</v>
      </c>
      <c r="M7">
        <v>6343.32</v>
      </c>
      <c r="N7">
        <f>(K7*0.8*L7)</f>
        <v>6343.3269456174021</v>
      </c>
    </row>
    <row r="8" spans="1:17">
      <c r="A8" s="43"/>
      <c r="B8" s="43"/>
      <c r="C8" s="43"/>
      <c r="K8">
        <v>151116</v>
      </c>
      <c r="L8">
        <f>(41240/823600)</f>
        <v>5.0072850898494413E-2</v>
      </c>
      <c r="M8">
        <v>1513.36</v>
      </c>
      <c r="N8">
        <f>(K8*0.2*L8)</f>
        <v>1513.3617872753764</v>
      </c>
    </row>
    <row r="10" spans="1:17">
      <c r="A10" t="s">
        <v>77</v>
      </c>
    </row>
    <row r="11" spans="1:17">
      <c r="B11" s="1" t="s">
        <v>33</v>
      </c>
      <c r="C11" s="1" t="s">
        <v>35</v>
      </c>
      <c r="D11" s="1" t="s">
        <v>36</v>
      </c>
      <c r="E11" s="1" t="s">
        <v>60</v>
      </c>
      <c r="G11" s="1" t="s">
        <v>32</v>
      </c>
      <c r="H11" s="1" t="s">
        <v>61</v>
      </c>
      <c r="I11" s="1" t="s">
        <v>34</v>
      </c>
      <c r="J11" s="1" t="s">
        <v>62</v>
      </c>
      <c r="K11" s="1"/>
    </row>
    <row r="12" spans="1:17" ht="18" customHeight="1">
      <c r="A12" s="1" t="s">
        <v>63</v>
      </c>
      <c r="B12" s="1">
        <v>3</v>
      </c>
      <c r="C12" s="43">
        <v>2</v>
      </c>
      <c r="D12" s="1">
        <v>3</v>
      </c>
      <c r="E12" s="1">
        <v>1</v>
      </c>
      <c r="G12" s="37" t="s">
        <v>82</v>
      </c>
      <c r="H12" s="48" t="s">
        <v>58</v>
      </c>
      <c r="I12" s="45">
        <v>1300</v>
      </c>
      <c r="J12" s="38" t="s">
        <v>64</v>
      </c>
    </row>
    <row r="13" spans="1:17">
      <c r="A13" s="1" t="s">
        <v>65</v>
      </c>
      <c r="B13" s="44">
        <v>1500</v>
      </c>
      <c r="C13" s="44">
        <v>2000</v>
      </c>
      <c r="D13" s="44">
        <v>1500</v>
      </c>
      <c r="E13" s="44">
        <v>1500</v>
      </c>
      <c r="G13" s="44"/>
      <c r="H13" s="1">
        <v>7856.68</v>
      </c>
    </row>
    <row r="14" spans="1:17">
      <c r="B14" s="39"/>
      <c r="C14" s="39"/>
      <c r="D14" s="39"/>
      <c r="E14" s="39"/>
      <c r="G14" s="50"/>
      <c r="I14" s="39"/>
      <c r="J14" s="39"/>
      <c r="K14" s="39"/>
    </row>
    <row r="17" spans="1:13" ht="15.75">
      <c r="B17" s="1" t="s">
        <v>66</v>
      </c>
      <c r="C17" s="1" t="s">
        <v>67</v>
      </c>
      <c r="D17" s="1" t="s">
        <v>68</v>
      </c>
      <c r="E17" t="s">
        <v>69</v>
      </c>
      <c r="G17" s="51"/>
    </row>
    <row r="18" spans="1:13">
      <c r="A18" t="s">
        <v>72</v>
      </c>
      <c r="B18" s="1">
        <v>50</v>
      </c>
      <c r="C18" s="1">
        <v>4</v>
      </c>
      <c r="D18" s="49">
        <v>10000</v>
      </c>
      <c r="E18" s="1">
        <v>13</v>
      </c>
      <c r="G18" s="46">
        <v>93118</v>
      </c>
      <c r="H18">
        <f>G18*4</f>
        <v>372472</v>
      </c>
    </row>
    <row r="19" spans="1:13">
      <c r="A19" t="s">
        <v>73</v>
      </c>
      <c r="B19" s="1">
        <v>50</v>
      </c>
      <c r="C19" s="1">
        <v>4</v>
      </c>
      <c r="D19" s="49">
        <v>10000</v>
      </c>
      <c r="G19">
        <v>100000</v>
      </c>
      <c r="H19">
        <f>G19*4</f>
        <v>400000</v>
      </c>
    </row>
    <row r="20" spans="1:13">
      <c r="A20" t="s">
        <v>74</v>
      </c>
      <c r="B20" s="1">
        <v>50</v>
      </c>
      <c r="C20" s="1">
        <v>4</v>
      </c>
      <c r="D20" s="49">
        <v>10000</v>
      </c>
      <c r="G20">
        <v>110000</v>
      </c>
      <c r="H20">
        <f>G20*4</f>
        <v>440000</v>
      </c>
    </row>
    <row r="21" spans="1:13">
      <c r="A21" t="s">
        <v>75</v>
      </c>
      <c r="B21" s="1">
        <v>50</v>
      </c>
      <c r="C21" s="1">
        <v>4</v>
      </c>
      <c r="D21" s="49">
        <v>10000</v>
      </c>
      <c r="G21">
        <v>115000</v>
      </c>
      <c r="H21">
        <f>G21*4</f>
        <v>460000</v>
      </c>
      <c r="K21" t="s">
        <v>70</v>
      </c>
    </row>
    <row r="22" spans="1:13">
      <c r="A22" t="s">
        <v>76</v>
      </c>
      <c r="B22" s="1">
        <v>50</v>
      </c>
      <c r="C22" s="1">
        <v>4</v>
      </c>
      <c r="D22" s="49">
        <v>10000</v>
      </c>
      <c r="G22">
        <v>120000</v>
      </c>
      <c r="H22">
        <f>G22*4</f>
        <v>480000</v>
      </c>
      <c r="K22" s="39">
        <f>D19-K14</f>
        <v>10000</v>
      </c>
    </row>
    <row r="23" spans="1:13">
      <c r="D23" s="49"/>
      <c r="G23">
        <v>125930</v>
      </c>
      <c r="H23">
        <f>G23*4</f>
        <v>503720</v>
      </c>
    </row>
    <row r="25" spans="1:13">
      <c r="A25" t="s">
        <v>83</v>
      </c>
      <c r="B25" t="s">
        <v>84</v>
      </c>
      <c r="C25" t="s">
        <v>85</v>
      </c>
      <c r="E25" t="s">
        <v>86</v>
      </c>
      <c r="F25">
        <v>1616</v>
      </c>
    </row>
    <row r="26" spans="1:13">
      <c r="A26">
        <v>13</v>
      </c>
      <c r="B26">
        <v>3</v>
      </c>
      <c r="C26">
        <v>16</v>
      </c>
      <c r="D26">
        <f>(A26*A26*B26*C26)/F25</f>
        <v>5.0198019801980198</v>
      </c>
      <c r="H26" s="1" t="s">
        <v>87</v>
      </c>
      <c r="I26" s="1" t="s">
        <v>88</v>
      </c>
      <c r="J26" s="43" t="s">
        <v>90</v>
      </c>
      <c r="K26" s="1" t="s">
        <v>89</v>
      </c>
      <c r="L26" s="1" t="s">
        <v>91</v>
      </c>
      <c r="M26" s="1" t="s">
        <v>30</v>
      </c>
    </row>
    <row r="27" spans="1:13">
      <c r="A27">
        <v>13</v>
      </c>
      <c r="B27">
        <v>3</v>
      </c>
      <c r="C27">
        <v>20</v>
      </c>
      <c r="D27">
        <f>(A27*A27*B27*C27)/F25</f>
        <v>6.2747524752475243</v>
      </c>
      <c r="H27" s="1">
        <f>G18*6</f>
        <v>558708</v>
      </c>
      <c r="I27" s="52">
        <f>H27*0.8</f>
        <v>446966.4</v>
      </c>
      <c r="J27" s="53">
        <f>I27*0.5</f>
        <v>223483.2</v>
      </c>
      <c r="K27" s="52">
        <f>H27*0.2</f>
        <v>111741.6</v>
      </c>
      <c r="L27" s="50">
        <f>K27*0.05</f>
        <v>5587.0800000000008</v>
      </c>
      <c r="M27" s="39">
        <f>J27+L27</f>
        <v>229070.28</v>
      </c>
    </row>
    <row r="28" spans="1:13">
      <c r="A28">
        <v>13</v>
      </c>
      <c r="B28">
        <v>3</v>
      </c>
      <c r="C28">
        <v>24</v>
      </c>
      <c r="D28">
        <f>(A28*A28*B28*C28)/F25</f>
        <v>7.5297029702970297</v>
      </c>
      <c r="H28" s="1">
        <f>G19*6</f>
        <v>600000</v>
      </c>
      <c r="I28" s="1">
        <f>H28*0.8</f>
        <v>480000</v>
      </c>
      <c r="J28" s="53">
        <f>I28*0.5</f>
        <v>240000</v>
      </c>
      <c r="K28" s="1">
        <f>H28*0.2</f>
        <v>120000</v>
      </c>
      <c r="L28" s="50">
        <f>K28*0.05</f>
        <v>6000</v>
      </c>
      <c r="M28" s="39">
        <f>J28+L28</f>
        <v>246000</v>
      </c>
    </row>
    <row r="29" spans="1:13">
      <c r="A29">
        <v>13</v>
      </c>
      <c r="B29">
        <v>3</v>
      </c>
      <c r="C29">
        <v>28</v>
      </c>
      <c r="D29">
        <f>(A29*A29*B29*C29)/F25</f>
        <v>8.7846534653465351</v>
      </c>
      <c r="H29" s="1">
        <f>G20*6</f>
        <v>660000</v>
      </c>
      <c r="I29" s="1">
        <f>H29*0.8</f>
        <v>528000</v>
      </c>
      <c r="J29" s="53">
        <f>I29*0.5</f>
        <v>264000</v>
      </c>
      <c r="K29" s="1">
        <f>H29*0.2</f>
        <v>132000</v>
      </c>
      <c r="L29" s="50">
        <f>K29*0.05</f>
        <v>6600</v>
      </c>
      <c r="M29" s="39">
        <f>J29+L29</f>
        <v>270600</v>
      </c>
    </row>
    <row r="30" spans="1:13">
      <c r="A30">
        <v>13</v>
      </c>
      <c r="B30">
        <v>3</v>
      </c>
      <c r="C30">
        <v>32</v>
      </c>
      <c r="D30">
        <f>(A30*A30*B30*C30)/F25</f>
        <v>10.03960396039604</v>
      </c>
      <c r="H30" s="1">
        <f>G21*6</f>
        <v>690000</v>
      </c>
      <c r="I30" s="1">
        <f>H30*0.8</f>
        <v>552000</v>
      </c>
      <c r="J30" s="53">
        <f>I30*0.5</f>
        <v>276000</v>
      </c>
      <c r="K30" s="1">
        <f>H30*0.2</f>
        <v>138000</v>
      </c>
      <c r="L30" s="50">
        <f>K30*0.05</f>
        <v>6900</v>
      </c>
      <c r="M30" s="39">
        <f>J30+L30</f>
        <v>282900</v>
      </c>
    </row>
    <row r="31" spans="1:13">
      <c r="A31">
        <v>13</v>
      </c>
      <c r="B31">
        <v>3</v>
      </c>
      <c r="C31">
        <v>36</v>
      </c>
      <c r="D31">
        <f>(A31*A31*B31*C31)/F25</f>
        <v>11.294554455445544</v>
      </c>
      <c r="H31" s="1">
        <f>G22*6</f>
        <v>720000</v>
      </c>
      <c r="I31" s="1">
        <f>H31*0.8</f>
        <v>576000</v>
      </c>
      <c r="J31" s="53">
        <f>I31*0.5</f>
        <v>288000</v>
      </c>
      <c r="K31" s="1">
        <f>H31*0.2</f>
        <v>144000</v>
      </c>
      <c r="L31" s="50">
        <f>K31*0.05</f>
        <v>7200</v>
      </c>
      <c r="M31" s="39">
        <f>J31+L31</f>
        <v>295200</v>
      </c>
    </row>
    <row r="32" spans="1:13">
      <c r="H32" s="1">
        <f>G23*6</f>
        <v>755580</v>
      </c>
      <c r="I32" s="1">
        <f>H32*0.8</f>
        <v>604464</v>
      </c>
      <c r="J32" s="53">
        <f>I32*0.5</f>
        <v>302232</v>
      </c>
      <c r="K32" s="1">
        <f>H32*0.2</f>
        <v>151116</v>
      </c>
      <c r="L32" s="50">
        <f>K32*0.05</f>
        <v>7555.8</v>
      </c>
      <c r="M32" s="39">
        <f>J32+L32</f>
        <v>309787.8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Gonçalves</dc:creator>
  <cp:keywords/>
  <dc:description/>
  <cp:lastModifiedBy>Mariana Gonçalves</cp:lastModifiedBy>
  <cp:revision/>
  <dcterms:created xsi:type="dcterms:W3CDTF">2024-03-19T16:47:49Z</dcterms:created>
  <dcterms:modified xsi:type="dcterms:W3CDTF">2024-06-04T13:58:45Z</dcterms:modified>
  <cp:category/>
  <cp:contentStatus/>
</cp:coreProperties>
</file>