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120" windowWidth="18240" windowHeight="8475"/>
  </bookViews>
  <sheets>
    <sheet name="Sayfa1" sheetId="1" r:id="rId1"/>
    <sheet name="Sayfa2" sheetId="2" r:id="rId2"/>
    <sheet name="Sayfa3" sheetId="3" r:id="rId3"/>
  </sheets>
  <definedNames>
    <definedName name="crank">Sayfa1!$L$1</definedName>
    <definedName name="force">Sayfa1!$L$3</definedName>
    <definedName name="gama">Sayfa1!$E$1</definedName>
    <definedName name="gr">Sayfa1!$L$5</definedName>
    <definedName name="out">Sayfa1!$AS$14</definedName>
    <definedName name="output">Sayfa1!$AT$18</definedName>
    <definedName name="outstep">Sayfa1!$AT$14</definedName>
    <definedName name="sss">Sayfa1!$Q$4</definedName>
    <definedName name="theta2">Sayfa1!$Q$2</definedName>
    <definedName name="theta3">Sayfa1!$Q$3</definedName>
    <definedName name="xinitial">Sayfa1!$AU$10</definedName>
    <definedName name="y1initial">Sayfa1!$AX$8</definedName>
  </definedNames>
  <calcPr calcId="125725"/>
</workbook>
</file>

<file path=xl/calcChain.xml><?xml version="1.0" encoding="utf-8"?>
<calcChain xmlns="http://schemas.openxmlformats.org/spreadsheetml/2006/main">
  <c r="AR8" i="1"/>
  <c r="AR6"/>
  <c r="AR5"/>
  <c r="AR4"/>
  <c r="AR3"/>
  <c r="AR2"/>
  <c r="AJ16"/>
  <c r="AJ17"/>
  <c r="AM17" s="1"/>
  <c r="AJ18"/>
  <c r="AJ19"/>
  <c r="AM19" s="1"/>
  <c r="AJ20"/>
  <c r="AJ21"/>
  <c r="AM21" s="1"/>
  <c r="AJ22"/>
  <c r="AJ23"/>
  <c r="AM23" s="1"/>
  <c r="AJ24"/>
  <c r="AJ25"/>
  <c r="AM25" s="1"/>
  <c r="AJ26"/>
  <c r="AJ27"/>
  <c r="AM27" s="1"/>
  <c r="AJ28"/>
  <c r="AJ29"/>
  <c r="AM29" s="1"/>
  <c r="AJ30"/>
  <c r="AJ31"/>
  <c r="AM31" s="1"/>
  <c r="AJ32"/>
  <c r="AJ33"/>
  <c r="AM33" s="1"/>
  <c r="AJ34"/>
  <c r="AJ35"/>
  <c r="AM35" s="1"/>
  <c r="AJ36"/>
  <c r="AJ37"/>
  <c r="AM37" s="1"/>
  <c r="AJ38"/>
  <c r="AJ39"/>
  <c r="AM39" s="1"/>
  <c r="AJ40"/>
  <c r="AJ41"/>
  <c r="AM41" s="1"/>
  <c r="AJ42"/>
  <c r="AJ43"/>
  <c r="AM43" s="1"/>
  <c r="AJ44"/>
  <c r="AJ45"/>
  <c r="AM45" s="1"/>
  <c r="AJ46"/>
  <c r="AJ47"/>
  <c r="AM47" s="1"/>
  <c r="AJ48"/>
  <c r="AJ49"/>
  <c r="AM49" s="1"/>
  <c r="AJ50"/>
  <c r="AJ51"/>
  <c r="AM51" s="1"/>
  <c r="AJ52"/>
  <c r="AJ53"/>
  <c r="AM53" s="1"/>
  <c r="AJ54"/>
  <c r="AJ55"/>
  <c r="AM55" s="1"/>
  <c r="AJ56"/>
  <c r="AJ57"/>
  <c r="AM57" s="1"/>
  <c r="AJ58"/>
  <c r="AJ59"/>
  <c r="AM59" s="1"/>
  <c r="AJ60"/>
  <c r="AJ61"/>
  <c r="AM61" s="1"/>
  <c r="AJ62"/>
  <c r="AJ63"/>
  <c r="AM63" s="1"/>
  <c r="AJ64"/>
  <c r="AJ65"/>
  <c r="AM65" s="1"/>
  <c r="AJ66"/>
  <c r="AJ67"/>
  <c r="AM67" s="1"/>
  <c r="AJ68"/>
  <c r="AJ69"/>
  <c r="AM69" s="1"/>
  <c r="AJ70"/>
  <c r="AJ71"/>
  <c r="AM71" s="1"/>
  <c r="AJ72"/>
  <c r="AJ73"/>
  <c r="AM73" s="1"/>
  <c r="AJ74"/>
  <c r="AJ75"/>
  <c r="AM75" s="1"/>
  <c r="AJ76"/>
  <c r="AJ77"/>
  <c r="AM77" s="1"/>
  <c r="AJ78"/>
  <c r="AJ79"/>
  <c r="AM79" s="1"/>
  <c r="AJ80"/>
  <c r="AJ81"/>
  <c r="AM81" s="1"/>
  <c r="AJ82"/>
  <c r="AJ83"/>
  <c r="AM83" s="1"/>
  <c r="AJ84"/>
  <c r="AJ85"/>
  <c r="AM85" s="1"/>
  <c r="AJ86"/>
  <c r="AJ87"/>
  <c r="AM87" s="1"/>
  <c r="AJ88"/>
  <c r="AJ89"/>
  <c r="AM89" s="1"/>
  <c r="AJ90"/>
  <c r="AJ91"/>
  <c r="AM91" s="1"/>
  <c r="AJ92"/>
  <c r="AJ93"/>
  <c r="AM93" s="1"/>
  <c r="AJ94"/>
  <c r="AJ95"/>
  <c r="AM95" s="1"/>
  <c r="AJ96"/>
  <c r="AJ97"/>
  <c r="AM97" s="1"/>
  <c r="AJ98"/>
  <c r="AJ99"/>
  <c r="AM99" s="1"/>
  <c r="AJ100"/>
  <c r="AJ101"/>
  <c r="AM101" s="1"/>
  <c r="AJ102"/>
  <c r="AJ103"/>
  <c r="AM103" s="1"/>
  <c r="AJ104"/>
  <c r="AJ105"/>
  <c r="AM105" s="1"/>
  <c r="AJ106"/>
  <c r="AJ107"/>
  <c r="AM107" s="1"/>
  <c r="AJ108"/>
  <c r="AJ109"/>
  <c r="AM109" s="1"/>
  <c r="AJ110"/>
  <c r="AJ111"/>
  <c r="AM111" s="1"/>
  <c r="AJ112"/>
  <c r="AJ113"/>
  <c r="AM113" s="1"/>
  <c r="AJ114"/>
  <c r="AJ115"/>
  <c r="AM115" s="1"/>
  <c r="AJ116"/>
  <c r="AJ117"/>
  <c r="AM117" s="1"/>
  <c r="AJ118"/>
  <c r="AJ119"/>
  <c r="AM119" s="1"/>
  <c r="AJ120"/>
  <c r="AJ121"/>
  <c r="AM121" s="1"/>
  <c r="AJ122"/>
  <c r="AJ123"/>
  <c r="AM123" s="1"/>
  <c r="AJ124"/>
  <c r="AJ125"/>
  <c r="AM125" s="1"/>
  <c r="AJ126"/>
  <c r="AJ127"/>
  <c r="AM127" s="1"/>
  <c r="AJ128"/>
  <c r="AJ129"/>
  <c r="AM129" s="1"/>
  <c r="AJ130"/>
  <c r="AJ131"/>
  <c r="AM131" s="1"/>
  <c r="AJ132"/>
  <c r="AJ133"/>
  <c r="AM133" s="1"/>
  <c r="AJ134"/>
  <c r="AJ135"/>
  <c r="AM135" s="1"/>
  <c r="AJ136"/>
  <c r="AJ137"/>
  <c r="AM137" s="1"/>
  <c r="AJ138"/>
  <c r="AJ139"/>
  <c r="AM139" s="1"/>
  <c r="AJ140"/>
  <c r="AJ141"/>
  <c r="AM141" s="1"/>
  <c r="AJ142"/>
  <c r="AJ143"/>
  <c r="AM143" s="1"/>
  <c r="AJ144"/>
  <c r="AJ145"/>
  <c r="AM145" s="1"/>
  <c r="AJ146"/>
  <c r="AJ147"/>
  <c r="AM147" s="1"/>
  <c r="AJ148"/>
  <c r="AJ149"/>
  <c r="AM149" s="1"/>
  <c r="AJ150"/>
  <c r="AJ151"/>
  <c r="AM151" s="1"/>
  <c r="AJ152"/>
  <c r="AJ153"/>
  <c r="AM153" s="1"/>
  <c r="AJ154"/>
  <c r="AJ155"/>
  <c r="AM155" s="1"/>
  <c r="AJ156"/>
  <c r="AJ157"/>
  <c r="AM157" s="1"/>
  <c r="AJ158"/>
  <c r="AJ159"/>
  <c r="AM159" s="1"/>
  <c r="AJ160"/>
  <c r="AJ161"/>
  <c r="AM161" s="1"/>
  <c r="AJ162"/>
  <c r="AJ163"/>
  <c r="AM163" s="1"/>
  <c r="AJ164"/>
  <c r="AJ165"/>
  <c r="AM165" s="1"/>
  <c r="AJ166"/>
  <c r="AJ167"/>
  <c r="AM167" s="1"/>
  <c r="AJ168"/>
  <c r="AJ169"/>
  <c r="AM169" s="1"/>
  <c r="AJ170"/>
  <c r="AJ171"/>
  <c r="AM171" s="1"/>
  <c r="AJ172"/>
  <c r="AJ173"/>
  <c r="AM173" s="1"/>
  <c r="AJ174"/>
  <c r="AJ175"/>
  <c r="AM175" s="1"/>
  <c r="AJ176"/>
  <c r="AJ177"/>
  <c r="AM177" s="1"/>
  <c r="AJ178"/>
  <c r="AJ179"/>
  <c r="AM179" s="1"/>
  <c r="AJ180"/>
  <c r="AJ181"/>
  <c r="AM181" s="1"/>
  <c r="AJ182"/>
  <c r="AJ183"/>
  <c r="AM183" s="1"/>
  <c r="AJ184"/>
  <c r="AJ185"/>
  <c r="AM185" s="1"/>
  <c r="AJ186"/>
  <c r="AJ187"/>
  <c r="AM187" s="1"/>
  <c r="AJ188"/>
  <c r="AJ189"/>
  <c r="AM189" s="1"/>
  <c r="AJ190"/>
  <c r="AJ191"/>
  <c r="AM191" s="1"/>
  <c r="AJ192"/>
  <c r="AJ193"/>
  <c r="AM193" s="1"/>
  <c r="AJ194"/>
  <c r="AJ195"/>
  <c r="AM195" s="1"/>
  <c r="AJ196"/>
  <c r="AJ197"/>
  <c r="AM197" s="1"/>
  <c r="AJ198"/>
  <c r="AJ199"/>
  <c r="AM199" s="1"/>
  <c r="AJ200"/>
  <c r="AJ201"/>
  <c r="AM201" s="1"/>
  <c r="AJ202"/>
  <c r="AJ203"/>
  <c r="AM203" s="1"/>
  <c r="AJ204"/>
  <c r="AJ205"/>
  <c r="AM205" s="1"/>
  <c r="AJ206"/>
  <c r="AJ207"/>
  <c r="AM207" s="1"/>
  <c r="AJ208"/>
  <c r="AJ209"/>
  <c r="AM209" s="1"/>
  <c r="AJ210"/>
  <c r="AJ211"/>
  <c r="AM211" s="1"/>
  <c r="AJ212"/>
  <c r="AJ213"/>
  <c r="AM213" s="1"/>
  <c r="AJ214"/>
  <c r="AJ215"/>
  <c r="AM215" s="1"/>
  <c r="AJ216"/>
  <c r="AJ217"/>
  <c r="AM217" s="1"/>
  <c r="AJ218"/>
  <c r="AJ219"/>
  <c r="AM219" s="1"/>
  <c r="AJ220"/>
  <c r="AJ221"/>
  <c r="AM221" s="1"/>
  <c r="AJ222"/>
  <c r="AJ223"/>
  <c r="AM223" s="1"/>
  <c r="AJ224"/>
  <c r="AJ225"/>
  <c r="AM225" s="1"/>
  <c r="AJ226"/>
  <c r="AJ227"/>
  <c r="AM227" s="1"/>
  <c r="AJ228"/>
  <c r="AJ229"/>
  <c r="AM229" s="1"/>
  <c r="AJ230"/>
  <c r="AJ231"/>
  <c r="AM231" s="1"/>
  <c r="AJ232"/>
  <c r="AJ233"/>
  <c r="AM233" s="1"/>
  <c r="AJ234"/>
  <c r="AJ235"/>
  <c r="AM235" s="1"/>
  <c r="AJ236"/>
  <c r="AJ237"/>
  <c r="AM237" s="1"/>
  <c r="AJ238"/>
  <c r="AJ239"/>
  <c r="AM239" s="1"/>
  <c r="AJ240"/>
  <c r="AJ241"/>
  <c r="AM241" s="1"/>
  <c r="AJ242"/>
  <c r="AJ243"/>
  <c r="AM243" s="1"/>
  <c r="AJ244"/>
  <c r="AJ245"/>
  <c r="AM245" s="1"/>
  <c r="AJ246"/>
  <c r="AJ247"/>
  <c r="AM247" s="1"/>
  <c r="AJ248"/>
  <c r="AJ249"/>
  <c r="AM249" s="1"/>
  <c r="AJ250"/>
  <c r="AJ251"/>
  <c r="AM251" s="1"/>
  <c r="AJ252"/>
  <c r="AJ253"/>
  <c r="AM253" s="1"/>
  <c r="AJ254"/>
  <c r="AJ255"/>
  <c r="AM255" s="1"/>
  <c r="AJ256"/>
  <c r="AJ257"/>
  <c r="AM257" s="1"/>
  <c r="AJ258"/>
  <c r="AJ259"/>
  <c r="AM259" s="1"/>
  <c r="AJ260"/>
  <c r="AJ261"/>
  <c r="AM261" s="1"/>
  <c r="AJ262"/>
  <c r="AJ263"/>
  <c r="AM263" s="1"/>
  <c r="AJ264"/>
  <c r="AJ265"/>
  <c r="AM265" s="1"/>
  <c r="AJ266"/>
  <c r="AJ267"/>
  <c r="AM267" s="1"/>
  <c r="AJ268"/>
  <c r="AJ269"/>
  <c r="AM269" s="1"/>
  <c r="AJ270"/>
  <c r="AJ271"/>
  <c r="AM271" s="1"/>
  <c r="AJ272"/>
  <c r="AJ273"/>
  <c r="AM273" s="1"/>
  <c r="AJ274"/>
  <c r="AJ275"/>
  <c r="AM275" s="1"/>
  <c r="AJ276"/>
  <c r="AJ277"/>
  <c r="AM277" s="1"/>
  <c r="AJ278"/>
  <c r="AJ279"/>
  <c r="AM279" s="1"/>
  <c r="AJ280"/>
  <c r="AJ281"/>
  <c r="AM281" s="1"/>
  <c r="AJ282"/>
  <c r="AJ283"/>
  <c r="AM283" s="1"/>
  <c r="AJ284"/>
  <c r="AJ285"/>
  <c r="AM285" s="1"/>
  <c r="AJ286"/>
  <c r="AJ287"/>
  <c r="AM287" s="1"/>
  <c r="AJ288"/>
  <c r="AJ289"/>
  <c r="AM289" s="1"/>
  <c r="AJ290"/>
  <c r="AJ291"/>
  <c r="AM291" s="1"/>
  <c r="AJ292"/>
  <c r="AJ293"/>
  <c r="AM293" s="1"/>
  <c r="AJ294"/>
  <c r="AJ295"/>
  <c r="AM295" s="1"/>
  <c r="AJ296"/>
  <c r="AJ297"/>
  <c r="AM297" s="1"/>
  <c r="AJ298"/>
  <c r="AJ299"/>
  <c r="AM299" s="1"/>
  <c r="AJ300"/>
  <c r="AJ301"/>
  <c r="AM301" s="1"/>
  <c r="AJ302"/>
  <c r="AJ303"/>
  <c r="AM303" s="1"/>
  <c r="AJ304"/>
  <c r="AJ305"/>
  <c r="AM305" s="1"/>
  <c r="AJ306"/>
  <c r="AJ307"/>
  <c r="AM307" s="1"/>
  <c r="AJ308"/>
  <c r="AJ309"/>
  <c r="AM309" s="1"/>
  <c r="AJ310"/>
  <c r="AJ311"/>
  <c r="AM311" s="1"/>
  <c r="AJ312"/>
  <c r="AJ313"/>
  <c r="AM313" s="1"/>
  <c r="AJ314"/>
  <c r="AJ315"/>
  <c r="AM315" s="1"/>
  <c r="AJ316"/>
  <c r="AJ317"/>
  <c r="AM317" s="1"/>
  <c r="AJ318"/>
  <c r="AJ319"/>
  <c r="AM319" s="1"/>
  <c r="AJ320"/>
  <c r="AJ321"/>
  <c r="AM321" s="1"/>
  <c r="AJ322"/>
  <c r="AJ323"/>
  <c r="AM323" s="1"/>
  <c r="AJ324"/>
  <c r="AJ325"/>
  <c r="AM325" s="1"/>
  <c r="AJ326"/>
  <c r="AJ327"/>
  <c r="AM327" s="1"/>
  <c r="AJ328"/>
  <c r="AJ329"/>
  <c r="AM329" s="1"/>
  <c r="AJ330"/>
  <c r="AJ331"/>
  <c r="AM331" s="1"/>
  <c r="AJ332"/>
  <c r="AJ333"/>
  <c r="AM333" s="1"/>
  <c r="AJ334"/>
  <c r="AJ335"/>
  <c r="AM335" s="1"/>
  <c r="AJ336"/>
  <c r="AJ337"/>
  <c r="AM337" s="1"/>
  <c r="AJ338"/>
  <c r="AJ339"/>
  <c r="AM339" s="1"/>
  <c r="AJ340"/>
  <c r="AJ341"/>
  <c r="AM341" s="1"/>
  <c r="AJ342"/>
  <c r="AJ343"/>
  <c r="AM343" s="1"/>
  <c r="AJ344"/>
  <c r="AJ345"/>
  <c r="AM345" s="1"/>
  <c r="AJ346"/>
  <c r="AJ347"/>
  <c r="AM347" s="1"/>
  <c r="AJ348"/>
  <c r="AJ349"/>
  <c r="AM349" s="1"/>
  <c r="AJ350"/>
  <c r="AJ351"/>
  <c r="AM351" s="1"/>
  <c r="AJ352"/>
  <c r="AJ353"/>
  <c r="AM353" s="1"/>
  <c r="AJ354"/>
  <c r="AJ355"/>
  <c r="AM355" s="1"/>
  <c r="AJ356"/>
  <c r="AJ357"/>
  <c r="AM357" s="1"/>
  <c r="AJ358"/>
  <c r="AJ359"/>
  <c r="AM359" s="1"/>
  <c r="AJ360"/>
  <c r="AJ361"/>
  <c r="AM361" s="1"/>
  <c r="AJ362"/>
  <c r="AJ363"/>
  <c r="AM363" s="1"/>
  <c r="AJ364"/>
  <c r="AJ365"/>
  <c r="AM365" s="1"/>
  <c r="AJ366"/>
  <c r="AJ367"/>
  <c r="AM367" s="1"/>
  <c r="AJ368"/>
  <c r="AJ369"/>
  <c r="AM369" s="1"/>
  <c r="AJ370"/>
  <c r="AJ371"/>
  <c r="AM371" s="1"/>
  <c r="AJ372"/>
  <c r="AJ373"/>
  <c r="AM373" s="1"/>
  <c r="AJ374"/>
  <c r="AJ15"/>
  <c r="AJ14"/>
  <c r="AC14"/>
  <c r="AM18"/>
  <c r="AM20"/>
  <c r="AM22"/>
  <c r="AM24"/>
  <c r="AM26"/>
  <c r="AM28"/>
  <c r="AM30"/>
  <c r="AM32"/>
  <c r="AM34"/>
  <c r="AM36"/>
  <c r="AM38"/>
  <c r="AM40"/>
  <c r="AM42"/>
  <c r="AM44"/>
  <c r="AM46"/>
  <c r="AM48"/>
  <c r="AM50"/>
  <c r="AM52"/>
  <c r="AM54"/>
  <c r="AM56"/>
  <c r="AM58"/>
  <c r="AM60"/>
  <c r="AM62"/>
  <c r="AM64"/>
  <c r="AM66"/>
  <c r="AM68"/>
  <c r="AM70"/>
  <c r="AM72"/>
  <c r="AM74"/>
  <c r="AM76"/>
  <c r="AM78"/>
  <c r="AM80"/>
  <c r="AM82"/>
  <c r="AM84"/>
  <c r="AM86"/>
  <c r="AM88"/>
  <c r="AM90"/>
  <c r="AM92"/>
  <c r="AM94"/>
  <c r="AM96"/>
  <c r="AM98"/>
  <c r="AM100"/>
  <c r="AM102"/>
  <c r="AM104"/>
  <c r="AM106"/>
  <c r="AM108"/>
  <c r="AM110"/>
  <c r="AM112"/>
  <c r="AM114"/>
  <c r="AM116"/>
  <c r="AM118"/>
  <c r="AM120"/>
  <c r="AM122"/>
  <c r="AM124"/>
  <c r="AM126"/>
  <c r="AM128"/>
  <c r="AM130"/>
  <c r="AM132"/>
  <c r="AM134"/>
  <c r="AM136"/>
  <c r="AM138"/>
  <c r="AM140"/>
  <c r="AM142"/>
  <c r="AM144"/>
  <c r="AM146"/>
  <c r="AM148"/>
  <c r="AM150"/>
  <c r="AM152"/>
  <c r="AM154"/>
  <c r="AM156"/>
  <c r="AM158"/>
  <c r="AM160"/>
  <c r="AM162"/>
  <c r="AM164"/>
  <c r="AM166"/>
  <c r="AM168"/>
  <c r="AM170"/>
  <c r="AM172"/>
  <c r="AM174"/>
  <c r="AM176"/>
  <c r="AM178"/>
  <c r="AM180"/>
  <c r="AM182"/>
  <c r="AM184"/>
  <c r="AM186"/>
  <c r="AM188"/>
  <c r="AM190"/>
  <c r="AM192"/>
  <c r="AM194"/>
  <c r="AM196"/>
  <c r="AM198"/>
  <c r="AM200"/>
  <c r="AM202"/>
  <c r="AM204"/>
  <c r="AM206"/>
  <c r="AM208"/>
  <c r="AM210"/>
  <c r="AM212"/>
  <c r="AM214"/>
  <c r="AM216"/>
  <c r="AM218"/>
  <c r="AM220"/>
  <c r="AM222"/>
  <c r="AM224"/>
  <c r="AM226"/>
  <c r="AM228"/>
  <c r="AM230"/>
  <c r="AM232"/>
  <c r="AM234"/>
  <c r="AM236"/>
  <c r="AM238"/>
  <c r="AM240"/>
  <c r="AM242"/>
  <c r="AM244"/>
  <c r="AM246"/>
  <c r="AM248"/>
  <c r="AM250"/>
  <c r="AM252"/>
  <c r="AM254"/>
  <c r="AM256"/>
  <c r="AM258"/>
  <c r="AM260"/>
  <c r="AM262"/>
  <c r="AM264"/>
  <c r="AM266"/>
  <c r="AM268"/>
  <c r="AM270"/>
  <c r="AM272"/>
  <c r="AM274"/>
  <c r="AM276"/>
  <c r="AM278"/>
  <c r="AM280"/>
  <c r="AM282"/>
  <c r="AM284"/>
  <c r="AM286"/>
  <c r="AM288"/>
  <c r="AM290"/>
  <c r="AM292"/>
  <c r="AM294"/>
  <c r="AM296"/>
  <c r="AM298"/>
  <c r="AM300"/>
  <c r="AM302"/>
  <c r="AM304"/>
  <c r="AM306"/>
  <c r="AM308"/>
  <c r="AM310"/>
  <c r="AM312"/>
  <c r="AM314"/>
  <c r="AM316"/>
  <c r="AM318"/>
  <c r="AM320"/>
  <c r="AM322"/>
  <c r="AM324"/>
  <c r="AM326"/>
  <c r="AM328"/>
  <c r="AM330"/>
  <c r="AM332"/>
  <c r="AM334"/>
  <c r="AM336"/>
  <c r="AM338"/>
  <c r="AM340"/>
  <c r="AM342"/>
  <c r="AM344"/>
  <c r="AM346"/>
  <c r="AM348"/>
  <c r="AM350"/>
  <c r="AM352"/>
  <c r="AM354"/>
  <c r="AM356"/>
  <c r="AM358"/>
  <c r="AM360"/>
  <c r="AM362"/>
  <c r="AM364"/>
  <c r="AM366"/>
  <c r="AM368"/>
  <c r="AM370"/>
  <c r="AM372"/>
  <c r="AM374"/>
  <c r="AM15"/>
  <c r="AM16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15"/>
  <c r="Y16"/>
  <c r="Y17"/>
  <c r="Y14"/>
  <c r="L1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L149"/>
  <c r="AL150"/>
  <c r="AL151"/>
  <c r="AL152"/>
  <c r="AL153"/>
  <c r="AL154"/>
  <c r="AL155"/>
  <c r="AL156"/>
  <c r="AL157"/>
  <c r="AL158"/>
  <c r="AL159"/>
  <c r="AL160"/>
  <c r="AL161"/>
  <c r="AL162"/>
  <c r="AL163"/>
  <c r="AL164"/>
  <c r="AL165"/>
  <c r="AL166"/>
  <c r="AL167"/>
  <c r="AL168"/>
  <c r="AL169"/>
  <c r="AL170"/>
  <c r="AL171"/>
  <c r="AL172"/>
  <c r="AL173"/>
  <c r="AL174"/>
  <c r="AL175"/>
  <c r="AL176"/>
  <c r="AL177"/>
  <c r="AL178"/>
  <c r="AL179"/>
  <c r="AL180"/>
  <c r="AL181"/>
  <c r="AL182"/>
  <c r="AL183"/>
  <c r="AL184"/>
  <c r="AL185"/>
  <c r="AL186"/>
  <c r="AL187"/>
  <c r="AL188"/>
  <c r="AL189"/>
  <c r="AL190"/>
  <c r="AL191"/>
  <c r="AL192"/>
  <c r="AL193"/>
  <c r="AL194"/>
  <c r="AL195"/>
  <c r="AL196"/>
  <c r="AL197"/>
  <c r="AL198"/>
  <c r="AL199"/>
  <c r="AL200"/>
  <c r="AL201"/>
  <c r="AL202"/>
  <c r="AL203"/>
  <c r="AL204"/>
  <c r="AL205"/>
  <c r="AL206"/>
  <c r="AL207"/>
  <c r="AL208"/>
  <c r="AL209"/>
  <c r="AL210"/>
  <c r="AL211"/>
  <c r="AL212"/>
  <c r="AL213"/>
  <c r="AL214"/>
  <c r="AL215"/>
  <c r="AL216"/>
  <c r="AL217"/>
  <c r="AL218"/>
  <c r="AL219"/>
  <c r="AL220"/>
  <c r="AL221"/>
  <c r="AL222"/>
  <c r="AL223"/>
  <c r="AL224"/>
  <c r="AL225"/>
  <c r="AL226"/>
  <c r="AL227"/>
  <c r="AL228"/>
  <c r="AL229"/>
  <c r="AL230"/>
  <c r="AL231"/>
  <c r="AL232"/>
  <c r="AL233"/>
  <c r="AL234"/>
  <c r="AL235"/>
  <c r="AL236"/>
  <c r="AL237"/>
  <c r="AL238"/>
  <c r="AL239"/>
  <c r="AL240"/>
  <c r="AL241"/>
  <c r="AL242"/>
  <c r="AL243"/>
  <c r="AL244"/>
  <c r="AL245"/>
  <c r="AL246"/>
  <c r="AL247"/>
  <c r="AL248"/>
  <c r="AL249"/>
  <c r="AL250"/>
  <c r="AL251"/>
  <c r="AL252"/>
  <c r="AL253"/>
  <c r="AL254"/>
  <c r="AL255"/>
  <c r="AL256"/>
  <c r="AL257"/>
  <c r="AL258"/>
  <c r="AL259"/>
  <c r="AL260"/>
  <c r="AL261"/>
  <c r="AL262"/>
  <c r="AL263"/>
  <c r="AL264"/>
  <c r="AL265"/>
  <c r="AL266"/>
  <c r="AL267"/>
  <c r="AL268"/>
  <c r="AL269"/>
  <c r="AL270"/>
  <c r="AL271"/>
  <c r="AL272"/>
  <c r="AL273"/>
  <c r="AL274"/>
  <c r="AL275"/>
  <c r="AL276"/>
  <c r="AL277"/>
  <c r="AL278"/>
  <c r="AL279"/>
  <c r="AL280"/>
  <c r="AL281"/>
  <c r="AL282"/>
  <c r="AL283"/>
  <c r="AL284"/>
  <c r="AL285"/>
  <c r="AL286"/>
  <c r="AL287"/>
  <c r="AL288"/>
  <c r="AL289"/>
  <c r="AL290"/>
  <c r="AL291"/>
  <c r="AL292"/>
  <c r="AL293"/>
  <c r="AL294"/>
  <c r="AL295"/>
  <c r="AL296"/>
  <c r="AL297"/>
  <c r="AL298"/>
  <c r="AL299"/>
  <c r="AL300"/>
  <c r="AL301"/>
  <c r="AL302"/>
  <c r="AL303"/>
  <c r="AL304"/>
  <c r="AL305"/>
  <c r="AL306"/>
  <c r="AL307"/>
  <c r="AL308"/>
  <c r="AL309"/>
  <c r="AL310"/>
  <c r="AL311"/>
  <c r="AL312"/>
  <c r="AL313"/>
  <c r="AL314"/>
  <c r="AL315"/>
  <c r="AL316"/>
  <c r="AL317"/>
  <c r="AL318"/>
  <c r="AL319"/>
  <c r="AL320"/>
  <c r="AL321"/>
  <c r="AL322"/>
  <c r="AL323"/>
  <c r="AL324"/>
  <c r="AL325"/>
  <c r="AL326"/>
  <c r="AL327"/>
  <c r="AL328"/>
  <c r="AL329"/>
  <c r="AL330"/>
  <c r="AL331"/>
  <c r="AL332"/>
  <c r="AL333"/>
  <c r="AL334"/>
  <c r="AL335"/>
  <c r="AL336"/>
  <c r="AL337"/>
  <c r="AL338"/>
  <c r="AL339"/>
  <c r="AL340"/>
  <c r="AL341"/>
  <c r="AL342"/>
  <c r="AL343"/>
  <c r="AL344"/>
  <c r="AL345"/>
  <c r="AL346"/>
  <c r="AL347"/>
  <c r="AL348"/>
  <c r="AL349"/>
  <c r="AL350"/>
  <c r="AL351"/>
  <c r="AL352"/>
  <c r="AL353"/>
  <c r="AL354"/>
  <c r="AL355"/>
  <c r="AL356"/>
  <c r="AL357"/>
  <c r="AL358"/>
  <c r="AL359"/>
  <c r="AL360"/>
  <c r="AL361"/>
  <c r="AL362"/>
  <c r="AL363"/>
  <c r="AL364"/>
  <c r="AL365"/>
  <c r="AL366"/>
  <c r="AL367"/>
  <c r="AL368"/>
  <c r="AL369"/>
  <c r="AL370"/>
  <c r="AL371"/>
  <c r="AL372"/>
  <c r="AL373"/>
  <c r="AL374"/>
  <c r="AL15"/>
  <c r="AL16"/>
  <c r="AL17"/>
  <c r="AL18"/>
  <c r="AL19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122"/>
  <c r="AK123"/>
  <c r="AK124"/>
  <c r="AK125"/>
  <c r="AK126"/>
  <c r="AK127"/>
  <c r="AK128"/>
  <c r="AK129"/>
  <c r="AK130"/>
  <c r="AK131"/>
  <c r="AK132"/>
  <c r="AK133"/>
  <c r="AK134"/>
  <c r="AK135"/>
  <c r="AK136"/>
  <c r="AK137"/>
  <c r="AK138"/>
  <c r="AK139"/>
  <c r="AK140"/>
  <c r="AK141"/>
  <c r="AK142"/>
  <c r="AK143"/>
  <c r="AK144"/>
  <c r="AK145"/>
  <c r="AK146"/>
  <c r="AK147"/>
  <c r="AK148"/>
  <c r="AK149"/>
  <c r="AK150"/>
  <c r="AK151"/>
  <c r="AK152"/>
  <c r="AK153"/>
  <c r="AK154"/>
  <c r="AK155"/>
  <c r="AK156"/>
  <c r="AK157"/>
  <c r="AK158"/>
  <c r="AK159"/>
  <c r="AK160"/>
  <c r="AK161"/>
  <c r="AK162"/>
  <c r="AK163"/>
  <c r="AK164"/>
  <c r="AK165"/>
  <c r="AK166"/>
  <c r="AK167"/>
  <c r="AK168"/>
  <c r="AK169"/>
  <c r="AK170"/>
  <c r="AK171"/>
  <c r="AK172"/>
  <c r="AK173"/>
  <c r="AK174"/>
  <c r="AK175"/>
  <c r="AK176"/>
  <c r="AK177"/>
  <c r="AK178"/>
  <c r="AK179"/>
  <c r="AK180"/>
  <c r="AK181"/>
  <c r="AK182"/>
  <c r="AK183"/>
  <c r="AK184"/>
  <c r="AK185"/>
  <c r="AK186"/>
  <c r="AK187"/>
  <c r="AK188"/>
  <c r="AK189"/>
  <c r="AK190"/>
  <c r="AK191"/>
  <c r="AK192"/>
  <c r="AK193"/>
  <c r="AK194"/>
  <c r="AK195"/>
  <c r="AK196"/>
  <c r="AK197"/>
  <c r="AK198"/>
  <c r="AK199"/>
  <c r="AK200"/>
  <c r="AK201"/>
  <c r="AK202"/>
  <c r="AK203"/>
  <c r="AK204"/>
  <c r="AK205"/>
  <c r="AK206"/>
  <c r="AK207"/>
  <c r="AK208"/>
  <c r="AK209"/>
  <c r="AK210"/>
  <c r="AK211"/>
  <c r="AK212"/>
  <c r="AK213"/>
  <c r="AK214"/>
  <c r="AK215"/>
  <c r="AK216"/>
  <c r="AK217"/>
  <c r="AK218"/>
  <c r="AK219"/>
  <c r="AK220"/>
  <c r="AK221"/>
  <c r="AK222"/>
  <c r="AK223"/>
  <c r="AK224"/>
  <c r="AK225"/>
  <c r="AK226"/>
  <c r="AK227"/>
  <c r="AK228"/>
  <c r="AK229"/>
  <c r="AK230"/>
  <c r="AK231"/>
  <c r="AK232"/>
  <c r="AK233"/>
  <c r="AK234"/>
  <c r="AK235"/>
  <c r="AK236"/>
  <c r="AK237"/>
  <c r="AK238"/>
  <c r="AK239"/>
  <c r="AK240"/>
  <c r="AK241"/>
  <c r="AK242"/>
  <c r="AK243"/>
  <c r="AK244"/>
  <c r="AK245"/>
  <c r="AK246"/>
  <c r="AK247"/>
  <c r="AK248"/>
  <c r="AK249"/>
  <c r="AK250"/>
  <c r="AK251"/>
  <c r="AK252"/>
  <c r="AK253"/>
  <c r="AK254"/>
  <c r="AK255"/>
  <c r="AK256"/>
  <c r="AK257"/>
  <c r="AK258"/>
  <c r="AK259"/>
  <c r="AK260"/>
  <c r="AK261"/>
  <c r="AK262"/>
  <c r="AK263"/>
  <c r="AK264"/>
  <c r="AK265"/>
  <c r="AK266"/>
  <c r="AK267"/>
  <c r="AK268"/>
  <c r="AK269"/>
  <c r="AK270"/>
  <c r="AK271"/>
  <c r="AK272"/>
  <c r="AK273"/>
  <c r="AK274"/>
  <c r="AK275"/>
  <c r="AK276"/>
  <c r="AK277"/>
  <c r="AK278"/>
  <c r="AK279"/>
  <c r="AK280"/>
  <c r="AK281"/>
  <c r="AK282"/>
  <c r="AK283"/>
  <c r="AK284"/>
  <c r="AK285"/>
  <c r="AK286"/>
  <c r="AK287"/>
  <c r="AK288"/>
  <c r="AK289"/>
  <c r="AK290"/>
  <c r="AK291"/>
  <c r="AK292"/>
  <c r="AK293"/>
  <c r="AK294"/>
  <c r="AK295"/>
  <c r="AK296"/>
  <c r="AK297"/>
  <c r="AK298"/>
  <c r="AK299"/>
  <c r="AK300"/>
  <c r="AK301"/>
  <c r="AK302"/>
  <c r="AK303"/>
  <c r="AK304"/>
  <c r="AK305"/>
  <c r="AK306"/>
  <c r="AK307"/>
  <c r="AK308"/>
  <c r="AK309"/>
  <c r="AK310"/>
  <c r="AK311"/>
  <c r="AK312"/>
  <c r="AK313"/>
  <c r="AK314"/>
  <c r="AK315"/>
  <c r="AK316"/>
  <c r="AK317"/>
  <c r="AK318"/>
  <c r="AK319"/>
  <c r="AK320"/>
  <c r="AK321"/>
  <c r="AK322"/>
  <c r="AK323"/>
  <c r="AK324"/>
  <c r="AK325"/>
  <c r="AK326"/>
  <c r="AK327"/>
  <c r="AK328"/>
  <c r="AK329"/>
  <c r="AK330"/>
  <c r="AK331"/>
  <c r="AK332"/>
  <c r="AK333"/>
  <c r="AK334"/>
  <c r="AK335"/>
  <c r="AK336"/>
  <c r="AK337"/>
  <c r="AK338"/>
  <c r="AK339"/>
  <c r="AK340"/>
  <c r="AK341"/>
  <c r="AK342"/>
  <c r="AK343"/>
  <c r="AK344"/>
  <c r="AK345"/>
  <c r="AK346"/>
  <c r="AK347"/>
  <c r="AK348"/>
  <c r="AK349"/>
  <c r="AK350"/>
  <c r="AK351"/>
  <c r="AK352"/>
  <c r="AK353"/>
  <c r="AK354"/>
  <c r="AK355"/>
  <c r="AK356"/>
  <c r="AK357"/>
  <c r="AK358"/>
  <c r="AK359"/>
  <c r="AK360"/>
  <c r="AK361"/>
  <c r="AK362"/>
  <c r="AK363"/>
  <c r="AK364"/>
  <c r="AK365"/>
  <c r="AK366"/>
  <c r="AK367"/>
  <c r="AK368"/>
  <c r="AK369"/>
  <c r="AK370"/>
  <c r="AK371"/>
  <c r="AK372"/>
  <c r="AK373"/>
  <c r="AK374"/>
  <c r="AK15"/>
  <c r="AK14"/>
  <c r="AL14" s="1"/>
  <c r="E3"/>
  <c r="E1"/>
  <c r="B374"/>
  <c r="E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14"/>
  <c r="F1"/>
  <c r="B3"/>
  <c r="C15" s="1"/>
  <c r="G15" l="1"/>
  <c r="C374"/>
  <c r="C372"/>
  <c r="C370"/>
  <c r="C368"/>
  <c r="C366"/>
  <c r="C364"/>
  <c r="C362"/>
  <c r="C360"/>
  <c r="C358"/>
  <c r="C356"/>
  <c r="C354"/>
  <c r="C352"/>
  <c r="C350"/>
  <c r="C348"/>
  <c r="C346"/>
  <c r="C344"/>
  <c r="C342"/>
  <c r="C340"/>
  <c r="C338"/>
  <c r="C336"/>
  <c r="C334"/>
  <c r="C332"/>
  <c r="C330"/>
  <c r="C328"/>
  <c r="C326"/>
  <c r="C324"/>
  <c r="C322"/>
  <c r="C320"/>
  <c r="C318"/>
  <c r="C316"/>
  <c r="C314"/>
  <c r="C312"/>
  <c r="C310"/>
  <c r="C308"/>
  <c r="C306"/>
  <c r="C304"/>
  <c r="C302"/>
  <c r="C300"/>
  <c r="C298"/>
  <c r="C296"/>
  <c r="C294"/>
  <c r="C292"/>
  <c r="C290"/>
  <c r="C288"/>
  <c r="C286"/>
  <c r="C284"/>
  <c r="C282"/>
  <c r="C280"/>
  <c r="C278"/>
  <c r="C276"/>
  <c r="C274"/>
  <c r="C272"/>
  <c r="C270"/>
  <c r="C268"/>
  <c r="C266"/>
  <c r="C264"/>
  <c r="C262"/>
  <c r="C260"/>
  <c r="C258"/>
  <c r="C256"/>
  <c r="C254"/>
  <c r="C252"/>
  <c r="C250"/>
  <c r="C248"/>
  <c r="C246"/>
  <c r="C244"/>
  <c r="C242"/>
  <c r="C240"/>
  <c r="C238"/>
  <c r="C236"/>
  <c r="C234"/>
  <c r="C232"/>
  <c r="C230"/>
  <c r="C228"/>
  <c r="C226"/>
  <c r="C224"/>
  <c r="C222"/>
  <c r="C220"/>
  <c r="C218"/>
  <c r="C216"/>
  <c r="C214"/>
  <c r="C212"/>
  <c r="C210"/>
  <c r="C208"/>
  <c r="C206"/>
  <c r="C204"/>
  <c r="C202"/>
  <c r="C200"/>
  <c r="C198"/>
  <c r="C196"/>
  <c r="C194"/>
  <c r="C192"/>
  <c r="C190"/>
  <c r="C188"/>
  <c r="C186"/>
  <c r="C184"/>
  <c r="C182"/>
  <c r="C180"/>
  <c r="C178"/>
  <c r="C176"/>
  <c r="C174"/>
  <c r="C172"/>
  <c r="C170"/>
  <c r="C168"/>
  <c r="C166"/>
  <c r="C164"/>
  <c r="C162"/>
  <c r="C160"/>
  <c r="C158"/>
  <c r="C156"/>
  <c r="C154"/>
  <c r="C152"/>
  <c r="C150"/>
  <c r="C148"/>
  <c r="C146"/>
  <c r="C144"/>
  <c r="C142"/>
  <c r="C140"/>
  <c r="C138"/>
  <c r="C136"/>
  <c r="C134"/>
  <c r="C132"/>
  <c r="C130"/>
  <c r="C128"/>
  <c r="C126"/>
  <c r="C124"/>
  <c r="C122"/>
  <c r="C120"/>
  <c r="C118"/>
  <c r="C116"/>
  <c r="C114"/>
  <c r="C112"/>
  <c r="C110"/>
  <c r="C108"/>
  <c r="C106"/>
  <c r="C104"/>
  <c r="C102"/>
  <c r="C100"/>
  <c r="C98"/>
  <c r="C96"/>
  <c r="C94"/>
  <c r="C92"/>
  <c r="C90"/>
  <c r="C88"/>
  <c r="C86"/>
  <c r="C84"/>
  <c r="C82"/>
  <c r="C80"/>
  <c r="C78"/>
  <c r="E78" s="1"/>
  <c r="C76"/>
  <c r="C74"/>
  <c r="E74" s="1"/>
  <c r="C72"/>
  <c r="C70"/>
  <c r="E70" s="1"/>
  <c r="C68"/>
  <c r="C66"/>
  <c r="E66" s="1"/>
  <c r="C64"/>
  <c r="C62"/>
  <c r="E62" s="1"/>
  <c r="C60"/>
  <c r="C58"/>
  <c r="E58" s="1"/>
  <c r="C56"/>
  <c r="C54"/>
  <c r="E54" s="1"/>
  <c r="C52"/>
  <c r="C50"/>
  <c r="E50" s="1"/>
  <c r="C48"/>
  <c r="C46"/>
  <c r="E46" s="1"/>
  <c r="C44"/>
  <c r="C42"/>
  <c r="E42" s="1"/>
  <c r="C40"/>
  <c r="C38"/>
  <c r="E38" s="1"/>
  <c r="C36"/>
  <c r="C34"/>
  <c r="E34" s="1"/>
  <c r="C32"/>
  <c r="C30"/>
  <c r="E30" s="1"/>
  <c r="C28"/>
  <c r="C26"/>
  <c r="E26" s="1"/>
  <c r="C24"/>
  <c r="C22"/>
  <c r="E22" s="1"/>
  <c r="C20"/>
  <c r="C18"/>
  <c r="E18" s="1"/>
  <c r="C16"/>
  <c r="F14"/>
  <c r="E372"/>
  <c r="D370"/>
  <c r="E368"/>
  <c r="D366"/>
  <c r="E364"/>
  <c r="D362"/>
  <c r="E360"/>
  <c r="D358"/>
  <c r="E356"/>
  <c r="D354"/>
  <c r="E352"/>
  <c r="D350"/>
  <c r="E348"/>
  <c r="D346"/>
  <c r="E344"/>
  <c r="D342"/>
  <c r="E340"/>
  <c r="D338"/>
  <c r="E336"/>
  <c r="D334"/>
  <c r="E332"/>
  <c r="D330"/>
  <c r="E328"/>
  <c r="D326"/>
  <c r="E324"/>
  <c r="D322"/>
  <c r="E320"/>
  <c r="D318"/>
  <c r="E316"/>
  <c r="D314"/>
  <c r="E312"/>
  <c r="D310"/>
  <c r="E308"/>
  <c r="D306"/>
  <c r="E304"/>
  <c r="D302"/>
  <c r="E300"/>
  <c r="D298"/>
  <c r="G374"/>
  <c r="C14"/>
  <c r="E14" s="1"/>
  <c r="C373"/>
  <c r="E373" s="1"/>
  <c r="C371"/>
  <c r="E371" s="1"/>
  <c r="C369"/>
  <c r="E369" s="1"/>
  <c r="C367"/>
  <c r="E367" s="1"/>
  <c r="C365"/>
  <c r="E365" s="1"/>
  <c r="C363"/>
  <c r="E363" s="1"/>
  <c r="C361"/>
  <c r="E361" s="1"/>
  <c r="C359"/>
  <c r="E359" s="1"/>
  <c r="C357"/>
  <c r="E357" s="1"/>
  <c r="C355"/>
  <c r="E355" s="1"/>
  <c r="C353"/>
  <c r="E353" s="1"/>
  <c r="C351"/>
  <c r="E351" s="1"/>
  <c r="C349"/>
  <c r="E349" s="1"/>
  <c r="C347"/>
  <c r="E347" s="1"/>
  <c r="C345"/>
  <c r="E345" s="1"/>
  <c r="C343"/>
  <c r="E343" s="1"/>
  <c r="C341"/>
  <c r="E341" s="1"/>
  <c r="C339"/>
  <c r="E339" s="1"/>
  <c r="C337"/>
  <c r="E337" s="1"/>
  <c r="C335"/>
  <c r="E335" s="1"/>
  <c r="C333"/>
  <c r="E333" s="1"/>
  <c r="C331"/>
  <c r="E331" s="1"/>
  <c r="C329"/>
  <c r="E329" s="1"/>
  <c r="C327"/>
  <c r="E327" s="1"/>
  <c r="C325"/>
  <c r="E325" s="1"/>
  <c r="C323"/>
  <c r="E323" s="1"/>
  <c r="C321"/>
  <c r="E321" s="1"/>
  <c r="C319"/>
  <c r="E319" s="1"/>
  <c r="C317"/>
  <c r="E317" s="1"/>
  <c r="C315"/>
  <c r="E315" s="1"/>
  <c r="C313"/>
  <c r="E313" s="1"/>
  <c r="C311"/>
  <c r="E311" s="1"/>
  <c r="C309"/>
  <c r="E309" s="1"/>
  <c r="C307"/>
  <c r="E307" s="1"/>
  <c r="C305"/>
  <c r="E305" s="1"/>
  <c r="C303"/>
  <c r="E303" s="1"/>
  <c r="C301"/>
  <c r="E301" s="1"/>
  <c r="C299"/>
  <c r="E299" s="1"/>
  <c r="C297"/>
  <c r="C295"/>
  <c r="C293"/>
  <c r="C291"/>
  <c r="C289"/>
  <c r="C287"/>
  <c r="C285"/>
  <c r="C283"/>
  <c r="C281"/>
  <c r="C279"/>
  <c r="C277"/>
  <c r="C275"/>
  <c r="C273"/>
  <c r="C271"/>
  <c r="C269"/>
  <c r="C267"/>
  <c r="C265"/>
  <c r="C263"/>
  <c r="C261"/>
  <c r="C259"/>
  <c r="C257"/>
  <c r="C255"/>
  <c r="C253"/>
  <c r="C251"/>
  <c r="C249"/>
  <c r="C247"/>
  <c r="C245"/>
  <c r="C243"/>
  <c r="C241"/>
  <c r="C239"/>
  <c r="C237"/>
  <c r="C235"/>
  <c r="C233"/>
  <c r="C231"/>
  <c r="C229"/>
  <c r="C227"/>
  <c r="C225"/>
  <c r="C223"/>
  <c r="C221"/>
  <c r="C219"/>
  <c r="C217"/>
  <c r="C215"/>
  <c r="C213"/>
  <c r="C211"/>
  <c r="C209"/>
  <c r="C207"/>
  <c r="C205"/>
  <c r="C203"/>
  <c r="C201"/>
  <c r="C199"/>
  <c r="C197"/>
  <c r="C195"/>
  <c r="C193"/>
  <c r="C191"/>
  <c r="D191" s="1"/>
  <c r="C189"/>
  <c r="C187"/>
  <c r="D187" s="1"/>
  <c r="C185"/>
  <c r="C183"/>
  <c r="D183" s="1"/>
  <c r="C181"/>
  <c r="C179"/>
  <c r="D179" s="1"/>
  <c r="C177"/>
  <c r="C175"/>
  <c r="D175" s="1"/>
  <c r="C173"/>
  <c r="C171"/>
  <c r="D171" s="1"/>
  <c r="C169"/>
  <c r="C167"/>
  <c r="D167" s="1"/>
  <c r="C165"/>
  <c r="C163"/>
  <c r="D163" s="1"/>
  <c r="C161"/>
  <c r="C159"/>
  <c r="D159" s="1"/>
  <c r="C157"/>
  <c r="C155"/>
  <c r="D155" s="1"/>
  <c r="C153"/>
  <c r="C151"/>
  <c r="D151" s="1"/>
  <c r="C149"/>
  <c r="C147"/>
  <c r="D147" s="1"/>
  <c r="C145"/>
  <c r="C143"/>
  <c r="D143" s="1"/>
  <c r="C141"/>
  <c r="C139"/>
  <c r="D139" s="1"/>
  <c r="C137"/>
  <c r="C135"/>
  <c r="D135" s="1"/>
  <c r="C133"/>
  <c r="C131"/>
  <c r="D131" s="1"/>
  <c r="C129"/>
  <c r="C127"/>
  <c r="D127" s="1"/>
  <c r="C125"/>
  <c r="C123"/>
  <c r="D123" s="1"/>
  <c r="C121"/>
  <c r="C119"/>
  <c r="D119" s="1"/>
  <c r="C117"/>
  <c r="C115"/>
  <c r="D115" s="1"/>
  <c r="C113"/>
  <c r="C111"/>
  <c r="D111" s="1"/>
  <c r="C109"/>
  <c r="C107"/>
  <c r="D107" s="1"/>
  <c r="C105"/>
  <c r="C103"/>
  <c r="D103" s="1"/>
  <c r="C101"/>
  <c r="C99"/>
  <c r="D99" s="1"/>
  <c r="C97"/>
  <c r="C95"/>
  <c r="D95" s="1"/>
  <c r="C93"/>
  <c r="C91"/>
  <c r="D91" s="1"/>
  <c r="C89"/>
  <c r="C87"/>
  <c r="D87" s="1"/>
  <c r="C85"/>
  <c r="C83"/>
  <c r="D83" s="1"/>
  <c r="C81"/>
  <c r="C79"/>
  <c r="D79" s="1"/>
  <c r="C77"/>
  <c r="C75"/>
  <c r="D75" s="1"/>
  <c r="C73"/>
  <c r="C71"/>
  <c r="D71" s="1"/>
  <c r="C69"/>
  <c r="C67"/>
  <c r="D67" s="1"/>
  <c r="C65"/>
  <c r="C63"/>
  <c r="D63" s="1"/>
  <c r="C61"/>
  <c r="C59"/>
  <c r="D59" s="1"/>
  <c r="C57"/>
  <c r="C55"/>
  <c r="D55" s="1"/>
  <c r="C53"/>
  <c r="C51"/>
  <c r="D51" s="1"/>
  <c r="C49"/>
  <c r="C47"/>
  <c r="D47" s="1"/>
  <c r="C45"/>
  <c r="C43"/>
  <c r="D43" s="1"/>
  <c r="C41"/>
  <c r="C39"/>
  <c r="D39" s="1"/>
  <c r="C37"/>
  <c r="C35"/>
  <c r="D35" s="1"/>
  <c r="C33"/>
  <c r="C31"/>
  <c r="D31" s="1"/>
  <c r="C29"/>
  <c r="C27"/>
  <c r="D27" s="1"/>
  <c r="C25"/>
  <c r="C23"/>
  <c r="D23" s="1"/>
  <c r="C21"/>
  <c r="C19"/>
  <c r="D19" s="1"/>
  <c r="C17"/>
  <c r="F374"/>
  <c r="F372"/>
  <c r="F370"/>
  <c r="F368"/>
  <c r="F366"/>
  <c r="F364"/>
  <c r="F362"/>
  <c r="F360"/>
  <c r="F358"/>
  <c r="F356"/>
  <c r="F354"/>
  <c r="F352"/>
  <c r="F350"/>
  <c r="F348"/>
  <c r="F346"/>
  <c r="F344"/>
  <c r="F342"/>
  <c r="F340"/>
  <c r="F338"/>
  <c r="F336"/>
  <c r="F334"/>
  <c r="F332"/>
  <c r="F330"/>
  <c r="F328"/>
  <c r="F326"/>
  <c r="F324"/>
  <c r="F322"/>
  <c r="F320"/>
  <c r="F318"/>
  <c r="F316"/>
  <c r="F314"/>
  <c r="F312"/>
  <c r="F310"/>
  <c r="F308"/>
  <c r="F306"/>
  <c r="F304"/>
  <c r="F302"/>
  <c r="F300"/>
  <c r="F298"/>
  <c r="G372"/>
  <c r="G370"/>
  <c r="G368"/>
  <c r="G366"/>
  <c r="G364"/>
  <c r="G362"/>
  <c r="G360"/>
  <c r="G358"/>
  <c r="G356"/>
  <c r="G354"/>
  <c r="G352"/>
  <c r="G350"/>
  <c r="G348"/>
  <c r="G346"/>
  <c r="G344"/>
  <c r="G342"/>
  <c r="G340"/>
  <c r="G338"/>
  <c r="G336"/>
  <c r="G334"/>
  <c r="G332"/>
  <c r="G330"/>
  <c r="G328"/>
  <c r="G326"/>
  <c r="G324"/>
  <c r="G322"/>
  <c r="G320"/>
  <c r="G318"/>
  <c r="G316"/>
  <c r="G314"/>
  <c r="G312"/>
  <c r="G310"/>
  <c r="G308"/>
  <c r="G306"/>
  <c r="G304"/>
  <c r="G302"/>
  <c r="G300"/>
  <c r="G298"/>
  <c r="F373"/>
  <c r="F371"/>
  <c r="F369"/>
  <c r="F367"/>
  <c r="F365"/>
  <c r="F363"/>
  <c r="F361"/>
  <c r="F359"/>
  <c r="F357"/>
  <c r="F355"/>
  <c r="F353"/>
  <c r="F351"/>
  <c r="F349"/>
  <c r="F347"/>
  <c r="F345"/>
  <c r="F343"/>
  <c r="F341"/>
  <c r="F339"/>
  <c r="F337"/>
  <c r="F335"/>
  <c r="F333"/>
  <c r="F331"/>
  <c r="F329"/>
  <c r="F327"/>
  <c r="F325"/>
  <c r="F323"/>
  <c r="F321"/>
  <c r="F319"/>
  <c r="F317"/>
  <c r="F315"/>
  <c r="F313"/>
  <c r="F311"/>
  <c r="F309"/>
  <c r="F307"/>
  <c r="F305"/>
  <c r="F303"/>
  <c r="F301"/>
  <c r="F299"/>
  <c r="G373"/>
  <c r="G371"/>
  <c r="G369"/>
  <c r="G367"/>
  <c r="G365"/>
  <c r="G363"/>
  <c r="G361"/>
  <c r="G359"/>
  <c r="G357"/>
  <c r="G355"/>
  <c r="G353"/>
  <c r="G351"/>
  <c r="G349"/>
  <c r="G347"/>
  <c r="G345"/>
  <c r="G343"/>
  <c r="G341"/>
  <c r="G339"/>
  <c r="G337"/>
  <c r="G335"/>
  <c r="G333"/>
  <c r="G331"/>
  <c r="G329"/>
  <c r="G327"/>
  <c r="G325"/>
  <c r="G323"/>
  <c r="G321"/>
  <c r="G319"/>
  <c r="G317"/>
  <c r="G315"/>
  <c r="G313"/>
  <c r="G311"/>
  <c r="G309"/>
  <c r="G307"/>
  <c r="G305"/>
  <c r="G303"/>
  <c r="G301"/>
  <c r="G299"/>
  <c r="E296"/>
  <c r="G296"/>
  <c r="F296"/>
  <c r="E292"/>
  <c r="G292"/>
  <c r="F292"/>
  <c r="E288"/>
  <c r="G288"/>
  <c r="F288"/>
  <c r="E284"/>
  <c r="G284"/>
  <c r="F284"/>
  <c r="E280"/>
  <c r="G280"/>
  <c r="F280"/>
  <c r="E276"/>
  <c r="G276"/>
  <c r="F276"/>
  <c r="E272"/>
  <c r="G272"/>
  <c r="F272"/>
  <c r="D270"/>
  <c r="G270"/>
  <c r="F270"/>
  <c r="D266"/>
  <c r="G266"/>
  <c r="F266"/>
  <c r="D262"/>
  <c r="G262"/>
  <c r="F262"/>
  <c r="D258"/>
  <c r="G258"/>
  <c r="F258"/>
  <c r="D254"/>
  <c r="G254"/>
  <c r="F254"/>
  <c r="D250"/>
  <c r="G250"/>
  <c r="F250"/>
  <c r="D246"/>
  <c r="G246"/>
  <c r="F246"/>
  <c r="D242"/>
  <c r="G242"/>
  <c r="F242"/>
  <c r="D238"/>
  <c r="G238"/>
  <c r="F238"/>
  <c r="E236"/>
  <c r="G236"/>
  <c r="F236"/>
  <c r="E232"/>
  <c r="G232"/>
  <c r="F232"/>
  <c r="E228"/>
  <c r="G228"/>
  <c r="F228"/>
  <c r="E224"/>
  <c r="G224"/>
  <c r="F224"/>
  <c r="E220"/>
  <c r="G220"/>
  <c r="F220"/>
  <c r="E216"/>
  <c r="G216"/>
  <c r="F216"/>
  <c r="E212"/>
  <c r="G212"/>
  <c r="F212"/>
  <c r="E208"/>
  <c r="G208"/>
  <c r="F208"/>
  <c r="D206"/>
  <c r="G206"/>
  <c r="F206"/>
  <c r="D202"/>
  <c r="G202"/>
  <c r="F202"/>
  <c r="D198"/>
  <c r="G198"/>
  <c r="F198"/>
  <c r="D194"/>
  <c r="G194"/>
  <c r="F194"/>
  <c r="E190"/>
  <c r="G190"/>
  <c r="F190"/>
  <c r="E186"/>
  <c r="G186"/>
  <c r="F186"/>
  <c r="E182"/>
  <c r="G182"/>
  <c r="F182"/>
  <c r="E178"/>
  <c r="G178"/>
  <c r="F178"/>
  <c r="E174"/>
  <c r="G174"/>
  <c r="F174"/>
  <c r="E170"/>
  <c r="G170"/>
  <c r="F170"/>
  <c r="E166"/>
  <c r="G166"/>
  <c r="F166"/>
  <c r="E164"/>
  <c r="G164"/>
  <c r="F164"/>
  <c r="E160"/>
  <c r="G160"/>
  <c r="F160"/>
  <c r="E156"/>
  <c r="G156"/>
  <c r="F156"/>
  <c r="E152"/>
  <c r="G152"/>
  <c r="F152"/>
  <c r="E148"/>
  <c r="G148"/>
  <c r="F148"/>
  <c r="E144"/>
  <c r="G144"/>
  <c r="F144"/>
  <c r="E134"/>
  <c r="G134"/>
  <c r="F134"/>
  <c r="E297"/>
  <c r="G297"/>
  <c r="F297"/>
  <c r="E295"/>
  <c r="G295"/>
  <c r="F295"/>
  <c r="E293"/>
  <c r="G293"/>
  <c r="F293"/>
  <c r="E291"/>
  <c r="G291"/>
  <c r="F291"/>
  <c r="E289"/>
  <c r="G289"/>
  <c r="F289"/>
  <c r="E287"/>
  <c r="G287"/>
  <c r="F287"/>
  <c r="E285"/>
  <c r="G285"/>
  <c r="F285"/>
  <c r="E283"/>
  <c r="G283"/>
  <c r="F283"/>
  <c r="E281"/>
  <c r="G281"/>
  <c r="F281"/>
  <c r="E279"/>
  <c r="G279"/>
  <c r="F279"/>
  <c r="E277"/>
  <c r="G277"/>
  <c r="F277"/>
  <c r="E275"/>
  <c r="G275"/>
  <c r="F275"/>
  <c r="E273"/>
  <c r="G273"/>
  <c r="F273"/>
  <c r="E271"/>
  <c r="G271"/>
  <c r="F271"/>
  <c r="E269"/>
  <c r="G269"/>
  <c r="F269"/>
  <c r="E267"/>
  <c r="G267"/>
  <c r="F267"/>
  <c r="E265"/>
  <c r="G265"/>
  <c r="F265"/>
  <c r="E263"/>
  <c r="G263"/>
  <c r="F263"/>
  <c r="E261"/>
  <c r="G261"/>
  <c r="F261"/>
  <c r="E259"/>
  <c r="G259"/>
  <c r="F259"/>
  <c r="E257"/>
  <c r="G257"/>
  <c r="F257"/>
  <c r="E255"/>
  <c r="G255"/>
  <c r="F255"/>
  <c r="E253"/>
  <c r="G253"/>
  <c r="F253"/>
  <c r="E251"/>
  <c r="G251"/>
  <c r="F251"/>
  <c r="E249"/>
  <c r="G249"/>
  <c r="F249"/>
  <c r="E247"/>
  <c r="G247"/>
  <c r="F247"/>
  <c r="E245"/>
  <c r="G245"/>
  <c r="F245"/>
  <c r="E243"/>
  <c r="G243"/>
  <c r="F243"/>
  <c r="E241"/>
  <c r="G241"/>
  <c r="F241"/>
  <c r="E239"/>
  <c r="G239"/>
  <c r="F239"/>
  <c r="E237"/>
  <c r="G237"/>
  <c r="F237"/>
  <c r="E235"/>
  <c r="G235"/>
  <c r="F235"/>
  <c r="E233"/>
  <c r="G233"/>
  <c r="F233"/>
  <c r="E231"/>
  <c r="G231"/>
  <c r="F231"/>
  <c r="E229"/>
  <c r="G229"/>
  <c r="F229"/>
  <c r="E227"/>
  <c r="G227"/>
  <c r="F227"/>
  <c r="E225"/>
  <c r="G225"/>
  <c r="F225"/>
  <c r="E223"/>
  <c r="G223"/>
  <c r="F223"/>
  <c r="E221"/>
  <c r="G221"/>
  <c r="F221"/>
  <c r="E219"/>
  <c r="G219"/>
  <c r="F219"/>
  <c r="E217"/>
  <c r="G217"/>
  <c r="F217"/>
  <c r="E215"/>
  <c r="G215"/>
  <c r="F215"/>
  <c r="E213"/>
  <c r="G213"/>
  <c r="F213"/>
  <c r="E211"/>
  <c r="G211"/>
  <c r="F211"/>
  <c r="E209"/>
  <c r="G209"/>
  <c r="F209"/>
  <c r="E207"/>
  <c r="G207"/>
  <c r="F207"/>
  <c r="E205"/>
  <c r="G205"/>
  <c r="F205"/>
  <c r="E203"/>
  <c r="G203"/>
  <c r="F203"/>
  <c r="E201"/>
  <c r="G201"/>
  <c r="F201"/>
  <c r="E199"/>
  <c r="G199"/>
  <c r="F199"/>
  <c r="E197"/>
  <c r="G197"/>
  <c r="F197"/>
  <c r="E195"/>
  <c r="G195"/>
  <c r="F195"/>
  <c r="E193"/>
  <c r="G193"/>
  <c r="F193"/>
  <c r="G191"/>
  <c r="F191"/>
  <c r="G189"/>
  <c r="F189"/>
  <c r="G187"/>
  <c r="F187"/>
  <c r="G185"/>
  <c r="F185"/>
  <c r="G183"/>
  <c r="F183"/>
  <c r="G181"/>
  <c r="F181"/>
  <c r="G179"/>
  <c r="F179"/>
  <c r="G177"/>
  <c r="F177"/>
  <c r="G175"/>
  <c r="F175"/>
  <c r="G173"/>
  <c r="F173"/>
  <c r="G171"/>
  <c r="F171"/>
  <c r="G169"/>
  <c r="F169"/>
  <c r="G167"/>
  <c r="F167"/>
  <c r="G165"/>
  <c r="F165"/>
  <c r="G163"/>
  <c r="F163"/>
  <c r="G161"/>
  <c r="F161"/>
  <c r="G159"/>
  <c r="F159"/>
  <c r="G157"/>
  <c r="F157"/>
  <c r="G155"/>
  <c r="F155"/>
  <c r="G153"/>
  <c r="F153"/>
  <c r="G151"/>
  <c r="F151"/>
  <c r="G149"/>
  <c r="F149"/>
  <c r="G147"/>
  <c r="F147"/>
  <c r="G145"/>
  <c r="F145"/>
  <c r="G143"/>
  <c r="F143"/>
  <c r="G141"/>
  <c r="F141"/>
  <c r="G139"/>
  <c r="F139"/>
  <c r="G137"/>
  <c r="F137"/>
  <c r="G135"/>
  <c r="F135"/>
  <c r="G133"/>
  <c r="F133"/>
  <c r="G131"/>
  <c r="F131"/>
  <c r="G129"/>
  <c r="F129"/>
  <c r="G127"/>
  <c r="F127"/>
  <c r="G125"/>
  <c r="F125"/>
  <c r="G123"/>
  <c r="F123"/>
  <c r="G121"/>
  <c r="F121"/>
  <c r="G119"/>
  <c r="F119"/>
  <c r="G117"/>
  <c r="F117"/>
  <c r="G115"/>
  <c r="F115"/>
  <c r="G113"/>
  <c r="F113"/>
  <c r="G111"/>
  <c r="F111"/>
  <c r="G109"/>
  <c r="F109"/>
  <c r="G107"/>
  <c r="F107"/>
  <c r="G105"/>
  <c r="F105"/>
  <c r="G103"/>
  <c r="F103"/>
  <c r="G101"/>
  <c r="F101"/>
  <c r="D294"/>
  <c r="G294"/>
  <c r="F294"/>
  <c r="D290"/>
  <c r="G290"/>
  <c r="F290"/>
  <c r="D286"/>
  <c r="G286"/>
  <c r="F286"/>
  <c r="D282"/>
  <c r="G282"/>
  <c r="F282"/>
  <c r="D278"/>
  <c r="G278"/>
  <c r="F278"/>
  <c r="D274"/>
  <c r="G274"/>
  <c r="F274"/>
  <c r="E268"/>
  <c r="G268"/>
  <c r="F268"/>
  <c r="E264"/>
  <c r="G264"/>
  <c r="F264"/>
  <c r="E260"/>
  <c r="G260"/>
  <c r="F260"/>
  <c r="E256"/>
  <c r="G256"/>
  <c r="F256"/>
  <c r="E252"/>
  <c r="G252"/>
  <c r="F252"/>
  <c r="E248"/>
  <c r="G248"/>
  <c r="F248"/>
  <c r="E244"/>
  <c r="G244"/>
  <c r="F244"/>
  <c r="E240"/>
  <c r="G240"/>
  <c r="F240"/>
  <c r="D234"/>
  <c r="G234"/>
  <c r="F234"/>
  <c r="D230"/>
  <c r="G230"/>
  <c r="F230"/>
  <c r="D226"/>
  <c r="G226"/>
  <c r="F226"/>
  <c r="D222"/>
  <c r="G222"/>
  <c r="F222"/>
  <c r="D218"/>
  <c r="G218"/>
  <c r="F218"/>
  <c r="D214"/>
  <c r="G214"/>
  <c r="F214"/>
  <c r="D210"/>
  <c r="G210"/>
  <c r="F210"/>
  <c r="E204"/>
  <c r="G204"/>
  <c r="F204"/>
  <c r="E200"/>
  <c r="G200"/>
  <c r="F200"/>
  <c r="E196"/>
  <c r="G196"/>
  <c r="F196"/>
  <c r="E192"/>
  <c r="G192"/>
  <c r="F192"/>
  <c r="E188"/>
  <c r="G188"/>
  <c r="F188"/>
  <c r="E184"/>
  <c r="G184"/>
  <c r="F184"/>
  <c r="E180"/>
  <c r="G180"/>
  <c r="F180"/>
  <c r="E176"/>
  <c r="G176"/>
  <c r="F176"/>
  <c r="E172"/>
  <c r="G172"/>
  <c r="F172"/>
  <c r="E168"/>
  <c r="G168"/>
  <c r="F168"/>
  <c r="E162"/>
  <c r="G162"/>
  <c r="F162"/>
  <c r="E158"/>
  <c r="G158"/>
  <c r="F158"/>
  <c r="E154"/>
  <c r="G154"/>
  <c r="F154"/>
  <c r="E150"/>
  <c r="G150"/>
  <c r="F150"/>
  <c r="E146"/>
  <c r="G146"/>
  <c r="F146"/>
  <c r="E142"/>
  <c r="G142"/>
  <c r="F142"/>
  <c r="E140"/>
  <c r="G140"/>
  <c r="F140"/>
  <c r="E138"/>
  <c r="G138"/>
  <c r="F138"/>
  <c r="E136"/>
  <c r="G136"/>
  <c r="F136"/>
  <c r="E132"/>
  <c r="G132"/>
  <c r="F132"/>
  <c r="E130"/>
  <c r="G130"/>
  <c r="F130"/>
  <c r="E128"/>
  <c r="G128"/>
  <c r="F128"/>
  <c r="E126"/>
  <c r="G126"/>
  <c r="F126"/>
  <c r="E124"/>
  <c r="G124"/>
  <c r="F124"/>
  <c r="E122"/>
  <c r="G122"/>
  <c r="F122"/>
  <c r="E120"/>
  <c r="G120"/>
  <c r="F120"/>
  <c r="E118"/>
  <c r="G118"/>
  <c r="F118"/>
  <c r="E116"/>
  <c r="G116"/>
  <c r="F116"/>
  <c r="E114"/>
  <c r="G114"/>
  <c r="F114"/>
  <c r="E112"/>
  <c r="G112"/>
  <c r="F112"/>
  <c r="E110"/>
  <c r="G110"/>
  <c r="F110"/>
  <c r="E108"/>
  <c r="G108"/>
  <c r="F108"/>
  <c r="E106"/>
  <c r="G106"/>
  <c r="F106"/>
  <c r="E104"/>
  <c r="G104"/>
  <c r="F104"/>
  <c r="E102"/>
  <c r="G102"/>
  <c r="F102"/>
  <c r="E100"/>
  <c r="G100"/>
  <c r="F100"/>
  <c r="E98"/>
  <c r="G98"/>
  <c r="F98"/>
  <c r="E96"/>
  <c r="G96"/>
  <c r="F96"/>
  <c r="E94"/>
  <c r="G94"/>
  <c r="F94"/>
  <c r="E92"/>
  <c r="G92"/>
  <c r="F92"/>
  <c r="E90"/>
  <c r="G90"/>
  <c r="F90"/>
  <c r="E88"/>
  <c r="G88"/>
  <c r="F88"/>
  <c r="E86"/>
  <c r="G86"/>
  <c r="F86"/>
  <c r="E84"/>
  <c r="G84"/>
  <c r="F84"/>
  <c r="E82"/>
  <c r="G82"/>
  <c r="F82"/>
  <c r="E80"/>
  <c r="G80"/>
  <c r="F80"/>
  <c r="G78"/>
  <c r="F78"/>
  <c r="E76"/>
  <c r="G76"/>
  <c r="F76"/>
  <c r="G74"/>
  <c r="F74"/>
  <c r="E72"/>
  <c r="G72"/>
  <c r="F72"/>
  <c r="G70"/>
  <c r="F70"/>
  <c r="E68"/>
  <c r="G68"/>
  <c r="F68"/>
  <c r="G66"/>
  <c r="F66"/>
  <c r="E64"/>
  <c r="G64"/>
  <c r="F64"/>
  <c r="G62"/>
  <c r="F62"/>
  <c r="E60"/>
  <c r="G60"/>
  <c r="F60"/>
  <c r="G58"/>
  <c r="F58"/>
  <c r="E56"/>
  <c r="G56"/>
  <c r="F56"/>
  <c r="G54"/>
  <c r="F54"/>
  <c r="E52"/>
  <c r="G52"/>
  <c r="F52"/>
  <c r="G50"/>
  <c r="F50"/>
  <c r="E48"/>
  <c r="G48"/>
  <c r="F48"/>
  <c r="G46"/>
  <c r="F46"/>
  <c r="E44"/>
  <c r="G44"/>
  <c r="F44"/>
  <c r="G42"/>
  <c r="F42"/>
  <c r="E40"/>
  <c r="G40"/>
  <c r="F40"/>
  <c r="G38"/>
  <c r="F38"/>
  <c r="E36"/>
  <c r="G36"/>
  <c r="F36"/>
  <c r="G34"/>
  <c r="F34"/>
  <c r="E32"/>
  <c r="G32"/>
  <c r="F32"/>
  <c r="G30"/>
  <c r="F30"/>
  <c r="E28"/>
  <c r="G28"/>
  <c r="F28"/>
  <c r="G26"/>
  <c r="F26"/>
  <c r="E24"/>
  <c r="G24"/>
  <c r="F24"/>
  <c r="G22"/>
  <c r="F22"/>
  <c r="E20"/>
  <c r="G20"/>
  <c r="F20"/>
  <c r="G18"/>
  <c r="F18"/>
  <c r="E16"/>
  <c r="G16"/>
  <c r="F16"/>
  <c r="G99"/>
  <c r="G97"/>
  <c r="G95"/>
  <c r="G93"/>
  <c r="G91"/>
  <c r="G89"/>
  <c r="G87"/>
  <c r="G85"/>
  <c r="G83"/>
  <c r="G81"/>
  <c r="G79"/>
  <c r="G77"/>
  <c r="G75"/>
  <c r="G73"/>
  <c r="G71"/>
  <c r="G69"/>
  <c r="G67"/>
  <c r="G65"/>
  <c r="G63"/>
  <c r="G61"/>
  <c r="G59"/>
  <c r="G57"/>
  <c r="G55"/>
  <c r="G53"/>
  <c r="G51"/>
  <c r="G49"/>
  <c r="G47"/>
  <c r="G45"/>
  <c r="G43"/>
  <c r="G41"/>
  <c r="G39"/>
  <c r="G37"/>
  <c r="G35"/>
  <c r="G33"/>
  <c r="G31"/>
  <c r="G29"/>
  <c r="G27"/>
  <c r="G25"/>
  <c r="G23"/>
  <c r="G21"/>
  <c r="G19"/>
  <c r="G17"/>
  <c r="F99"/>
  <c r="F97"/>
  <c r="F95"/>
  <c r="F93"/>
  <c r="F91"/>
  <c r="F89"/>
  <c r="F87"/>
  <c r="F85"/>
  <c r="F83"/>
  <c r="F81"/>
  <c r="F79"/>
  <c r="F77"/>
  <c r="F75"/>
  <c r="F73"/>
  <c r="F71"/>
  <c r="F69"/>
  <c r="F67"/>
  <c r="F65"/>
  <c r="F63"/>
  <c r="F61"/>
  <c r="F59"/>
  <c r="F57"/>
  <c r="F55"/>
  <c r="F53"/>
  <c r="F51"/>
  <c r="F49"/>
  <c r="F47"/>
  <c r="F45"/>
  <c r="F43"/>
  <c r="F41"/>
  <c r="F39"/>
  <c r="F37"/>
  <c r="F35"/>
  <c r="F33"/>
  <c r="F31"/>
  <c r="F29"/>
  <c r="F27"/>
  <c r="F25"/>
  <c r="F23"/>
  <c r="F21"/>
  <c r="F19"/>
  <c r="F17"/>
  <c r="J17" s="1"/>
  <c r="F15"/>
  <c r="H15" s="1"/>
  <c r="D15"/>
  <c r="G14"/>
  <c r="D14"/>
  <c r="D58"/>
  <c r="D42"/>
  <c r="D26"/>
  <c r="D62"/>
  <c r="D46"/>
  <c r="D30"/>
  <c r="E191"/>
  <c r="E189"/>
  <c r="D189"/>
  <c r="E187"/>
  <c r="E185"/>
  <c r="D185"/>
  <c r="E183"/>
  <c r="E181"/>
  <c r="D181"/>
  <c r="E179"/>
  <c r="E177"/>
  <c r="D177"/>
  <c r="E175"/>
  <c r="E173"/>
  <c r="D173"/>
  <c r="E171"/>
  <c r="E169"/>
  <c r="D169"/>
  <c r="E167"/>
  <c r="E165"/>
  <c r="D165"/>
  <c r="E163"/>
  <c r="E161"/>
  <c r="D161"/>
  <c r="E159"/>
  <c r="E157"/>
  <c r="D157"/>
  <c r="E155"/>
  <c r="E153"/>
  <c r="D153"/>
  <c r="E151"/>
  <c r="E149"/>
  <c r="D149"/>
  <c r="E147"/>
  <c r="E145"/>
  <c r="D145"/>
  <c r="E143"/>
  <c r="E141"/>
  <c r="D141"/>
  <c r="E139"/>
  <c r="E137"/>
  <c r="D137"/>
  <c r="E135"/>
  <c r="E133"/>
  <c r="D133"/>
  <c r="E131"/>
  <c r="E129"/>
  <c r="D129"/>
  <c r="E127"/>
  <c r="E125"/>
  <c r="D125"/>
  <c r="E123"/>
  <c r="E121"/>
  <c r="D121"/>
  <c r="E119"/>
  <c r="E117"/>
  <c r="D117"/>
  <c r="E115"/>
  <c r="E113"/>
  <c r="D113"/>
  <c r="E111"/>
  <c r="E109"/>
  <c r="D109"/>
  <c r="E107"/>
  <c r="E105"/>
  <c r="D105"/>
  <c r="E103"/>
  <c r="E101"/>
  <c r="D101"/>
  <c r="E99"/>
  <c r="E97"/>
  <c r="D97"/>
  <c r="E95"/>
  <c r="E93"/>
  <c r="D93"/>
  <c r="E91"/>
  <c r="E89"/>
  <c r="D89"/>
  <c r="E87"/>
  <c r="E85"/>
  <c r="D85"/>
  <c r="E83"/>
  <c r="E81"/>
  <c r="D81"/>
  <c r="E79"/>
  <c r="E77"/>
  <c r="D77"/>
  <c r="E75"/>
  <c r="E73"/>
  <c r="D73"/>
  <c r="E71"/>
  <c r="E69"/>
  <c r="D69"/>
  <c r="E67"/>
  <c r="E65"/>
  <c r="D65"/>
  <c r="E63"/>
  <c r="E61"/>
  <c r="D61"/>
  <c r="E59"/>
  <c r="E57"/>
  <c r="D57"/>
  <c r="E55"/>
  <c r="E53"/>
  <c r="D53"/>
  <c r="E51"/>
  <c r="E49"/>
  <c r="D49"/>
  <c r="E47"/>
  <c r="E45"/>
  <c r="D45"/>
  <c r="E43"/>
  <c r="E41"/>
  <c r="D41"/>
  <c r="E39"/>
  <c r="E37"/>
  <c r="D37"/>
  <c r="E35"/>
  <c r="E33"/>
  <c r="D33"/>
  <c r="E31"/>
  <c r="E29"/>
  <c r="D29"/>
  <c r="E27"/>
  <c r="E25"/>
  <c r="D25"/>
  <c r="E23"/>
  <c r="E21"/>
  <c r="D21"/>
  <c r="E19"/>
  <c r="E17"/>
  <c r="D17"/>
  <c r="E15"/>
  <c r="D373"/>
  <c r="D371"/>
  <c r="D369"/>
  <c r="D367"/>
  <c r="D365"/>
  <c r="D363"/>
  <c r="D361"/>
  <c r="D359"/>
  <c r="D357"/>
  <c r="D355"/>
  <c r="D353"/>
  <c r="D351"/>
  <c r="D349"/>
  <c r="D347"/>
  <c r="D345"/>
  <c r="D343"/>
  <c r="D341"/>
  <c r="D339"/>
  <c r="D337"/>
  <c r="D335"/>
  <c r="D333"/>
  <c r="D331"/>
  <c r="D329"/>
  <c r="D327"/>
  <c r="D325"/>
  <c r="D323"/>
  <c r="D321"/>
  <c r="D319"/>
  <c r="D317"/>
  <c r="D315"/>
  <c r="D313"/>
  <c r="D311"/>
  <c r="D309"/>
  <c r="D307"/>
  <c r="D305"/>
  <c r="D303"/>
  <c r="D301"/>
  <c r="D299"/>
  <c r="D297"/>
  <c r="D295"/>
  <c r="D293"/>
  <c r="D291"/>
  <c r="D289"/>
  <c r="D287"/>
  <c r="D285"/>
  <c r="D283"/>
  <c r="D281"/>
  <c r="D279"/>
  <c r="D277"/>
  <c r="D275"/>
  <c r="D273"/>
  <c r="D271"/>
  <c r="D269"/>
  <c r="D267"/>
  <c r="D265"/>
  <c r="D263"/>
  <c r="D261"/>
  <c r="D259"/>
  <c r="D257"/>
  <c r="D255"/>
  <c r="D253"/>
  <c r="D251"/>
  <c r="D249"/>
  <c r="D247"/>
  <c r="D245"/>
  <c r="D243"/>
  <c r="D241"/>
  <c r="D239"/>
  <c r="D237"/>
  <c r="D235"/>
  <c r="D233"/>
  <c r="D231"/>
  <c r="D229"/>
  <c r="D227"/>
  <c r="D225"/>
  <c r="D223"/>
  <c r="D221"/>
  <c r="D219"/>
  <c r="D217"/>
  <c r="D215"/>
  <c r="D213"/>
  <c r="D211"/>
  <c r="D209"/>
  <c r="D207"/>
  <c r="D205"/>
  <c r="D203"/>
  <c r="D201"/>
  <c r="D199"/>
  <c r="D197"/>
  <c r="D195"/>
  <c r="D193"/>
  <c r="D190"/>
  <c r="D186"/>
  <c r="D182"/>
  <c r="D178"/>
  <c r="D174"/>
  <c r="D170"/>
  <c r="D166"/>
  <c r="D162"/>
  <c r="D158"/>
  <c r="D154"/>
  <c r="D150"/>
  <c r="D146"/>
  <c r="D142"/>
  <c r="D138"/>
  <c r="D134"/>
  <c r="D130"/>
  <c r="D126"/>
  <c r="D122"/>
  <c r="D118"/>
  <c r="D114"/>
  <c r="D110"/>
  <c r="D106"/>
  <c r="D102"/>
  <c r="D98"/>
  <c r="D94"/>
  <c r="D90"/>
  <c r="D86"/>
  <c r="D82"/>
  <c r="D78"/>
  <c r="D70"/>
  <c r="E370"/>
  <c r="E366"/>
  <c r="E362"/>
  <c r="E358"/>
  <c r="E354"/>
  <c r="E350"/>
  <c r="E346"/>
  <c r="E342"/>
  <c r="E338"/>
  <c r="E334"/>
  <c r="E330"/>
  <c r="E326"/>
  <c r="E322"/>
  <c r="E318"/>
  <c r="E314"/>
  <c r="E310"/>
  <c r="E306"/>
  <c r="E302"/>
  <c r="E298"/>
  <c r="E294"/>
  <c r="E290"/>
  <c r="E286"/>
  <c r="E282"/>
  <c r="E278"/>
  <c r="E274"/>
  <c r="E270"/>
  <c r="E266"/>
  <c r="E262"/>
  <c r="E258"/>
  <c r="E254"/>
  <c r="E250"/>
  <c r="E246"/>
  <c r="E242"/>
  <c r="E238"/>
  <c r="E234"/>
  <c r="E230"/>
  <c r="E226"/>
  <c r="E222"/>
  <c r="E218"/>
  <c r="E214"/>
  <c r="E210"/>
  <c r="E206"/>
  <c r="E202"/>
  <c r="E198"/>
  <c r="E194"/>
  <c r="D372"/>
  <c r="D368"/>
  <c r="D364"/>
  <c r="D360"/>
  <c r="D356"/>
  <c r="D352"/>
  <c r="D348"/>
  <c r="D344"/>
  <c r="D340"/>
  <c r="D336"/>
  <c r="D332"/>
  <c r="D328"/>
  <c r="D324"/>
  <c r="D320"/>
  <c r="D316"/>
  <c r="D312"/>
  <c r="D308"/>
  <c r="D304"/>
  <c r="D300"/>
  <c r="D296"/>
  <c r="D292"/>
  <c r="D288"/>
  <c r="D284"/>
  <c r="D280"/>
  <c r="D276"/>
  <c r="D272"/>
  <c r="D268"/>
  <c r="D264"/>
  <c r="D260"/>
  <c r="D256"/>
  <c r="D252"/>
  <c r="D248"/>
  <c r="D244"/>
  <c r="D240"/>
  <c r="D236"/>
  <c r="D232"/>
  <c r="D228"/>
  <c r="D224"/>
  <c r="D220"/>
  <c r="D216"/>
  <c r="D212"/>
  <c r="D208"/>
  <c r="D204"/>
  <c r="D200"/>
  <c r="D196"/>
  <c r="D192"/>
  <c r="D188"/>
  <c r="D184"/>
  <c r="D180"/>
  <c r="D176"/>
  <c r="D172"/>
  <c r="D168"/>
  <c r="D164"/>
  <c r="D160"/>
  <c r="D156"/>
  <c r="D152"/>
  <c r="D148"/>
  <c r="D144"/>
  <c r="D140"/>
  <c r="D136"/>
  <c r="D132"/>
  <c r="D128"/>
  <c r="D124"/>
  <c r="D120"/>
  <c r="D116"/>
  <c r="D112"/>
  <c r="D108"/>
  <c r="D104"/>
  <c r="D100"/>
  <c r="D96"/>
  <c r="D92"/>
  <c r="D88"/>
  <c r="D84"/>
  <c r="D80"/>
  <c r="D76"/>
  <c r="D72"/>
  <c r="D68"/>
  <c r="D64"/>
  <c r="D60"/>
  <c r="D56"/>
  <c r="D52"/>
  <c r="D48"/>
  <c r="D44"/>
  <c r="D40"/>
  <c r="D36"/>
  <c r="D32"/>
  <c r="D28"/>
  <c r="D24"/>
  <c r="D20"/>
  <c r="D16"/>
  <c r="J14" l="1"/>
  <c r="H14"/>
  <c r="D74"/>
  <c r="D22"/>
  <c r="D38"/>
  <c r="D54"/>
  <c r="D18"/>
  <c r="D34"/>
  <c r="D50"/>
  <c r="D66"/>
  <c r="H17"/>
  <c r="J21"/>
  <c r="H21"/>
  <c r="J25"/>
  <c r="H25"/>
  <c r="J29"/>
  <c r="H29"/>
  <c r="J33"/>
  <c r="H33"/>
  <c r="J37"/>
  <c r="H37"/>
  <c r="J41"/>
  <c r="H41"/>
  <c r="J45"/>
  <c r="H45"/>
  <c r="J49"/>
  <c r="H49"/>
  <c r="J53"/>
  <c r="H53"/>
  <c r="J57"/>
  <c r="H57"/>
  <c r="J61"/>
  <c r="H61"/>
  <c r="J65"/>
  <c r="H65"/>
  <c r="J69"/>
  <c r="H69"/>
  <c r="J73"/>
  <c r="H73"/>
  <c r="J77"/>
  <c r="H77"/>
  <c r="J81"/>
  <c r="H81"/>
  <c r="J85"/>
  <c r="H85"/>
  <c r="J89"/>
  <c r="H89"/>
  <c r="J93"/>
  <c r="H93"/>
  <c r="J97"/>
  <c r="H97"/>
  <c r="J16"/>
  <c r="H16"/>
  <c r="J20"/>
  <c r="H20"/>
  <c r="J24"/>
  <c r="H24"/>
  <c r="J28"/>
  <c r="H28"/>
  <c r="J32"/>
  <c r="H32"/>
  <c r="J36"/>
  <c r="H36"/>
  <c r="J40"/>
  <c r="H40"/>
  <c r="J44"/>
  <c r="H44"/>
  <c r="J48"/>
  <c r="H48"/>
  <c r="J52"/>
  <c r="H52"/>
  <c r="J56"/>
  <c r="H56"/>
  <c r="J60"/>
  <c r="H60"/>
  <c r="J64"/>
  <c r="H64"/>
  <c r="J68"/>
  <c r="H68"/>
  <c r="J72"/>
  <c r="H72"/>
  <c r="J76"/>
  <c r="H76"/>
  <c r="J80"/>
  <c r="H80"/>
  <c r="J84"/>
  <c r="H84"/>
  <c r="J88"/>
  <c r="H88"/>
  <c r="J92"/>
  <c r="H92"/>
  <c r="J96"/>
  <c r="H96"/>
  <c r="J100"/>
  <c r="H100"/>
  <c r="J104"/>
  <c r="H104"/>
  <c r="J108"/>
  <c r="H108"/>
  <c r="J112"/>
  <c r="H112"/>
  <c r="J116"/>
  <c r="H116"/>
  <c r="J120"/>
  <c r="H120"/>
  <c r="J124"/>
  <c r="H124"/>
  <c r="J128"/>
  <c r="H128"/>
  <c r="J132"/>
  <c r="H132"/>
  <c r="J138"/>
  <c r="H138"/>
  <c r="J142"/>
  <c r="H142"/>
  <c r="J150"/>
  <c r="H150"/>
  <c r="J158"/>
  <c r="H158"/>
  <c r="J168"/>
  <c r="H168"/>
  <c r="J176"/>
  <c r="H176"/>
  <c r="J184"/>
  <c r="H184"/>
  <c r="J192"/>
  <c r="H192"/>
  <c r="J200"/>
  <c r="H200"/>
  <c r="J210"/>
  <c r="H210"/>
  <c r="J218"/>
  <c r="H218"/>
  <c r="J226"/>
  <c r="H226"/>
  <c r="J234"/>
  <c r="H234"/>
  <c r="J244"/>
  <c r="H244"/>
  <c r="J252"/>
  <c r="H252"/>
  <c r="J260"/>
  <c r="H260"/>
  <c r="J268"/>
  <c r="H268"/>
  <c r="J278"/>
  <c r="H278"/>
  <c r="J286"/>
  <c r="H286"/>
  <c r="J294"/>
  <c r="H294"/>
  <c r="H195"/>
  <c r="J195"/>
  <c r="H199"/>
  <c r="J199"/>
  <c r="H203"/>
  <c r="J203"/>
  <c r="H207"/>
  <c r="J207"/>
  <c r="H211"/>
  <c r="J211"/>
  <c r="H215"/>
  <c r="J215"/>
  <c r="H219"/>
  <c r="J219"/>
  <c r="H223"/>
  <c r="J223"/>
  <c r="H227"/>
  <c r="J227"/>
  <c r="H231"/>
  <c r="J231"/>
  <c r="H235"/>
  <c r="J235"/>
  <c r="H239"/>
  <c r="J239"/>
  <c r="H243"/>
  <c r="J243"/>
  <c r="H247"/>
  <c r="J247"/>
  <c r="H251"/>
  <c r="J251"/>
  <c r="H255"/>
  <c r="J255"/>
  <c r="H259"/>
  <c r="J259"/>
  <c r="H263"/>
  <c r="J263"/>
  <c r="H267"/>
  <c r="J267"/>
  <c r="H271"/>
  <c r="J271"/>
  <c r="H275"/>
  <c r="J275"/>
  <c r="H279"/>
  <c r="J279"/>
  <c r="H283"/>
  <c r="J283"/>
  <c r="H287"/>
  <c r="J287"/>
  <c r="H291"/>
  <c r="J291"/>
  <c r="H295"/>
  <c r="J295"/>
  <c r="J134"/>
  <c r="H134"/>
  <c r="J148"/>
  <c r="H148"/>
  <c r="J156"/>
  <c r="H156"/>
  <c r="J164"/>
  <c r="H164"/>
  <c r="J170"/>
  <c r="H170"/>
  <c r="J178"/>
  <c r="H178"/>
  <c r="J186"/>
  <c r="H186"/>
  <c r="J194"/>
  <c r="H194"/>
  <c r="J202"/>
  <c r="H202"/>
  <c r="J208"/>
  <c r="H208"/>
  <c r="J216"/>
  <c r="H216"/>
  <c r="J224"/>
  <c r="H224"/>
  <c r="J232"/>
  <c r="H232"/>
  <c r="J238"/>
  <c r="H238"/>
  <c r="J246"/>
  <c r="H246"/>
  <c r="J254"/>
  <c r="H254"/>
  <c r="J262"/>
  <c r="H262"/>
  <c r="J270"/>
  <c r="H270"/>
  <c r="J276"/>
  <c r="H276"/>
  <c r="J284"/>
  <c r="H284"/>
  <c r="J292"/>
  <c r="H292"/>
  <c r="H299"/>
  <c r="J299"/>
  <c r="H303"/>
  <c r="J303"/>
  <c r="H307"/>
  <c r="J307"/>
  <c r="H311"/>
  <c r="J311"/>
  <c r="H315"/>
  <c r="J315"/>
  <c r="H319"/>
  <c r="J319"/>
  <c r="H323"/>
  <c r="J323"/>
  <c r="H327"/>
  <c r="J327"/>
  <c r="H331"/>
  <c r="J331"/>
  <c r="H335"/>
  <c r="J335"/>
  <c r="H339"/>
  <c r="J339"/>
  <c r="H343"/>
  <c r="J343"/>
  <c r="H347"/>
  <c r="J347"/>
  <c r="H351"/>
  <c r="J351"/>
  <c r="H355"/>
  <c r="J355"/>
  <c r="H359"/>
  <c r="J359"/>
  <c r="H363"/>
  <c r="J363"/>
  <c r="H367"/>
  <c r="J367"/>
  <c r="H371"/>
  <c r="J371"/>
  <c r="J298"/>
  <c r="H298"/>
  <c r="J302"/>
  <c r="H302"/>
  <c r="J306"/>
  <c r="H306"/>
  <c r="J310"/>
  <c r="H310"/>
  <c r="J314"/>
  <c r="H314"/>
  <c r="J318"/>
  <c r="H318"/>
  <c r="J322"/>
  <c r="H322"/>
  <c r="J326"/>
  <c r="H326"/>
  <c r="J330"/>
  <c r="H330"/>
  <c r="J334"/>
  <c r="H334"/>
  <c r="J338"/>
  <c r="H338"/>
  <c r="J342"/>
  <c r="H342"/>
  <c r="J346"/>
  <c r="H346"/>
  <c r="J350"/>
  <c r="H350"/>
  <c r="J354"/>
  <c r="H354"/>
  <c r="J358"/>
  <c r="H358"/>
  <c r="J362"/>
  <c r="H362"/>
  <c r="J366"/>
  <c r="H366"/>
  <c r="J370"/>
  <c r="H370"/>
  <c r="J15"/>
  <c r="H19"/>
  <c r="J19"/>
  <c r="J23"/>
  <c r="H23"/>
  <c r="J27"/>
  <c r="H27"/>
  <c r="J31"/>
  <c r="H31"/>
  <c r="J35"/>
  <c r="H35"/>
  <c r="J39"/>
  <c r="H39"/>
  <c r="J43"/>
  <c r="H43"/>
  <c r="J47"/>
  <c r="H47"/>
  <c r="J51"/>
  <c r="H51"/>
  <c r="J55"/>
  <c r="H55"/>
  <c r="J59"/>
  <c r="H59"/>
  <c r="J63"/>
  <c r="H63"/>
  <c r="J67"/>
  <c r="H67"/>
  <c r="J71"/>
  <c r="H71"/>
  <c r="J75"/>
  <c r="H75"/>
  <c r="J79"/>
  <c r="H79"/>
  <c r="J83"/>
  <c r="H83"/>
  <c r="J87"/>
  <c r="H87"/>
  <c r="J91"/>
  <c r="H91"/>
  <c r="J95"/>
  <c r="H95"/>
  <c r="J99"/>
  <c r="H99"/>
  <c r="J18"/>
  <c r="H18"/>
  <c r="J22"/>
  <c r="H22"/>
  <c r="J26"/>
  <c r="H26"/>
  <c r="J30"/>
  <c r="H30"/>
  <c r="J34"/>
  <c r="H34"/>
  <c r="J38"/>
  <c r="H38"/>
  <c r="J42"/>
  <c r="H42"/>
  <c r="J46"/>
  <c r="H46"/>
  <c r="J50"/>
  <c r="H50"/>
  <c r="J54"/>
  <c r="H54"/>
  <c r="J58"/>
  <c r="H58"/>
  <c r="J62"/>
  <c r="H62"/>
  <c r="J66"/>
  <c r="H66"/>
  <c r="J70"/>
  <c r="H70"/>
  <c r="J74"/>
  <c r="H74"/>
  <c r="J78"/>
  <c r="H78"/>
  <c r="J82"/>
  <c r="H82"/>
  <c r="J86"/>
  <c r="H86"/>
  <c r="J90"/>
  <c r="H90"/>
  <c r="J94"/>
  <c r="H94"/>
  <c r="J98"/>
  <c r="H98"/>
  <c r="J102"/>
  <c r="H102"/>
  <c r="J106"/>
  <c r="H106"/>
  <c r="J110"/>
  <c r="H110"/>
  <c r="J114"/>
  <c r="H114"/>
  <c r="J118"/>
  <c r="H118"/>
  <c r="J122"/>
  <c r="H122"/>
  <c r="J126"/>
  <c r="H126"/>
  <c r="J130"/>
  <c r="H130"/>
  <c r="J136"/>
  <c r="H136"/>
  <c r="J140"/>
  <c r="H140"/>
  <c r="J146"/>
  <c r="H146"/>
  <c r="J154"/>
  <c r="H154"/>
  <c r="J162"/>
  <c r="H162"/>
  <c r="J172"/>
  <c r="H172"/>
  <c r="J180"/>
  <c r="H180"/>
  <c r="J188"/>
  <c r="H188"/>
  <c r="J196"/>
  <c r="H196"/>
  <c r="J204"/>
  <c r="H204"/>
  <c r="J214"/>
  <c r="H214"/>
  <c r="J222"/>
  <c r="H222"/>
  <c r="J230"/>
  <c r="H230"/>
  <c r="J240"/>
  <c r="H240"/>
  <c r="J248"/>
  <c r="H248"/>
  <c r="J256"/>
  <c r="H256"/>
  <c r="J264"/>
  <c r="H264"/>
  <c r="J274"/>
  <c r="H274"/>
  <c r="J282"/>
  <c r="H282"/>
  <c r="J290"/>
  <c r="H290"/>
  <c r="J101"/>
  <c r="H101"/>
  <c r="J103"/>
  <c r="H103"/>
  <c r="J105"/>
  <c r="H105"/>
  <c r="J107"/>
  <c r="H107"/>
  <c r="J109"/>
  <c r="H109"/>
  <c r="J111"/>
  <c r="H111"/>
  <c r="J113"/>
  <c r="H113"/>
  <c r="J115"/>
  <c r="H115"/>
  <c r="J117"/>
  <c r="H117"/>
  <c r="J119"/>
  <c r="H119"/>
  <c r="J121"/>
  <c r="H121"/>
  <c r="J123"/>
  <c r="H123"/>
  <c r="J125"/>
  <c r="H125"/>
  <c r="J127"/>
  <c r="H127"/>
  <c r="J129"/>
  <c r="H129"/>
  <c r="J131"/>
  <c r="H131"/>
  <c r="J133"/>
  <c r="H133"/>
  <c r="J135"/>
  <c r="H135"/>
  <c r="J137"/>
  <c r="H137"/>
  <c r="J139"/>
  <c r="H139"/>
  <c r="J141"/>
  <c r="H141"/>
  <c r="J143"/>
  <c r="H143"/>
  <c r="J145"/>
  <c r="H145"/>
  <c r="J147"/>
  <c r="H147"/>
  <c r="J149"/>
  <c r="H149"/>
  <c r="J151"/>
  <c r="H151"/>
  <c r="J153"/>
  <c r="H153"/>
  <c r="J155"/>
  <c r="H155"/>
  <c r="J157"/>
  <c r="H157"/>
  <c r="J159"/>
  <c r="H159"/>
  <c r="J161"/>
  <c r="H161"/>
  <c r="J163"/>
  <c r="H163"/>
  <c r="J165"/>
  <c r="H165"/>
  <c r="J167"/>
  <c r="H167"/>
  <c r="J169"/>
  <c r="H169"/>
  <c r="J171"/>
  <c r="H171"/>
  <c r="J173"/>
  <c r="H173"/>
  <c r="J175"/>
  <c r="H175"/>
  <c r="J177"/>
  <c r="H177"/>
  <c r="H179"/>
  <c r="J179"/>
  <c r="H181"/>
  <c r="J181"/>
  <c r="H183"/>
  <c r="J183"/>
  <c r="H185"/>
  <c r="J185"/>
  <c r="H187"/>
  <c r="J187"/>
  <c r="H189"/>
  <c r="J189"/>
  <c r="H191"/>
  <c r="J191"/>
  <c r="H193"/>
  <c r="J193"/>
  <c r="H197"/>
  <c r="J197"/>
  <c r="H201"/>
  <c r="J201"/>
  <c r="H205"/>
  <c r="J205"/>
  <c r="H209"/>
  <c r="J209"/>
  <c r="H213"/>
  <c r="J213"/>
  <c r="H217"/>
  <c r="J217"/>
  <c r="H221"/>
  <c r="J221"/>
  <c r="H225"/>
  <c r="J225"/>
  <c r="H229"/>
  <c r="J229"/>
  <c r="H233"/>
  <c r="J233"/>
  <c r="H237"/>
  <c r="J237"/>
  <c r="H241"/>
  <c r="J241"/>
  <c r="H245"/>
  <c r="J245"/>
  <c r="H249"/>
  <c r="J249"/>
  <c r="H253"/>
  <c r="J253"/>
  <c r="H257"/>
  <c r="J257"/>
  <c r="H261"/>
  <c r="J261"/>
  <c r="H265"/>
  <c r="J265"/>
  <c r="H269"/>
  <c r="J269"/>
  <c r="H273"/>
  <c r="J273"/>
  <c r="H277"/>
  <c r="J277"/>
  <c r="H281"/>
  <c r="J281"/>
  <c r="H285"/>
  <c r="J285"/>
  <c r="H289"/>
  <c r="J289"/>
  <c r="H293"/>
  <c r="J293"/>
  <c r="H297"/>
  <c r="J297"/>
  <c r="J144"/>
  <c r="H144"/>
  <c r="J152"/>
  <c r="H152"/>
  <c r="J160"/>
  <c r="H160"/>
  <c r="J166"/>
  <c r="H166"/>
  <c r="J174"/>
  <c r="H174"/>
  <c r="J182"/>
  <c r="H182"/>
  <c r="J190"/>
  <c r="H190"/>
  <c r="J198"/>
  <c r="H198"/>
  <c r="J206"/>
  <c r="H206"/>
  <c r="J212"/>
  <c r="H212"/>
  <c r="J220"/>
  <c r="H220"/>
  <c r="J228"/>
  <c r="H228"/>
  <c r="J236"/>
  <c r="H236"/>
  <c r="J242"/>
  <c r="H242"/>
  <c r="J250"/>
  <c r="H250"/>
  <c r="J258"/>
  <c r="H258"/>
  <c r="J266"/>
  <c r="H266"/>
  <c r="J272"/>
  <c r="H272"/>
  <c r="J280"/>
  <c r="H280"/>
  <c r="J288"/>
  <c r="H288"/>
  <c r="J296"/>
  <c r="H296"/>
  <c r="H301"/>
  <c r="J301"/>
  <c r="H305"/>
  <c r="J305"/>
  <c r="H309"/>
  <c r="J309"/>
  <c r="H313"/>
  <c r="J313"/>
  <c r="H317"/>
  <c r="J317"/>
  <c r="H321"/>
  <c r="J321"/>
  <c r="H325"/>
  <c r="J325"/>
  <c r="H329"/>
  <c r="I329" s="1"/>
  <c r="J329"/>
  <c r="H333"/>
  <c r="J333"/>
  <c r="H337"/>
  <c r="J337"/>
  <c r="H341"/>
  <c r="J341"/>
  <c r="H345"/>
  <c r="J345"/>
  <c r="H349"/>
  <c r="J349"/>
  <c r="H353"/>
  <c r="J353"/>
  <c r="H357"/>
  <c r="J357"/>
  <c r="H361"/>
  <c r="J361"/>
  <c r="H365"/>
  <c r="J365"/>
  <c r="H369"/>
  <c r="J369"/>
  <c r="H373"/>
  <c r="J373"/>
  <c r="J300"/>
  <c r="H300"/>
  <c r="J304"/>
  <c r="H304"/>
  <c r="J308"/>
  <c r="H308"/>
  <c r="J312"/>
  <c r="H312"/>
  <c r="J316"/>
  <c r="H316"/>
  <c r="J320"/>
  <c r="H320"/>
  <c r="J324"/>
  <c r="H324"/>
  <c r="J328"/>
  <c r="H328"/>
  <c r="J332"/>
  <c r="H332"/>
  <c r="J336"/>
  <c r="H336"/>
  <c r="J340"/>
  <c r="H340"/>
  <c r="J344"/>
  <c r="H344"/>
  <c r="J348"/>
  <c r="H348"/>
  <c r="J352"/>
  <c r="H352"/>
  <c r="J356"/>
  <c r="H356"/>
  <c r="J360"/>
  <c r="H360"/>
  <c r="J364"/>
  <c r="H364"/>
  <c r="J368"/>
  <c r="H368"/>
  <c r="J372"/>
  <c r="H372"/>
  <c r="I19"/>
  <c r="I23"/>
  <c r="I31"/>
  <c r="I39"/>
  <c r="I47"/>
  <c r="I55"/>
  <c r="I63"/>
  <c r="I71"/>
  <c r="I79"/>
  <c r="I87"/>
  <c r="I95"/>
  <c r="I18"/>
  <c r="I26"/>
  <c r="I34"/>
  <c r="I42"/>
  <c r="I50"/>
  <c r="I58"/>
  <c r="I66"/>
  <c r="I74"/>
  <c r="I82"/>
  <c r="I90"/>
  <c r="I98"/>
  <c r="I106"/>
  <c r="I114"/>
  <c r="I130"/>
  <c r="I154"/>
  <c r="I188"/>
  <c r="I222"/>
  <c r="I256"/>
  <c r="I290"/>
  <c r="I113"/>
  <c r="I129"/>
  <c r="I145"/>
  <c r="I161"/>
  <c r="I177"/>
  <c r="I181"/>
  <c r="I189"/>
  <c r="I201"/>
  <c r="I217"/>
  <c r="I233"/>
  <c r="I249"/>
  <c r="I265"/>
  <c r="I281"/>
  <c r="I297"/>
  <c r="I144"/>
  <c r="I174"/>
  <c r="I206"/>
  <c r="I236"/>
  <c r="I266"/>
  <c r="I296"/>
  <c r="I197"/>
  <c r="I213"/>
  <c r="I229"/>
  <c r="I245"/>
  <c r="I261"/>
  <c r="I277"/>
  <c r="I293"/>
  <c r="I361"/>
  <c r="I15"/>
  <c r="I17"/>
  <c r="I21"/>
  <c r="I29"/>
  <c r="I37"/>
  <c r="I45"/>
  <c r="I53"/>
  <c r="I61"/>
  <c r="I69"/>
  <c r="I77"/>
  <c r="I85"/>
  <c r="I93"/>
  <c r="I16"/>
  <c r="I24"/>
  <c r="I32"/>
  <c r="I40"/>
  <c r="I48"/>
  <c r="I56"/>
  <c r="I64"/>
  <c r="I72"/>
  <c r="I80"/>
  <c r="I88"/>
  <c r="I96"/>
  <c r="I104"/>
  <c r="I112"/>
  <c r="I120"/>
  <c r="I128"/>
  <c r="I138"/>
  <c r="I150"/>
  <c r="I168"/>
  <c r="I184"/>
  <c r="I200"/>
  <c r="I252"/>
  <c r="I268"/>
  <c r="I115"/>
  <c r="I131"/>
  <c r="I147"/>
  <c r="I163"/>
  <c r="I179"/>
  <c r="I187"/>
  <c r="I195"/>
  <c r="I203"/>
  <c r="I211"/>
  <c r="I219"/>
  <c r="I227"/>
  <c r="I235"/>
  <c r="I243"/>
  <c r="I251"/>
  <c r="I259"/>
  <c r="I267"/>
  <c r="I275"/>
  <c r="I283"/>
  <c r="I291"/>
  <c r="I134"/>
  <c r="I156"/>
  <c r="I170"/>
  <c r="I186"/>
  <c r="I216"/>
  <c r="I232"/>
  <c r="I284"/>
  <c r="I303"/>
  <c r="I311"/>
  <c r="I319"/>
  <c r="I327"/>
  <c r="I335"/>
  <c r="I343"/>
  <c r="I351"/>
  <c r="I359"/>
  <c r="I367"/>
  <c r="I302"/>
  <c r="I310"/>
  <c r="I318"/>
  <c r="I326"/>
  <c r="I334"/>
  <c r="I342"/>
  <c r="I350"/>
  <c r="I358"/>
  <c r="I366"/>
  <c r="E374"/>
  <c r="J374" s="1"/>
  <c r="D374"/>
  <c r="O14" l="1"/>
  <c r="I345"/>
  <c r="I313"/>
  <c r="I348"/>
  <c r="I344"/>
  <c r="I332"/>
  <c r="I328"/>
  <c r="I316"/>
  <c r="I312"/>
  <c r="I288"/>
  <c r="I272"/>
  <c r="I258"/>
  <c r="I242"/>
  <c r="I228"/>
  <c r="I212"/>
  <c r="I198"/>
  <c r="I182"/>
  <c r="I166"/>
  <c r="I152"/>
  <c r="I175"/>
  <c r="I173"/>
  <c r="I167"/>
  <c r="I165"/>
  <c r="I159"/>
  <c r="I157"/>
  <c r="I151"/>
  <c r="I149"/>
  <c r="I143"/>
  <c r="I141"/>
  <c r="I135"/>
  <c r="I133"/>
  <c r="I127"/>
  <c r="I125"/>
  <c r="I119"/>
  <c r="I117"/>
  <c r="I111"/>
  <c r="I109"/>
  <c r="I103"/>
  <c r="I101"/>
  <c r="I282"/>
  <c r="I264"/>
  <c r="I248"/>
  <c r="I230"/>
  <c r="I214"/>
  <c r="I196"/>
  <c r="I180"/>
  <c r="I162"/>
  <c r="I146"/>
  <c r="I136"/>
  <c r="I126"/>
  <c r="I118"/>
  <c r="I110"/>
  <c r="I171"/>
  <c r="I155"/>
  <c r="I139"/>
  <c r="I123"/>
  <c r="I107"/>
  <c r="I300"/>
  <c r="I280"/>
  <c r="I250"/>
  <c r="I220"/>
  <c r="I190"/>
  <c r="I160"/>
  <c r="I169"/>
  <c r="I153"/>
  <c r="I137"/>
  <c r="I121"/>
  <c r="I105"/>
  <c r="I274"/>
  <c r="I240"/>
  <c r="I204"/>
  <c r="I172"/>
  <c r="I140"/>
  <c r="I122"/>
  <c r="I373"/>
  <c r="I369"/>
  <c r="I365"/>
  <c r="I357"/>
  <c r="I353"/>
  <c r="I349"/>
  <c r="I341"/>
  <c r="I337"/>
  <c r="I333"/>
  <c r="I325"/>
  <c r="I321"/>
  <c r="I317"/>
  <c r="I309"/>
  <c r="I305"/>
  <c r="I301"/>
  <c r="I289"/>
  <c r="I285"/>
  <c r="I273"/>
  <c r="I269"/>
  <c r="I257"/>
  <c r="I253"/>
  <c r="I241"/>
  <c r="I237"/>
  <c r="I225"/>
  <c r="I221"/>
  <c r="I209"/>
  <c r="I205"/>
  <c r="I193"/>
  <c r="I191"/>
  <c r="I185"/>
  <c r="I183"/>
  <c r="I370"/>
  <c r="I362"/>
  <c r="I354"/>
  <c r="I346"/>
  <c r="I338"/>
  <c r="I330"/>
  <c r="I322"/>
  <c r="I314"/>
  <c r="I306"/>
  <c r="I298"/>
  <c r="I292"/>
  <c r="I276"/>
  <c r="I224"/>
  <c r="I208"/>
  <c r="I178"/>
  <c r="I164"/>
  <c r="I148"/>
  <c r="I260"/>
  <c r="I244"/>
  <c r="I192"/>
  <c r="I176"/>
  <c r="I158"/>
  <c r="I142"/>
  <c r="I132"/>
  <c r="I124"/>
  <c r="I116"/>
  <c r="I108"/>
  <c r="I100"/>
  <c r="I92"/>
  <c r="I84"/>
  <c r="I76"/>
  <c r="I68"/>
  <c r="I60"/>
  <c r="I52"/>
  <c r="I44"/>
  <c r="I36"/>
  <c r="I28"/>
  <c r="I20"/>
  <c r="I97"/>
  <c r="I89"/>
  <c r="I81"/>
  <c r="I73"/>
  <c r="I65"/>
  <c r="I57"/>
  <c r="I49"/>
  <c r="I41"/>
  <c r="I33"/>
  <c r="I25"/>
  <c r="K14"/>
  <c r="I371"/>
  <c r="I363"/>
  <c r="I355"/>
  <c r="I347"/>
  <c r="I339"/>
  <c r="I331"/>
  <c r="I323"/>
  <c r="I315"/>
  <c r="I307"/>
  <c r="I299"/>
  <c r="I295"/>
  <c r="I287"/>
  <c r="I279"/>
  <c r="I271"/>
  <c r="I263"/>
  <c r="I255"/>
  <c r="I247"/>
  <c r="I239"/>
  <c r="I231"/>
  <c r="I223"/>
  <c r="I215"/>
  <c r="I207"/>
  <c r="I199"/>
  <c r="I102"/>
  <c r="I94"/>
  <c r="I86"/>
  <c r="I78"/>
  <c r="I70"/>
  <c r="I62"/>
  <c r="I54"/>
  <c r="I46"/>
  <c r="I38"/>
  <c r="I30"/>
  <c r="I22"/>
  <c r="I99"/>
  <c r="I91"/>
  <c r="I83"/>
  <c r="I75"/>
  <c r="I67"/>
  <c r="I59"/>
  <c r="I51"/>
  <c r="I43"/>
  <c r="I35"/>
  <c r="I27"/>
  <c r="H374"/>
  <c r="I360"/>
  <c r="I336"/>
  <c r="I320"/>
  <c r="T373"/>
  <c r="T369"/>
  <c r="T365"/>
  <c r="T361"/>
  <c r="T357"/>
  <c r="T353"/>
  <c r="T349"/>
  <c r="T345"/>
  <c r="T341"/>
  <c r="T337"/>
  <c r="T333"/>
  <c r="T329"/>
  <c r="T325"/>
  <c r="T321"/>
  <c r="T317"/>
  <c r="T313"/>
  <c r="T309"/>
  <c r="T305"/>
  <c r="T301"/>
  <c r="T297"/>
  <c r="T293"/>
  <c r="T289"/>
  <c r="T285"/>
  <c r="T281"/>
  <c r="T277"/>
  <c r="T273"/>
  <c r="T269"/>
  <c r="T265"/>
  <c r="T261"/>
  <c r="T257"/>
  <c r="T253"/>
  <c r="T249"/>
  <c r="T245"/>
  <c r="T241"/>
  <c r="T237"/>
  <c r="T233"/>
  <c r="T229"/>
  <c r="T225"/>
  <c r="T221"/>
  <c r="T217"/>
  <c r="T213"/>
  <c r="T209"/>
  <c r="T205"/>
  <c r="T201"/>
  <c r="T197"/>
  <c r="T193"/>
  <c r="T191"/>
  <c r="T189"/>
  <c r="T187"/>
  <c r="T185"/>
  <c r="T183"/>
  <c r="T181"/>
  <c r="T179"/>
  <c r="T19"/>
  <c r="T15"/>
  <c r="T14"/>
  <c r="T374"/>
  <c r="T370"/>
  <c r="T366"/>
  <c r="T362"/>
  <c r="T358"/>
  <c r="T354"/>
  <c r="T350"/>
  <c r="T346"/>
  <c r="T342"/>
  <c r="T338"/>
  <c r="T334"/>
  <c r="T330"/>
  <c r="T326"/>
  <c r="T322"/>
  <c r="T318"/>
  <c r="T314"/>
  <c r="T310"/>
  <c r="T306"/>
  <c r="T302"/>
  <c r="T298"/>
  <c r="T292"/>
  <c r="T284"/>
  <c r="T276"/>
  <c r="T270"/>
  <c r="T262"/>
  <c r="T254"/>
  <c r="T246"/>
  <c r="T238"/>
  <c r="T232"/>
  <c r="T224"/>
  <c r="T216"/>
  <c r="T208"/>
  <c r="T202"/>
  <c r="T194"/>
  <c r="T186"/>
  <c r="T178"/>
  <c r="T170"/>
  <c r="T164"/>
  <c r="T156"/>
  <c r="T148"/>
  <c r="T134"/>
  <c r="T294"/>
  <c r="T286"/>
  <c r="T278"/>
  <c r="T268"/>
  <c r="T260"/>
  <c r="T252"/>
  <c r="T244"/>
  <c r="T234"/>
  <c r="T226"/>
  <c r="T218"/>
  <c r="T210"/>
  <c r="T200"/>
  <c r="T192"/>
  <c r="T184"/>
  <c r="T176"/>
  <c r="T168"/>
  <c r="T158"/>
  <c r="T150"/>
  <c r="T142"/>
  <c r="T138"/>
  <c r="T132"/>
  <c r="T128"/>
  <c r="T124"/>
  <c r="T120"/>
  <c r="T116"/>
  <c r="T112"/>
  <c r="T108"/>
  <c r="T104"/>
  <c r="T100"/>
  <c r="T96"/>
  <c r="T92"/>
  <c r="T88"/>
  <c r="T84"/>
  <c r="T80"/>
  <c r="T76"/>
  <c r="T72"/>
  <c r="T68"/>
  <c r="T64"/>
  <c r="T60"/>
  <c r="T56"/>
  <c r="T52"/>
  <c r="T48"/>
  <c r="T44"/>
  <c r="T40"/>
  <c r="T36"/>
  <c r="T32"/>
  <c r="T28"/>
  <c r="T24"/>
  <c r="T20"/>
  <c r="T16"/>
  <c r="T97"/>
  <c r="T93"/>
  <c r="T89"/>
  <c r="T85"/>
  <c r="T81"/>
  <c r="T77"/>
  <c r="T73"/>
  <c r="T69"/>
  <c r="T65"/>
  <c r="T61"/>
  <c r="T57"/>
  <c r="T53"/>
  <c r="T49"/>
  <c r="T45"/>
  <c r="T41"/>
  <c r="T37"/>
  <c r="T33"/>
  <c r="T29"/>
  <c r="T25"/>
  <c r="T21"/>
  <c r="S372"/>
  <c r="S364"/>
  <c r="S356"/>
  <c r="S348"/>
  <c r="S340"/>
  <c r="S332"/>
  <c r="S324"/>
  <c r="S316"/>
  <c r="S308"/>
  <c r="S304"/>
  <c r="S373"/>
  <c r="S369"/>
  <c r="S365"/>
  <c r="S361"/>
  <c r="S357"/>
  <c r="S353"/>
  <c r="S349"/>
  <c r="S345"/>
  <c r="S341"/>
  <c r="S337"/>
  <c r="S333"/>
  <c r="S329"/>
  <c r="S325"/>
  <c r="S321"/>
  <c r="S317"/>
  <c r="S313"/>
  <c r="S309"/>
  <c r="S305"/>
  <c r="S301"/>
  <c r="S297"/>
  <c r="S293"/>
  <c r="S289"/>
  <c r="S285"/>
  <c r="S281"/>
  <c r="S277"/>
  <c r="S273"/>
  <c r="S269"/>
  <c r="S265"/>
  <c r="S261"/>
  <c r="S257"/>
  <c r="S253"/>
  <c r="S249"/>
  <c r="S245"/>
  <c r="S241"/>
  <c r="S237"/>
  <c r="S233"/>
  <c r="S229"/>
  <c r="S225"/>
  <c r="S221"/>
  <c r="S217"/>
  <c r="S213"/>
  <c r="S209"/>
  <c r="S205"/>
  <c r="S201"/>
  <c r="S197"/>
  <c r="S193"/>
  <c r="S191"/>
  <c r="S189"/>
  <c r="S187"/>
  <c r="S185"/>
  <c r="S183"/>
  <c r="S181"/>
  <c r="S179"/>
  <c r="S19"/>
  <c r="S15"/>
  <c r="S374"/>
  <c r="S370"/>
  <c r="S366"/>
  <c r="S362"/>
  <c r="S358"/>
  <c r="S354"/>
  <c r="S350"/>
  <c r="S346"/>
  <c r="S342"/>
  <c r="S338"/>
  <c r="S334"/>
  <c r="S330"/>
  <c r="S326"/>
  <c r="S322"/>
  <c r="S318"/>
  <c r="S314"/>
  <c r="S310"/>
  <c r="S306"/>
  <c r="S302"/>
  <c r="S298"/>
  <c r="S292"/>
  <c r="S284"/>
  <c r="S276"/>
  <c r="S270"/>
  <c r="S262"/>
  <c r="S254"/>
  <c r="S246"/>
  <c r="S238"/>
  <c r="S232"/>
  <c r="S224"/>
  <c r="S216"/>
  <c r="S208"/>
  <c r="S202"/>
  <c r="S194"/>
  <c r="S186"/>
  <c r="S178"/>
  <c r="S170"/>
  <c r="S164"/>
  <c r="S156"/>
  <c r="S148"/>
  <c r="S134"/>
  <c r="S294"/>
  <c r="S286"/>
  <c r="S278"/>
  <c r="S268"/>
  <c r="S260"/>
  <c r="S252"/>
  <c r="S244"/>
  <c r="S234"/>
  <c r="S226"/>
  <c r="S218"/>
  <c r="S210"/>
  <c r="S200"/>
  <c r="S192"/>
  <c r="S184"/>
  <c r="S176"/>
  <c r="S168"/>
  <c r="S158"/>
  <c r="S150"/>
  <c r="S142"/>
  <c r="S138"/>
  <c r="S132"/>
  <c r="S128"/>
  <c r="S124"/>
  <c r="S120"/>
  <c r="S116"/>
  <c r="S112"/>
  <c r="S108"/>
  <c r="S104"/>
  <c r="S100"/>
  <c r="S96"/>
  <c r="S92"/>
  <c r="S88"/>
  <c r="S84"/>
  <c r="S80"/>
  <c r="S76"/>
  <c r="S72"/>
  <c r="S68"/>
  <c r="S64"/>
  <c r="S60"/>
  <c r="S56"/>
  <c r="S52"/>
  <c r="S48"/>
  <c r="S44"/>
  <c r="S40"/>
  <c r="S36"/>
  <c r="S32"/>
  <c r="S28"/>
  <c r="S24"/>
  <c r="S20"/>
  <c r="S16"/>
  <c r="S97"/>
  <c r="S93"/>
  <c r="S89"/>
  <c r="S85"/>
  <c r="S81"/>
  <c r="S77"/>
  <c r="S73"/>
  <c r="S69"/>
  <c r="S65"/>
  <c r="S61"/>
  <c r="S57"/>
  <c r="S53"/>
  <c r="S49"/>
  <c r="S45"/>
  <c r="S41"/>
  <c r="S37"/>
  <c r="S33"/>
  <c r="S29"/>
  <c r="S25"/>
  <c r="S21"/>
  <c r="I364"/>
  <c r="I340"/>
  <c r="I324"/>
  <c r="I308"/>
  <c r="I304"/>
  <c r="T372"/>
  <c r="T368"/>
  <c r="T364"/>
  <c r="T360"/>
  <c r="T356"/>
  <c r="T352"/>
  <c r="T348"/>
  <c r="T344"/>
  <c r="T340"/>
  <c r="T336"/>
  <c r="T332"/>
  <c r="T328"/>
  <c r="T324"/>
  <c r="T320"/>
  <c r="T316"/>
  <c r="T312"/>
  <c r="T308"/>
  <c r="T304"/>
  <c r="T300"/>
  <c r="T296"/>
  <c r="T288"/>
  <c r="T280"/>
  <c r="T272"/>
  <c r="T266"/>
  <c r="T258"/>
  <c r="T250"/>
  <c r="T242"/>
  <c r="T236"/>
  <c r="T228"/>
  <c r="T220"/>
  <c r="T212"/>
  <c r="T206"/>
  <c r="T198"/>
  <c r="T190"/>
  <c r="T182"/>
  <c r="T174"/>
  <c r="T166"/>
  <c r="T160"/>
  <c r="T152"/>
  <c r="T144"/>
  <c r="T177"/>
  <c r="T175"/>
  <c r="T173"/>
  <c r="T171"/>
  <c r="T169"/>
  <c r="T167"/>
  <c r="T165"/>
  <c r="T163"/>
  <c r="T161"/>
  <c r="T159"/>
  <c r="T157"/>
  <c r="T155"/>
  <c r="T153"/>
  <c r="T151"/>
  <c r="T149"/>
  <c r="T147"/>
  <c r="T145"/>
  <c r="T143"/>
  <c r="T141"/>
  <c r="T139"/>
  <c r="T137"/>
  <c r="T135"/>
  <c r="T133"/>
  <c r="T131"/>
  <c r="T129"/>
  <c r="T127"/>
  <c r="T125"/>
  <c r="T123"/>
  <c r="T121"/>
  <c r="T119"/>
  <c r="T117"/>
  <c r="T115"/>
  <c r="T113"/>
  <c r="T111"/>
  <c r="T109"/>
  <c r="T107"/>
  <c r="T105"/>
  <c r="T103"/>
  <c r="T101"/>
  <c r="T290"/>
  <c r="T282"/>
  <c r="T274"/>
  <c r="T264"/>
  <c r="T256"/>
  <c r="T248"/>
  <c r="T240"/>
  <c r="T230"/>
  <c r="T222"/>
  <c r="T214"/>
  <c r="T204"/>
  <c r="T196"/>
  <c r="T188"/>
  <c r="T180"/>
  <c r="T172"/>
  <c r="T162"/>
  <c r="T154"/>
  <c r="T146"/>
  <c r="T140"/>
  <c r="T136"/>
  <c r="T130"/>
  <c r="T126"/>
  <c r="T122"/>
  <c r="T118"/>
  <c r="T114"/>
  <c r="T110"/>
  <c r="T106"/>
  <c r="T102"/>
  <c r="T98"/>
  <c r="T94"/>
  <c r="T90"/>
  <c r="T86"/>
  <c r="T82"/>
  <c r="T78"/>
  <c r="T74"/>
  <c r="T70"/>
  <c r="T66"/>
  <c r="T62"/>
  <c r="T58"/>
  <c r="T54"/>
  <c r="T50"/>
  <c r="T46"/>
  <c r="T42"/>
  <c r="T38"/>
  <c r="T34"/>
  <c r="T30"/>
  <c r="T26"/>
  <c r="T22"/>
  <c r="T18"/>
  <c r="T99"/>
  <c r="T95"/>
  <c r="T91"/>
  <c r="T87"/>
  <c r="T83"/>
  <c r="T79"/>
  <c r="T75"/>
  <c r="T71"/>
  <c r="T67"/>
  <c r="T63"/>
  <c r="T59"/>
  <c r="T55"/>
  <c r="T51"/>
  <c r="T47"/>
  <c r="T43"/>
  <c r="T39"/>
  <c r="T35"/>
  <c r="T31"/>
  <c r="T27"/>
  <c r="T23"/>
  <c r="T371"/>
  <c r="T367"/>
  <c r="T363"/>
  <c r="T359"/>
  <c r="T355"/>
  <c r="T351"/>
  <c r="T347"/>
  <c r="T343"/>
  <c r="T339"/>
  <c r="T335"/>
  <c r="T331"/>
  <c r="T327"/>
  <c r="T323"/>
  <c r="T319"/>
  <c r="T315"/>
  <c r="T311"/>
  <c r="T307"/>
  <c r="T303"/>
  <c r="T299"/>
  <c r="T295"/>
  <c r="T291"/>
  <c r="T287"/>
  <c r="T283"/>
  <c r="T279"/>
  <c r="T275"/>
  <c r="T271"/>
  <c r="T267"/>
  <c r="T263"/>
  <c r="T259"/>
  <c r="T255"/>
  <c r="T251"/>
  <c r="T247"/>
  <c r="T243"/>
  <c r="T239"/>
  <c r="T235"/>
  <c r="T231"/>
  <c r="T227"/>
  <c r="T223"/>
  <c r="T219"/>
  <c r="T215"/>
  <c r="T211"/>
  <c r="T207"/>
  <c r="T203"/>
  <c r="T199"/>
  <c r="T195"/>
  <c r="T17"/>
  <c r="S368"/>
  <c r="S360"/>
  <c r="X360" s="1"/>
  <c r="S352"/>
  <c r="X352" s="1"/>
  <c r="S344"/>
  <c r="X344" s="1"/>
  <c r="S336"/>
  <c r="S328"/>
  <c r="X328" s="1"/>
  <c r="S320"/>
  <c r="X320" s="1"/>
  <c r="S312"/>
  <c r="X312" s="1"/>
  <c r="S300"/>
  <c r="S296"/>
  <c r="X296" s="1"/>
  <c r="S288"/>
  <c r="S280"/>
  <c r="X280" s="1"/>
  <c r="S272"/>
  <c r="S266"/>
  <c r="X266" s="1"/>
  <c r="S258"/>
  <c r="S250"/>
  <c r="X250" s="1"/>
  <c r="S242"/>
  <c r="S236"/>
  <c r="X236" s="1"/>
  <c r="S228"/>
  <c r="S220"/>
  <c r="X220" s="1"/>
  <c r="S212"/>
  <c r="S206"/>
  <c r="X206" s="1"/>
  <c r="S198"/>
  <c r="S190"/>
  <c r="X190" s="1"/>
  <c r="S182"/>
  <c r="S174"/>
  <c r="X174" s="1"/>
  <c r="S166"/>
  <c r="S160"/>
  <c r="X160" s="1"/>
  <c r="S152"/>
  <c r="S144"/>
  <c r="X144" s="1"/>
  <c r="S177"/>
  <c r="S175"/>
  <c r="X175" s="1"/>
  <c r="S173"/>
  <c r="S171"/>
  <c r="X171" s="1"/>
  <c r="S169"/>
  <c r="S167"/>
  <c r="X167" s="1"/>
  <c r="S165"/>
  <c r="S163"/>
  <c r="X163" s="1"/>
  <c r="S161"/>
  <c r="S159"/>
  <c r="X159" s="1"/>
  <c r="S157"/>
  <c r="S155"/>
  <c r="X155" s="1"/>
  <c r="S153"/>
  <c r="S151"/>
  <c r="X151" s="1"/>
  <c r="S149"/>
  <c r="S147"/>
  <c r="X147" s="1"/>
  <c r="S145"/>
  <c r="S143"/>
  <c r="X143" s="1"/>
  <c r="S141"/>
  <c r="S139"/>
  <c r="X139" s="1"/>
  <c r="S137"/>
  <c r="S135"/>
  <c r="X135" s="1"/>
  <c r="S133"/>
  <c r="S131"/>
  <c r="X131" s="1"/>
  <c r="S129"/>
  <c r="S127"/>
  <c r="X127" s="1"/>
  <c r="S125"/>
  <c r="S123"/>
  <c r="X123" s="1"/>
  <c r="S121"/>
  <c r="S119"/>
  <c r="X119" s="1"/>
  <c r="S117"/>
  <c r="S115"/>
  <c r="X115" s="1"/>
  <c r="S113"/>
  <c r="S111"/>
  <c r="X111" s="1"/>
  <c r="S109"/>
  <c r="S107"/>
  <c r="X107" s="1"/>
  <c r="S105"/>
  <c r="S103"/>
  <c r="X103" s="1"/>
  <c r="S101"/>
  <c r="S290"/>
  <c r="X290" s="1"/>
  <c r="S282"/>
  <c r="S274"/>
  <c r="X274" s="1"/>
  <c r="S264"/>
  <c r="S256"/>
  <c r="X256" s="1"/>
  <c r="S248"/>
  <c r="S240"/>
  <c r="X240" s="1"/>
  <c r="S230"/>
  <c r="S222"/>
  <c r="X222" s="1"/>
  <c r="S214"/>
  <c r="S204"/>
  <c r="X204" s="1"/>
  <c r="S196"/>
  <c r="S188"/>
  <c r="X188" s="1"/>
  <c r="S180"/>
  <c r="S172"/>
  <c r="X172" s="1"/>
  <c r="S162"/>
  <c r="S154"/>
  <c r="X154" s="1"/>
  <c r="S146"/>
  <c r="S140"/>
  <c r="X140" s="1"/>
  <c r="S136"/>
  <c r="S130"/>
  <c r="X130" s="1"/>
  <c r="S126"/>
  <c r="S122"/>
  <c r="X122" s="1"/>
  <c r="S118"/>
  <c r="S114"/>
  <c r="X114" s="1"/>
  <c r="S110"/>
  <c r="S106"/>
  <c r="X106" s="1"/>
  <c r="S102"/>
  <c r="S98"/>
  <c r="X98" s="1"/>
  <c r="S94"/>
  <c r="S90"/>
  <c r="X90" s="1"/>
  <c r="S86"/>
  <c r="S82"/>
  <c r="X82" s="1"/>
  <c r="S78"/>
  <c r="S74"/>
  <c r="X74" s="1"/>
  <c r="S70"/>
  <c r="S66"/>
  <c r="X66" s="1"/>
  <c r="S62"/>
  <c r="S58"/>
  <c r="X58" s="1"/>
  <c r="S54"/>
  <c r="S50"/>
  <c r="X50" s="1"/>
  <c r="S46"/>
  <c r="S42"/>
  <c r="X42" s="1"/>
  <c r="S38"/>
  <c r="S34"/>
  <c r="X34" s="1"/>
  <c r="S30"/>
  <c r="S26"/>
  <c r="X26" s="1"/>
  <c r="S22"/>
  <c r="S18"/>
  <c r="X18" s="1"/>
  <c r="S99"/>
  <c r="S95"/>
  <c r="X95" s="1"/>
  <c r="S91"/>
  <c r="S87"/>
  <c r="X87" s="1"/>
  <c r="S83"/>
  <c r="S79"/>
  <c r="X79" s="1"/>
  <c r="S75"/>
  <c r="S71"/>
  <c r="X71" s="1"/>
  <c r="S67"/>
  <c r="S63"/>
  <c r="X63" s="1"/>
  <c r="S59"/>
  <c r="S55"/>
  <c r="X55" s="1"/>
  <c r="S51"/>
  <c r="S47"/>
  <c r="X47" s="1"/>
  <c r="S43"/>
  <c r="S39"/>
  <c r="X39" s="1"/>
  <c r="S35"/>
  <c r="S31"/>
  <c r="X31" s="1"/>
  <c r="S27"/>
  <c r="S23"/>
  <c r="X23" s="1"/>
  <c r="P14"/>
  <c r="S14"/>
  <c r="S371"/>
  <c r="S367"/>
  <c r="X367" s="1"/>
  <c r="S363"/>
  <c r="S359"/>
  <c r="X359" s="1"/>
  <c r="S355"/>
  <c r="S351"/>
  <c r="X351" s="1"/>
  <c r="S347"/>
  <c r="S343"/>
  <c r="X343" s="1"/>
  <c r="S339"/>
  <c r="S335"/>
  <c r="X335" s="1"/>
  <c r="S331"/>
  <c r="S327"/>
  <c r="X327" s="1"/>
  <c r="S323"/>
  <c r="S319"/>
  <c r="X319" s="1"/>
  <c r="S315"/>
  <c r="S311"/>
  <c r="X311" s="1"/>
  <c r="S307"/>
  <c r="S303"/>
  <c r="X303" s="1"/>
  <c r="S299"/>
  <c r="S295"/>
  <c r="X295" s="1"/>
  <c r="S291"/>
  <c r="S287"/>
  <c r="X287" s="1"/>
  <c r="S283"/>
  <c r="S279"/>
  <c r="X279" s="1"/>
  <c r="S275"/>
  <c r="S271"/>
  <c r="X271" s="1"/>
  <c r="S267"/>
  <c r="S263"/>
  <c r="X263" s="1"/>
  <c r="S259"/>
  <c r="S255"/>
  <c r="X255" s="1"/>
  <c r="S251"/>
  <c r="S247"/>
  <c r="X247" s="1"/>
  <c r="S243"/>
  <c r="S239"/>
  <c r="X239" s="1"/>
  <c r="S235"/>
  <c r="S231"/>
  <c r="X231" s="1"/>
  <c r="S227"/>
  <c r="S223"/>
  <c r="X223" s="1"/>
  <c r="S219"/>
  <c r="S215"/>
  <c r="X215" s="1"/>
  <c r="S211"/>
  <c r="S207"/>
  <c r="X207" s="1"/>
  <c r="S203"/>
  <c r="S199"/>
  <c r="X199" s="1"/>
  <c r="S195"/>
  <c r="S17"/>
  <c r="X17" s="1"/>
  <c r="I372"/>
  <c r="O372"/>
  <c r="L372"/>
  <c r="I368"/>
  <c r="O368"/>
  <c r="L368"/>
  <c r="O364"/>
  <c r="L364"/>
  <c r="O360"/>
  <c r="L360"/>
  <c r="I356"/>
  <c r="O356"/>
  <c r="L356"/>
  <c r="I352"/>
  <c r="O352"/>
  <c r="L352"/>
  <c r="O348"/>
  <c r="L348"/>
  <c r="O344"/>
  <c r="L344"/>
  <c r="O340"/>
  <c r="L340"/>
  <c r="O336"/>
  <c r="L336"/>
  <c r="O332"/>
  <c r="L332"/>
  <c r="O328"/>
  <c r="L328"/>
  <c r="O324"/>
  <c r="L324"/>
  <c r="O320"/>
  <c r="L320"/>
  <c r="O316"/>
  <c r="L316"/>
  <c r="O312"/>
  <c r="L312"/>
  <c r="O308"/>
  <c r="L308"/>
  <c r="O304"/>
  <c r="L304"/>
  <c r="O300"/>
  <c r="L300"/>
  <c r="K373"/>
  <c r="P373"/>
  <c r="K369"/>
  <c r="P369"/>
  <c r="K365"/>
  <c r="P365"/>
  <c r="K361"/>
  <c r="P361"/>
  <c r="K357"/>
  <c r="P357"/>
  <c r="K353"/>
  <c r="P353"/>
  <c r="K349"/>
  <c r="P349"/>
  <c r="K345"/>
  <c r="P345"/>
  <c r="K341"/>
  <c r="P341"/>
  <c r="K337"/>
  <c r="P337"/>
  <c r="K333"/>
  <c r="P333"/>
  <c r="K329"/>
  <c r="P329"/>
  <c r="K325"/>
  <c r="P325"/>
  <c r="K321"/>
  <c r="P321"/>
  <c r="K317"/>
  <c r="P317"/>
  <c r="K313"/>
  <c r="P313"/>
  <c r="K309"/>
  <c r="P309"/>
  <c r="K305"/>
  <c r="P305"/>
  <c r="K301"/>
  <c r="P301"/>
  <c r="O296"/>
  <c r="L296"/>
  <c r="O288"/>
  <c r="L288"/>
  <c r="O280"/>
  <c r="L280"/>
  <c r="O272"/>
  <c r="L272"/>
  <c r="O266"/>
  <c r="L266"/>
  <c r="O258"/>
  <c r="L258"/>
  <c r="O250"/>
  <c r="L250"/>
  <c r="O242"/>
  <c r="L242"/>
  <c r="O236"/>
  <c r="L236"/>
  <c r="O228"/>
  <c r="L228"/>
  <c r="O220"/>
  <c r="L220"/>
  <c r="O212"/>
  <c r="L212"/>
  <c r="O206"/>
  <c r="L206"/>
  <c r="O198"/>
  <c r="L198"/>
  <c r="O190"/>
  <c r="L190"/>
  <c r="O182"/>
  <c r="L182"/>
  <c r="O174"/>
  <c r="L174"/>
  <c r="O166"/>
  <c r="L166"/>
  <c r="O160"/>
  <c r="L160"/>
  <c r="O152"/>
  <c r="L152"/>
  <c r="O144"/>
  <c r="L144"/>
  <c r="K297"/>
  <c r="P297"/>
  <c r="K293"/>
  <c r="P293"/>
  <c r="K289"/>
  <c r="P289"/>
  <c r="K285"/>
  <c r="P285"/>
  <c r="K281"/>
  <c r="P281"/>
  <c r="K277"/>
  <c r="P277"/>
  <c r="K273"/>
  <c r="P273"/>
  <c r="K269"/>
  <c r="P269"/>
  <c r="K265"/>
  <c r="P265"/>
  <c r="K261"/>
  <c r="P261"/>
  <c r="K257"/>
  <c r="P257"/>
  <c r="K253"/>
  <c r="P253"/>
  <c r="K249"/>
  <c r="P249"/>
  <c r="K245"/>
  <c r="P245"/>
  <c r="K241"/>
  <c r="P241"/>
  <c r="K237"/>
  <c r="P237"/>
  <c r="K233"/>
  <c r="P233"/>
  <c r="K229"/>
  <c r="P229"/>
  <c r="K225"/>
  <c r="P225"/>
  <c r="K221"/>
  <c r="P221"/>
  <c r="K217"/>
  <c r="P217"/>
  <c r="K213"/>
  <c r="P213"/>
  <c r="K209"/>
  <c r="P209"/>
  <c r="K205"/>
  <c r="P205"/>
  <c r="K201"/>
  <c r="P201"/>
  <c r="K197"/>
  <c r="P197"/>
  <c r="K193"/>
  <c r="P193"/>
  <c r="K191"/>
  <c r="P191"/>
  <c r="K189"/>
  <c r="P189"/>
  <c r="K187"/>
  <c r="P187"/>
  <c r="K185"/>
  <c r="P185"/>
  <c r="K183"/>
  <c r="P183"/>
  <c r="K181"/>
  <c r="P181"/>
  <c r="K179"/>
  <c r="P179"/>
  <c r="O177"/>
  <c r="L177"/>
  <c r="L175"/>
  <c r="O175"/>
  <c r="N175"/>
  <c r="O173"/>
  <c r="L173"/>
  <c r="L171"/>
  <c r="O171"/>
  <c r="N171"/>
  <c r="O169"/>
  <c r="L169"/>
  <c r="L167"/>
  <c r="O167"/>
  <c r="O165"/>
  <c r="L165"/>
  <c r="L163"/>
  <c r="O163"/>
  <c r="N163"/>
  <c r="O161"/>
  <c r="L161"/>
  <c r="L159"/>
  <c r="O159"/>
  <c r="O157"/>
  <c r="L157"/>
  <c r="L155"/>
  <c r="O155"/>
  <c r="N155"/>
  <c r="O153"/>
  <c r="L153"/>
  <c r="L151"/>
  <c r="O151"/>
  <c r="N151"/>
  <c r="O149"/>
  <c r="L149"/>
  <c r="L147"/>
  <c r="O147"/>
  <c r="O145"/>
  <c r="L145"/>
  <c r="L143"/>
  <c r="O143"/>
  <c r="N143"/>
  <c r="O141"/>
  <c r="L141"/>
  <c r="K372"/>
  <c r="P372"/>
  <c r="K368"/>
  <c r="P368"/>
  <c r="K364"/>
  <c r="P364"/>
  <c r="K360"/>
  <c r="P360"/>
  <c r="K356"/>
  <c r="P356"/>
  <c r="K352"/>
  <c r="P352"/>
  <c r="K348"/>
  <c r="P348"/>
  <c r="K344"/>
  <c r="P344"/>
  <c r="K340"/>
  <c r="P340"/>
  <c r="K336"/>
  <c r="P336"/>
  <c r="K332"/>
  <c r="P332"/>
  <c r="K328"/>
  <c r="P328"/>
  <c r="K324"/>
  <c r="P324"/>
  <c r="K320"/>
  <c r="P320"/>
  <c r="K316"/>
  <c r="P316"/>
  <c r="K312"/>
  <c r="P312"/>
  <c r="K308"/>
  <c r="P308"/>
  <c r="K304"/>
  <c r="P304"/>
  <c r="K300"/>
  <c r="P300"/>
  <c r="O373"/>
  <c r="L373"/>
  <c r="O369"/>
  <c r="L369"/>
  <c r="O365"/>
  <c r="L365"/>
  <c r="O361"/>
  <c r="L361"/>
  <c r="O357"/>
  <c r="L357"/>
  <c r="O353"/>
  <c r="L353"/>
  <c r="O349"/>
  <c r="L349"/>
  <c r="O345"/>
  <c r="L345"/>
  <c r="O341"/>
  <c r="L341"/>
  <c r="O337"/>
  <c r="L337"/>
  <c r="O333"/>
  <c r="L333"/>
  <c r="O329"/>
  <c r="L329"/>
  <c r="O325"/>
  <c r="L325"/>
  <c r="O321"/>
  <c r="L321"/>
  <c r="O317"/>
  <c r="L317"/>
  <c r="O313"/>
  <c r="L313"/>
  <c r="O309"/>
  <c r="L309"/>
  <c r="O305"/>
  <c r="L305"/>
  <c r="O301"/>
  <c r="L301"/>
  <c r="K296"/>
  <c r="P296"/>
  <c r="K288"/>
  <c r="P288"/>
  <c r="K280"/>
  <c r="P280"/>
  <c r="K272"/>
  <c r="P272"/>
  <c r="K266"/>
  <c r="P266"/>
  <c r="K258"/>
  <c r="P258"/>
  <c r="K250"/>
  <c r="P250"/>
  <c r="K242"/>
  <c r="P242"/>
  <c r="K236"/>
  <c r="P236"/>
  <c r="K228"/>
  <c r="P228"/>
  <c r="K220"/>
  <c r="P220"/>
  <c r="K212"/>
  <c r="P212"/>
  <c r="K206"/>
  <c r="P206"/>
  <c r="K198"/>
  <c r="P198"/>
  <c r="K190"/>
  <c r="P190"/>
  <c r="K182"/>
  <c r="P182"/>
  <c r="K174"/>
  <c r="P174"/>
  <c r="K166"/>
  <c r="P166"/>
  <c r="K160"/>
  <c r="P160"/>
  <c r="K152"/>
  <c r="P152"/>
  <c r="K144"/>
  <c r="P144"/>
  <c r="O297"/>
  <c r="L297"/>
  <c r="O293"/>
  <c r="L293"/>
  <c r="O289"/>
  <c r="L289"/>
  <c r="O285"/>
  <c r="L285"/>
  <c r="O281"/>
  <c r="L281"/>
  <c r="O277"/>
  <c r="L277"/>
  <c r="O273"/>
  <c r="L273"/>
  <c r="O269"/>
  <c r="L269"/>
  <c r="O265"/>
  <c r="L265"/>
  <c r="O261"/>
  <c r="L261"/>
  <c r="O257"/>
  <c r="L257"/>
  <c r="O253"/>
  <c r="L253"/>
  <c r="O249"/>
  <c r="L249"/>
  <c r="O245"/>
  <c r="L245"/>
  <c r="O241"/>
  <c r="L241"/>
  <c r="O237"/>
  <c r="L237"/>
  <c r="O233"/>
  <c r="L233"/>
  <c r="O229"/>
  <c r="L229"/>
  <c r="O225"/>
  <c r="L225"/>
  <c r="O221"/>
  <c r="L221"/>
  <c r="O217"/>
  <c r="L217"/>
  <c r="O213"/>
  <c r="L213"/>
  <c r="O209"/>
  <c r="L209"/>
  <c r="O205"/>
  <c r="L205"/>
  <c r="O201"/>
  <c r="L201"/>
  <c r="O197"/>
  <c r="L197"/>
  <c r="O193"/>
  <c r="L193"/>
  <c r="L191"/>
  <c r="O191"/>
  <c r="N191"/>
  <c r="O189"/>
  <c r="L189"/>
  <c r="L187"/>
  <c r="O187"/>
  <c r="N187"/>
  <c r="O185"/>
  <c r="L185"/>
  <c r="L183"/>
  <c r="O183"/>
  <c r="O181"/>
  <c r="L181"/>
  <c r="L179"/>
  <c r="O179"/>
  <c r="N179"/>
  <c r="K177"/>
  <c r="P177"/>
  <c r="K175"/>
  <c r="P175"/>
  <c r="K173"/>
  <c r="P173"/>
  <c r="K171"/>
  <c r="P171"/>
  <c r="K169"/>
  <c r="P169"/>
  <c r="K167"/>
  <c r="P167"/>
  <c r="K165"/>
  <c r="P165"/>
  <c r="K163"/>
  <c r="P163"/>
  <c r="K161"/>
  <c r="P161"/>
  <c r="K159"/>
  <c r="P159"/>
  <c r="K157"/>
  <c r="P157"/>
  <c r="K155"/>
  <c r="P155"/>
  <c r="K153"/>
  <c r="P153"/>
  <c r="K151"/>
  <c r="P151"/>
  <c r="K149"/>
  <c r="P149"/>
  <c r="K147"/>
  <c r="P147"/>
  <c r="K145"/>
  <c r="P145"/>
  <c r="K143"/>
  <c r="P143"/>
  <c r="K141"/>
  <c r="P141"/>
  <c r="K139"/>
  <c r="P139"/>
  <c r="K137"/>
  <c r="P137"/>
  <c r="K135"/>
  <c r="P135"/>
  <c r="K133"/>
  <c r="P133"/>
  <c r="K131"/>
  <c r="P131"/>
  <c r="K129"/>
  <c r="P129"/>
  <c r="K127"/>
  <c r="P127"/>
  <c r="K125"/>
  <c r="P125"/>
  <c r="K123"/>
  <c r="P123"/>
  <c r="K121"/>
  <c r="P121"/>
  <c r="K119"/>
  <c r="P119"/>
  <c r="K117"/>
  <c r="P117"/>
  <c r="K115"/>
  <c r="P115"/>
  <c r="K113"/>
  <c r="P113"/>
  <c r="K111"/>
  <c r="P111"/>
  <c r="K109"/>
  <c r="P109"/>
  <c r="K107"/>
  <c r="P107"/>
  <c r="K105"/>
  <c r="P105"/>
  <c r="K103"/>
  <c r="P103"/>
  <c r="K101"/>
  <c r="P101"/>
  <c r="K290"/>
  <c r="P290"/>
  <c r="K282"/>
  <c r="P282"/>
  <c r="K274"/>
  <c r="P274"/>
  <c r="K264"/>
  <c r="P264"/>
  <c r="K256"/>
  <c r="P256"/>
  <c r="K248"/>
  <c r="P248"/>
  <c r="K240"/>
  <c r="P240"/>
  <c r="K230"/>
  <c r="P230"/>
  <c r="K222"/>
  <c r="P222"/>
  <c r="K214"/>
  <c r="P214"/>
  <c r="K204"/>
  <c r="P204"/>
  <c r="K196"/>
  <c r="P196"/>
  <c r="K188"/>
  <c r="P188"/>
  <c r="K180"/>
  <c r="P180"/>
  <c r="K172"/>
  <c r="P172"/>
  <c r="K162"/>
  <c r="P162"/>
  <c r="K154"/>
  <c r="P154"/>
  <c r="K146"/>
  <c r="P146"/>
  <c r="K140"/>
  <c r="P140"/>
  <c r="K136"/>
  <c r="P136"/>
  <c r="K130"/>
  <c r="P130"/>
  <c r="K126"/>
  <c r="P126"/>
  <c r="K122"/>
  <c r="P122"/>
  <c r="K118"/>
  <c r="P118"/>
  <c r="K114"/>
  <c r="P114"/>
  <c r="K110"/>
  <c r="P110"/>
  <c r="K106"/>
  <c r="P106"/>
  <c r="K102"/>
  <c r="P102"/>
  <c r="K98"/>
  <c r="P98"/>
  <c r="K94"/>
  <c r="P94"/>
  <c r="K90"/>
  <c r="P90"/>
  <c r="K86"/>
  <c r="P86"/>
  <c r="K82"/>
  <c r="P82"/>
  <c r="K78"/>
  <c r="P78"/>
  <c r="K74"/>
  <c r="P74"/>
  <c r="K70"/>
  <c r="P70"/>
  <c r="K66"/>
  <c r="P66"/>
  <c r="K62"/>
  <c r="P62"/>
  <c r="K58"/>
  <c r="P58"/>
  <c r="K54"/>
  <c r="P54"/>
  <c r="K50"/>
  <c r="P50"/>
  <c r="K46"/>
  <c r="P46"/>
  <c r="K42"/>
  <c r="P42"/>
  <c r="K38"/>
  <c r="P38"/>
  <c r="K34"/>
  <c r="P34"/>
  <c r="K30"/>
  <c r="P30"/>
  <c r="K26"/>
  <c r="P26"/>
  <c r="K22"/>
  <c r="P22"/>
  <c r="K18"/>
  <c r="P18"/>
  <c r="K99"/>
  <c r="P99"/>
  <c r="K95"/>
  <c r="P95"/>
  <c r="K91"/>
  <c r="P91"/>
  <c r="K87"/>
  <c r="P87"/>
  <c r="K83"/>
  <c r="P83"/>
  <c r="K79"/>
  <c r="P79"/>
  <c r="K75"/>
  <c r="P75"/>
  <c r="K71"/>
  <c r="P71"/>
  <c r="K67"/>
  <c r="P67"/>
  <c r="K63"/>
  <c r="P63"/>
  <c r="K59"/>
  <c r="P59"/>
  <c r="K55"/>
  <c r="P55"/>
  <c r="K51"/>
  <c r="P51"/>
  <c r="K47"/>
  <c r="P47"/>
  <c r="K43"/>
  <c r="P43"/>
  <c r="K39"/>
  <c r="P39"/>
  <c r="K35"/>
  <c r="P35"/>
  <c r="K31"/>
  <c r="P31"/>
  <c r="K27"/>
  <c r="P27"/>
  <c r="K23"/>
  <c r="P23"/>
  <c r="O19"/>
  <c r="L19"/>
  <c r="L15"/>
  <c r="O15"/>
  <c r="N15"/>
  <c r="O370"/>
  <c r="L370"/>
  <c r="O366"/>
  <c r="L366"/>
  <c r="O362"/>
  <c r="L362"/>
  <c r="O358"/>
  <c r="L358"/>
  <c r="O354"/>
  <c r="L354"/>
  <c r="O350"/>
  <c r="L350"/>
  <c r="O346"/>
  <c r="L346"/>
  <c r="O342"/>
  <c r="L342"/>
  <c r="O338"/>
  <c r="L338"/>
  <c r="O334"/>
  <c r="L334"/>
  <c r="O330"/>
  <c r="L330"/>
  <c r="O326"/>
  <c r="L326"/>
  <c r="O322"/>
  <c r="L322"/>
  <c r="O318"/>
  <c r="L318"/>
  <c r="O314"/>
  <c r="L314"/>
  <c r="O310"/>
  <c r="L310"/>
  <c r="O306"/>
  <c r="L306"/>
  <c r="O302"/>
  <c r="L302"/>
  <c r="O298"/>
  <c r="L298"/>
  <c r="K371"/>
  <c r="P371"/>
  <c r="K367"/>
  <c r="P367"/>
  <c r="K363"/>
  <c r="P363"/>
  <c r="K359"/>
  <c r="P359"/>
  <c r="K355"/>
  <c r="P355"/>
  <c r="K351"/>
  <c r="P351"/>
  <c r="K347"/>
  <c r="P347"/>
  <c r="K343"/>
  <c r="P343"/>
  <c r="K339"/>
  <c r="P339"/>
  <c r="K335"/>
  <c r="P335"/>
  <c r="K331"/>
  <c r="P331"/>
  <c r="K327"/>
  <c r="P327"/>
  <c r="K323"/>
  <c r="P323"/>
  <c r="K319"/>
  <c r="P319"/>
  <c r="K315"/>
  <c r="P315"/>
  <c r="K311"/>
  <c r="P311"/>
  <c r="K307"/>
  <c r="P307"/>
  <c r="K303"/>
  <c r="P303"/>
  <c r="K299"/>
  <c r="P299"/>
  <c r="O292"/>
  <c r="L292"/>
  <c r="O284"/>
  <c r="L284"/>
  <c r="O276"/>
  <c r="L276"/>
  <c r="I270"/>
  <c r="O270"/>
  <c r="L270"/>
  <c r="I262"/>
  <c r="O262"/>
  <c r="L262"/>
  <c r="I254"/>
  <c r="O254"/>
  <c r="L254"/>
  <c r="I246"/>
  <c r="O246"/>
  <c r="L246"/>
  <c r="I238"/>
  <c r="O238"/>
  <c r="L238"/>
  <c r="O232"/>
  <c r="L232"/>
  <c r="O224"/>
  <c r="L224"/>
  <c r="O216"/>
  <c r="L216"/>
  <c r="O208"/>
  <c r="L208"/>
  <c r="I202"/>
  <c r="O202"/>
  <c r="L202"/>
  <c r="I194"/>
  <c r="O194"/>
  <c r="L194"/>
  <c r="O186"/>
  <c r="L186"/>
  <c r="O178"/>
  <c r="L178"/>
  <c r="O170"/>
  <c r="L170"/>
  <c r="O164"/>
  <c r="L164"/>
  <c r="O156"/>
  <c r="L156"/>
  <c r="O148"/>
  <c r="L148"/>
  <c r="O134"/>
  <c r="L134"/>
  <c r="K295"/>
  <c r="P295"/>
  <c r="K291"/>
  <c r="P291"/>
  <c r="K287"/>
  <c r="P287"/>
  <c r="K283"/>
  <c r="P283"/>
  <c r="K279"/>
  <c r="P279"/>
  <c r="K275"/>
  <c r="P275"/>
  <c r="K271"/>
  <c r="P271"/>
  <c r="K267"/>
  <c r="P267"/>
  <c r="K263"/>
  <c r="P263"/>
  <c r="K259"/>
  <c r="P259"/>
  <c r="K255"/>
  <c r="P255"/>
  <c r="K251"/>
  <c r="P251"/>
  <c r="K247"/>
  <c r="P247"/>
  <c r="K243"/>
  <c r="P243"/>
  <c r="K239"/>
  <c r="P239"/>
  <c r="K235"/>
  <c r="P235"/>
  <c r="K231"/>
  <c r="P231"/>
  <c r="K227"/>
  <c r="P227"/>
  <c r="K223"/>
  <c r="P223"/>
  <c r="K219"/>
  <c r="P219"/>
  <c r="K215"/>
  <c r="P215"/>
  <c r="K211"/>
  <c r="P211"/>
  <c r="K207"/>
  <c r="P207"/>
  <c r="K203"/>
  <c r="P203"/>
  <c r="K199"/>
  <c r="P199"/>
  <c r="K195"/>
  <c r="P195"/>
  <c r="I294"/>
  <c r="O294"/>
  <c r="L294"/>
  <c r="I286"/>
  <c r="O286"/>
  <c r="L286"/>
  <c r="I278"/>
  <c r="O278"/>
  <c r="L278"/>
  <c r="O268"/>
  <c r="L268"/>
  <c r="O260"/>
  <c r="L260"/>
  <c r="O252"/>
  <c r="L252"/>
  <c r="O244"/>
  <c r="L244"/>
  <c r="I234"/>
  <c r="O234"/>
  <c r="L234"/>
  <c r="I226"/>
  <c r="O226"/>
  <c r="L226"/>
  <c r="I218"/>
  <c r="O218"/>
  <c r="L218"/>
  <c r="I210"/>
  <c r="O210"/>
  <c r="L210"/>
  <c r="O200"/>
  <c r="L200"/>
  <c r="O192"/>
  <c r="L192"/>
  <c r="O184"/>
  <c r="L184"/>
  <c r="O176"/>
  <c r="L176"/>
  <c r="O168"/>
  <c r="L168"/>
  <c r="O158"/>
  <c r="L158"/>
  <c r="O150"/>
  <c r="L150"/>
  <c r="O142"/>
  <c r="L142"/>
  <c r="O138"/>
  <c r="L138"/>
  <c r="O132"/>
  <c r="L132"/>
  <c r="O128"/>
  <c r="L128"/>
  <c r="O124"/>
  <c r="L124"/>
  <c r="O120"/>
  <c r="L120"/>
  <c r="O116"/>
  <c r="L116"/>
  <c r="O112"/>
  <c r="L112"/>
  <c r="O108"/>
  <c r="L108"/>
  <c r="O104"/>
  <c r="L104"/>
  <c r="O100"/>
  <c r="L100"/>
  <c r="O96"/>
  <c r="L96"/>
  <c r="O92"/>
  <c r="L92"/>
  <c r="O88"/>
  <c r="L88"/>
  <c r="O84"/>
  <c r="L84"/>
  <c r="O80"/>
  <c r="L80"/>
  <c r="O76"/>
  <c r="L76"/>
  <c r="O72"/>
  <c r="L72"/>
  <c r="O68"/>
  <c r="L68"/>
  <c r="O64"/>
  <c r="L64"/>
  <c r="O60"/>
  <c r="L60"/>
  <c r="O56"/>
  <c r="L56"/>
  <c r="O52"/>
  <c r="L52"/>
  <c r="O48"/>
  <c r="L48"/>
  <c r="O44"/>
  <c r="L44"/>
  <c r="O40"/>
  <c r="L40"/>
  <c r="O36"/>
  <c r="L36"/>
  <c r="O32"/>
  <c r="L32"/>
  <c r="O28"/>
  <c r="L28"/>
  <c r="O24"/>
  <c r="L24"/>
  <c r="O20"/>
  <c r="L20"/>
  <c r="O16"/>
  <c r="L16"/>
  <c r="O97"/>
  <c r="L97"/>
  <c r="O93"/>
  <c r="L93"/>
  <c r="O89"/>
  <c r="L89"/>
  <c r="O85"/>
  <c r="L85"/>
  <c r="O81"/>
  <c r="L81"/>
  <c r="O77"/>
  <c r="L77"/>
  <c r="O73"/>
  <c r="L73"/>
  <c r="O69"/>
  <c r="L69"/>
  <c r="O65"/>
  <c r="L65"/>
  <c r="O61"/>
  <c r="L61"/>
  <c r="O57"/>
  <c r="L57"/>
  <c r="O53"/>
  <c r="L53"/>
  <c r="O49"/>
  <c r="L49"/>
  <c r="O45"/>
  <c r="L45"/>
  <c r="O41"/>
  <c r="L41"/>
  <c r="O37"/>
  <c r="L37"/>
  <c r="O33"/>
  <c r="L33"/>
  <c r="O29"/>
  <c r="L29"/>
  <c r="O25"/>
  <c r="L25"/>
  <c r="O21"/>
  <c r="L21"/>
  <c r="K17"/>
  <c r="P17"/>
  <c r="L139"/>
  <c r="O139"/>
  <c r="N139"/>
  <c r="O137"/>
  <c r="L137"/>
  <c r="L135"/>
  <c r="O135"/>
  <c r="O133"/>
  <c r="L133"/>
  <c r="L131"/>
  <c r="O131"/>
  <c r="N131"/>
  <c r="O129"/>
  <c r="L129"/>
  <c r="L127"/>
  <c r="O127"/>
  <c r="N127"/>
  <c r="O125"/>
  <c r="L125"/>
  <c r="L123"/>
  <c r="O123"/>
  <c r="O121"/>
  <c r="L121"/>
  <c r="L119"/>
  <c r="N119" s="1"/>
  <c r="O119"/>
  <c r="O117"/>
  <c r="L117"/>
  <c r="L115"/>
  <c r="O115"/>
  <c r="N115"/>
  <c r="O113"/>
  <c r="L113"/>
  <c r="L111"/>
  <c r="O111"/>
  <c r="O109"/>
  <c r="L109"/>
  <c r="L107"/>
  <c r="O107"/>
  <c r="O105"/>
  <c r="L105"/>
  <c r="L103"/>
  <c r="O103"/>
  <c r="O101"/>
  <c r="L101"/>
  <c r="O290"/>
  <c r="L290"/>
  <c r="O282"/>
  <c r="L282"/>
  <c r="O274"/>
  <c r="L274"/>
  <c r="O264"/>
  <c r="L264"/>
  <c r="O256"/>
  <c r="L256"/>
  <c r="O248"/>
  <c r="L248"/>
  <c r="O240"/>
  <c r="L240"/>
  <c r="O230"/>
  <c r="L230"/>
  <c r="O222"/>
  <c r="L222"/>
  <c r="O214"/>
  <c r="L214"/>
  <c r="O204"/>
  <c r="L204"/>
  <c r="O196"/>
  <c r="L196"/>
  <c r="O188"/>
  <c r="L188"/>
  <c r="O180"/>
  <c r="L180"/>
  <c r="O172"/>
  <c r="L172"/>
  <c r="O162"/>
  <c r="L162"/>
  <c r="O154"/>
  <c r="L154"/>
  <c r="O146"/>
  <c r="L146"/>
  <c r="O140"/>
  <c r="L140"/>
  <c r="O136"/>
  <c r="L136"/>
  <c r="O130"/>
  <c r="L130"/>
  <c r="O126"/>
  <c r="L126"/>
  <c r="O122"/>
  <c r="L122"/>
  <c r="O118"/>
  <c r="L118"/>
  <c r="O114"/>
  <c r="L114"/>
  <c r="O110"/>
  <c r="L110"/>
  <c r="O106"/>
  <c r="L106"/>
  <c r="O102"/>
  <c r="L102"/>
  <c r="O98"/>
  <c r="L98"/>
  <c r="O94"/>
  <c r="L94"/>
  <c r="O90"/>
  <c r="L90"/>
  <c r="O86"/>
  <c r="L86"/>
  <c r="O82"/>
  <c r="L82"/>
  <c r="O78"/>
  <c r="L78"/>
  <c r="O74"/>
  <c r="L74"/>
  <c r="O70"/>
  <c r="L70"/>
  <c r="O66"/>
  <c r="L66"/>
  <c r="O62"/>
  <c r="L62"/>
  <c r="O58"/>
  <c r="L58"/>
  <c r="O54"/>
  <c r="L54"/>
  <c r="O50"/>
  <c r="L50"/>
  <c r="O46"/>
  <c r="L46"/>
  <c r="O42"/>
  <c r="L42"/>
  <c r="O38"/>
  <c r="L38"/>
  <c r="O34"/>
  <c r="L34"/>
  <c r="O30"/>
  <c r="L30"/>
  <c r="O26"/>
  <c r="L26"/>
  <c r="O22"/>
  <c r="L22"/>
  <c r="O18"/>
  <c r="L18"/>
  <c r="L99"/>
  <c r="O99"/>
  <c r="L95"/>
  <c r="O95"/>
  <c r="L91"/>
  <c r="O91"/>
  <c r="L87"/>
  <c r="O87"/>
  <c r="L83"/>
  <c r="O83"/>
  <c r="L79"/>
  <c r="O79"/>
  <c r="L75"/>
  <c r="O75"/>
  <c r="L71"/>
  <c r="O71"/>
  <c r="L67"/>
  <c r="O67"/>
  <c r="L63"/>
  <c r="O63"/>
  <c r="O59"/>
  <c r="L59"/>
  <c r="L55"/>
  <c r="O55"/>
  <c r="O51"/>
  <c r="L51"/>
  <c r="L47"/>
  <c r="O47"/>
  <c r="O43"/>
  <c r="L43"/>
  <c r="L39"/>
  <c r="O39"/>
  <c r="O35"/>
  <c r="L35"/>
  <c r="L31"/>
  <c r="O31"/>
  <c r="O27"/>
  <c r="L27"/>
  <c r="L23"/>
  <c r="O23"/>
  <c r="K19"/>
  <c r="P19"/>
  <c r="K15"/>
  <c r="P15"/>
  <c r="I14"/>
  <c r="L14"/>
  <c r="K374"/>
  <c r="P374"/>
  <c r="K370"/>
  <c r="P370"/>
  <c r="K366"/>
  <c r="P366"/>
  <c r="K362"/>
  <c r="P362"/>
  <c r="K358"/>
  <c r="P358"/>
  <c r="K354"/>
  <c r="P354"/>
  <c r="K350"/>
  <c r="P350"/>
  <c r="K346"/>
  <c r="P346"/>
  <c r="K342"/>
  <c r="P342"/>
  <c r="K338"/>
  <c r="P338"/>
  <c r="K334"/>
  <c r="P334"/>
  <c r="K330"/>
  <c r="P330"/>
  <c r="K326"/>
  <c r="P326"/>
  <c r="K322"/>
  <c r="P322"/>
  <c r="K318"/>
  <c r="P318"/>
  <c r="K314"/>
  <c r="P314"/>
  <c r="K310"/>
  <c r="P310"/>
  <c r="K306"/>
  <c r="P306"/>
  <c r="K302"/>
  <c r="P302"/>
  <c r="K298"/>
  <c r="P298"/>
  <c r="L371"/>
  <c r="O371"/>
  <c r="L367"/>
  <c r="O367"/>
  <c r="L363"/>
  <c r="O363"/>
  <c r="L359"/>
  <c r="O359"/>
  <c r="L355"/>
  <c r="O355"/>
  <c r="L351"/>
  <c r="O351"/>
  <c r="L347"/>
  <c r="O347"/>
  <c r="L343"/>
  <c r="O343"/>
  <c r="L339"/>
  <c r="N339" s="1"/>
  <c r="O339"/>
  <c r="L335"/>
  <c r="O335"/>
  <c r="L331"/>
  <c r="O331"/>
  <c r="L327"/>
  <c r="O327"/>
  <c r="L323"/>
  <c r="O323"/>
  <c r="L319"/>
  <c r="O319"/>
  <c r="L315"/>
  <c r="O315"/>
  <c r="L311"/>
  <c r="O311"/>
  <c r="L307"/>
  <c r="O307"/>
  <c r="N307"/>
  <c r="L303"/>
  <c r="O303"/>
  <c r="L299"/>
  <c r="O299"/>
  <c r="K292"/>
  <c r="P292"/>
  <c r="K284"/>
  <c r="P284"/>
  <c r="K276"/>
  <c r="P276"/>
  <c r="K270"/>
  <c r="P270"/>
  <c r="K262"/>
  <c r="P262"/>
  <c r="K254"/>
  <c r="P254"/>
  <c r="K246"/>
  <c r="P246"/>
  <c r="K238"/>
  <c r="P238"/>
  <c r="K232"/>
  <c r="P232"/>
  <c r="K224"/>
  <c r="P224"/>
  <c r="K216"/>
  <c r="P216"/>
  <c r="K208"/>
  <c r="P208"/>
  <c r="K202"/>
  <c r="P202"/>
  <c r="K194"/>
  <c r="P194"/>
  <c r="K186"/>
  <c r="P186"/>
  <c r="K178"/>
  <c r="P178"/>
  <c r="K170"/>
  <c r="P170"/>
  <c r="K164"/>
  <c r="P164"/>
  <c r="K156"/>
  <c r="P156"/>
  <c r="K148"/>
  <c r="P148"/>
  <c r="K134"/>
  <c r="P134"/>
  <c r="L295"/>
  <c r="O295"/>
  <c r="L291"/>
  <c r="O291"/>
  <c r="N291"/>
  <c r="L287"/>
  <c r="O287"/>
  <c r="L283"/>
  <c r="O283"/>
  <c r="L279"/>
  <c r="O279"/>
  <c r="L275"/>
  <c r="O275"/>
  <c r="L271"/>
  <c r="O271"/>
  <c r="L267"/>
  <c r="O267"/>
  <c r="L263"/>
  <c r="O263"/>
  <c r="L259"/>
  <c r="O259"/>
  <c r="N259"/>
  <c r="L255"/>
  <c r="O255"/>
  <c r="L251"/>
  <c r="O251"/>
  <c r="L247"/>
  <c r="O247"/>
  <c r="L243"/>
  <c r="O243"/>
  <c r="L239"/>
  <c r="O239"/>
  <c r="L235"/>
  <c r="O235"/>
  <c r="L231"/>
  <c r="O231"/>
  <c r="L227"/>
  <c r="O227"/>
  <c r="L223"/>
  <c r="O223"/>
  <c r="L219"/>
  <c r="O219"/>
  <c r="L215"/>
  <c r="O215"/>
  <c r="L211"/>
  <c r="O211"/>
  <c r="L207"/>
  <c r="O207"/>
  <c r="L203"/>
  <c r="N203" s="1"/>
  <c r="O203"/>
  <c r="L199"/>
  <c r="O199"/>
  <c r="L195"/>
  <c r="O195"/>
  <c r="K294"/>
  <c r="P294"/>
  <c r="K286"/>
  <c r="P286"/>
  <c r="K278"/>
  <c r="P278"/>
  <c r="K268"/>
  <c r="P268"/>
  <c r="K260"/>
  <c r="P260"/>
  <c r="K252"/>
  <c r="P252"/>
  <c r="K244"/>
  <c r="P244"/>
  <c r="K234"/>
  <c r="P234"/>
  <c r="K226"/>
  <c r="P226"/>
  <c r="K218"/>
  <c r="P218"/>
  <c r="K210"/>
  <c r="P210"/>
  <c r="K200"/>
  <c r="P200"/>
  <c r="K192"/>
  <c r="P192"/>
  <c r="K184"/>
  <c r="P184"/>
  <c r="K176"/>
  <c r="P176"/>
  <c r="K168"/>
  <c r="P168"/>
  <c r="K158"/>
  <c r="P158"/>
  <c r="K150"/>
  <c r="P150"/>
  <c r="K142"/>
  <c r="P142"/>
  <c r="K138"/>
  <c r="P138"/>
  <c r="K132"/>
  <c r="P132"/>
  <c r="K128"/>
  <c r="P128"/>
  <c r="K124"/>
  <c r="P124"/>
  <c r="K120"/>
  <c r="P120"/>
  <c r="K116"/>
  <c r="P116"/>
  <c r="K112"/>
  <c r="P112"/>
  <c r="K108"/>
  <c r="P108"/>
  <c r="K104"/>
  <c r="P104"/>
  <c r="K100"/>
  <c r="P100"/>
  <c r="K96"/>
  <c r="P96"/>
  <c r="K92"/>
  <c r="P92"/>
  <c r="K88"/>
  <c r="P88"/>
  <c r="K84"/>
  <c r="P84"/>
  <c r="K80"/>
  <c r="P80"/>
  <c r="K76"/>
  <c r="P76"/>
  <c r="K72"/>
  <c r="P72"/>
  <c r="K68"/>
  <c r="P68"/>
  <c r="K64"/>
  <c r="P64"/>
  <c r="K60"/>
  <c r="P60"/>
  <c r="K56"/>
  <c r="P56"/>
  <c r="K52"/>
  <c r="P52"/>
  <c r="K48"/>
  <c r="P48"/>
  <c r="K44"/>
  <c r="P44"/>
  <c r="K40"/>
  <c r="P40"/>
  <c r="K36"/>
  <c r="P36"/>
  <c r="K32"/>
  <c r="P32"/>
  <c r="K28"/>
  <c r="P28"/>
  <c r="K24"/>
  <c r="P24"/>
  <c r="K20"/>
  <c r="P20"/>
  <c r="K16"/>
  <c r="P16"/>
  <c r="K97"/>
  <c r="P97"/>
  <c r="K93"/>
  <c r="P93"/>
  <c r="K89"/>
  <c r="P89"/>
  <c r="K85"/>
  <c r="P85"/>
  <c r="K81"/>
  <c r="P81"/>
  <c r="K77"/>
  <c r="P77"/>
  <c r="K73"/>
  <c r="P73"/>
  <c r="K69"/>
  <c r="P69"/>
  <c r="K65"/>
  <c r="P65"/>
  <c r="K61"/>
  <c r="P61"/>
  <c r="K57"/>
  <c r="P57"/>
  <c r="K53"/>
  <c r="P53"/>
  <c r="K49"/>
  <c r="P49"/>
  <c r="K45"/>
  <c r="P45"/>
  <c r="K41"/>
  <c r="P41"/>
  <c r="K37"/>
  <c r="P37"/>
  <c r="K33"/>
  <c r="P33"/>
  <c r="K29"/>
  <c r="P29"/>
  <c r="K25"/>
  <c r="P25"/>
  <c r="K21"/>
  <c r="P21"/>
  <c r="O17"/>
  <c r="L17"/>
  <c r="V17" s="1"/>
  <c r="N195" l="1"/>
  <c r="V195"/>
  <c r="R195"/>
  <c r="V235"/>
  <c r="R235"/>
  <c r="V243"/>
  <c r="R243"/>
  <c r="N251"/>
  <c r="V251"/>
  <c r="R251"/>
  <c r="V255"/>
  <c r="R255"/>
  <c r="V291"/>
  <c r="R291"/>
  <c r="N299"/>
  <c r="V299"/>
  <c r="R299"/>
  <c r="V323"/>
  <c r="R323"/>
  <c r="N331"/>
  <c r="V331"/>
  <c r="R331"/>
  <c r="V347"/>
  <c r="R347"/>
  <c r="V359"/>
  <c r="R359"/>
  <c r="V203"/>
  <c r="R203"/>
  <c r="V207"/>
  <c r="R207"/>
  <c r="V211"/>
  <c r="R211"/>
  <c r="V215"/>
  <c r="R215"/>
  <c r="N219"/>
  <c r="V219"/>
  <c r="R219"/>
  <c r="V223"/>
  <c r="R223"/>
  <c r="V227"/>
  <c r="R227"/>
  <c r="V231"/>
  <c r="R231"/>
  <c r="V259"/>
  <c r="R259"/>
  <c r="V263"/>
  <c r="R263"/>
  <c r="V267"/>
  <c r="R267"/>
  <c r="V271"/>
  <c r="R271"/>
  <c r="V275"/>
  <c r="R275"/>
  <c r="V279"/>
  <c r="R279"/>
  <c r="N283"/>
  <c r="V283"/>
  <c r="R283"/>
  <c r="V287"/>
  <c r="R287"/>
  <c r="V307"/>
  <c r="R307"/>
  <c r="V311"/>
  <c r="R311"/>
  <c r="N315"/>
  <c r="V315"/>
  <c r="R315"/>
  <c r="V319"/>
  <c r="R319"/>
  <c r="V339"/>
  <c r="R339"/>
  <c r="N343"/>
  <c r="V343"/>
  <c r="R343"/>
  <c r="V27"/>
  <c r="R27"/>
  <c r="V35"/>
  <c r="R35"/>
  <c r="V43"/>
  <c r="R43"/>
  <c r="V51"/>
  <c r="R51"/>
  <c r="V59"/>
  <c r="R59"/>
  <c r="V18"/>
  <c r="R18"/>
  <c r="V22"/>
  <c r="R22"/>
  <c r="V26"/>
  <c r="R26"/>
  <c r="V30"/>
  <c r="R30"/>
  <c r="V34"/>
  <c r="R34"/>
  <c r="V38"/>
  <c r="R38"/>
  <c r="V42"/>
  <c r="R42"/>
  <c r="V46"/>
  <c r="R46"/>
  <c r="V50"/>
  <c r="R50"/>
  <c r="V54"/>
  <c r="R54"/>
  <c r="V58"/>
  <c r="R58"/>
  <c r="V62"/>
  <c r="R62"/>
  <c r="V66"/>
  <c r="R66"/>
  <c r="V70"/>
  <c r="R70"/>
  <c r="V74"/>
  <c r="R74"/>
  <c r="V78"/>
  <c r="R78"/>
  <c r="V82"/>
  <c r="R82"/>
  <c r="V86"/>
  <c r="R86"/>
  <c r="V90"/>
  <c r="R90"/>
  <c r="V94"/>
  <c r="R94"/>
  <c r="V98"/>
  <c r="R98"/>
  <c r="V102"/>
  <c r="R102"/>
  <c r="V106"/>
  <c r="R106"/>
  <c r="V110"/>
  <c r="R110"/>
  <c r="V114"/>
  <c r="R114"/>
  <c r="V118"/>
  <c r="R118"/>
  <c r="V122"/>
  <c r="R122"/>
  <c r="V126"/>
  <c r="R126"/>
  <c r="V130"/>
  <c r="R130"/>
  <c r="V136"/>
  <c r="R136"/>
  <c r="V140"/>
  <c r="R140"/>
  <c r="V146"/>
  <c r="R146"/>
  <c r="V154"/>
  <c r="R154"/>
  <c r="V162"/>
  <c r="R162"/>
  <c r="V172"/>
  <c r="R172"/>
  <c r="V180"/>
  <c r="R180"/>
  <c r="V188"/>
  <c r="R188"/>
  <c r="V196"/>
  <c r="R196"/>
  <c r="V204"/>
  <c r="R204"/>
  <c r="V214"/>
  <c r="R214"/>
  <c r="V222"/>
  <c r="R222"/>
  <c r="V230"/>
  <c r="R230"/>
  <c r="V240"/>
  <c r="R240"/>
  <c r="V248"/>
  <c r="R248"/>
  <c r="V256"/>
  <c r="R256"/>
  <c r="V264"/>
  <c r="R264"/>
  <c r="V274"/>
  <c r="R274"/>
  <c r="V282"/>
  <c r="R282"/>
  <c r="V290"/>
  <c r="R290"/>
  <c r="V101"/>
  <c r="R101"/>
  <c r="V105"/>
  <c r="R105"/>
  <c r="V109"/>
  <c r="R109"/>
  <c r="V113"/>
  <c r="R113"/>
  <c r="V115"/>
  <c r="R115"/>
  <c r="V121"/>
  <c r="R121"/>
  <c r="V125"/>
  <c r="R125"/>
  <c r="V127"/>
  <c r="R127"/>
  <c r="V133"/>
  <c r="R133"/>
  <c r="V137"/>
  <c r="R137"/>
  <c r="V139"/>
  <c r="R139"/>
  <c r="V218"/>
  <c r="R218"/>
  <c r="V234"/>
  <c r="R234"/>
  <c r="V286"/>
  <c r="R286"/>
  <c r="V134"/>
  <c r="R134"/>
  <c r="V148"/>
  <c r="R148"/>
  <c r="V156"/>
  <c r="R156"/>
  <c r="V164"/>
  <c r="R164"/>
  <c r="V170"/>
  <c r="R170"/>
  <c r="V178"/>
  <c r="R178"/>
  <c r="V186"/>
  <c r="R186"/>
  <c r="V194"/>
  <c r="R194"/>
  <c r="V208"/>
  <c r="R208"/>
  <c r="V216"/>
  <c r="R216"/>
  <c r="V224"/>
  <c r="R224"/>
  <c r="V232"/>
  <c r="R232"/>
  <c r="V238"/>
  <c r="R238"/>
  <c r="V254"/>
  <c r="R254"/>
  <c r="V270"/>
  <c r="R270"/>
  <c r="V19"/>
  <c r="R19"/>
  <c r="V179"/>
  <c r="R179"/>
  <c r="V183"/>
  <c r="R183"/>
  <c r="V189"/>
  <c r="R189"/>
  <c r="V191"/>
  <c r="R191"/>
  <c r="V145"/>
  <c r="R145"/>
  <c r="V149"/>
  <c r="R149"/>
  <c r="V151"/>
  <c r="R151"/>
  <c r="V157"/>
  <c r="R157"/>
  <c r="V161"/>
  <c r="R161"/>
  <c r="V163"/>
  <c r="R163"/>
  <c r="N167"/>
  <c r="V167"/>
  <c r="R167"/>
  <c r="V173"/>
  <c r="R173"/>
  <c r="V175"/>
  <c r="R175"/>
  <c r="V356"/>
  <c r="R356"/>
  <c r="V372"/>
  <c r="R372"/>
  <c r="V199"/>
  <c r="R199"/>
  <c r="V239"/>
  <c r="R239"/>
  <c r="V247"/>
  <c r="R247"/>
  <c r="V295"/>
  <c r="R295"/>
  <c r="V303"/>
  <c r="R303"/>
  <c r="V327"/>
  <c r="R327"/>
  <c r="V335"/>
  <c r="R335"/>
  <c r="V351"/>
  <c r="R351"/>
  <c r="N355"/>
  <c r="V355"/>
  <c r="R355"/>
  <c r="N363"/>
  <c r="V363"/>
  <c r="R363"/>
  <c r="V367"/>
  <c r="R367"/>
  <c r="V371"/>
  <c r="R371"/>
  <c r="V23"/>
  <c r="R23"/>
  <c r="V31"/>
  <c r="R31"/>
  <c r="V39"/>
  <c r="R39"/>
  <c r="V47"/>
  <c r="R47"/>
  <c r="V55"/>
  <c r="R55"/>
  <c r="V63"/>
  <c r="R63"/>
  <c r="V67"/>
  <c r="R67"/>
  <c r="V71"/>
  <c r="R71"/>
  <c r="V75"/>
  <c r="R75"/>
  <c r="V79"/>
  <c r="R79"/>
  <c r="V83"/>
  <c r="R83"/>
  <c r="V87"/>
  <c r="R87"/>
  <c r="V91"/>
  <c r="R91"/>
  <c r="V95"/>
  <c r="R95"/>
  <c r="V99"/>
  <c r="R99"/>
  <c r="V103"/>
  <c r="R103"/>
  <c r="V107"/>
  <c r="R107"/>
  <c r="V111"/>
  <c r="R111"/>
  <c r="V117"/>
  <c r="R117"/>
  <c r="V119"/>
  <c r="R119"/>
  <c r="N123"/>
  <c r="V123"/>
  <c r="R123"/>
  <c r="V129"/>
  <c r="R129"/>
  <c r="V131"/>
  <c r="R131"/>
  <c r="V135"/>
  <c r="R135"/>
  <c r="V21"/>
  <c r="R21"/>
  <c r="V25"/>
  <c r="R25"/>
  <c r="V29"/>
  <c r="R29"/>
  <c r="V33"/>
  <c r="R33"/>
  <c r="V37"/>
  <c r="R37"/>
  <c r="V41"/>
  <c r="R41"/>
  <c r="V45"/>
  <c r="R45"/>
  <c r="V49"/>
  <c r="R49"/>
  <c r="V53"/>
  <c r="R53"/>
  <c r="V57"/>
  <c r="R57"/>
  <c r="V61"/>
  <c r="R61"/>
  <c r="V65"/>
  <c r="R65"/>
  <c r="V69"/>
  <c r="R69"/>
  <c r="V73"/>
  <c r="R73"/>
  <c r="V77"/>
  <c r="R77"/>
  <c r="V81"/>
  <c r="R81"/>
  <c r="V85"/>
  <c r="R85"/>
  <c r="V89"/>
  <c r="R89"/>
  <c r="V93"/>
  <c r="R93"/>
  <c r="V97"/>
  <c r="R97"/>
  <c r="V16"/>
  <c r="R16"/>
  <c r="V20"/>
  <c r="R20"/>
  <c r="V24"/>
  <c r="R24"/>
  <c r="V28"/>
  <c r="R28"/>
  <c r="V32"/>
  <c r="R32"/>
  <c r="V36"/>
  <c r="R36"/>
  <c r="V40"/>
  <c r="R40"/>
  <c r="V44"/>
  <c r="R44"/>
  <c r="V48"/>
  <c r="R48"/>
  <c r="V52"/>
  <c r="R52"/>
  <c r="V56"/>
  <c r="R56"/>
  <c r="V60"/>
  <c r="R60"/>
  <c r="V64"/>
  <c r="R64"/>
  <c r="V68"/>
  <c r="R68"/>
  <c r="V72"/>
  <c r="R72"/>
  <c r="V76"/>
  <c r="R76"/>
  <c r="V80"/>
  <c r="R80"/>
  <c r="V84"/>
  <c r="R84"/>
  <c r="V88"/>
  <c r="R88"/>
  <c r="V92"/>
  <c r="R92"/>
  <c r="V96"/>
  <c r="R96"/>
  <c r="V100"/>
  <c r="R100"/>
  <c r="V104"/>
  <c r="R104"/>
  <c r="V108"/>
  <c r="R108"/>
  <c r="V112"/>
  <c r="R112"/>
  <c r="V116"/>
  <c r="R116"/>
  <c r="V120"/>
  <c r="R120"/>
  <c r="V124"/>
  <c r="R124"/>
  <c r="V128"/>
  <c r="R128"/>
  <c r="V132"/>
  <c r="R132"/>
  <c r="V138"/>
  <c r="R138"/>
  <c r="V142"/>
  <c r="R142"/>
  <c r="V150"/>
  <c r="R150"/>
  <c r="V158"/>
  <c r="R158"/>
  <c r="V168"/>
  <c r="R168"/>
  <c r="V176"/>
  <c r="R176"/>
  <c r="V184"/>
  <c r="R184"/>
  <c r="V192"/>
  <c r="R192"/>
  <c r="V200"/>
  <c r="R200"/>
  <c r="V210"/>
  <c r="R210"/>
  <c r="V226"/>
  <c r="R226"/>
  <c r="V244"/>
  <c r="R244"/>
  <c r="V252"/>
  <c r="R252"/>
  <c r="V260"/>
  <c r="R260"/>
  <c r="V268"/>
  <c r="R268"/>
  <c r="V278"/>
  <c r="R278"/>
  <c r="V294"/>
  <c r="R294"/>
  <c r="V202"/>
  <c r="R202"/>
  <c r="V246"/>
  <c r="R246"/>
  <c r="V262"/>
  <c r="R262"/>
  <c r="V276"/>
  <c r="R276"/>
  <c r="V284"/>
  <c r="R284"/>
  <c r="V292"/>
  <c r="R292"/>
  <c r="V298"/>
  <c r="R298"/>
  <c r="V302"/>
  <c r="R302"/>
  <c r="V306"/>
  <c r="R306"/>
  <c r="V310"/>
  <c r="R310"/>
  <c r="V314"/>
  <c r="R314"/>
  <c r="V318"/>
  <c r="R318"/>
  <c r="V322"/>
  <c r="R322"/>
  <c r="V326"/>
  <c r="R326"/>
  <c r="V330"/>
  <c r="R330"/>
  <c r="V334"/>
  <c r="R334"/>
  <c r="V338"/>
  <c r="R338"/>
  <c r="V342"/>
  <c r="R342"/>
  <c r="V346"/>
  <c r="R346"/>
  <c r="V350"/>
  <c r="R350"/>
  <c r="V354"/>
  <c r="R354"/>
  <c r="V358"/>
  <c r="R358"/>
  <c r="V362"/>
  <c r="R362"/>
  <c r="V366"/>
  <c r="R366"/>
  <c r="V370"/>
  <c r="R370"/>
  <c r="V15"/>
  <c r="R15"/>
  <c r="V181"/>
  <c r="R181"/>
  <c r="V185"/>
  <c r="R185"/>
  <c r="V187"/>
  <c r="R187"/>
  <c r="V193"/>
  <c r="R193"/>
  <c r="V197"/>
  <c r="R197"/>
  <c r="V201"/>
  <c r="R201"/>
  <c r="V205"/>
  <c r="R205"/>
  <c r="V209"/>
  <c r="R209"/>
  <c r="V213"/>
  <c r="R213"/>
  <c r="V217"/>
  <c r="R217"/>
  <c r="V221"/>
  <c r="R221"/>
  <c r="V225"/>
  <c r="R225"/>
  <c r="V229"/>
  <c r="R229"/>
  <c r="V233"/>
  <c r="R233"/>
  <c r="V237"/>
  <c r="R237"/>
  <c r="V241"/>
  <c r="R241"/>
  <c r="V245"/>
  <c r="R245"/>
  <c r="V249"/>
  <c r="R249"/>
  <c r="V253"/>
  <c r="R253"/>
  <c r="V257"/>
  <c r="R257"/>
  <c r="V261"/>
  <c r="R261"/>
  <c r="V265"/>
  <c r="R265"/>
  <c r="V269"/>
  <c r="R269"/>
  <c r="V273"/>
  <c r="R273"/>
  <c r="V277"/>
  <c r="R277"/>
  <c r="V281"/>
  <c r="R281"/>
  <c r="V285"/>
  <c r="R285"/>
  <c r="V289"/>
  <c r="R289"/>
  <c r="V293"/>
  <c r="R293"/>
  <c r="V297"/>
  <c r="R297"/>
  <c r="V301"/>
  <c r="R301"/>
  <c r="V305"/>
  <c r="R305"/>
  <c r="V309"/>
  <c r="R309"/>
  <c r="V313"/>
  <c r="R313"/>
  <c r="V317"/>
  <c r="R317"/>
  <c r="V321"/>
  <c r="R321"/>
  <c r="V325"/>
  <c r="R325"/>
  <c r="V329"/>
  <c r="R329"/>
  <c r="V333"/>
  <c r="R333"/>
  <c r="V337"/>
  <c r="R337"/>
  <c r="V341"/>
  <c r="R341"/>
  <c r="V345"/>
  <c r="R345"/>
  <c r="V349"/>
  <c r="R349"/>
  <c r="V353"/>
  <c r="R353"/>
  <c r="V357"/>
  <c r="R357"/>
  <c r="V361"/>
  <c r="R361"/>
  <c r="V365"/>
  <c r="R365"/>
  <c r="V369"/>
  <c r="R369"/>
  <c r="V373"/>
  <c r="R373"/>
  <c r="V141"/>
  <c r="R141"/>
  <c r="V143"/>
  <c r="R143"/>
  <c r="N147"/>
  <c r="V147"/>
  <c r="R147"/>
  <c r="V153"/>
  <c r="R153"/>
  <c r="V155"/>
  <c r="R155"/>
  <c r="V159"/>
  <c r="R159"/>
  <c r="V165"/>
  <c r="R165"/>
  <c r="V169"/>
  <c r="R169"/>
  <c r="V171"/>
  <c r="R171"/>
  <c r="V177"/>
  <c r="R177"/>
  <c r="V144"/>
  <c r="R144"/>
  <c r="V152"/>
  <c r="R152"/>
  <c r="V160"/>
  <c r="R160"/>
  <c r="V166"/>
  <c r="R166"/>
  <c r="V174"/>
  <c r="R174"/>
  <c r="V182"/>
  <c r="R182"/>
  <c r="V190"/>
  <c r="R190"/>
  <c r="V198"/>
  <c r="R198"/>
  <c r="V206"/>
  <c r="R206"/>
  <c r="V212"/>
  <c r="R212"/>
  <c r="V220"/>
  <c r="R220"/>
  <c r="V228"/>
  <c r="R228"/>
  <c r="V236"/>
  <c r="R236"/>
  <c r="V242"/>
  <c r="R242"/>
  <c r="V250"/>
  <c r="R250"/>
  <c r="V258"/>
  <c r="R258"/>
  <c r="V266"/>
  <c r="R266"/>
  <c r="V272"/>
  <c r="R272"/>
  <c r="V280"/>
  <c r="R280"/>
  <c r="V288"/>
  <c r="R288"/>
  <c r="V296"/>
  <c r="R296"/>
  <c r="V300"/>
  <c r="R300"/>
  <c r="V304"/>
  <c r="R304"/>
  <c r="V308"/>
  <c r="R308"/>
  <c r="V312"/>
  <c r="R312"/>
  <c r="V316"/>
  <c r="R316"/>
  <c r="V320"/>
  <c r="R320"/>
  <c r="V324"/>
  <c r="R324"/>
  <c r="V328"/>
  <c r="R328"/>
  <c r="V332"/>
  <c r="R332"/>
  <c r="V336"/>
  <c r="R336"/>
  <c r="V340"/>
  <c r="R340"/>
  <c r="V344"/>
  <c r="R344"/>
  <c r="V348"/>
  <c r="R348"/>
  <c r="V352"/>
  <c r="R352"/>
  <c r="V360"/>
  <c r="R360"/>
  <c r="V364"/>
  <c r="R364"/>
  <c r="V368"/>
  <c r="R368"/>
  <c r="N235"/>
  <c r="N323"/>
  <c r="N347"/>
  <c r="R17"/>
  <c r="V14"/>
  <c r="R14"/>
  <c r="W17"/>
  <c r="AA17" s="1"/>
  <c r="W199"/>
  <c r="W207"/>
  <c r="W215"/>
  <c r="W223"/>
  <c r="W231"/>
  <c r="W239"/>
  <c r="W247"/>
  <c r="W255"/>
  <c r="W263"/>
  <c r="W271"/>
  <c r="W279"/>
  <c r="W287"/>
  <c r="W295"/>
  <c r="W303"/>
  <c r="W311"/>
  <c r="W319"/>
  <c r="W327"/>
  <c r="W335"/>
  <c r="W343"/>
  <c r="W351"/>
  <c r="W359"/>
  <c r="W367"/>
  <c r="W23"/>
  <c r="W31"/>
  <c r="W39"/>
  <c r="W47"/>
  <c r="W55"/>
  <c r="W63"/>
  <c r="W71"/>
  <c r="W79"/>
  <c r="W87"/>
  <c r="W95"/>
  <c r="W18"/>
  <c r="W26"/>
  <c r="W34"/>
  <c r="W42"/>
  <c r="W50"/>
  <c r="W58"/>
  <c r="W66"/>
  <c r="W74"/>
  <c r="W82"/>
  <c r="W90"/>
  <c r="W98"/>
  <c r="W106"/>
  <c r="W114"/>
  <c r="W122"/>
  <c r="W130"/>
  <c r="W140"/>
  <c r="W154"/>
  <c r="W172"/>
  <c r="W188"/>
  <c r="W204"/>
  <c r="W222"/>
  <c r="W240"/>
  <c r="W256"/>
  <c r="W274"/>
  <c r="W290"/>
  <c r="W103"/>
  <c r="W107"/>
  <c r="W111"/>
  <c r="W115"/>
  <c r="W119"/>
  <c r="W123"/>
  <c r="W127"/>
  <c r="W131"/>
  <c r="W135"/>
  <c r="W139"/>
  <c r="W143"/>
  <c r="W147"/>
  <c r="W151"/>
  <c r="W155"/>
  <c r="W159"/>
  <c r="W163"/>
  <c r="W167"/>
  <c r="W171"/>
  <c r="W175"/>
  <c r="W144"/>
  <c r="W160"/>
  <c r="W174"/>
  <c r="W190"/>
  <c r="W206"/>
  <c r="W220"/>
  <c r="W236"/>
  <c r="W250"/>
  <c r="W266"/>
  <c r="W280"/>
  <c r="W296"/>
  <c r="W312"/>
  <c r="W328"/>
  <c r="AA328" s="1"/>
  <c r="W344"/>
  <c r="W360"/>
  <c r="AA360" s="1"/>
  <c r="W25"/>
  <c r="W33"/>
  <c r="AA33" s="1"/>
  <c r="W41"/>
  <c r="W49"/>
  <c r="W57"/>
  <c r="W65"/>
  <c r="AA65" s="1"/>
  <c r="W73"/>
  <c r="W81"/>
  <c r="W89"/>
  <c r="W97"/>
  <c r="AA97" s="1"/>
  <c r="W20"/>
  <c r="W28"/>
  <c r="AA28" s="1"/>
  <c r="W36"/>
  <c r="W44"/>
  <c r="W52"/>
  <c r="W60"/>
  <c r="AA60" s="1"/>
  <c r="W68"/>
  <c r="W76"/>
  <c r="W84"/>
  <c r="W92"/>
  <c r="AA92" s="1"/>
  <c r="W100"/>
  <c r="W108"/>
  <c r="W116"/>
  <c r="W124"/>
  <c r="AA124" s="1"/>
  <c r="W132"/>
  <c r="W142"/>
  <c r="W158"/>
  <c r="W176"/>
  <c r="AA176" s="1"/>
  <c r="W192"/>
  <c r="W210"/>
  <c r="W226"/>
  <c r="W244"/>
  <c r="W260"/>
  <c r="W278"/>
  <c r="AA278" s="1"/>
  <c r="W294"/>
  <c r="W148"/>
  <c r="AA148" s="1"/>
  <c r="W164"/>
  <c r="W178"/>
  <c r="W194"/>
  <c r="W208"/>
  <c r="AA208" s="1"/>
  <c r="W224"/>
  <c r="W238"/>
  <c r="W254"/>
  <c r="W270"/>
  <c r="W284"/>
  <c r="W298"/>
  <c r="AA298" s="1"/>
  <c r="W306"/>
  <c r="W314"/>
  <c r="W322"/>
  <c r="W330"/>
  <c r="AA330" s="1"/>
  <c r="W338"/>
  <c r="W346"/>
  <c r="W354"/>
  <c r="W362"/>
  <c r="AA362" s="1"/>
  <c r="W370"/>
  <c r="W304"/>
  <c r="AA304" s="1"/>
  <c r="X195"/>
  <c r="AB195" s="1"/>
  <c r="X211"/>
  <c r="AB211" s="1"/>
  <c r="X227"/>
  <c r="AB227" s="1"/>
  <c r="X243"/>
  <c r="AB243" s="1"/>
  <c r="X259"/>
  <c r="AB259" s="1"/>
  <c r="X275"/>
  <c r="AB275" s="1"/>
  <c r="X291"/>
  <c r="AB291" s="1"/>
  <c r="X307"/>
  <c r="AB307" s="1"/>
  <c r="X323"/>
  <c r="AB323" s="1"/>
  <c r="X339"/>
  <c r="AB339" s="1"/>
  <c r="X355"/>
  <c r="AB355" s="1"/>
  <c r="X371"/>
  <c r="AB371" s="1"/>
  <c r="X27"/>
  <c r="AB27" s="1"/>
  <c r="X43"/>
  <c r="AB43" s="1"/>
  <c r="X59"/>
  <c r="AB59" s="1"/>
  <c r="X75"/>
  <c r="AB75" s="1"/>
  <c r="X91"/>
  <c r="AB91" s="1"/>
  <c r="X22"/>
  <c r="AB22" s="1"/>
  <c r="X38"/>
  <c r="AB38" s="1"/>
  <c r="X54"/>
  <c r="AB54" s="1"/>
  <c r="X70"/>
  <c r="AB70" s="1"/>
  <c r="X86"/>
  <c r="AB86" s="1"/>
  <c r="X102"/>
  <c r="AB102" s="1"/>
  <c r="X118"/>
  <c r="AB118" s="1"/>
  <c r="X136"/>
  <c r="AB136" s="1"/>
  <c r="X146"/>
  <c r="AB146" s="1"/>
  <c r="X180"/>
  <c r="AB180" s="1"/>
  <c r="X230"/>
  <c r="AB230" s="1"/>
  <c r="X264"/>
  <c r="AB264" s="1"/>
  <c r="X101"/>
  <c r="AB101" s="1"/>
  <c r="X105"/>
  <c r="AB105" s="1"/>
  <c r="X113"/>
  <c r="AB113" s="1"/>
  <c r="X121"/>
  <c r="AB121" s="1"/>
  <c r="X129"/>
  <c r="AB129" s="1"/>
  <c r="X137"/>
  <c r="AB137" s="1"/>
  <c r="X145"/>
  <c r="AB145" s="1"/>
  <c r="X153"/>
  <c r="AB153" s="1"/>
  <c r="X161"/>
  <c r="AB161" s="1"/>
  <c r="X169"/>
  <c r="AB169" s="1"/>
  <c r="X177"/>
  <c r="AB177" s="1"/>
  <c r="X166"/>
  <c r="AB166" s="1"/>
  <c r="X212"/>
  <c r="AB212" s="1"/>
  <c r="X242"/>
  <c r="AB242" s="1"/>
  <c r="X272"/>
  <c r="AB272" s="1"/>
  <c r="X300"/>
  <c r="AB300" s="1"/>
  <c r="W336"/>
  <c r="W368"/>
  <c r="W203"/>
  <c r="W211"/>
  <c r="W227"/>
  <c r="W243"/>
  <c r="W259"/>
  <c r="W275"/>
  <c r="W299"/>
  <c r="W315"/>
  <c r="AA315" s="1"/>
  <c r="W331"/>
  <c r="W347"/>
  <c r="AA347" s="1"/>
  <c r="W363"/>
  <c r="W27"/>
  <c r="AA27" s="1"/>
  <c r="W43"/>
  <c r="W59"/>
  <c r="AA59" s="1"/>
  <c r="W67"/>
  <c r="W83"/>
  <c r="W91"/>
  <c r="W99"/>
  <c r="W22"/>
  <c r="W30"/>
  <c r="W38"/>
  <c r="W46"/>
  <c r="W54"/>
  <c r="W62"/>
  <c r="W70"/>
  <c r="W78"/>
  <c r="W86"/>
  <c r="W94"/>
  <c r="W102"/>
  <c r="W110"/>
  <c r="W126"/>
  <c r="W136"/>
  <c r="AA136" s="1"/>
  <c r="W146"/>
  <c r="W162"/>
  <c r="AA162" s="1"/>
  <c r="W180"/>
  <c r="W196"/>
  <c r="AA196" s="1"/>
  <c r="W214"/>
  <c r="W230"/>
  <c r="AA230" s="1"/>
  <c r="W248"/>
  <c r="W264"/>
  <c r="AA264" s="1"/>
  <c r="W282"/>
  <c r="W101"/>
  <c r="AA101" s="1"/>
  <c r="W105"/>
  <c r="W109"/>
  <c r="AA109" s="1"/>
  <c r="W113"/>
  <c r="W117"/>
  <c r="AA117" s="1"/>
  <c r="W121"/>
  <c r="W125"/>
  <c r="AA125" s="1"/>
  <c r="W129"/>
  <c r="W133"/>
  <c r="AA133" s="1"/>
  <c r="W137"/>
  <c r="W141"/>
  <c r="AA141" s="1"/>
  <c r="W145"/>
  <c r="W149"/>
  <c r="AA149" s="1"/>
  <c r="W153"/>
  <c r="W157"/>
  <c r="AA157" s="1"/>
  <c r="W161"/>
  <c r="W165"/>
  <c r="AA165" s="1"/>
  <c r="W169"/>
  <c r="W173"/>
  <c r="AA173" s="1"/>
  <c r="W177"/>
  <c r="W152"/>
  <c r="AA152" s="1"/>
  <c r="W166"/>
  <c r="W182"/>
  <c r="AA182" s="1"/>
  <c r="W198"/>
  <c r="W212"/>
  <c r="AA212" s="1"/>
  <c r="W228"/>
  <c r="W242"/>
  <c r="AA242" s="1"/>
  <c r="W258"/>
  <c r="W272"/>
  <c r="AA272" s="1"/>
  <c r="W288"/>
  <c r="W300"/>
  <c r="AA300" s="1"/>
  <c r="W308"/>
  <c r="W316"/>
  <c r="AA316" s="1"/>
  <c r="W324"/>
  <c r="W332"/>
  <c r="AA332" s="1"/>
  <c r="W340"/>
  <c r="W348"/>
  <c r="AA348" s="1"/>
  <c r="W356"/>
  <c r="W364"/>
  <c r="AA364" s="1"/>
  <c r="W372"/>
  <c r="X374"/>
  <c r="AB374" s="1"/>
  <c r="X19"/>
  <c r="AB19" s="1"/>
  <c r="X181"/>
  <c r="AB181" s="1"/>
  <c r="X185"/>
  <c r="AB185" s="1"/>
  <c r="X189"/>
  <c r="AB189" s="1"/>
  <c r="X193"/>
  <c r="AB193" s="1"/>
  <c r="X201"/>
  <c r="AB201" s="1"/>
  <c r="X209"/>
  <c r="AB209" s="1"/>
  <c r="X217"/>
  <c r="AB217" s="1"/>
  <c r="X225"/>
  <c r="AB225" s="1"/>
  <c r="X233"/>
  <c r="AB233" s="1"/>
  <c r="X241"/>
  <c r="AB241" s="1"/>
  <c r="X249"/>
  <c r="AB249" s="1"/>
  <c r="X257"/>
  <c r="AB257" s="1"/>
  <c r="X265"/>
  <c r="AB265" s="1"/>
  <c r="X273"/>
  <c r="AB273" s="1"/>
  <c r="X281"/>
  <c r="AB281" s="1"/>
  <c r="X289"/>
  <c r="AB289" s="1"/>
  <c r="X297"/>
  <c r="AB297" s="1"/>
  <c r="X305"/>
  <c r="AB305" s="1"/>
  <c r="X313"/>
  <c r="AB313" s="1"/>
  <c r="X321"/>
  <c r="AB321" s="1"/>
  <c r="X329"/>
  <c r="AB329" s="1"/>
  <c r="X337"/>
  <c r="AB337" s="1"/>
  <c r="X345"/>
  <c r="AB345" s="1"/>
  <c r="X353"/>
  <c r="AB353" s="1"/>
  <c r="X361"/>
  <c r="AB361" s="1"/>
  <c r="X369"/>
  <c r="AB369" s="1"/>
  <c r="W15"/>
  <c r="AA15" s="1"/>
  <c r="X191"/>
  <c r="X197"/>
  <c r="X205"/>
  <c r="X213"/>
  <c r="X221"/>
  <c r="X229"/>
  <c r="X237"/>
  <c r="X245"/>
  <c r="X253"/>
  <c r="X261"/>
  <c r="X269"/>
  <c r="X277"/>
  <c r="X285"/>
  <c r="X293"/>
  <c r="X301"/>
  <c r="X309"/>
  <c r="X317"/>
  <c r="W317"/>
  <c r="X325"/>
  <c r="W325"/>
  <c r="AA325" s="1"/>
  <c r="X333"/>
  <c r="W333"/>
  <c r="X341"/>
  <c r="W341"/>
  <c r="AA341" s="1"/>
  <c r="X349"/>
  <c r="X357"/>
  <c r="X365"/>
  <c r="X373"/>
  <c r="O374"/>
  <c r="W374"/>
  <c r="L374"/>
  <c r="X316"/>
  <c r="AB316" s="1"/>
  <c r="X332"/>
  <c r="X348"/>
  <c r="AB348" s="1"/>
  <c r="X364"/>
  <c r="X304"/>
  <c r="X336"/>
  <c r="AB336" s="1"/>
  <c r="X368"/>
  <c r="AB368" s="1"/>
  <c r="W19"/>
  <c r="W181"/>
  <c r="W185"/>
  <c r="W189"/>
  <c r="AA189" s="1"/>
  <c r="W193"/>
  <c r="W201"/>
  <c r="W209"/>
  <c r="W217"/>
  <c r="AA217" s="1"/>
  <c r="W225"/>
  <c r="W233"/>
  <c r="W241"/>
  <c r="W249"/>
  <c r="AA249" s="1"/>
  <c r="W257"/>
  <c r="W265"/>
  <c r="W273"/>
  <c r="W281"/>
  <c r="AA281" s="1"/>
  <c r="W289"/>
  <c r="W297"/>
  <c r="W305"/>
  <c r="W313"/>
  <c r="W353"/>
  <c r="W361"/>
  <c r="W369"/>
  <c r="X21"/>
  <c r="AB21" s="1"/>
  <c r="X37"/>
  <c r="AB37" s="1"/>
  <c r="X53"/>
  <c r="AB53" s="1"/>
  <c r="X69"/>
  <c r="AB69" s="1"/>
  <c r="X85"/>
  <c r="AB85" s="1"/>
  <c r="X16"/>
  <c r="AB16" s="1"/>
  <c r="X32"/>
  <c r="AB32" s="1"/>
  <c r="X48"/>
  <c r="AB48" s="1"/>
  <c r="X64"/>
  <c r="AB64" s="1"/>
  <c r="X80"/>
  <c r="AB80" s="1"/>
  <c r="X96"/>
  <c r="AB96" s="1"/>
  <c r="X112"/>
  <c r="AB112" s="1"/>
  <c r="X128"/>
  <c r="AB128" s="1"/>
  <c r="X150"/>
  <c r="AB150" s="1"/>
  <c r="X184"/>
  <c r="AB184" s="1"/>
  <c r="X218"/>
  <c r="AB218" s="1"/>
  <c r="X252"/>
  <c r="AB252" s="1"/>
  <c r="X286"/>
  <c r="AB286" s="1"/>
  <c r="X156"/>
  <c r="AB156" s="1"/>
  <c r="X186"/>
  <c r="AB186" s="1"/>
  <c r="X216"/>
  <c r="AB216" s="1"/>
  <c r="X246"/>
  <c r="AB246" s="1"/>
  <c r="X276"/>
  <c r="AB276" s="1"/>
  <c r="X302"/>
  <c r="AB302" s="1"/>
  <c r="X318"/>
  <c r="AB318" s="1"/>
  <c r="X334"/>
  <c r="AB334" s="1"/>
  <c r="X350"/>
  <c r="AB350" s="1"/>
  <c r="X366"/>
  <c r="AB366" s="1"/>
  <c r="X179"/>
  <c r="X187"/>
  <c r="X203"/>
  <c r="AB203" s="1"/>
  <c r="X219"/>
  <c r="AB219" s="1"/>
  <c r="X235"/>
  <c r="AB235" s="1"/>
  <c r="X251"/>
  <c r="AB251" s="1"/>
  <c r="X267"/>
  <c r="AB267" s="1"/>
  <c r="X283"/>
  <c r="AB283" s="1"/>
  <c r="X299"/>
  <c r="AB299" s="1"/>
  <c r="X315"/>
  <c r="AB315" s="1"/>
  <c r="X331"/>
  <c r="AB331" s="1"/>
  <c r="X347"/>
  <c r="AB347" s="1"/>
  <c r="X363"/>
  <c r="AB363" s="1"/>
  <c r="X35"/>
  <c r="AB35" s="1"/>
  <c r="X51"/>
  <c r="AB51" s="1"/>
  <c r="X67"/>
  <c r="AB67" s="1"/>
  <c r="X83"/>
  <c r="AB83" s="1"/>
  <c r="X99"/>
  <c r="AB99" s="1"/>
  <c r="X30"/>
  <c r="AB30" s="1"/>
  <c r="X46"/>
  <c r="AB46" s="1"/>
  <c r="X62"/>
  <c r="AB62" s="1"/>
  <c r="X78"/>
  <c r="AB78" s="1"/>
  <c r="X94"/>
  <c r="AB94" s="1"/>
  <c r="X110"/>
  <c r="AB110" s="1"/>
  <c r="X126"/>
  <c r="AB126" s="1"/>
  <c r="X162"/>
  <c r="AB162" s="1"/>
  <c r="X196"/>
  <c r="AB196" s="1"/>
  <c r="X214"/>
  <c r="AB214" s="1"/>
  <c r="X248"/>
  <c r="AB248" s="1"/>
  <c r="X282"/>
  <c r="AB282" s="1"/>
  <c r="X109"/>
  <c r="AB109" s="1"/>
  <c r="X117"/>
  <c r="AB117" s="1"/>
  <c r="X125"/>
  <c r="AB125" s="1"/>
  <c r="X133"/>
  <c r="AB133" s="1"/>
  <c r="X141"/>
  <c r="AB141" s="1"/>
  <c r="X149"/>
  <c r="AB149" s="1"/>
  <c r="X157"/>
  <c r="AB157" s="1"/>
  <c r="X165"/>
  <c r="AB165" s="1"/>
  <c r="X173"/>
  <c r="AB173" s="1"/>
  <c r="X152"/>
  <c r="AB152" s="1"/>
  <c r="X182"/>
  <c r="AB182" s="1"/>
  <c r="X198"/>
  <c r="AB198" s="1"/>
  <c r="X228"/>
  <c r="AB228" s="1"/>
  <c r="X258"/>
  <c r="AB258" s="1"/>
  <c r="X288"/>
  <c r="AB288" s="1"/>
  <c r="AB320"/>
  <c r="W320"/>
  <c r="AB352"/>
  <c r="W352"/>
  <c r="W195"/>
  <c r="W219"/>
  <c r="AA219" s="1"/>
  <c r="W235"/>
  <c r="W251"/>
  <c r="AA251" s="1"/>
  <c r="W267"/>
  <c r="W283"/>
  <c r="AA283" s="1"/>
  <c r="W291"/>
  <c r="W307"/>
  <c r="W323"/>
  <c r="W339"/>
  <c r="W355"/>
  <c r="W371"/>
  <c r="W35"/>
  <c r="W51"/>
  <c r="W75"/>
  <c r="W118"/>
  <c r="AA118" s="1"/>
  <c r="N371"/>
  <c r="N183"/>
  <c r="X308"/>
  <c r="AB308" s="1"/>
  <c r="X324"/>
  <c r="AB324" s="1"/>
  <c r="X340"/>
  <c r="AB340" s="1"/>
  <c r="X356"/>
  <c r="AB356" s="1"/>
  <c r="X372"/>
  <c r="AB372" s="1"/>
  <c r="W21"/>
  <c r="W29"/>
  <c r="W37"/>
  <c r="W45"/>
  <c r="W53"/>
  <c r="W61"/>
  <c r="W69"/>
  <c r="W77"/>
  <c r="W85"/>
  <c r="W93"/>
  <c r="W16"/>
  <c r="W24"/>
  <c r="W32"/>
  <c r="W40"/>
  <c r="W48"/>
  <c r="W56"/>
  <c r="W64"/>
  <c r="W72"/>
  <c r="W80"/>
  <c r="W88"/>
  <c r="W96"/>
  <c r="W104"/>
  <c r="W112"/>
  <c r="W120"/>
  <c r="W128"/>
  <c r="W138"/>
  <c r="W150"/>
  <c r="W168"/>
  <c r="W184"/>
  <c r="W200"/>
  <c r="W218"/>
  <c r="W234"/>
  <c r="W252"/>
  <c r="W268"/>
  <c r="W286"/>
  <c r="W134"/>
  <c r="W156"/>
  <c r="W170"/>
  <c r="W186"/>
  <c r="W202"/>
  <c r="W216"/>
  <c r="W232"/>
  <c r="W246"/>
  <c r="W262"/>
  <c r="W276"/>
  <c r="W292"/>
  <c r="W302"/>
  <c r="W310"/>
  <c r="W318"/>
  <c r="W326"/>
  <c r="W334"/>
  <c r="W342"/>
  <c r="W350"/>
  <c r="W358"/>
  <c r="W366"/>
  <c r="W179"/>
  <c r="AA179" s="1"/>
  <c r="W183"/>
  <c r="W187"/>
  <c r="AA187" s="1"/>
  <c r="W191"/>
  <c r="W197"/>
  <c r="AA197" s="1"/>
  <c r="W205"/>
  <c r="W213"/>
  <c r="AA213" s="1"/>
  <c r="W221"/>
  <c r="W229"/>
  <c r="AA229" s="1"/>
  <c r="W237"/>
  <c r="W245"/>
  <c r="AA245" s="1"/>
  <c r="W253"/>
  <c r="W261"/>
  <c r="AA261" s="1"/>
  <c r="W269"/>
  <c r="W277"/>
  <c r="AA277" s="1"/>
  <c r="W285"/>
  <c r="W293"/>
  <c r="AA293" s="1"/>
  <c r="W301"/>
  <c r="W309"/>
  <c r="AA309" s="1"/>
  <c r="W349"/>
  <c r="W357"/>
  <c r="AA357" s="1"/>
  <c r="W365"/>
  <c r="W373"/>
  <c r="AA373" s="1"/>
  <c r="X29"/>
  <c r="AB29" s="1"/>
  <c r="X45"/>
  <c r="AB45" s="1"/>
  <c r="X61"/>
  <c r="AB61" s="1"/>
  <c r="X77"/>
  <c r="AB77" s="1"/>
  <c r="X93"/>
  <c r="AB93" s="1"/>
  <c r="X24"/>
  <c r="AB24" s="1"/>
  <c r="X40"/>
  <c r="AB40" s="1"/>
  <c r="X56"/>
  <c r="AB56" s="1"/>
  <c r="X72"/>
  <c r="AB72" s="1"/>
  <c r="X88"/>
  <c r="AB88" s="1"/>
  <c r="X104"/>
  <c r="AB104" s="1"/>
  <c r="X120"/>
  <c r="AB120" s="1"/>
  <c r="X138"/>
  <c r="AB138" s="1"/>
  <c r="X168"/>
  <c r="AB168" s="1"/>
  <c r="X200"/>
  <c r="AB200" s="1"/>
  <c r="X234"/>
  <c r="AB234" s="1"/>
  <c r="X268"/>
  <c r="AB268" s="1"/>
  <c r="X134"/>
  <c r="AB134" s="1"/>
  <c r="X170"/>
  <c r="AB170" s="1"/>
  <c r="X202"/>
  <c r="AB202" s="1"/>
  <c r="X232"/>
  <c r="AB232" s="1"/>
  <c r="X262"/>
  <c r="AB262" s="1"/>
  <c r="X292"/>
  <c r="AB292" s="1"/>
  <c r="X310"/>
  <c r="AB310" s="1"/>
  <c r="X326"/>
  <c r="AB326" s="1"/>
  <c r="X342"/>
  <c r="AB342" s="1"/>
  <c r="X358"/>
  <c r="AB358" s="1"/>
  <c r="X15"/>
  <c r="X183"/>
  <c r="AB183" s="1"/>
  <c r="AA199"/>
  <c r="AA207"/>
  <c r="AA215"/>
  <c r="AA223"/>
  <c r="AA231"/>
  <c r="AA239"/>
  <c r="AA247"/>
  <c r="AA255"/>
  <c r="AA263"/>
  <c r="AA271"/>
  <c r="AA279"/>
  <c r="AA287"/>
  <c r="AA295"/>
  <c r="AA303"/>
  <c r="AA311"/>
  <c r="AA319"/>
  <c r="AA327"/>
  <c r="AA335"/>
  <c r="AA343"/>
  <c r="AA351"/>
  <c r="AA359"/>
  <c r="AA367"/>
  <c r="AA23"/>
  <c r="AA31"/>
  <c r="AA39"/>
  <c r="AA47"/>
  <c r="AA55"/>
  <c r="AA25"/>
  <c r="AA41"/>
  <c r="AA57"/>
  <c r="AA73"/>
  <c r="AA89"/>
  <c r="AA36"/>
  <c r="AA52"/>
  <c r="AA68"/>
  <c r="AA84"/>
  <c r="AA100"/>
  <c r="AA116"/>
  <c r="AA132"/>
  <c r="AA158"/>
  <c r="AA192"/>
  <c r="AA260"/>
  <c r="AA164"/>
  <c r="AA194"/>
  <c r="AA238"/>
  <c r="AA254"/>
  <c r="AA270"/>
  <c r="AA314"/>
  <c r="AA346"/>
  <c r="AB17"/>
  <c r="AB199"/>
  <c r="AB207"/>
  <c r="AB215"/>
  <c r="AB223"/>
  <c r="AB231"/>
  <c r="AB239"/>
  <c r="AB247"/>
  <c r="AB255"/>
  <c r="AB263"/>
  <c r="AB271"/>
  <c r="AB279"/>
  <c r="AB287"/>
  <c r="AB295"/>
  <c r="AB303"/>
  <c r="AB311"/>
  <c r="AB319"/>
  <c r="AB327"/>
  <c r="AB335"/>
  <c r="AB343"/>
  <c r="AB351"/>
  <c r="AB359"/>
  <c r="AB367"/>
  <c r="AB23"/>
  <c r="AB31"/>
  <c r="AB39"/>
  <c r="AB47"/>
  <c r="AB55"/>
  <c r="AB63"/>
  <c r="AB71"/>
  <c r="AB79"/>
  <c r="AB87"/>
  <c r="AB95"/>
  <c r="AB18"/>
  <c r="AB26"/>
  <c r="AB34"/>
  <c r="AB42"/>
  <c r="AB50"/>
  <c r="AB58"/>
  <c r="AB66"/>
  <c r="AB74"/>
  <c r="AB82"/>
  <c r="AB90"/>
  <c r="AB98"/>
  <c r="AB106"/>
  <c r="AB114"/>
  <c r="AB122"/>
  <c r="AB130"/>
  <c r="AB140"/>
  <c r="AB154"/>
  <c r="AB172"/>
  <c r="AB188"/>
  <c r="AB204"/>
  <c r="AB222"/>
  <c r="AB240"/>
  <c r="AB256"/>
  <c r="AB274"/>
  <c r="AB290"/>
  <c r="AB103"/>
  <c r="AB107"/>
  <c r="AB111"/>
  <c r="AB115"/>
  <c r="AB119"/>
  <c r="AB123"/>
  <c r="AB127"/>
  <c r="AB131"/>
  <c r="AB135"/>
  <c r="AB139"/>
  <c r="AB143"/>
  <c r="AB147"/>
  <c r="AB151"/>
  <c r="AB155"/>
  <c r="AB159"/>
  <c r="AB163"/>
  <c r="AB167"/>
  <c r="AB171"/>
  <c r="AB175"/>
  <c r="AB144"/>
  <c r="AB160"/>
  <c r="AB174"/>
  <c r="AB190"/>
  <c r="AB206"/>
  <c r="AB220"/>
  <c r="AB236"/>
  <c r="AB250"/>
  <c r="AB266"/>
  <c r="AB280"/>
  <c r="AB296"/>
  <c r="AB312"/>
  <c r="AB328"/>
  <c r="AB344"/>
  <c r="AB360"/>
  <c r="AB179"/>
  <c r="AB187"/>
  <c r="AB191"/>
  <c r="AB197"/>
  <c r="AB205"/>
  <c r="AB213"/>
  <c r="AB221"/>
  <c r="AB229"/>
  <c r="AB237"/>
  <c r="AB245"/>
  <c r="AB253"/>
  <c r="AB261"/>
  <c r="AB269"/>
  <c r="AB277"/>
  <c r="AB285"/>
  <c r="AB293"/>
  <c r="AB301"/>
  <c r="AB309"/>
  <c r="AB317"/>
  <c r="AB325"/>
  <c r="AB333"/>
  <c r="AB341"/>
  <c r="AB349"/>
  <c r="AB357"/>
  <c r="AB365"/>
  <c r="AB373"/>
  <c r="W321"/>
  <c r="W329"/>
  <c r="W337"/>
  <c r="W345"/>
  <c r="AA345" s="1"/>
  <c r="X25"/>
  <c r="AB25" s="1"/>
  <c r="X33"/>
  <c r="AB33" s="1"/>
  <c r="X41"/>
  <c r="AB41" s="1"/>
  <c r="X49"/>
  <c r="AB49" s="1"/>
  <c r="X57"/>
  <c r="AB57" s="1"/>
  <c r="X65"/>
  <c r="AB65" s="1"/>
  <c r="X73"/>
  <c r="AB73" s="1"/>
  <c r="X81"/>
  <c r="AB81" s="1"/>
  <c r="X89"/>
  <c r="AB89" s="1"/>
  <c r="X97"/>
  <c r="AB97" s="1"/>
  <c r="X20"/>
  <c r="AB20" s="1"/>
  <c r="X28"/>
  <c r="AB28" s="1"/>
  <c r="X36"/>
  <c r="AB36" s="1"/>
  <c r="X44"/>
  <c r="AB44" s="1"/>
  <c r="X52"/>
  <c r="AB52" s="1"/>
  <c r="X60"/>
  <c r="AB60" s="1"/>
  <c r="X68"/>
  <c r="AB68" s="1"/>
  <c r="X76"/>
  <c r="AB76" s="1"/>
  <c r="X84"/>
  <c r="AB84" s="1"/>
  <c r="X92"/>
  <c r="AB92" s="1"/>
  <c r="X100"/>
  <c r="AB100" s="1"/>
  <c r="X108"/>
  <c r="AB108" s="1"/>
  <c r="X116"/>
  <c r="AB116" s="1"/>
  <c r="X124"/>
  <c r="AB124" s="1"/>
  <c r="X132"/>
  <c r="AB132" s="1"/>
  <c r="X142"/>
  <c r="AB142" s="1"/>
  <c r="X158"/>
  <c r="AB158" s="1"/>
  <c r="X176"/>
  <c r="AB176" s="1"/>
  <c r="X192"/>
  <c r="AB192" s="1"/>
  <c r="X210"/>
  <c r="AB210" s="1"/>
  <c r="X226"/>
  <c r="AB226" s="1"/>
  <c r="X244"/>
  <c r="AB244" s="1"/>
  <c r="X260"/>
  <c r="AB260" s="1"/>
  <c r="X278"/>
  <c r="AB278" s="1"/>
  <c r="X294"/>
  <c r="AB294" s="1"/>
  <c r="X148"/>
  <c r="AB148" s="1"/>
  <c r="X164"/>
  <c r="AB164" s="1"/>
  <c r="X178"/>
  <c r="AB178" s="1"/>
  <c r="X194"/>
  <c r="AB194" s="1"/>
  <c r="X208"/>
  <c r="AB208" s="1"/>
  <c r="X224"/>
  <c r="AB224" s="1"/>
  <c r="X238"/>
  <c r="AB238" s="1"/>
  <c r="X254"/>
  <c r="AB254" s="1"/>
  <c r="X270"/>
  <c r="AB270" s="1"/>
  <c r="X284"/>
  <c r="AB284" s="1"/>
  <c r="X298"/>
  <c r="AB298" s="1"/>
  <c r="X306"/>
  <c r="AB306" s="1"/>
  <c r="X314"/>
  <c r="AB314" s="1"/>
  <c r="X322"/>
  <c r="AB322" s="1"/>
  <c r="X330"/>
  <c r="AB330" s="1"/>
  <c r="X338"/>
  <c r="AB338" s="1"/>
  <c r="X346"/>
  <c r="AB346" s="1"/>
  <c r="X354"/>
  <c r="AB354" s="1"/>
  <c r="X362"/>
  <c r="AB362" s="1"/>
  <c r="X370"/>
  <c r="AB370" s="1"/>
  <c r="X14"/>
  <c r="AB14" s="1"/>
  <c r="W14"/>
  <c r="AA14" s="1"/>
  <c r="AA195"/>
  <c r="AA203"/>
  <c r="AA211"/>
  <c r="AA227"/>
  <c r="AA235"/>
  <c r="AA243"/>
  <c r="AA259"/>
  <c r="AA267"/>
  <c r="AA275"/>
  <c r="AA291"/>
  <c r="AA299"/>
  <c r="AA307"/>
  <c r="AA323"/>
  <c r="AA331"/>
  <c r="AA339"/>
  <c r="AA355"/>
  <c r="AA363"/>
  <c r="AA371"/>
  <c r="AA35"/>
  <c r="AA43"/>
  <c r="AA51"/>
  <c r="AA67"/>
  <c r="AA75"/>
  <c r="AA83"/>
  <c r="AA91"/>
  <c r="AA99"/>
  <c r="AA22"/>
  <c r="AA30"/>
  <c r="AA38"/>
  <c r="AA46"/>
  <c r="AA54"/>
  <c r="AA62"/>
  <c r="AA70"/>
  <c r="AA78"/>
  <c r="AA86"/>
  <c r="AA94"/>
  <c r="AA102"/>
  <c r="AA110"/>
  <c r="AA126"/>
  <c r="AA146"/>
  <c r="AA180"/>
  <c r="AA214"/>
  <c r="AA248"/>
  <c r="AA282"/>
  <c r="AA105"/>
  <c r="AA113"/>
  <c r="AA121"/>
  <c r="AA129"/>
  <c r="AA137"/>
  <c r="AA145"/>
  <c r="AA153"/>
  <c r="AA161"/>
  <c r="AA169"/>
  <c r="AA177"/>
  <c r="AA166"/>
  <c r="AA198"/>
  <c r="AA228"/>
  <c r="AA258"/>
  <c r="AA288"/>
  <c r="AB304"/>
  <c r="AB332"/>
  <c r="AB364"/>
  <c r="AA21"/>
  <c r="AA29"/>
  <c r="AA37"/>
  <c r="AA45"/>
  <c r="AA53"/>
  <c r="AA61"/>
  <c r="AA69"/>
  <c r="AA77"/>
  <c r="AA85"/>
  <c r="AA93"/>
  <c r="AA16"/>
  <c r="AA24"/>
  <c r="AA32"/>
  <c r="AA40"/>
  <c r="AA48"/>
  <c r="AA56"/>
  <c r="AA64"/>
  <c r="AA72"/>
  <c r="AA80"/>
  <c r="AA88"/>
  <c r="AA96"/>
  <c r="AA104"/>
  <c r="AA112"/>
  <c r="AA120"/>
  <c r="AA128"/>
  <c r="AA138"/>
  <c r="AA150"/>
  <c r="AA168"/>
  <c r="AA184"/>
  <c r="AA200"/>
  <c r="AA218"/>
  <c r="AA234"/>
  <c r="AA252"/>
  <c r="AA268"/>
  <c r="AA286"/>
  <c r="AA134"/>
  <c r="AA156"/>
  <c r="AA170"/>
  <c r="AA186"/>
  <c r="AA202"/>
  <c r="AA216"/>
  <c r="AA232"/>
  <c r="AA246"/>
  <c r="AA262"/>
  <c r="AA276"/>
  <c r="AA292"/>
  <c r="AA302"/>
  <c r="AA310"/>
  <c r="AA318"/>
  <c r="AA326"/>
  <c r="AA334"/>
  <c r="AA342"/>
  <c r="AA350"/>
  <c r="AA358"/>
  <c r="AA366"/>
  <c r="AB15"/>
  <c r="AA183"/>
  <c r="AA191"/>
  <c r="AA205"/>
  <c r="AA221"/>
  <c r="AA237"/>
  <c r="AA253"/>
  <c r="AA269"/>
  <c r="AA285"/>
  <c r="AA301"/>
  <c r="AA317"/>
  <c r="AA333"/>
  <c r="AA349"/>
  <c r="AA365"/>
  <c r="AA63"/>
  <c r="AA71"/>
  <c r="AA79"/>
  <c r="AA87"/>
  <c r="AA95"/>
  <c r="AA18"/>
  <c r="AA26"/>
  <c r="AA34"/>
  <c r="AA42"/>
  <c r="AA50"/>
  <c r="AA58"/>
  <c r="AA66"/>
  <c r="AA74"/>
  <c r="AA82"/>
  <c r="AA90"/>
  <c r="AA98"/>
  <c r="AA106"/>
  <c r="AA114"/>
  <c r="AA122"/>
  <c r="AA130"/>
  <c r="AA140"/>
  <c r="AA154"/>
  <c r="AA172"/>
  <c r="AA188"/>
  <c r="AA204"/>
  <c r="AA222"/>
  <c r="AA240"/>
  <c r="AA256"/>
  <c r="AA274"/>
  <c r="AA290"/>
  <c r="AA103"/>
  <c r="AA107"/>
  <c r="AA111"/>
  <c r="AA115"/>
  <c r="AA119"/>
  <c r="AA123"/>
  <c r="AA127"/>
  <c r="AA131"/>
  <c r="AA135"/>
  <c r="AA139"/>
  <c r="AA143"/>
  <c r="AA147"/>
  <c r="AA151"/>
  <c r="AA155"/>
  <c r="AA159"/>
  <c r="AA163"/>
  <c r="AA167"/>
  <c r="AA171"/>
  <c r="AA175"/>
  <c r="AA144"/>
  <c r="AA160"/>
  <c r="AA174"/>
  <c r="AA190"/>
  <c r="AA206"/>
  <c r="AA220"/>
  <c r="AA236"/>
  <c r="AA250"/>
  <c r="AA266"/>
  <c r="AA280"/>
  <c r="AA296"/>
  <c r="AA312"/>
  <c r="AA320"/>
  <c r="AA336"/>
  <c r="AA344"/>
  <c r="AA352"/>
  <c r="AA368"/>
  <c r="AA49"/>
  <c r="AA81"/>
  <c r="AA20"/>
  <c r="AA44"/>
  <c r="AA76"/>
  <c r="AA108"/>
  <c r="AA142"/>
  <c r="AA210"/>
  <c r="AA226"/>
  <c r="AA244"/>
  <c r="AA294"/>
  <c r="AA178"/>
  <c r="AA224"/>
  <c r="AA284"/>
  <c r="AA306"/>
  <c r="AA322"/>
  <c r="AA338"/>
  <c r="AA354"/>
  <c r="AA370"/>
  <c r="AA19"/>
  <c r="AA185"/>
  <c r="AA193"/>
  <c r="AA209"/>
  <c r="AA225"/>
  <c r="AA241"/>
  <c r="AA257"/>
  <c r="AA273"/>
  <c r="AA289"/>
  <c r="AA305"/>
  <c r="AA313"/>
  <c r="AA337"/>
  <c r="AA369"/>
  <c r="M195"/>
  <c r="M223"/>
  <c r="M251"/>
  <c r="M271"/>
  <c r="N14"/>
  <c r="N39"/>
  <c r="N49"/>
  <c r="N81"/>
  <c r="N120"/>
  <c r="N202"/>
  <c r="N302"/>
  <c r="N334"/>
  <c r="N366"/>
  <c r="N373"/>
  <c r="M203"/>
  <c r="M207"/>
  <c r="M235"/>
  <c r="M239"/>
  <c r="M283"/>
  <c r="M287"/>
  <c r="N54"/>
  <c r="N86"/>
  <c r="N118"/>
  <c r="N162"/>
  <c r="N230"/>
  <c r="N113"/>
  <c r="N194"/>
  <c r="N208"/>
  <c r="N205"/>
  <c r="N217"/>
  <c r="N245"/>
  <c r="N269"/>
  <c r="N281"/>
  <c r="N309"/>
  <c r="N161"/>
  <c r="N166"/>
  <c r="N228"/>
  <c r="N288"/>
  <c r="N324"/>
  <c r="N364"/>
  <c r="N267"/>
  <c r="N135"/>
  <c r="N333"/>
  <c r="AA308"/>
  <c r="AA324"/>
  <c r="AA340"/>
  <c r="AA356"/>
  <c r="AA372"/>
  <c r="M17"/>
  <c r="N199"/>
  <c r="M219"/>
  <c r="M255"/>
  <c r="M267"/>
  <c r="N71"/>
  <c r="N184"/>
  <c r="N345"/>
  <c r="I374"/>
  <c r="AA374"/>
  <c r="N159"/>
  <c r="AA181"/>
  <c r="AA201"/>
  <c r="AA233"/>
  <c r="AA265"/>
  <c r="AA297"/>
  <c r="AA321"/>
  <c r="AA329"/>
  <c r="AA353"/>
  <c r="AA361"/>
  <c r="N43"/>
  <c r="M35"/>
  <c r="M47"/>
  <c r="M55"/>
  <c r="M75"/>
  <c r="M83"/>
  <c r="M87"/>
  <c r="M18"/>
  <c r="M22"/>
  <c r="M26"/>
  <c r="M30"/>
  <c r="M34"/>
  <c r="M38"/>
  <c r="M58"/>
  <c r="M62"/>
  <c r="M66"/>
  <c r="M70"/>
  <c r="M90"/>
  <c r="M94"/>
  <c r="M98"/>
  <c r="M102"/>
  <c r="M122"/>
  <c r="M126"/>
  <c r="M130"/>
  <c r="M136"/>
  <c r="M172"/>
  <c r="M180"/>
  <c r="M188"/>
  <c r="M196"/>
  <c r="M240"/>
  <c r="M248"/>
  <c r="M256"/>
  <c r="M264"/>
  <c r="M103"/>
  <c r="M107"/>
  <c r="M109"/>
  <c r="M117"/>
  <c r="M119"/>
  <c r="M125"/>
  <c r="M127"/>
  <c r="M129"/>
  <c r="M131"/>
  <c r="M137"/>
  <c r="M139"/>
  <c r="M33"/>
  <c r="M37"/>
  <c r="M41"/>
  <c r="M45"/>
  <c r="M65"/>
  <c r="M69"/>
  <c r="M73"/>
  <c r="M77"/>
  <c r="M97"/>
  <c r="M16"/>
  <c r="M124"/>
  <c r="M128"/>
  <c r="M132"/>
  <c r="M138"/>
  <c r="M142"/>
  <c r="M150"/>
  <c r="M192"/>
  <c r="M200"/>
  <c r="M210"/>
  <c r="M226"/>
  <c r="M244"/>
  <c r="M252"/>
  <c r="M286"/>
  <c r="M134"/>
  <c r="M148"/>
  <c r="M156"/>
  <c r="M164"/>
  <c r="M216"/>
  <c r="M224"/>
  <c r="M232"/>
  <c r="M238"/>
  <c r="M246"/>
  <c r="M254"/>
  <c r="M262"/>
  <c r="M270"/>
  <c r="M276"/>
  <c r="M306"/>
  <c r="M310"/>
  <c r="M314"/>
  <c r="M318"/>
  <c r="M338"/>
  <c r="M342"/>
  <c r="M346"/>
  <c r="M350"/>
  <c r="M370"/>
  <c r="M374"/>
  <c r="M15"/>
  <c r="M181"/>
  <c r="M183"/>
  <c r="M185"/>
  <c r="M187"/>
  <c r="M193"/>
  <c r="M197"/>
  <c r="M201"/>
  <c r="M213"/>
  <c r="M237"/>
  <c r="M241"/>
  <c r="M249"/>
  <c r="M253"/>
  <c r="M257"/>
  <c r="M261"/>
  <c r="M265"/>
  <c r="M277"/>
  <c r="M301"/>
  <c r="M305"/>
  <c r="M313"/>
  <c r="M317"/>
  <c r="M321"/>
  <c r="M325"/>
  <c r="M329"/>
  <c r="M341"/>
  <c r="M365"/>
  <c r="M369"/>
  <c r="M145"/>
  <c r="M147"/>
  <c r="M153"/>
  <c r="M155"/>
  <c r="M165"/>
  <c r="M167"/>
  <c r="M173"/>
  <c r="M175"/>
  <c r="M174"/>
  <c r="M182"/>
  <c r="M190"/>
  <c r="M198"/>
  <c r="M236"/>
  <c r="M242"/>
  <c r="M250"/>
  <c r="M258"/>
  <c r="M296"/>
  <c r="M300"/>
  <c r="M304"/>
  <c r="M308"/>
  <c r="M328"/>
  <c r="M332"/>
  <c r="M336"/>
  <c r="M340"/>
  <c r="M356"/>
  <c r="M368"/>
  <c r="N275"/>
  <c r="M27"/>
  <c r="M59"/>
  <c r="M79"/>
  <c r="M299"/>
  <c r="M303"/>
  <c r="M315"/>
  <c r="M319"/>
  <c r="M331"/>
  <c r="M335"/>
  <c r="M343"/>
  <c r="M355"/>
  <c r="M359"/>
  <c r="M371"/>
  <c r="M14"/>
  <c r="M23"/>
  <c r="M31"/>
  <c r="M39"/>
  <c r="M43"/>
  <c r="M51"/>
  <c r="M63"/>
  <c r="M67"/>
  <c r="M71"/>
  <c r="M91"/>
  <c r="M95"/>
  <c r="M99"/>
  <c r="M42"/>
  <c r="M46"/>
  <c r="M50"/>
  <c r="M54"/>
  <c r="M74"/>
  <c r="M78"/>
  <c r="M82"/>
  <c r="M86"/>
  <c r="M106"/>
  <c r="M110"/>
  <c r="M114"/>
  <c r="M118"/>
  <c r="M140"/>
  <c r="M146"/>
  <c r="M154"/>
  <c r="M162"/>
  <c r="M204"/>
  <c r="M214"/>
  <c r="M222"/>
  <c r="M230"/>
  <c r="M274"/>
  <c r="M282"/>
  <c r="M290"/>
  <c r="M101"/>
  <c r="M105"/>
  <c r="M111"/>
  <c r="M113"/>
  <c r="M115"/>
  <c r="M121"/>
  <c r="M123"/>
  <c r="M133"/>
  <c r="M135"/>
  <c r="M21"/>
  <c r="M25"/>
  <c r="M29"/>
  <c r="M49"/>
  <c r="M53"/>
  <c r="M57"/>
  <c r="M61"/>
  <c r="M81"/>
  <c r="M85"/>
  <c r="M89"/>
  <c r="M93"/>
  <c r="M20"/>
  <c r="M24"/>
  <c r="M28"/>
  <c r="M32"/>
  <c r="M36"/>
  <c r="M40"/>
  <c r="M44"/>
  <c r="M48"/>
  <c r="M52"/>
  <c r="M56"/>
  <c r="M60"/>
  <c r="M64"/>
  <c r="M68"/>
  <c r="M72"/>
  <c r="M76"/>
  <c r="M80"/>
  <c r="M84"/>
  <c r="M88"/>
  <c r="M92"/>
  <c r="M96"/>
  <c r="M100"/>
  <c r="M104"/>
  <c r="M108"/>
  <c r="M112"/>
  <c r="M116"/>
  <c r="M120"/>
  <c r="M158"/>
  <c r="M168"/>
  <c r="M176"/>
  <c r="M184"/>
  <c r="M218"/>
  <c r="M234"/>
  <c r="M260"/>
  <c r="M268"/>
  <c r="M278"/>
  <c r="M294"/>
  <c r="M170"/>
  <c r="M178"/>
  <c r="M186"/>
  <c r="M194"/>
  <c r="M202"/>
  <c r="M208"/>
  <c r="M284"/>
  <c r="M292"/>
  <c r="M298"/>
  <c r="M302"/>
  <c r="M322"/>
  <c r="M326"/>
  <c r="M330"/>
  <c r="M334"/>
  <c r="M354"/>
  <c r="M358"/>
  <c r="M362"/>
  <c r="M366"/>
  <c r="M19"/>
  <c r="M179"/>
  <c r="M189"/>
  <c r="M191"/>
  <c r="M205"/>
  <c r="M209"/>
  <c r="M217"/>
  <c r="M221"/>
  <c r="M225"/>
  <c r="M229"/>
  <c r="M233"/>
  <c r="M245"/>
  <c r="M269"/>
  <c r="M273"/>
  <c r="M281"/>
  <c r="M285"/>
  <c r="M289"/>
  <c r="M293"/>
  <c r="M297"/>
  <c r="M309"/>
  <c r="M333"/>
  <c r="M337"/>
  <c r="M345"/>
  <c r="M349"/>
  <c r="M353"/>
  <c r="M357"/>
  <c r="M361"/>
  <c r="M373"/>
  <c r="M141"/>
  <c r="M143"/>
  <c r="M149"/>
  <c r="M151"/>
  <c r="M157"/>
  <c r="M159"/>
  <c r="M161"/>
  <c r="M163"/>
  <c r="M169"/>
  <c r="M171"/>
  <c r="M177"/>
  <c r="M144"/>
  <c r="M152"/>
  <c r="M160"/>
  <c r="M166"/>
  <c r="M206"/>
  <c r="M212"/>
  <c r="M220"/>
  <c r="M228"/>
  <c r="M266"/>
  <c r="M272"/>
  <c r="M280"/>
  <c r="M288"/>
  <c r="M312"/>
  <c r="M316"/>
  <c r="M320"/>
  <c r="M324"/>
  <c r="M344"/>
  <c r="M348"/>
  <c r="M352"/>
  <c r="M360"/>
  <c r="M364"/>
  <c r="M372"/>
  <c r="N243"/>
  <c r="N27"/>
  <c r="N55"/>
  <c r="N59"/>
  <c r="N87"/>
  <c r="N38"/>
  <c r="N70"/>
  <c r="N102"/>
  <c r="N136"/>
  <c r="N196"/>
  <c r="N264"/>
  <c r="N107"/>
  <c r="N129"/>
  <c r="N33"/>
  <c r="N65"/>
  <c r="N97"/>
  <c r="N16"/>
  <c r="N150"/>
  <c r="N252"/>
  <c r="N164"/>
  <c r="N238"/>
  <c r="N246"/>
  <c r="N254"/>
  <c r="N262"/>
  <c r="N270"/>
  <c r="N276"/>
  <c r="N318"/>
  <c r="N350"/>
  <c r="N185"/>
  <c r="N213"/>
  <c r="N237"/>
  <c r="N249"/>
  <c r="N277"/>
  <c r="N301"/>
  <c r="N313"/>
  <c r="N341"/>
  <c r="N365"/>
  <c r="N198"/>
  <c r="N258"/>
  <c r="N308"/>
  <c r="N340"/>
  <c r="M211"/>
  <c r="Q211"/>
  <c r="U211"/>
  <c r="M227"/>
  <c r="Q227"/>
  <c r="U227"/>
  <c r="M247"/>
  <c r="Q247"/>
  <c r="U247"/>
  <c r="AC247" s="1"/>
  <c r="M259"/>
  <c r="Q259"/>
  <c r="U259"/>
  <c r="M279"/>
  <c r="Q279"/>
  <c r="U279"/>
  <c r="AC279" s="1"/>
  <c r="M291"/>
  <c r="Q291"/>
  <c r="U291"/>
  <c r="M307"/>
  <c r="Q307"/>
  <c r="U307"/>
  <c r="M327"/>
  <c r="Q327"/>
  <c r="U327"/>
  <c r="AC327" s="1"/>
  <c r="M339"/>
  <c r="Q339"/>
  <c r="U339"/>
  <c r="AF339" s="1"/>
  <c r="AH339" s="1"/>
  <c r="M351"/>
  <c r="Q351"/>
  <c r="U351"/>
  <c r="M363"/>
  <c r="Q363"/>
  <c r="U363"/>
  <c r="M199"/>
  <c r="Q199"/>
  <c r="U199"/>
  <c r="AC199" s="1"/>
  <c r="M215"/>
  <c r="Q215"/>
  <c r="U215"/>
  <c r="AC215" s="1"/>
  <c r="M231"/>
  <c r="Q231"/>
  <c r="U231"/>
  <c r="AF231" s="1"/>
  <c r="AH231" s="1"/>
  <c r="M243"/>
  <c r="Q243"/>
  <c r="U243"/>
  <c r="AF243" s="1"/>
  <c r="AH243" s="1"/>
  <c r="M263"/>
  <c r="Q263"/>
  <c r="U263"/>
  <c r="AF263" s="1"/>
  <c r="AH263" s="1"/>
  <c r="M275"/>
  <c r="Q275"/>
  <c r="U275"/>
  <c r="AF275" s="1"/>
  <c r="AH275" s="1"/>
  <c r="M295"/>
  <c r="Q295"/>
  <c r="U295"/>
  <c r="AC295" s="1"/>
  <c r="M311"/>
  <c r="Q311"/>
  <c r="U311"/>
  <c r="AF311" s="1"/>
  <c r="AH311" s="1"/>
  <c r="M323"/>
  <c r="Q323"/>
  <c r="U323"/>
  <c r="M347"/>
  <c r="Q347"/>
  <c r="U347"/>
  <c r="AF347" s="1"/>
  <c r="AH347" s="1"/>
  <c r="M367"/>
  <c r="Q367"/>
  <c r="U367"/>
  <c r="AF367" s="1"/>
  <c r="AH367" s="1"/>
  <c r="N211"/>
  <c r="N227"/>
  <c r="N23"/>
  <c r="N31"/>
  <c r="N35"/>
  <c r="N47"/>
  <c r="N51"/>
  <c r="N63"/>
  <c r="N79"/>
  <c r="N95"/>
  <c r="N22"/>
  <c r="N30"/>
  <c r="N46"/>
  <c r="N62"/>
  <c r="N78"/>
  <c r="N94"/>
  <c r="N110"/>
  <c r="N126"/>
  <c r="N146"/>
  <c r="N180"/>
  <c r="N214"/>
  <c r="N248"/>
  <c r="N282"/>
  <c r="N103"/>
  <c r="N111"/>
  <c r="N25"/>
  <c r="N41"/>
  <c r="N57"/>
  <c r="N73"/>
  <c r="N89"/>
  <c r="N24"/>
  <c r="N138"/>
  <c r="N168"/>
  <c r="N200"/>
  <c r="N268"/>
  <c r="N148"/>
  <c r="N178"/>
  <c r="N224"/>
  <c r="N292"/>
  <c r="N310"/>
  <c r="N326"/>
  <c r="N342"/>
  <c r="N358"/>
  <c r="N374"/>
  <c r="N197"/>
  <c r="N201"/>
  <c r="N221"/>
  <c r="N229"/>
  <c r="N233"/>
  <c r="N253"/>
  <c r="N261"/>
  <c r="N265"/>
  <c r="N285"/>
  <c r="N293"/>
  <c r="N297"/>
  <c r="N317"/>
  <c r="N325"/>
  <c r="N329"/>
  <c r="N349"/>
  <c r="N357"/>
  <c r="N361"/>
  <c r="N145"/>
  <c r="N177"/>
  <c r="N152"/>
  <c r="N182"/>
  <c r="N212"/>
  <c r="N242"/>
  <c r="N272"/>
  <c r="N300"/>
  <c r="N316"/>
  <c r="N332"/>
  <c r="N348"/>
  <c r="U17"/>
  <c r="AC17" s="1"/>
  <c r="Q17"/>
  <c r="U195"/>
  <c r="U203"/>
  <c r="U207"/>
  <c r="AC207" s="1"/>
  <c r="U219"/>
  <c r="U223"/>
  <c r="AC223" s="1"/>
  <c r="U235"/>
  <c r="U239"/>
  <c r="AC239" s="1"/>
  <c r="U251"/>
  <c r="U255"/>
  <c r="AC255" s="1"/>
  <c r="U267"/>
  <c r="U271"/>
  <c r="AC271" s="1"/>
  <c r="U283"/>
  <c r="U287"/>
  <c r="AC287" s="1"/>
  <c r="U299"/>
  <c r="U303"/>
  <c r="AC303" s="1"/>
  <c r="U315"/>
  <c r="U319"/>
  <c r="AC319" s="1"/>
  <c r="U331"/>
  <c r="U335"/>
  <c r="AC335" s="1"/>
  <c r="U343"/>
  <c r="Z343" s="1"/>
  <c r="U355"/>
  <c r="U359"/>
  <c r="Z359" s="1"/>
  <c r="U371"/>
  <c r="Q14"/>
  <c r="Q18"/>
  <c r="Q22"/>
  <c r="U26"/>
  <c r="AC26" s="1"/>
  <c r="Q26"/>
  <c r="U30"/>
  <c r="AC30" s="1"/>
  <c r="Q30"/>
  <c r="U34"/>
  <c r="AC34" s="1"/>
  <c r="Q34"/>
  <c r="U38"/>
  <c r="AC38" s="1"/>
  <c r="Q38"/>
  <c r="U42"/>
  <c r="AC42" s="1"/>
  <c r="Q42"/>
  <c r="U46"/>
  <c r="AC46" s="1"/>
  <c r="Q46"/>
  <c r="U50"/>
  <c r="AC50" s="1"/>
  <c r="Q50"/>
  <c r="U54"/>
  <c r="AC54" s="1"/>
  <c r="Q54"/>
  <c r="U58"/>
  <c r="AC58" s="1"/>
  <c r="Q58"/>
  <c r="U62"/>
  <c r="AC62" s="1"/>
  <c r="Q62"/>
  <c r="U66"/>
  <c r="AC66" s="1"/>
  <c r="Q66"/>
  <c r="U70"/>
  <c r="AC70" s="1"/>
  <c r="Q70"/>
  <c r="U74"/>
  <c r="AC74" s="1"/>
  <c r="Q74"/>
  <c r="U78"/>
  <c r="AC78" s="1"/>
  <c r="Q78"/>
  <c r="U82"/>
  <c r="AC82" s="1"/>
  <c r="Q82"/>
  <c r="U86"/>
  <c r="AC86" s="1"/>
  <c r="Q86"/>
  <c r="U90"/>
  <c r="AC90" s="1"/>
  <c r="Q90"/>
  <c r="U94"/>
  <c r="AC94" s="1"/>
  <c r="Q94"/>
  <c r="Q98"/>
  <c r="Q102"/>
  <c r="Q106"/>
  <c r="Q110"/>
  <c r="Q114"/>
  <c r="Q118"/>
  <c r="Q122"/>
  <c r="Q126"/>
  <c r="Q130"/>
  <c r="Q136"/>
  <c r="Q140"/>
  <c r="Q146"/>
  <c r="Q154"/>
  <c r="Q162"/>
  <c r="Q172"/>
  <c r="Q180"/>
  <c r="Q188"/>
  <c r="Q196"/>
  <c r="Q204"/>
  <c r="Q214"/>
  <c r="Q222"/>
  <c r="Q230"/>
  <c r="Q240"/>
  <c r="Q248"/>
  <c r="Q256"/>
  <c r="Q264"/>
  <c r="Q274"/>
  <c r="Q282"/>
  <c r="Q290"/>
  <c r="Q167"/>
  <c r="Q169"/>
  <c r="Q171"/>
  <c r="Q173"/>
  <c r="Q175"/>
  <c r="Q177"/>
  <c r="Q144"/>
  <c r="Q152"/>
  <c r="Q160"/>
  <c r="Q166"/>
  <c r="Q174"/>
  <c r="Q182"/>
  <c r="Q190"/>
  <c r="Q198"/>
  <c r="Q206"/>
  <c r="Q212"/>
  <c r="Q220"/>
  <c r="Q228"/>
  <c r="Q236"/>
  <c r="Q242"/>
  <c r="Q250"/>
  <c r="Q258"/>
  <c r="Q266"/>
  <c r="Q272"/>
  <c r="Q280"/>
  <c r="Q288"/>
  <c r="Q296"/>
  <c r="Q300"/>
  <c r="Q312"/>
  <c r="Q320"/>
  <c r="Q328"/>
  <c r="Q336"/>
  <c r="Q344"/>
  <c r="Q352"/>
  <c r="Q360"/>
  <c r="Q368"/>
  <c r="U21"/>
  <c r="Z21" s="1"/>
  <c r="Q21"/>
  <c r="U25"/>
  <c r="Z25" s="1"/>
  <c r="Q25"/>
  <c r="U29"/>
  <c r="Z29" s="1"/>
  <c r="Q29"/>
  <c r="U33"/>
  <c r="Z33" s="1"/>
  <c r="Q33"/>
  <c r="U37"/>
  <c r="Z37" s="1"/>
  <c r="Q37"/>
  <c r="U41"/>
  <c r="Z41" s="1"/>
  <c r="Q41"/>
  <c r="U45"/>
  <c r="Z45" s="1"/>
  <c r="Q45"/>
  <c r="U49"/>
  <c r="Z49" s="1"/>
  <c r="Q49"/>
  <c r="U53"/>
  <c r="Z53" s="1"/>
  <c r="Q53"/>
  <c r="U57"/>
  <c r="Z57" s="1"/>
  <c r="Q57"/>
  <c r="U61"/>
  <c r="Z61" s="1"/>
  <c r="Q61"/>
  <c r="U65"/>
  <c r="Z65" s="1"/>
  <c r="Q65"/>
  <c r="U69"/>
  <c r="Z69" s="1"/>
  <c r="Q69"/>
  <c r="U73"/>
  <c r="Z73" s="1"/>
  <c r="Q73"/>
  <c r="U77"/>
  <c r="Z77" s="1"/>
  <c r="Q77"/>
  <c r="U81"/>
  <c r="Z81" s="1"/>
  <c r="Q81"/>
  <c r="U85"/>
  <c r="Z85" s="1"/>
  <c r="Q85"/>
  <c r="U89"/>
  <c r="Z89" s="1"/>
  <c r="Q89"/>
  <c r="U93"/>
  <c r="Z93" s="1"/>
  <c r="Q93"/>
  <c r="U97"/>
  <c r="Z97" s="1"/>
  <c r="Q97"/>
  <c r="U16"/>
  <c r="Z16" s="1"/>
  <c r="U96"/>
  <c r="Z96" s="1"/>
  <c r="U100"/>
  <c r="Z100" s="1"/>
  <c r="U104"/>
  <c r="Z104" s="1"/>
  <c r="U108"/>
  <c r="Z108" s="1"/>
  <c r="U112"/>
  <c r="Z112" s="1"/>
  <c r="U116"/>
  <c r="Z116" s="1"/>
  <c r="U120"/>
  <c r="Z120" s="1"/>
  <c r="U124"/>
  <c r="Z124" s="1"/>
  <c r="U128"/>
  <c r="Z128" s="1"/>
  <c r="U132"/>
  <c r="Z132" s="1"/>
  <c r="U138"/>
  <c r="Z138" s="1"/>
  <c r="U142"/>
  <c r="Z142" s="1"/>
  <c r="U150"/>
  <c r="Z150" s="1"/>
  <c r="U158"/>
  <c r="Z158" s="1"/>
  <c r="U168"/>
  <c r="Z168" s="1"/>
  <c r="U176"/>
  <c r="Z176" s="1"/>
  <c r="U184"/>
  <c r="Z184" s="1"/>
  <c r="U192"/>
  <c r="Z192" s="1"/>
  <c r="U200"/>
  <c r="Z200" s="1"/>
  <c r="U210"/>
  <c r="Z210" s="1"/>
  <c r="U218"/>
  <c r="U226"/>
  <c r="Z226" s="1"/>
  <c r="U234"/>
  <c r="U244"/>
  <c r="Z244" s="1"/>
  <c r="U252"/>
  <c r="Z252" s="1"/>
  <c r="U260"/>
  <c r="Z260" s="1"/>
  <c r="U268"/>
  <c r="Z268" s="1"/>
  <c r="U278"/>
  <c r="Z278" s="1"/>
  <c r="U286"/>
  <c r="U294"/>
  <c r="Z294" s="1"/>
  <c r="U134"/>
  <c r="U148"/>
  <c r="U156"/>
  <c r="AC156" s="1"/>
  <c r="U164"/>
  <c r="AC164" s="1"/>
  <c r="U170"/>
  <c r="AC170" s="1"/>
  <c r="U178"/>
  <c r="U186"/>
  <c r="U194"/>
  <c r="AC194" s="1"/>
  <c r="U202"/>
  <c r="Z202" s="1"/>
  <c r="U208"/>
  <c r="U216"/>
  <c r="AC216" s="1"/>
  <c r="U224"/>
  <c r="AC224" s="1"/>
  <c r="U232"/>
  <c r="AC232" s="1"/>
  <c r="U238"/>
  <c r="U246"/>
  <c r="Z246" s="1"/>
  <c r="U254"/>
  <c r="AC254" s="1"/>
  <c r="U262"/>
  <c r="Z262" s="1"/>
  <c r="U270"/>
  <c r="U276"/>
  <c r="Z276" s="1"/>
  <c r="U284"/>
  <c r="Z284" s="1"/>
  <c r="U292"/>
  <c r="Z292" s="1"/>
  <c r="U298"/>
  <c r="Z298" s="1"/>
  <c r="U302"/>
  <c r="Z302" s="1"/>
  <c r="U306"/>
  <c r="Z306" s="1"/>
  <c r="U310"/>
  <c r="Z310" s="1"/>
  <c r="U314"/>
  <c r="Z314" s="1"/>
  <c r="U318"/>
  <c r="Z318" s="1"/>
  <c r="U322"/>
  <c r="Z322" s="1"/>
  <c r="U326"/>
  <c r="AF326" s="1"/>
  <c r="AH326" s="1"/>
  <c r="U330"/>
  <c r="AF330" s="1"/>
  <c r="AH330" s="1"/>
  <c r="U334"/>
  <c r="Z334" s="1"/>
  <c r="U338"/>
  <c r="Z338" s="1"/>
  <c r="U342"/>
  <c r="AF342" s="1"/>
  <c r="AH342" s="1"/>
  <c r="U346"/>
  <c r="AF346" s="1"/>
  <c r="AH346" s="1"/>
  <c r="U350"/>
  <c r="AF350" s="1"/>
  <c r="AH350" s="1"/>
  <c r="U354"/>
  <c r="Z354" s="1"/>
  <c r="U358"/>
  <c r="AF358" s="1"/>
  <c r="AH358" s="1"/>
  <c r="U362"/>
  <c r="AF362" s="1"/>
  <c r="AH362" s="1"/>
  <c r="U366"/>
  <c r="Z366" s="1"/>
  <c r="U370"/>
  <c r="AF370" s="1"/>
  <c r="AH370" s="1"/>
  <c r="U374"/>
  <c r="U15"/>
  <c r="Z15" s="1"/>
  <c r="Q15"/>
  <c r="U19"/>
  <c r="Z19" s="1"/>
  <c r="Q19"/>
  <c r="U179"/>
  <c r="AF179" s="1"/>
  <c r="AH179" s="1"/>
  <c r="U181"/>
  <c r="AC181" s="1"/>
  <c r="U183"/>
  <c r="AF183" s="1"/>
  <c r="AH183" s="1"/>
  <c r="U185"/>
  <c r="AF185" s="1"/>
  <c r="AH185" s="1"/>
  <c r="U187"/>
  <c r="Z187" s="1"/>
  <c r="U189"/>
  <c r="Z189" s="1"/>
  <c r="U191"/>
  <c r="AF191" s="1"/>
  <c r="AH191" s="1"/>
  <c r="U193"/>
  <c r="AF193" s="1"/>
  <c r="AH193" s="1"/>
  <c r="U197"/>
  <c r="Z197" s="1"/>
  <c r="U201"/>
  <c r="AF201" s="1"/>
  <c r="AH201" s="1"/>
  <c r="U205"/>
  <c r="Z205" s="1"/>
  <c r="U209"/>
  <c r="AF209" s="1"/>
  <c r="AH209" s="1"/>
  <c r="U213"/>
  <c r="AF213" s="1"/>
  <c r="AH213" s="1"/>
  <c r="U217"/>
  <c r="Z217" s="1"/>
  <c r="U221"/>
  <c r="Z221" s="1"/>
  <c r="U225"/>
  <c r="AF225" s="1"/>
  <c r="AH225" s="1"/>
  <c r="U229"/>
  <c r="Z229" s="1"/>
  <c r="U233"/>
  <c r="AF233" s="1"/>
  <c r="AH233" s="1"/>
  <c r="U237"/>
  <c r="Z237" s="1"/>
  <c r="U241"/>
  <c r="AF241" s="1"/>
  <c r="AH241" s="1"/>
  <c r="U245"/>
  <c r="Z245" s="1"/>
  <c r="U249"/>
  <c r="Z249" s="1"/>
  <c r="U253"/>
  <c r="AF253" s="1"/>
  <c r="AH253" s="1"/>
  <c r="U257"/>
  <c r="Z257" s="1"/>
  <c r="U261"/>
  <c r="AF261" s="1"/>
  <c r="AH261" s="1"/>
  <c r="U265"/>
  <c r="AF265" s="1"/>
  <c r="AH265" s="1"/>
  <c r="U269"/>
  <c r="Z269" s="1"/>
  <c r="U273"/>
  <c r="AF273" s="1"/>
  <c r="AH273" s="1"/>
  <c r="U277"/>
  <c r="Z277" s="1"/>
  <c r="U281"/>
  <c r="Z281" s="1"/>
  <c r="U285"/>
  <c r="AF285" s="1"/>
  <c r="AH285" s="1"/>
  <c r="U289"/>
  <c r="Z289" s="1"/>
  <c r="U293"/>
  <c r="AF293" s="1"/>
  <c r="AH293" s="1"/>
  <c r="U297"/>
  <c r="AF297" s="1"/>
  <c r="AH297" s="1"/>
  <c r="U301"/>
  <c r="AF301" s="1"/>
  <c r="AH301" s="1"/>
  <c r="U305"/>
  <c r="AF305" s="1"/>
  <c r="AH305" s="1"/>
  <c r="U309"/>
  <c r="Z309" s="1"/>
  <c r="U313"/>
  <c r="AF313" s="1"/>
  <c r="AH313" s="1"/>
  <c r="U317"/>
  <c r="AC317" s="1"/>
  <c r="U321"/>
  <c r="AF321" s="1"/>
  <c r="AH321" s="1"/>
  <c r="U325"/>
  <c r="U329"/>
  <c r="AF329" s="1"/>
  <c r="AH329" s="1"/>
  <c r="U333"/>
  <c r="AC333" s="1"/>
  <c r="U337"/>
  <c r="AC337" s="1"/>
  <c r="U341"/>
  <c r="AF341" s="1"/>
  <c r="AH341" s="1"/>
  <c r="U345"/>
  <c r="AF345" s="1"/>
  <c r="AH345" s="1"/>
  <c r="U349"/>
  <c r="Z349" s="1"/>
  <c r="U353"/>
  <c r="Z353" s="1"/>
  <c r="U357"/>
  <c r="AF357" s="1"/>
  <c r="AH357" s="1"/>
  <c r="U361"/>
  <c r="Z361" s="1"/>
  <c r="U365"/>
  <c r="Z365" s="1"/>
  <c r="U369"/>
  <c r="Z369" s="1"/>
  <c r="U373"/>
  <c r="Z373" s="1"/>
  <c r="U304"/>
  <c r="AF304" s="1"/>
  <c r="AH304" s="1"/>
  <c r="U308"/>
  <c r="AF308" s="1"/>
  <c r="AH308" s="1"/>
  <c r="U316"/>
  <c r="AF316" s="1"/>
  <c r="AH316" s="1"/>
  <c r="U324"/>
  <c r="AC324" s="1"/>
  <c r="U332"/>
  <c r="U340"/>
  <c r="AC340" s="1"/>
  <c r="U348"/>
  <c r="U356"/>
  <c r="Z356" s="1"/>
  <c r="U364"/>
  <c r="Z364" s="1"/>
  <c r="U372"/>
  <c r="Z372" s="1"/>
  <c r="Q195"/>
  <c r="Q203"/>
  <c r="Q207"/>
  <c r="Q219"/>
  <c r="Q223"/>
  <c r="Q235"/>
  <c r="Q239"/>
  <c r="Q251"/>
  <c r="Q255"/>
  <c r="Q267"/>
  <c r="Q271"/>
  <c r="Q283"/>
  <c r="Q287"/>
  <c r="Q299"/>
  <c r="Q303"/>
  <c r="Q315"/>
  <c r="Q319"/>
  <c r="Q331"/>
  <c r="Q335"/>
  <c r="Q343"/>
  <c r="Q355"/>
  <c r="Q359"/>
  <c r="Q371"/>
  <c r="U14"/>
  <c r="Z14" s="1"/>
  <c r="U23"/>
  <c r="AC23" s="1"/>
  <c r="Q23"/>
  <c r="U27"/>
  <c r="Z27" s="1"/>
  <c r="Q27"/>
  <c r="U31"/>
  <c r="Z31" s="1"/>
  <c r="Q31"/>
  <c r="U35"/>
  <c r="AC35" s="1"/>
  <c r="Q35"/>
  <c r="U39"/>
  <c r="Z39" s="1"/>
  <c r="Q39"/>
  <c r="U43"/>
  <c r="AC43" s="1"/>
  <c r="Q43"/>
  <c r="U47"/>
  <c r="Z47" s="1"/>
  <c r="Q47"/>
  <c r="U51"/>
  <c r="Z51" s="1"/>
  <c r="Q51"/>
  <c r="U55"/>
  <c r="AC55" s="1"/>
  <c r="Q55"/>
  <c r="U59"/>
  <c r="AC59" s="1"/>
  <c r="Q59"/>
  <c r="U63"/>
  <c r="Z63" s="1"/>
  <c r="Q63"/>
  <c r="U67"/>
  <c r="AC67" s="1"/>
  <c r="Q67"/>
  <c r="U71"/>
  <c r="AC71" s="1"/>
  <c r="Q71"/>
  <c r="U75"/>
  <c r="AC75" s="1"/>
  <c r="Q75"/>
  <c r="U79"/>
  <c r="AC79" s="1"/>
  <c r="Q79"/>
  <c r="U83"/>
  <c r="Z83" s="1"/>
  <c r="Q83"/>
  <c r="U87"/>
  <c r="AC87" s="1"/>
  <c r="Q87"/>
  <c r="U91"/>
  <c r="AC91" s="1"/>
  <c r="Q91"/>
  <c r="U95"/>
  <c r="Z95" s="1"/>
  <c r="Q95"/>
  <c r="U99"/>
  <c r="Z99" s="1"/>
  <c r="Q99"/>
  <c r="U18"/>
  <c r="AC18" s="1"/>
  <c r="U22"/>
  <c r="AC22" s="1"/>
  <c r="AE26"/>
  <c r="AG26" s="1"/>
  <c r="AE34"/>
  <c r="AG34" s="1"/>
  <c r="AE42"/>
  <c r="AG42" s="1"/>
  <c r="AE50"/>
  <c r="AG50" s="1"/>
  <c r="AE58"/>
  <c r="AG58" s="1"/>
  <c r="AE66"/>
  <c r="AG66" s="1"/>
  <c r="AE74"/>
  <c r="AG74" s="1"/>
  <c r="AE82"/>
  <c r="AG82" s="1"/>
  <c r="AE90"/>
  <c r="AG90" s="1"/>
  <c r="U98"/>
  <c r="AC98" s="1"/>
  <c r="U102"/>
  <c r="AC102" s="1"/>
  <c r="U106"/>
  <c r="AC106" s="1"/>
  <c r="U110"/>
  <c r="AC110" s="1"/>
  <c r="U114"/>
  <c r="AC114" s="1"/>
  <c r="U118"/>
  <c r="AC118" s="1"/>
  <c r="U122"/>
  <c r="AC122" s="1"/>
  <c r="U126"/>
  <c r="AC126" s="1"/>
  <c r="U130"/>
  <c r="AC130" s="1"/>
  <c r="U136"/>
  <c r="AC136" s="1"/>
  <c r="U140"/>
  <c r="AC140" s="1"/>
  <c r="U146"/>
  <c r="AC146" s="1"/>
  <c r="U154"/>
  <c r="AC154" s="1"/>
  <c r="U162"/>
  <c r="AC162" s="1"/>
  <c r="U172"/>
  <c r="AC172" s="1"/>
  <c r="U180"/>
  <c r="AC180" s="1"/>
  <c r="U188"/>
  <c r="AC188" s="1"/>
  <c r="U196"/>
  <c r="AC196" s="1"/>
  <c r="U204"/>
  <c r="AC204" s="1"/>
  <c r="U214"/>
  <c r="AC214" s="1"/>
  <c r="U222"/>
  <c r="AC222" s="1"/>
  <c r="U230"/>
  <c r="AC230" s="1"/>
  <c r="U240"/>
  <c r="AC240" s="1"/>
  <c r="U248"/>
  <c r="AC248" s="1"/>
  <c r="U256"/>
  <c r="AC256" s="1"/>
  <c r="U264"/>
  <c r="AC264" s="1"/>
  <c r="U274"/>
  <c r="AC274" s="1"/>
  <c r="U282"/>
  <c r="Z282" s="1"/>
  <c r="U290"/>
  <c r="AC290" s="1"/>
  <c r="U101"/>
  <c r="AC101" s="1"/>
  <c r="Q101"/>
  <c r="U103"/>
  <c r="Z103" s="1"/>
  <c r="Q103"/>
  <c r="U105"/>
  <c r="AC105" s="1"/>
  <c r="Q105"/>
  <c r="U107"/>
  <c r="AC107" s="1"/>
  <c r="Q107"/>
  <c r="U109"/>
  <c r="AC109" s="1"/>
  <c r="Q109"/>
  <c r="U111"/>
  <c r="Z111" s="1"/>
  <c r="Q111"/>
  <c r="U113"/>
  <c r="AC113" s="1"/>
  <c r="Q113"/>
  <c r="U115"/>
  <c r="Z115" s="1"/>
  <c r="Q115"/>
  <c r="U117"/>
  <c r="AC117" s="1"/>
  <c r="Q117"/>
  <c r="U119"/>
  <c r="AC119" s="1"/>
  <c r="Q119"/>
  <c r="U121"/>
  <c r="Z121" s="1"/>
  <c r="Q121"/>
  <c r="U123"/>
  <c r="AC123" s="1"/>
  <c r="Q123"/>
  <c r="U125"/>
  <c r="AC125" s="1"/>
  <c r="Q125"/>
  <c r="U127"/>
  <c r="AF127" s="1"/>
  <c r="AH127" s="1"/>
  <c r="Q127"/>
  <c r="U129"/>
  <c r="Z129" s="1"/>
  <c r="Q129"/>
  <c r="U131"/>
  <c r="AF131" s="1"/>
  <c r="AH131" s="1"/>
  <c r="Q131"/>
  <c r="U133"/>
  <c r="Z133" s="1"/>
  <c r="Q133"/>
  <c r="U135"/>
  <c r="AC135" s="1"/>
  <c r="Q135"/>
  <c r="U137"/>
  <c r="Z137" s="1"/>
  <c r="Q137"/>
  <c r="U139"/>
  <c r="AC139" s="1"/>
  <c r="Q139"/>
  <c r="U141"/>
  <c r="Z141" s="1"/>
  <c r="Q141"/>
  <c r="U143"/>
  <c r="AF143" s="1"/>
  <c r="AH143" s="1"/>
  <c r="Q143"/>
  <c r="U145"/>
  <c r="AC145" s="1"/>
  <c r="Q145"/>
  <c r="U147"/>
  <c r="AF147" s="1"/>
  <c r="AH147" s="1"/>
  <c r="Q147"/>
  <c r="U149"/>
  <c r="Z149" s="1"/>
  <c r="Q149"/>
  <c r="U151"/>
  <c r="AC151" s="1"/>
  <c r="Q151"/>
  <c r="U153"/>
  <c r="Z153" s="1"/>
  <c r="Q153"/>
  <c r="U155"/>
  <c r="Z155" s="1"/>
  <c r="Q155"/>
  <c r="U157"/>
  <c r="Z157" s="1"/>
  <c r="Q157"/>
  <c r="U159"/>
  <c r="AF159" s="1"/>
  <c r="AH159" s="1"/>
  <c r="Q159"/>
  <c r="U161"/>
  <c r="AC161" s="1"/>
  <c r="Q161"/>
  <c r="U163"/>
  <c r="AF163" s="1"/>
  <c r="AH163" s="1"/>
  <c r="Q163"/>
  <c r="U165"/>
  <c r="AC165" s="1"/>
  <c r="Q165"/>
  <c r="U167"/>
  <c r="Z167" s="1"/>
  <c r="U169"/>
  <c r="AC169" s="1"/>
  <c r="U171"/>
  <c r="AF171" s="1"/>
  <c r="AH171" s="1"/>
  <c r="U173"/>
  <c r="Z173" s="1"/>
  <c r="U175"/>
  <c r="Z175" s="1"/>
  <c r="U177"/>
  <c r="AC177" s="1"/>
  <c r="U144"/>
  <c r="AF144" s="1"/>
  <c r="AH144" s="1"/>
  <c r="U152"/>
  <c r="AC152" s="1"/>
  <c r="U160"/>
  <c r="AC160" s="1"/>
  <c r="U166"/>
  <c r="AC166" s="1"/>
  <c r="U174"/>
  <c r="AC174" s="1"/>
  <c r="U182"/>
  <c r="AF182" s="1"/>
  <c r="AH182" s="1"/>
  <c r="U190"/>
  <c r="AC190" s="1"/>
  <c r="U198"/>
  <c r="AF198" s="1"/>
  <c r="AH198" s="1"/>
  <c r="U206"/>
  <c r="AC206" s="1"/>
  <c r="U212"/>
  <c r="AF212" s="1"/>
  <c r="AH212" s="1"/>
  <c r="U220"/>
  <c r="AC220" s="1"/>
  <c r="U228"/>
  <c r="AC228" s="1"/>
  <c r="U236"/>
  <c r="AC236" s="1"/>
  <c r="U242"/>
  <c r="AC242" s="1"/>
  <c r="U250"/>
  <c r="AF250" s="1"/>
  <c r="AH250" s="1"/>
  <c r="U258"/>
  <c r="AC258" s="1"/>
  <c r="U266"/>
  <c r="AC266" s="1"/>
  <c r="U272"/>
  <c r="AC272" s="1"/>
  <c r="U280"/>
  <c r="AF280" s="1"/>
  <c r="AH280" s="1"/>
  <c r="U288"/>
  <c r="AC288" s="1"/>
  <c r="U296"/>
  <c r="AC296" s="1"/>
  <c r="U300"/>
  <c r="AF300" s="1"/>
  <c r="AH300" s="1"/>
  <c r="U312"/>
  <c r="Z312" s="1"/>
  <c r="U320"/>
  <c r="Z320" s="1"/>
  <c r="U328"/>
  <c r="AC328" s="1"/>
  <c r="U336"/>
  <c r="AF336" s="1"/>
  <c r="AH336" s="1"/>
  <c r="U344"/>
  <c r="AC344" s="1"/>
  <c r="U352"/>
  <c r="AF352" s="1"/>
  <c r="AH352" s="1"/>
  <c r="U360"/>
  <c r="AC360" s="1"/>
  <c r="U368"/>
  <c r="AF368" s="1"/>
  <c r="AH368" s="1"/>
  <c r="AE21"/>
  <c r="AG21" s="1"/>
  <c r="AE29"/>
  <c r="AG29" s="1"/>
  <c r="AE37"/>
  <c r="AG37" s="1"/>
  <c r="AE45"/>
  <c r="AG45" s="1"/>
  <c r="AE53"/>
  <c r="AG53" s="1"/>
  <c r="AE61"/>
  <c r="AG61" s="1"/>
  <c r="AE69"/>
  <c r="AG69" s="1"/>
  <c r="AE77"/>
  <c r="AG77" s="1"/>
  <c r="AE85"/>
  <c r="AG85" s="1"/>
  <c r="AE93"/>
  <c r="AG93" s="1"/>
  <c r="Q16"/>
  <c r="U20"/>
  <c r="Z20" s="1"/>
  <c r="Q20"/>
  <c r="U24"/>
  <c r="Z24" s="1"/>
  <c r="Q24"/>
  <c r="U28"/>
  <c r="AF28" s="1"/>
  <c r="AH28" s="1"/>
  <c r="Q28"/>
  <c r="U32"/>
  <c r="Z32" s="1"/>
  <c r="Q32"/>
  <c r="U36"/>
  <c r="Z36" s="1"/>
  <c r="Q36"/>
  <c r="U40"/>
  <c r="Z40" s="1"/>
  <c r="Q40"/>
  <c r="U44"/>
  <c r="AF44" s="1"/>
  <c r="AH44" s="1"/>
  <c r="Q44"/>
  <c r="U48"/>
  <c r="Z48" s="1"/>
  <c r="Q48"/>
  <c r="U52"/>
  <c r="Z52" s="1"/>
  <c r="Q52"/>
  <c r="U56"/>
  <c r="Z56" s="1"/>
  <c r="Q56"/>
  <c r="U60"/>
  <c r="AF60" s="1"/>
  <c r="AH60" s="1"/>
  <c r="Q60"/>
  <c r="U64"/>
  <c r="Z64" s="1"/>
  <c r="Q64"/>
  <c r="U68"/>
  <c r="Z68" s="1"/>
  <c r="Q68"/>
  <c r="U72"/>
  <c r="Z72" s="1"/>
  <c r="Q72"/>
  <c r="U76"/>
  <c r="AF76" s="1"/>
  <c r="AH76" s="1"/>
  <c r="Q76"/>
  <c r="U80"/>
  <c r="Z80" s="1"/>
  <c r="Q80"/>
  <c r="U84"/>
  <c r="Z84" s="1"/>
  <c r="Q84"/>
  <c r="U88"/>
  <c r="Z88" s="1"/>
  <c r="Q88"/>
  <c r="U92"/>
  <c r="AF92" s="1"/>
  <c r="AH92" s="1"/>
  <c r="Q92"/>
  <c r="Q96"/>
  <c r="Q100"/>
  <c r="Q104"/>
  <c r="Q108"/>
  <c r="Q112"/>
  <c r="Q116"/>
  <c r="Q120"/>
  <c r="Q124"/>
  <c r="Q128"/>
  <c r="Q132"/>
  <c r="Q138"/>
  <c r="Q142"/>
  <c r="Q150"/>
  <c r="Q158"/>
  <c r="Q168"/>
  <c r="Q176"/>
  <c r="Q184"/>
  <c r="Q192"/>
  <c r="Q200"/>
  <c r="Q210"/>
  <c r="Q218"/>
  <c r="Q226"/>
  <c r="Q234"/>
  <c r="Q244"/>
  <c r="Q252"/>
  <c r="Q260"/>
  <c r="Q268"/>
  <c r="Q278"/>
  <c r="Q286"/>
  <c r="Q294"/>
  <c r="Q134"/>
  <c r="Q148"/>
  <c r="Q156"/>
  <c r="Q164"/>
  <c r="Q170"/>
  <c r="Q178"/>
  <c r="Q186"/>
  <c r="Q194"/>
  <c r="Q202"/>
  <c r="Q208"/>
  <c r="Q216"/>
  <c r="Q224"/>
  <c r="Q232"/>
  <c r="Q238"/>
  <c r="Q246"/>
  <c r="Q254"/>
  <c r="Q262"/>
  <c r="Q270"/>
  <c r="Q276"/>
  <c r="Q284"/>
  <c r="Q292"/>
  <c r="Q298"/>
  <c r="Q302"/>
  <c r="Q306"/>
  <c r="Q310"/>
  <c r="Q314"/>
  <c r="Q318"/>
  <c r="Q322"/>
  <c r="Q326"/>
  <c r="Q330"/>
  <c r="Q334"/>
  <c r="Q338"/>
  <c r="Q342"/>
  <c r="Q346"/>
  <c r="Q350"/>
  <c r="Q354"/>
  <c r="Q358"/>
  <c r="Q362"/>
  <c r="Q366"/>
  <c r="Q370"/>
  <c r="Q374"/>
  <c r="AE15"/>
  <c r="AG15" s="1"/>
  <c r="AE19"/>
  <c r="AG19" s="1"/>
  <c r="Q179"/>
  <c r="Q181"/>
  <c r="Q183"/>
  <c r="Q185"/>
  <c r="Q187"/>
  <c r="Q189"/>
  <c r="Q191"/>
  <c r="Q193"/>
  <c r="Q197"/>
  <c r="Q201"/>
  <c r="Q205"/>
  <c r="Q209"/>
  <c r="Q213"/>
  <c r="Q217"/>
  <c r="Q221"/>
  <c r="Q225"/>
  <c r="Q229"/>
  <c r="Q233"/>
  <c r="Q237"/>
  <c r="Q241"/>
  <c r="Q245"/>
  <c r="Q249"/>
  <c r="Q253"/>
  <c r="Q257"/>
  <c r="Q261"/>
  <c r="Q265"/>
  <c r="Q269"/>
  <c r="Q273"/>
  <c r="Q277"/>
  <c r="Q281"/>
  <c r="Q285"/>
  <c r="Q289"/>
  <c r="Q293"/>
  <c r="Q297"/>
  <c r="Q301"/>
  <c r="Q305"/>
  <c r="Q309"/>
  <c r="Q313"/>
  <c r="Q317"/>
  <c r="Q321"/>
  <c r="Q325"/>
  <c r="Q329"/>
  <c r="Q333"/>
  <c r="Q337"/>
  <c r="Q341"/>
  <c r="Q345"/>
  <c r="Q349"/>
  <c r="Q353"/>
  <c r="Q357"/>
  <c r="Q361"/>
  <c r="Q365"/>
  <c r="Q369"/>
  <c r="Q373"/>
  <c r="Q304"/>
  <c r="Q308"/>
  <c r="Q316"/>
  <c r="Q324"/>
  <c r="Q332"/>
  <c r="Q340"/>
  <c r="Q348"/>
  <c r="Q356"/>
  <c r="Q364"/>
  <c r="Q372"/>
  <c r="N223"/>
  <c r="N231"/>
  <c r="N247"/>
  <c r="N263"/>
  <c r="N279"/>
  <c r="N311"/>
  <c r="N335"/>
  <c r="N367"/>
  <c r="N67"/>
  <c r="N75"/>
  <c r="N83"/>
  <c r="N91"/>
  <c r="N99"/>
  <c r="N18"/>
  <c r="N26"/>
  <c r="N34"/>
  <c r="N42"/>
  <c r="N50"/>
  <c r="N58"/>
  <c r="N66"/>
  <c r="N74"/>
  <c r="N82"/>
  <c r="N90"/>
  <c r="N98"/>
  <c r="N106"/>
  <c r="N114"/>
  <c r="N122"/>
  <c r="N130"/>
  <c r="N140"/>
  <c r="N154"/>
  <c r="N172"/>
  <c r="N188"/>
  <c r="N204"/>
  <c r="N222"/>
  <c r="N240"/>
  <c r="N256"/>
  <c r="N274"/>
  <c r="N290"/>
  <c r="N101"/>
  <c r="N105"/>
  <c r="N109"/>
  <c r="N117"/>
  <c r="N121"/>
  <c r="N125"/>
  <c r="N133"/>
  <c r="N137"/>
  <c r="N21"/>
  <c r="N29"/>
  <c r="N37"/>
  <c r="N45"/>
  <c r="N53"/>
  <c r="N61"/>
  <c r="N69"/>
  <c r="N77"/>
  <c r="N85"/>
  <c r="N93"/>
  <c r="N20"/>
  <c r="N28"/>
  <c r="N32"/>
  <c r="N36"/>
  <c r="N40"/>
  <c r="N44"/>
  <c r="N48"/>
  <c r="N52"/>
  <c r="N56"/>
  <c r="N60"/>
  <c r="N64"/>
  <c r="N68"/>
  <c r="N72"/>
  <c r="N76"/>
  <c r="N80"/>
  <c r="N84"/>
  <c r="N88"/>
  <c r="N92"/>
  <c r="N96"/>
  <c r="N100"/>
  <c r="N104"/>
  <c r="N108"/>
  <c r="N112"/>
  <c r="N116"/>
  <c r="N124"/>
  <c r="N128"/>
  <c r="N132"/>
  <c r="N142"/>
  <c r="N158"/>
  <c r="N192"/>
  <c r="N210"/>
  <c r="N218"/>
  <c r="N226"/>
  <c r="N234"/>
  <c r="N244"/>
  <c r="N260"/>
  <c r="N278"/>
  <c r="N286"/>
  <c r="N294"/>
  <c r="N134"/>
  <c r="N156"/>
  <c r="N170"/>
  <c r="N186"/>
  <c r="N216"/>
  <c r="N232"/>
  <c r="N284"/>
  <c r="N298"/>
  <c r="N306"/>
  <c r="N314"/>
  <c r="N322"/>
  <c r="N330"/>
  <c r="N338"/>
  <c r="N346"/>
  <c r="N354"/>
  <c r="N362"/>
  <c r="N370"/>
  <c r="N19"/>
  <c r="N181"/>
  <c r="N189"/>
  <c r="N193"/>
  <c r="N209"/>
  <c r="N225"/>
  <c r="N241"/>
  <c r="N257"/>
  <c r="N273"/>
  <c r="N289"/>
  <c r="N305"/>
  <c r="N321"/>
  <c r="N337"/>
  <c r="N353"/>
  <c r="N369"/>
  <c r="N141"/>
  <c r="N149"/>
  <c r="N153"/>
  <c r="N157"/>
  <c r="N165"/>
  <c r="N169"/>
  <c r="N173"/>
  <c r="N174"/>
  <c r="N190"/>
  <c r="N206"/>
  <c r="N220"/>
  <c r="N236"/>
  <c r="N250"/>
  <c r="N266"/>
  <c r="N280"/>
  <c r="N296"/>
  <c r="N304"/>
  <c r="N312"/>
  <c r="N320"/>
  <c r="N328"/>
  <c r="N336"/>
  <c r="N344"/>
  <c r="N352"/>
  <c r="N356"/>
  <c r="N360"/>
  <c r="N368"/>
  <c r="N372"/>
  <c r="N17"/>
  <c r="N207"/>
  <c r="N215"/>
  <c r="N239"/>
  <c r="N255"/>
  <c r="N271"/>
  <c r="N287"/>
  <c r="N295"/>
  <c r="N303"/>
  <c r="N319"/>
  <c r="N327"/>
  <c r="N351"/>
  <c r="N359"/>
  <c r="N176"/>
  <c r="N144"/>
  <c r="N160"/>
  <c r="V374" l="1"/>
  <c r="R374"/>
  <c r="AF374"/>
  <c r="AF360"/>
  <c r="AH360" s="1"/>
  <c r="AF348"/>
  <c r="AH348" s="1"/>
  <c r="AF340"/>
  <c r="AH340" s="1"/>
  <c r="AF332"/>
  <c r="AH332" s="1"/>
  <c r="AF324"/>
  <c r="AH324" s="1"/>
  <c r="AF288"/>
  <c r="AH288" s="1"/>
  <c r="AF272"/>
  <c r="AH272" s="1"/>
  <c r="AF258"/>
  <c r="AH258" s="1"/>
  <c r="AF242"/>
  <c r="AH242" s="1"/>
  <c r="AF228"/>
  <c r="AH228" s="1"/>
  <c r="AF166"/>
  <c r="AH166" s="1"/>
  <c r="AF152"/>
  <c r="AH152" s="1"/>
  <c r="AF177"/>
  <c r="AH177" s="1"/>
  <c r="AF169"/>
  <c r="AH169" s="1"/>
  <c r="AF153"/>
  <c r="AH153" s="1"/>
  <c r="AF141"/>
  <c r="AH141" s="1"/>
  <c r="AF369"/>
  <c r="AH369" s="1"/>
  <c r="AF361"/>
  <c r="AH361" s="1"/>
  <c r="AF353"/>
  <c r="AH353" s="1"/>
  <c r="AF337"/>
  <c r="AH337" s="1"/>
  <c r="AF289"/>
  <c r="AH289" s="1"/>
  <c r="AF281"/>
  <c r="AH281" s="1"/>
  <c r="AF257"/>
  <c r="AH257" s="1"/>
  <c r="AF249"/>
  <c r="AH249" s="1"/>
  <c r="AF217"/>
  <c r="AH217" s="1"/>
  <c r="AF15"/>
  <c r="AH15" s="1"/>
  <c r="AF366"/>
  <c r="AH366" s="1"/>
  <c r="AF334"/>
  <c r="AH334" s="1"/>
  <c r="AF318"/>
  <c r="AH318" s="1"/>
  <c r="AF310"/>
  <c r="AH310" s="1"/>
  <c r="AF302"/>
  <c r="AH302" s="1"/>
  <c r="AF292"/>
  <c r="AH292" s="1"/>
  <c r="AF276"/>
  <c r="AH276" s="1"/>
  <c r="AF246"/>
  <c r="AH246" s="1"/>
  <c r="AF294"/>
  <c r="AH294" s="1"/>
  <c r="AF268"/>
  <c r="AH268" s="1"/>
  <c r="AF252"/>
  <c r="AH252" s="1"/>
  <c r="AF226"/>
  <c r="AH226" s="1"/>
  <c r="AF200"/>
  <c r="AH200" s="1"/>
  <c r="AF184"/>
  <c r="AH184" s="1"/>
  <c r="AF168"/>
  <c r="AH168" s="1"/>
  <c r="AF150"/>
  <c r="AH150" s="1"/>
  <c r="AF138"/>
  <c r="AH138" s="1"/>
  <c r="AF128"/>
  <c r="AH128" s="1"/>
  <c r="AF120"/>
  <c r="AH120" s="1"/>
  <c r="AF112"/>
  <c r="AH112" s="1"/>
  <c r="AF104"/>
  <c r="AH104" s="1"/>
  <c r="AF96"/>
  <c r="AH96" s="1"/>
  <c r="AF88"/>
  <c r="AH88" s="1"/>
  <c r="AF80"/>
  <c r="AH80" s="1"/>
  <c r="AF72"/>
  <c r="AH72" s="1"/>
  <c r="AF64"/>
  <c r="AH64" s="1"/>
  <c r="AF56"/>
  <c r="AH56" s="1"/>
  <c r="AF48"/>
  <c r="AH48" s="1"/>
  <c r="AF40"/>
  <c r="AH40" s="1"/>
  <c r="AF32"/>
  <c r="AH32" s="1"/>
  <c r="AF24"/>
  <c r="AH24" s="1"/>
  <c r="AF16"/>
  <c r="AH16" s="1"/>
  <c r="AF93"/>
  <c r="AH93" s="1"/>
  <c r="AF85"/>
  <c r="AH85" s="1"/>
  <c r="AF77"/>
  <c r="AH77" s="1"/>
  <c r="AF69"/>
  <c r="AH69" s="1"/>
  <c r="AF61"/>
  <c r="AH61" s="1"/>
  <c r="AF53"/>
  <c r="AH53" s="1"/>
  <c r="AF45"/>
  <c r="AH45" s="1"/>
  <c r="AF37"/>
  <c r="AH37" s="1"/>
  <c r="AF29"/>
  <c r="AH29" s="1"/>
  <c r="AF21"/>
  <c r="AH21" s="1"/>
  <c r="AF123"/>
  <c r="AH123" s="1"/>
  <c r="AF119"/>
  <c r="AH119" s="1"/>
  <c r="AF111"/>
  <c r="AH111" s="1"/>
  <c r="AF103"/>
  <c r="AH103" s="1"/>
  <c r="AF95"/>
  <c r="AH95" s="1"/>
  <c r="AF87"/>
  <c r="AH87" s="1"/>
  <c r="AF79"/>
  <c r="AH79" s="1"/>
  <c r="AF71"/>
  <c r="AH71" s="1"/>
  <c r="AF63"/>
  <c r="AH63" s="1"/>
  <c r="AF47"/>
  <c r="AH47" s="1"/>
  <c r="AF31"/>
  <c r="AH31" s="1"/>
  <c r="AF371"/>
  <c r="AH371" s="1"/>
  <c r="AF363"/>
  <c r="AH363" s="1"/>
  <c r="AF355"/>
  <c r="AH355" s="1"/>
  <c r="AF351"/>
  <c r="AH351" s="1"/>
  <c r="AF327"/>
  <c r="AH327" s="1"/>
  <c r="AF295"/>
  <c r="AH295" s="1"/>
  <c r="AF239"/>
  <c r="AH239" s="1"/>
  <c r="AF372"/>
  <c r="AH372" s="1"/>
  <c r="AF175"/>
  <c r="AH175" s="1"/>
  <c r="AF167"/>
  <c r="AH167" s="1"/>
  <c r="AF157"/>
  <c r="AH157" s="1"/>
  <c r="AF149"/>
  <c r="AH149" s="1"/>
  <c r="AF19"/>
  <c r="AH19" s="1"/>
  <c r="AF254"/>
  <c r="AH254" s="1"/>
  <c r="AF232"/>
  <c r="AH232" s="1"/>
  <c r="AF216"/>
  <c r="AH216" s="1"/>
  <c r="AF194"/>
  <c r="AH194" s="1"/>
  <c r="AF178"/>
  <c r="AH178" s="1"/>
  <c r="AF164"/>
  <c r="AH164" s="1"/>
  <c r="AF148"/>
  <c r="AH148" s="1"/>
  <c r="AF286"/>
  <c r="AH286" s="1"/>
  <c r="AF218"/>
  <c r="AH218" s="1"/>
  <c r="AF137"/>
  <c r="AH137" s="1"/>
  <c r="AF121"/>
  <c r="AH121" s="1"/>
  <c r="AF113"/>
  <c r="AH113" s="1"/>
  <c r="AF105"/>
  <c r="AH105" s="1"/>
  <c r="AF290"/>
  <c r="AH290" s="1"/>
  <c r="AF274"/>
  <c r="AH274" s="1"/>
  <c r="AF256"/>
  <c r="AH256" s="1"/>
  <c r="AF240"/>
  <c r="AH240" s="1"/>
  <c r="AF222"/>
  <c r="AH222" s="1"/>
  <c r="AF204"/>
  <c r="AH204" s="1"/>
  <c r="AF188"/>
  <c r="AH188" s="1"/>
  <c r="AF172"/>
  <c r="AH172" s="1"/>
  <c r="AF154"/>
  <c r="AH154" s="1"/>
  <c r="AF140"/>
  <c r="AH140" s="1"/>
  <c r="AF130"/>
  <c r="AH130" s="1"/>
  <c r="AF122"/>
  <c r="AH122" s="1"/>
  <c r="AF114"/>
  <c r="AH114" s="1"/>
  <c r="AF106"/>
  <c r="AH106" s="1"/>
  <c r="AF98"/>
  <c r="AH98" s="1"/>
  <c r="AF90"/>
  <c r="AH90" s="1"/>
  <c r="AF82"/>
  <c r="AH82" s="1"/>
  <c r="AF74"/>
  <c r="AH74" s="1"/>
  <c r="AF66"/>
  <c r="AH66" s="1"/>
  <c r="AF58"/>
  <c r="AH58" s="1"/>
  <c r="AF50"/>
  <c r="AH50" s="1"/>
  <c r="AF42"/>
  <c r="AH42" s="1"/>
  <c r="AF34"/>
  <c r="AH34" s="1"/>
  <c r="AF26"/>
  <c r="AH26" s="1"/>
  <c r="AF51"/>
  <c r="AH51" s="1"/>
  <c r="AF35"/>
  <c r="AH35" s="1"/>
  <c r="AF343"/>
  <c r="AH343" s="1"/>
  <c r="AF315"/>
  <c r="AH315" s="1"/>
  <c r="AF287"/>
  <c r="AH287" s="1"/>
  <c r="AF267"/>
  <c r="AH267" s="1"/>
  <c r="AF259"/>
  <c r="AH259" s="1"/>
  <c r="AF227"/>
  <c r="AH227" s="1"/>
  <c r="AF219"/>
  <c r="AH219" s="1"/>
  <c r="AF215"/>
  <c r="AH215" s="1"/>
  <c r="AF207"/>
  <c r="AH207" s="1"/>
  <c r="AF359"/>
  <c r="AH359" s="1"/>
  <c r="AF331"/>
  <c r="AH331" s="1"/>
  <c r="AF323"/>
  <c r="AH323" s="1"/>
  <c r="AF255"/>
  <c r="AH255" s="1"/>
  <c r="AF235"/>
  <c r="AH235" s="1"/>
  <c r="AF17"/>
  <c r="AH17" s="1"/>
  <c r="AF364"/>
  <c r="AH364" s="1"/>
  <c r="AF344"/>
  <c r="AH344" s="1"/>
  <c r="AF328"/>
  <c r="AH328" s="1"/>
  <c r="AF320"/>
  <c r="AH320" s="1"/>
  <c r="AF312"/>
  <c r="AH312" s="1"/>
  <c r="AF296"/>
  <c r="AH296" s="1"/>
  <c r="AF266"/>
  <c r="AH266" s="1"/>
  <c r="AF236"/>
  <c r="AH236" s="1"/>
  <c r="AF220"/>
  <c r="AH220" s="1"/>
  <c r="AF206"/>
  <c r="AH206" s="1"/>
  <c r="AF190"/>
  <c r="AH190" s="1"/>
  <c r="AF174"/>
  <c r="AH174" s="1"/>
  <c r="AF160"/>
  <c r="AH160" s="1"/>
  <c r="AF165"/>
  <c r="AH165" s="1"/>
  <c r="AF155"/>
  <c r="AH155" s="1"/>
  <c r="AF373"/>
  <c r="AH373" s="1"/>
  <c r="AF365"/>
  <c r="AH365" s="1"/>
  <c r="AF349"/>
  <c r="AH349" s="1"/>
  <c r="AF333"/>
  <c r="AH333" s="1"/>
  <c r="AF325"/>
  <c r="AH325" s="1"/>
  <c r="AF317"/>
  <c r="AH317" s="1"/>
  <c r="AF309"/>
  <c r="AH309" s="1"/>
  <c r="AF277"/>
  <c r="AH277" s="1"/>
  <c r="AF269"/>
  <c r="AH269" s="1"/>
  <c r="AF245"/>
  <c r="AH245" s="1"/>
  <c r="AF237"/>
  <c r="AH237" s="1"/>
  <c r="AF229"/>
  <c r="AH229" s="1"/>
  <c r="AF221"/>
  <c r="AH221" s="1"/>
  <c r="AF205"/>
  <c r="AH205" s="1"/>
  <c r="AF197"/>
  <c r="AH197" s="1"/>
  <c r="AF187"/>
  <c r="AH187" s="1"/>
  <c r="AF181"/>
  <c r="AH181" s="1"/>
  <c r="AF354"/>
  <c r="AH354" s="1"/>
  <c r="AF338"/>
  <c r="AH338" s="1"/>
  <c r="AF322"/>
  <c r="AH322" s="1"/>
  <c r="AF314"/>
  <c r="AH314" s="1"/>
  <c r="AF306"/>
  <c r="AH306" s="1"/>
  <c r="AF298"/>
  <c r="AH298" s="1"/>
  <c r="AF284"/>
  <c r="AH284" s="1"/>
  <c r="AF262"/>
  <c r="AH262" s="1"/>
  <c r="AF202"/>
  <c r="AH202" s="1"/>
  <c r="AF278"/>
  <c r="AH278" s="1"/>
  <c r="AF260"/>
  <c r="AH260" s="1"/>
  <c r="AF244"/>
  <c r="AH244" s="1"/>
  <c r="AF210"/>
  <c r="AH210" s="1"/>
  <c r="AF192"/>
  <c r="AH192" s="1"/>
  <c r="AF176"/>
  <c r="AH176" s="1"/>
  <c r="AF158"/>
  <c r="AH158" s="1"/>
  <c r="AF142"/>
  <c r="AH142" s="1"/>
  <c r="AF132"/>
  <c r="AH132" s="1"/>
  <c r="AF124"/>
  <c r="AH124" s="1"/>
  <c r="AF116"/>
  <c r="AH116" s="1"/>
  <c r="AF108"/>
  <c r="AH108" s="1"/>
  <c r="AF100"/>
  <c r="AH100" s="1"/>
  <c r="AF84"/>
  <c r="AH84" s="1"/>
  <c r="AF68"/>
  <c r="AH68" s="1"/>
  <c r="AF52"/>
  <c r="AH52" s="1"/>
  <c r="AF36"/>
  <c r="AH36" s="1"/>
  <c r="AF20"/>
  <c r="AH20" s="1"/>
  <c r="AF97"/>
  <c r="AH97" s="1"/>
  <c r="AF89"/>
  <c r="AH89" s="1"/>
  <c r="AF81"/>
  <c r="AH81" s="1"/>
  <c r="AF73"/>
  <c r="AH73" s="1"/>
  <c r="AF65"/>
  <c r="AH65" s="1"/>
  <c r="AF57"/>
  <c r="AH57" s="1"/>
  <c r="AF49"/>
  <c r="AH49" s="1"/>
  <c r="AF41"/>
  <c r="AH41" s="1"/>
  <c r="AF33"/>
  <c r="AH33" s="1"/>
  <c r="AF25"/>
  <c r="AH25" s="1"/>
  <c r="AF135"/>
  <c r="AH135" s="1"/>
  <c r="AF129"/>
  <c r="AH129" s="1"/>
  <c r="AF117"/>
  <c r="AH117" s="1"/>
  <c r="AF107"/>
  <c r="AH107" s="1"/>
  <c r="AF99"/>
  <c r="AH99" s="1"/>
  <c r="AF91"/>
  <c r="AH91" s="1"/>
  <c r="AF83"/>
  <c r="AH83" s="1"/>
  <c r="AF75"/>
  <c r="AH75" s="1"/>
  <c r="AF67"/>
  <c r="AH67" s="1"/>
  <c r="AF55"/>
  <c r="AH55" s="1"/>
  <c r="AF39"/>
  <c r="AH39" s="1"/>
  <c r="AF23"/>
  <c r="AH23" s="1"/>
  <c r="AF335"/>
  <c r="AH335" s="1"/>
  <c r="AF303"/>
  <c r="AH303" s="1"/>
  <c r="AF247"/>
  <c r="AH247" s="1"/>
  <c r="AF199"/>
  <c r="AH199" s="1"/>
  <c r="AF356"/>
  <c r="AH356" s="1"/>
  <c r="AF173"/>
  <c r="AH173" s="1"/>
  <c r="AF161"/>
  <c r="AH161" s="1"/>
  <c r="AF151"/>
  <c r="AH151" s="1"/>
  <c r="AF145"/>
  <c r="AH145" s="1"/>
  <c r="AF189"/>
  <c r="AH189" s="1"/>
  <c r="AF270"/>
  <c r="AH270" s="1"/>
  <c r="AF238"/>
  <c r="AH238" s="1"/>
  <c r="AF224"/>
  <c r="AH224" s="1"/>
  <c r="AF208"/>
  <c r="AH208" s="1"/>
  <c r="AF186"/>
  <c r="AH186" s="1"/>
  <c r="AF170"/>
  <c r="AH170" s="1"/>
  <c r="AF156"/>
  <c r="AH156" s="1"/>
  <c r="AF134"/>
  <c r="AH134" s="1"/>
  <c r="AF234"/>
  <c r="AH234" s="1"/>
  <c r="AF139"/>
  <c r="AH139" s="1"/>
  <c r="AF133"/>
  <c r="AH133" s="1"/>
  <c r="AF125"/>
  <c r="AH125" s="1"/>
  <c r="AF115"/>
  <c r="AH115" s="1"/>
  <c r="AF109"/>
  <c r="AH109" s="1"/>
  <c r="AF101"/>
  <c r="AH101" s="1"/>
  <c r="AF282"/>
  <c r="AH282" s="1"/>
  <c r="AF264"/>
  <c r="AH264" s="1"/>
  <c r="AF248"/>
  <c r="AH248" s="1"/>
  <c r="AF230"/>
  <c r="AH230" s="1"/>
  <c r="AF214"/>
  <c r="AH214" s="1"/>
  <c r="AF196"/>
  <c r="AH196" s="1"/>
  <c r="AF180"/>
  <c r="AH180" s="1"/>
  <c r="AF162"/>
  <c r="AH162" s="1"/>
  <c r="AF146"/>
  <c r="AH146" s="1"/>
  <c r="AF136"/>
  <c r="AH136" s="1"/>
  <c r="AF126"/>
  <c r="AH126" s="1"/>
  <c r="AF118"/>
  <c r="AH118" s="1"/>
  <c r="AF110"/>
  <c r="AH110" s="1"/>
  <c r="AF102"/>
  <c r="AH102" s="1"/>
  <c r="AF94"/>
  <c r="AH94" s="1"/>
  <c r="AF86"/>
  <c r="AH86" s="1"/>
  <c r="AF78"/>
  <c r="AH78" s="1"/>
  <c r="AF70"/>
  <c r="AH70" s="1"/>
  <c r="AF62"/>
  <c r="AH62" s="1"/>
  <c r="AF54"/>
  <c r="AH54" s="1"/>
  <c r="AF46"/>
  <c r="AH46" s="1"/>
  <c r="AF38"/>
  <c r="AH38" s="1"/>
  <c r="AF30"/>
  <c r="AH30" s="1"/>
  <c r="AF22"/>
  <c r="AH22" s="1"/>
  <c r="AF18"/>
  <c r="AH18" s="1"/>
  <c r="AF59"/>
  <c r="AH59" s="1"/>
  <c r="AF43"/>
  <c r="AH43" s="1"/>
  <c r="AF27"/>
  <c r="AH27" s="1"/>
  <c r="AF319"/>
  <c r="AH319" s="1"/>
  <c r="AF307"/>
  <c r="AH307" s="1"/>
  <c r="AF283"/>
  <c r="AH283" s="1"/>
  <c r="AF279"/>
  <c r="AH279" s="1"/>
  <c r="AF271"/>
  <c r="AH271" s="1"/>
  <c r="AF223"/>
  <c r="AH223" s="1"/>
  <c r="AF211"/>
  <c r="AH211" s="1"/>
  <c r="AF203"/>
  <c r="AH203" s="1"/>
  <c r="AF299"/>
  <c r="AH299" s="1"/>
  <c r="AF291"/>
  <c r="AH291" s="1"/>
  <c r="AF251"/>
  <c r="AH251" s="1"/>
  <c r="AF195"/>
  <c r="AH195" s="1"/>
  <c r="AF14"/>
  <c r="AH14" s="1"/>
  <c r="AE97"/>
  <c r="AG97" s="1"/>
  <c r="AE89"/>
  <c r="AG89" s="1"/>
  <c r="AE81"/>
  <c r="AG81" s="1"/>
  <c r="AE73"/>
  <c r="AG73" s="1"/>
  <c r="AE65"/>
  <c r="AG65" s="1"/>
  <c r="AE57"/>
  <c r="AG57" s="1"/>
  <c r="AE49"/>
  <c r="AG49" s="1"/>
  <c r="AE41"/>
  <c r="AG41" s="1"/>
  <c r="AE33"/>
  <c r="AG33" s="1"/>
  <c r="AE25"/>
  <c r="AG25" s="1"/>
  <c r="AE204"/>
  <c r="AG204" s="1"/>
  <c r="AE196"/>
  <c r="AG196" s="1"/>
  <c r="AE188"/>
  <c r="AG188" s="1"/>
  <c r="AE180"/>
  <c r="AG180" s="1"/>
  <c r="AE172"/>
  <c r="AG172" s="1"/>
  <c r="AE162"/>
  <c r="AG162" s="1"/>
  <c r="AE154"/>
  <c r="AG154" s="1"/>
  <c r="AE146"/>
  <c r="AG146" s="1"/>
  <c r="AE140"/>
  <c r="AG140" s="1"/>
  <c r="AE136"/>
  <c r="AG136" s="1"/>
  <c r="AE130"/>
  <c r="AG130" s="1"/>
  <c r="AE126"/>
  <c r="AG126" s="1"/>
  <c r="AE122"/>
  <c r="AG122" s="1"/>
  <c r="AE118"/>
  <c r="AG118" s="1"/>
  <c r="AE114"/>
  <c r="AG114" s="1"/>
  <c r="AE110"/>
  <c r="AG110" s="1"/>
  <c r="AE106"/>
  <c r="AG106" s="1"/>
  <c r="AE102"/>
  <c r="AG102" s="1"/>
  <c r="AE98"/>
  <c r="AG98" s="1"/>
  <c r="AE94"/>
  <c r="AG94" s="1"/>
  <c r="AE86"/>
  <c r="AG86" s="1"/>
  <c r="AE78"/>
  <c r="AG78" s="1"/>
  <c r="AE70"/>
  <c r="AG70" s="1"/>
  <c r="AE62"/>
  <c r="AG62" s="1"/>
  <c r="AE54"/>
  <c r="AG54" s="1"/>
  <c r="AE46"/>
  <c r="AG46" s="1"/>
  <c r="AE38"/>
  <c r="AG38" s="1"/>
  <c r="AE30"/>
  <c r="AG30" s="1"/>
  <c r="AE22"/>
  <c r="AG22" s="1"/>
  <c r="AE18"/>
  <c r="AG18" s="1"/>
  <c r="AE17"/>
  <c r="AG17" s="1"/>
  <c r="AC348"/>
  <c r="AC332"/>
  <c r="AC325"/>
  <c r="AC134"/>
  <c r="AC234"/>
  <c r="AC351"/>
  <c r="AE290"/>
  <c r="AG290" s="1"/>
  <c r="AE282"/>
  <c r="AG282" s="1"/>
  <c r="AE274"/>
  <c r="AG274" s="1"/>
  <c r="AE264"/>
  <c r="AG264" s="1"/>
  <c r="AE256"/>
  <c r="AG256" s="1"/>
  <c r="AE248"/>
  <c r="AG248" s="1"/>
  <c r="AE240"/>
  <c r="AG240" s="1"/>
  <c r="AE230"/>
  <c r="AG230" s="1"/>
  <c r="AE222"/>
  <c r="AG222" s="1"/>
  <c r="AE214"/>
  <c r="AG214" s="1"/>
  <c r="AC238"/>
  <c r="AC178"/>
  <c r="AE16"/>
  <c r="AG16" s="1"/>
  <c r="AE371"/>
  <c r="AG371" s="1"/>
  <c r="AE359"/>
  <c r="AG359" s="1"/>
  <c r="AE355"/>
  <c r="AG355" s="1"/>
  <c r="AE343"/>
  <c r="AG343" s="1"/>
  <c r="AE335"/>
  <c r="AG335" s="1"/>
  <c r="AE331"/>
  <c r="AG331" s="1"/>
  <c r="AE319"/>
  <c r="AG319" s="1"/>
  <c r="AE315"/>
  <c r="AG315" s="1"/>
  <c r="AE303"/>
  <c r="AG303" s="1"/>
  <c r="AE299"/>
  <c r="AG299" s="1"/>
  <c r="AE287"/>
  <c r="AG287" s="1"/>
  <c r="AE283"/>
  <c r="AG283" s="1"/>
  <c r="AE271"/>
  <c r="AG271" s="1"/>
  <c r="AE267"/>
  <c r="AG267" s="1"/>
  <c r="AE255"/>
  <c r="AG255" s="1"/>
  <c r="AE251"/>
  <c r="AG251" s="1"/>
  <c r="AE239"/>
  <c r="AG239" s="1"/>
  <c r="AE235"/>
  <c r="AG235" s="1"/>
  <c r="AE223"/>
  <c r="AG223" s="1"/>
  <c r="AE219"/>
  <c r="AG219" s="1"/>
  <c r="AE207"/>
  <c r="AG207" s="1"/>
  <c r="AE203"/>
  <c r="AG203" s="1"/>
  <c r="AE195"/>
  <c r="AG195" s="1"/>
  <c r="AE372"/>
  <c r="AG372" s="1"/>
  <c r="AE364"/>
  <c r="AG364" s="1"/>
  <c r="AE356"/>
  <c r="AG356" s="1"/>
  <c r="AE348"/>
  <c r="AG348" s="1"/>
  <c r="AE340"/>
  <c r="AG340" s="1"/>
  <c r="AE332"/>
  <c r="AG332" s="1"/>
  <c r="AE324"/>
  <c r="AG324" s="1"/>
  <c r="AE316"/>
  <c r="AG316" s="1"/>
  <c r="AE308"/>
  <c r="AG308" s="1"/>
  <c r="AE304"/>
  <c r="AG304" s="1"/>
  <c r="AE373"/>
  <c r="AG373" s="1"/>
  <c r="AE369"/>
  <c r="AG369" s="1"/>
  <c r="AE365"/>
  <c r="AG365" s="1"/>
  <c r="AE361"/>
  <c r="AG361" s="1"/>
  <c r="AE357"/>
  <c r="AG357" s="1"/>
  <c r="AE353"/>
  <c r="AG353" s="1"/>
  <c r="AE349"/>
  <c r="AG349" s="1"/>
  <c r="AE345"/>
  <c r="AG345" s="1"/>
  <c r="AE341"/>
  <c r="AG341" s="1"/>
  <c r="AE337"/>
  <c r="AG337" s="1"/>
  <c r="AE333"/>
  <c r="AG333" s="1"/>
  <c r="AE329"/>
  <c r="AG329" s="1"/>
  <c r="AE325"/>
  <c r="AG325" s="1"/>
  <c r="AE368"/>
  <c r="AG368" s="1"/>
  <c r="AE360"/>
  <c r="AG360" s="1"/>
  <c r="AE352"/>
  <c r="AG352" s="1"/>
  <c r="AE344"/>
  <c r="AG344" s="1"/>
  <c r="AE336"/>
  <c r="AG336" s="1"/>
  <c r="AE328"/>
  <c r="AG328" s="1"/>
  <c r="AE320"/>
  <c r="AG320" s="1"/>
  <c r="AE312"/>
  <c r="AG312" s="1"/>
  <c r="AE300"/>
  <c r="AG300" s="1"/>
  <c r="AE296"/>
  <c r="AG296" s="1"/>
  <c r="AE288"/>
  <c r="AG288" s="1"/>
  <c r="AE280"/>
  <c r="AG280" s="1"/>
  <c r="AE272"/>
  <c r="AG272" s="1"/>
  <c r="AE266"/>
  <c r="AG266" s="1"/>
  <c r="AE258"/>
  <c r="AG258" s="1"/>
  <c r="AE250"/>
  <c r="AG250" s="1"/>
  <c r="AE242"/>
  <c r="AG242" s="1"/>
  <c r="AE236"/>
  <c r="AG236" s="1"/>
  <c r="AE228"/>
  <c r="AG228" s="1"/>
  <c r="AE220"/>
  <c r="AG220" s="1"/>
  <c r="AE212"/>
  <c r="AG212" s="1"/>
  <c r="AE206"/>
  <c r="AG206" s="1"/>
  <c r="AE198"/>
  <c r="AG198" s="1"/>
  <c r="AE190"/>
  <c r="AG190" s="1"/>
  <c r="AE182"/>
  <c r="AG182" s="1"/>
  <c r="AE174"/>
  <c r="AG174" s="1"/>
  <c r="AE166"/>
  <c r="AG166" s="1"/>
  <c r="AE160"/>
  <c r="AG160" s="1"/>
  <c r="AE152"/>
  <c r="AG152" s="1"/>
  <c r="AE144"/>
  <c r="AG144" s="1"/>
  <c r="AE177"/>
  <c r="AG177" s="1"/>
  <c r="AE175"/>
  <c r="AG175" s="1"/>
  <c r="AE173"/>
  <c r="AG173" s="1"/>
  <c r="AE171"/>
  <c r="AG171" s="1"/>
  <c r="AE169"/>
  <c r="AG169" s="1"/>
  <c r="AE167"/>
  <c r="AG167" s="1"/>
  <c r="AE321"/>
  <c r="AG321" s="1"/>
  <c r="AE317"/>
  <c r="AG317" s="1"/>
  <c r="AE313"/>
  <c r="AG313" s="1"/>
  <c r="AE309"/>
  <c r="AG309" s="1"/>
  <c r="AE305"/>
  <c r="AG305" s="1"/>
  <c r="AE301"/>
  <c r="AG301" s="1"/>
  <c r="AE297"/>
  <c r="AG297" s="1"/>
  <c r="AE293"/>
  <c r="AG293" s="1"/>
  <c r="AE289"/>
  <c r="AG289" s="1"/>
  <c r="AE285"/>
  <c r="AG285" s="1"/>
  <c r="AE281"/>
  <c r="AG281" s="1"/>
  <c r="AE277"/>
  <c r="AG277" s="1"/>
  <c r="AE273"/>
  <c r="AG273" s="1"/>
  <c r="AE269"/>
  <c r="AG269" s="1"/>
  <c r="AE265"/>
  <c r="AG265" s="1"/>
  <c r="AE261"/>
  <c r="AG261" s="1"/>
  <c r="AE257"/>
  <c r="AG257" s="1"/>
  <c r="AE253"/>
  <c r="AG253" s="1"/>
  <c r="AE249"/>
  <c r="AG249" s="1"/>
  <c r="AE245"/>
  <c r="AG245" s="1"/>
  <c r="AE241"/>
  <c r="AG241" s="1"/>
  <c r="AE237"/>
  <c r="AG237" s="1"/>
  <c r="AE233"/>
  <c r="AG233" s="1"/>
  <c r="AE229"/>
  <c r="AG229" s="1"/>
  <c r="AE225"/>
  <c r="AG225" s="1"/>
  <c r="AE221"/>
  <c r="AG221" s="1"/>
  <c r="AE217"/>
  <c r="AG217" s="1"/>
  <c r="AE213"/>
  <c r="AG213" s="1"/>
  <c r="AE209"/>
  <c r="AG209" s="1"/>
  <c r="AE205"/>
  <c r="AG205" s="1"/>
  <c r="AE201"/>
  <c r="AG201" s="1"/>
  <c r="AE197"/>
  <c r="AG197" s="1"/>
  <c r="AE193"/>
  <c r="AG193" s="1"/>
  <c r="AE191"/>
  <c r="AG191" s="1"/>
  <c r="AE189"/>
  <c r="AG189" s="1"/>
  <c r="AE187"/>
  <c r="AG187" s="1"/>
  <c r="AE185"/>
  <c r="AG185" s="1"/>
  <c r="AE183"/>
  <c r="AG183" s="1"/>
  <c r="AE181"/>
  <c r="AG181" s="1"/>
  <c r="AE179"/>
  <c r="AG179" s="1"/>
  <c r="AE374"/>
  <c r="AG374" s="1"/>
  <c r="AE370"/>
  <c r="AG370" s="1"/>
  <c r="AE366"/>
  <c r="AG366" s="1"/>
  <c r="AE362"/>
  <c r="AG362" s="1"/>
  <c r="AE358"/>
  <c r="AG358" s="1"/>
  <c r="AE354"/>
  <c r="AG354" s="1"/>
  <c r="AE350"/>
  <c r="AG350" s="1"/>
  <c r="AE346"/>
  <c r="AG346" s="1"/>
  <c r="AE342"/>
  <c r="AG342" s="1"/>
  <c r="AE338"/>
  <c r="AG338" s="1"/>
  <c r="AE334"/>
  <c r="AG334" s="1"/>
  <c r="AE330"/>
  <c r="AG330" s="1"/>
  <c r="AE326"/>
  <c r="AG326" s="1"/>
  <c r="AE322"/>
  <c r="AG322" s="1"/>
  <c r="AE318"/>
  <c r="AG318" s="1"/>
  <c r="AE314"/>
  <c r="AG314" s="1"/>
  <c r="AE310"/>
  <c r="AG310" s="1"/>
  <c r="AE306"/>
  <c r="AG306" s="1"/>
  <c r="AE302"/>
  <c r="AG302" s="1"/>
  <c r="AE298"/>
  <c r="AG298" s="1"/>
  <c r="AE292"/>
  <c r="AG292" s="1"/>
  <c r="AE284"/>
  <c r="AG284" s="1"/>
  <c r="AE276"/>
  <c r="AG276" s="1"/>
  <c r="AE270"/>
  <c r="AG270" s="1"/>
  <c r="AE262"/>
  <c r="AG262" s="1"/>
  <c r="AE254"/>
  <c r="AG254" s="1"/>
  <c r="AE246"/>
  <c r="AG246" s="1"/>
  <c r="AE238"/>
  <c r="AG238" s="1"/>
  <c r="AE232"/>
  <c r="AG232" s="1"/>
  <c r="AE224"/>
  <c r="AG224" s="1"/>
  <c r="AE216"/>
  <c r="AG216" s="1"/>
  <c r="AE208"/>
  <c r="AG208" s="1"/>
  <c r="AE202"/>
  <c r="AG202" s="1"/>
  <c r="AE194"/>
  <c r="AG194" s="1"/>
  <c r="AE186"/>
  <c r="AG186" s="1"/>
  <c r="AE178"/>
  <c r="AG178" s="1"/>
  <c r="AE170"/>
  <c r="AG170" s="1"/>
  <c r="AE164"/>
  <c r="AG164" s="1"/>
  <c r="AE156"/>
  <c r="AG156" s="1"/>
  <c r="AE148"/>
  <c r="AG148" s="1"/>
  <c r="AE134"/>
  <c r="AG134" s="1"/>
  <c r="AE294"/>
  <c r="AG294" s="1"/>
  <c r="AE286"/>
  <c r="AG286" s="1"/>
  <c r="AE278"/>
  <c r="AG278" s="1"/>
  <c r="AE268"/>
  <c r="AG268" s="1"/>
  <c r="AE260"/>
  <c r="AG260" s="1"/>
  <c r="AE252"/>
  <c r="AG252" s="1"/>
  <c r="AE244"/>
  <c r="AG244" s="1"/>
  <c r="AE234"/>
  <c r="AG234" s="1"/>
  <c r="AE226"/>
  <c r="AG226" s="1"/>
  <c r="AE218"/>
  <c r="AG218" s="1"/>
  <c r="AE210"/>
  <c r="AG210" s="1"/>
  <c r="AE200"/>
  <c r="AG200" s="1"/>
  <c r="AE192"/>
  <c r="AG192" s="1"/>
  <c r="AE184"/>
  <c r="AG184" s="1"/>
  <c r="AE176"/>
  <c r="AG176" s="1"/>
  <c r="AE168"/>
  <c r="AG168" s="1"/>
  <c r="AE158"/>
  <c r="AG158" s="1"/>
  <c r="AE150"/>
  <c r="AG150" s="1"/>
  <c r="AE142"/>
  <c r="AG142" s="1"/>
  <c r="AE138"/>
  <c r="AG138" s="1"/>
  <c r="AE132"/>
  <c r="AG132" s="1"/>
  <c r="AE128"/>
  <c r="AG128" s="1"/>
  <c r="AE124"/>
  <c r="AG124" s="1"/>
  <c r="AE120"/>
  <c r="AG120" s="1"/>
  <c r="AE116"/>
  <c r="AG116" s="1"/>
  <c r="AE112"/>
  <c r="AG112" s="1"/>
  <c r="AE108"/>
  <c r="AG108" s="1"/>
  <c r="AE104"/>
  <c r="AG104" s="1"/>
  <c r="AE100"/>
  <c r="AG100" s="1"/>
  <c r="AE96"/>
  <c r="AG96" s="1"/>
  <c r="AE92"/>
  <c r="AG92" s="1"/>
  <c r="AE84"/>
  <c r="AG84" s="1"/>
  <c r="AE76"/>
  <c r="AG76" s="1"/>
  <c r="AE68"/>
  <c r="AG68" s="1"/>
  <c r="AE60"/>
  <c r="AG60" s="1"/>
  <c r="AE52"/>
  <c r="AG52" s="1"/>
  <c r="AE44"/>
  <c r="AG44" s="1"/>
  <c r="AE36"/>
  <c r="AG36" s="1"/>
  <c r="AE28"/>
  <c r="AG28" s="1"/>
  <c r="AE20"/>
  <c r="AG20" s="1"/>
  <c r="AE163"/>
  <c r="AG163" s="1"/>
  <c r="AE159"/>
  <c r="AG159" s="1"/>
  <c r="AE155"/>
  <c r="AG155" s="1"/>
  <c r="AE151"/>
  <c r="AG151" s="1"/>
  <c r="AE147"/>
  <c r="AG147" s="1"/>
  <c r="AE143"/>
  <c r="AG143" s="1"/>
  <c r="AE139"/>
  <c r="AG139" s="1"/>
  <c r="AE135"/>
  <c r="AG135" s="1"/>
  <c r="AE131"/>
  <c r="AG131" s="1"/>
  <c r="AE127"/>
  <c r="AG127" s="1"/>
  <c r="AE123"/>
  <c r="AG123" s="1"/>
  <c r="AE119"/>
  <c r="AG119" s="1"/>
  <c r="AE115"/>
  <c r="AG115" s="1"/>
  <c r="AE111"/>
  <c r="AG111" s="1"/>
  <c r="AE107"/>
  <c r="AG107" s="1"/>
  <c r="AE103"/>
  <c r="AG103" s="1"/>
  <c r="AE95"/>
  <c r="AG95" s="1"/>
  <c r="AE87"/>
  <c r="AG87" s="1"/>
  <c r="AE79"/>
  <c r="AG79" s="1"/>
  <c r="AE71"/>
  <c r="AG71" s="1"/>
  <c r="AE63"/>
  <c r="AG63" s="1"/>
  <c r="AE55"/>
  <c r="AG55" s="1"/>
  <c r="AE47"/>
  <c r="AG47" s="1"/>
  <c r="AE39"/>
  <c r="AG39" s="1"/>
  <c r="AE31"/>
  <c r="AG31" s="1"/>
  <c r="AE23"/>
  <c r="AG23" s="1"/>
  <c r="AC371"/>
  <c r="AC355"/>
  <c r="AC331"/>
  <c r="AC315"/>
  <c r="AC299"/>
  <c r="AC283"/>
  <c r="AC267"/>
  <c r="AC251"/>
  <c r="AC235"/>
  <c r="AC219"/>
  <c r="AC203"/>
  <c r="AC195"/>
  <c r="AE367"/>
  <c r="AG367" s="1"/>
  <c r="AE347"/>
  <c r="AG347" s="1"/>
  <c r="AE323"/>
  <c r="AG323" s="1"/>
  <c r="AE311"/>
  <c r="AG311" s="1"/>
  <c r="AE295"/>
  <c r="AG295" s="1"/>
  <c r="AE275"/>
  <c r="AG275" s="1"/>
  <c r="AE263"/>
  <c r="AG263" s="1"/>
  <c r="AE243"/>
  <c r="AG243" s="1"/>
  <c r="AE231"/>
  <c r="AG231" s="1"/>
  <c r="AE215"/>
  <c r="AG215" s="1"/>
  <c r="AE199"/>
  <c r="AG199" s="1"/>
  <c r="AE363"/>
  <c r="AG363" s="1"/>
  <c r="AE351"/>
  <c r="AG351" s="1"/>
  <c r="AE339"/>
  <c r="AG339" s="1"/>
  <c r="AE327"/>
  <c r="AG327" s="1"/>
  <c r="AE307"/>
  <c r="AG307" s="1"/>
  <c r="AE291"/>
  <c r="AG291" s="1"/>
  <c r="AE279"/>
  <c r="AG279" s="1"/>
  <c r="AE259"/>
  <c r="AG259" s="1"/>
  <c r="AE247"/>
  <c r="AG247" s="1"/>
  <c r="AE227"/>
  <c r="AG227" s="1"/>
  <c r="AE211"/>
  <c r="AG211" s="1"/>
  <c r="AC270"/>
  <c r="AC208"/>
  <c r="AC186"/>
  <c r="AC148"/>
  <c r="AC286"/>
  <c r="AC218"/>
  <c r="AE88"/>
  <c r="AG88" s="1"/>
  <c r="AE80"/>
  <c r="AG80" s="1"/>
  <c r="AE72"/>
  <c r="AG72" s="1"/>
  <c r="AE64"/>
  <c r="AG64" s="1"/>
  <c r="AE56"/>
  <c r="AG56" s="1"/>
  <c r="AE48"/>
  <c r="AG48" s="1"/>
  <c r="AE40"/>
  <c r="AG40" s="1"/>
  <c r="AE32"/>
  <c r="AG32" s="1"/>
  <c r="AE24"/>
  <c r="AG24" s="1"/>
  <c r="AE165"/>
  <c r="AG165" s="1"/>
  <c r="AE161"/>
  <c r="AG161" s="1"/>
  <c r="AE157"/>
  <c r="AG157" s="1"/>
  <c r="AE153"/>
  <c r="AG153" s="1"/>
  <c r="AE149"/>
  <c r="AG149" s="1"/>
  <c r="AE145"/>
  <c r="AG145" s="1"/>
  <c r="AE141"/>
  <c r="AG141" s="1"/>
  <c r="AE137"/>
  <c r="AG137" s="1"/>
  <c r="AE133"/>
  <c r="AG133" s="1"/>
  <c r="AE129"/>
  <c r="AG129" s="1"/>
  <c r="AE125"/>
  <c r="AG125" s="1"/>
  <c r="AE121"/>
  <c r="AG121" s="1"/>
  <c r="AE117"/>
  <c r="AG117" s="1"/>
  <c r="AE113"/>
  <c r="AG113" s="1"/>
  <c r="AE109"/>
  <c r="AG109" s="1"/>
  <c r="AE105"/>
  <c r="AG105" s="1"/>
  <c r="AE101"/>
  <c r="AG101" s="1"/>
  <c r="AE99"/>
  <c r="AG99" s="1"/>
  <c r="AE91"/>
  <c r="AG91" s="1"/>
  <c r="AE83"/>
  <c r="AG83" s="1"/>
  <c r="AE75"/>
  <c r="AG75" s="1"/>
  <c r="AE67"/>
  <c r="AG67" s="1"/>
  <c r="AE59"/>
  <c r="AG59" s="1"/>
  <c r="AE51"/>
  <c r="AG51" s="1"/>
  <c r="AE43"/>
  <c r="AG43" s="1"/>
  <c r="AE35"/>
  <c r="AG35" s="1"/>
  <c r="AE27"/>
  <c r="AG27" s="1"/>
  <c r="AC323"/>
  <c r="AC363"/>
  <c r="AC307"/>
  <c r="AC291"/>
  <c r="AC259"/>
  <c r="AC227"/>
  <c r="AC211"/>
  <c r="AE14"/>
  <c r="AG14" s="1"/>
  <c r="AC345"/>
  <c r="AC341"/>
  <c r="AC329"/>
  <c r="AC321"/>
  <c r="AC364"/>
  <c r="AC352"/>
  <c r="AC336"/>
  <c r="AC320"/>
  <c r="AC312"/>
  <c r="AC304"/>
  <c r="AC280"/>
  <c r="AC250"/>
  <c r="AC144"/>
  <c r="AC171"/>
  <c r="AC163"/>
  <c r="AC157"/>
  <c r="AC149"/>
  <c r="AC141"/>
  <c r="AC131"/>
  <c r="AC115"/>
  <c r="AC282"/>
  <c r="AC373"/>
  <c r="AC365"/>
  <c r="AC357"/>
  <c r="AC349"/>
  <c r="AC309"/>
  <c r="AC301"/>
  <c r="AC293"/>
  <c r="AC285"/>
  <c r="AC277"/>
  <c r="AC269"/>
  <c r="AC261"/>
  <c r="AC253"/>
  <c r="AC245"/>
  <c r="AC237"/>
  <c r="AC229"/>
  <c r="AC221"/>
  <c r="AC213"/>
  <c r="AC205"/>
  <c r="AC197"/>
  <c r="AC187"/>
  <c r="AC179"/>
  <c r="AC370"/>
  <c r="AC362"/>
  <c r="AC354"/>
  <c r="AC346"/>
  <c r="AC338"/>
  <c r="AC330"/>
  <c r="AC322"/>
  <c r="AC314"/>
  <c r="AC306"/>
  <c r="AC298"/>
  <c r="AC284"/>
  <c r="AC262"/>
  <c r="AC202"/>
  <c r="AC278"/>
  <c r="AC260"/>
  <c r="AC244"/>
  <c r="AC210"/>
  <c r="AC192"/>
  <c r="AC176"/>
  <c r="AC158"/>
  <c r="AC142"/>
  <c r="AC132"/>
  <c r="AC124"/>
  <c r="AC116"/>
  <c r="AC108"/>
  <c r="AC100"/>
  <c r="AC92"/>
  <c r="AC84"/>
  <c r="AC76"/>
  <c r="AC68"/>
  <c r="AC60"/>
  <c r="AC52"/>
  <c r="AC44"/>
  <c r="AC36"/>
  <c r="AC28"/>
  <c r="AC20"/>
  <c r="AC97"/>
  <c r="AC89"/>
  <c r="AC81"/>
  <c r="AC73"/>
  <c r="AC65"/>
  <c r="AC57"/>
  <c r="AC49"/>
  <c r="AC41"/>
  <c r="AC33"/>
  <c r="AC25"/>
  <c r="Z368"/>
  <c r="AD368" s="1"/>
  <c r="Z360"/>
  <c r="Z348"/>
  <c r="Z340"/>
  <c r="Z332"/>
  <c r="Z324"/>
  <c r="Z316"/>
  <c r="AD316" s="1"/>
  <c r="Z308"/>
  <c r="AD308" s="1"/>
  <c r="Z300"/>
  <c r="AD300" s="1"/>
  <c r="Z288"/>
  <c r="Z272"/>
  <c r="AD272" s="1"/>
  <c r="AI272" s="1"/>
  <c r="Z258"/>
  <c r="Z242"/>
  <c r="AD242" s="1"/>
  <c r="AI242" s="1"/>
  <c r="Z228"/>
  <c r="Z212"/>
  <c r="AD212" s="1"/>
  <c r="Z198"/>
  <c r="AD198" s="1"/>
  <c r="Z182"/>
  <c r="AD182" s="1"/>
  <c r="Z166"/>
  <c r="Z152"/>
  <c r="Z177"/>
  <c r="Z169"/>
  <c r="Z161"/>
  <c r="Z151"/>
  <c r="Z143"/>
  <c r="AD143" s="1"/>
  <c r="Z357"/>
  <c r="AD357" s="1"/>
  <c r="AI357" s="1"/>
  <c r="Z341"/>
  <c r="AD341" s="1"/>
  <c r="Z333"/>
  <c r="Z325"/>
  <c r="Z317"/>
  <c r="AD317" s="1"/>
  <c r="AI317" s="1"/>
  <c r="Z301"/>
  <c r="AD301" s="1"/>
  <c r="Z293"/>
  <c r="AD293" s="1"/>
  <c r="AI293" s="1"/>
  <c r="Z285"/>
  <c r="AD285" s="1"/>
  <c r="Z261"/>
  <c r="AD261" s="1"/>
  <c r="AI261" s="1"/>
  <c r="Z253"/>
  <c r="AD253" s="1"/>
  <c r="Z213"/>
  <c r="AD213" s="1"/>
  <c r="AI213" s="1"/>
  <c r="Z179"/>
  <c r="AD179" s="1"/>
  <c r="AI179" s="1"/>
  <c r="Z370"/>
  <c r="AD370" s="1"/>
  <c r="AI370" s="1"/>
  <c r="Z362"/>
  <c r="AD362" s="1"/>
  <c r="AI362" s="1"/>
  <c r="Z346"/>
  <c r="AD346" s="1"/>
  <c r="AI346" s="1"/>
  <c r="Z330"/>
  <c r="AD330" s="1"/>
  <c r="AI330" s="1"/>
  <c r="Z92"/>
  <c r="AD92" s="1"/>
  <c r="AI92" s="1"/>
  <c r="Z76"/>
  <c r="AD76" s="1"/>
  <c r="Z60"/>
  <c r="AD60" s="1"/>
  <c r="AI60" s="1"/>
  <c r="Z44"/>
  <c r="AD44" s="1"/>
  <c r="Z28"/>
  <c r="AD28" s="1"/>
  <c r="AI28" s="1"/>
  <c r="Z135"/>
  <c r="Z113"/>
  <c r="Z105"/>
  <c r="Z290"/>
  <c r="AC15"/>
  <c r="Z270"/>
  <c r="AD270" s="1"/>
  <c r="AI270" s="1"/>
  <c r="Z254"/>
  <c r="Z238"/>
  <c r="Z232"/>
  <c r="Z224"/>
  <c r="AD224" s="1"/>
  <c r="AI224" s="1"/>
  <c r="Z216"/>
  <c r="Z208"/>
  <c r="Z194"/>
  <c r="Z186"/>
  <c r="Z178"/>
  <c r="Z170"/>
  <c r="Z164"/>
  <c r="Z156"/>
  <c r="Z148"/>
  <c r="Z134"/>
  <c r="Z286"/>
  <c r="Z234"/>
  <c r="Z218"/>
  <c r="Z139"/>
  <c r="AD139" s="1"/>
  <c r="AI139" s="1"/>
  <c r="Z127"/>
  <c r="AD127" s="1"/>
  <c r="Z125"/>
  <c r="AD125" s="1"/>
  <c r="AI125" s="1"/>
  <c r="Z119"/>
  <c r="Z117"/>
  <c r="Z107"/>
  <c r="Z91"/>
  <c r="AD91" s="1"/>
  <c r="AI91" s="1"/>
  <c r="Z87"/>
  <c r="Z79"/>
  <c r="Z75"/>
  <c r="Z71"/>
  <c r="AD71" s="1"/>
  <c r="AI71" s="1"/>
  <c r="Z67"/>
  <c r="Z55"/>
  <c r="AD55" s="1"/>
  <c r="AI55" s="1"/>
  <c r="Z23"/>
  <c r="Z367"/>
  <c r="AD367" s="1"/>
  <c r="Z363"/>
  <c r="Z351"/>
  <c r="Z347"/>
  <c r="AD347" s="1"/>
  <c r="Z339"/>
  <c r="AD339" s="1"/>
  <c r="Z327"/>
  <c r="Z323"/>
  <c r="Z311"/>
  <c r="AD311" s="1"/>
  <c r="Z307"/>
  <c r="Z295"/>
  <c r="Z291"/>
  <c r="AD291" s="1"/>
  <c r="AI291" s="1"/>
  <c r="Z279"/>
  <c r="Z275"/>
  <c r="AD275" s="1"/>
  <c r="Z271"/>
  <c r="Z267"/>
  <c r="Z263"/>
  <c r="AD263" s="1"/>
  <c r="Z259"/>
  <c r="AD259" s="1"/>
  <c r="AI259" s="1"/>
  <c r="Z247"/>
  <c r="Z243"/>
  <c r="AD243" s="1"/>
  <c r="Z239"/>
  <c r="Z235"/>
  <c r="AD235" s="1"/>
  <c r="AI235" s="1"/>
  <c r="Z215"/>
  <c r="Z211"/>
  <c r="AD211" s="1"/>
  <c r="AI211" s="1"/>
  <c r="Z207"/>
  <c r="Z203"/>
  <c r="AD203" s="1"/>
  <c r="AI203" s="1"/>
  <c r="Z165"/>
  <c r="Z147"/>
  <c r="AD147" s="1"/>
  <c r="Z181"/>
  <c r="Z274"/>
  <c r="AD274" s="1"/>
  <c r="AI274" s="1"/>
  <c r="Z256"/>
  <c r="Z240"/>
  <c r="AD240" s="1"/>
  <c r="AI240" s="1"/>
  <c r="Z222"/>
  <c r="Z196"/>
  <c r="AD196" s="1"/>
  <c r="AI196" s="1"/>
  <c r="Z180"/>
  <c r="Z162"/>
  <c r="Z146"/>
  <c r="Z136"/>
  <c r="AD136" s="1"/>
  <c r="AI136" s="1"/>
  <c r="Z126"/>
  <c r="Z118"/>
  <c r="AD118" s="1"/>
  <c r="AI118" s="1"/>
  <c r="Z110"/>
  <c r="Z102"/>
  <c r="Z94"/>
  <c r="Z86"/>
  <c r="Z78"/>
  <c r="Z70"/>
  <c r="AD70" s="1"/>
  <c r="AI70" s="1"/>
  <c r="Z62"/>
  <c r="Z54"/>
  <c r="AD54" s="1"/>
  <c r="AI54" s="1"/>
  <c r="Z46"/>
  <c r="Z38"/>
  <c r="AD38" s="1"/>
  <c r="AI38" s="1"/>
  <c r="Z30"/>
  <c r="Z22"/>
  <c r="AD22" s="1"/>
  <c r="AI22" s="1"/>
  <c r="Z59"/>
  <c r="Z35"/>
  <c r="AD35" s="1"/>
  <c r="AI35" s="1"/>
  <c r="Z335"/>
  <c r="Z315"/>
  <c r="AD315" s="1"/>
  <c r="AI315" s="1"/>
  <c r="Z303"/>
  <c r="Z287"/>
  <c r="AD287" s="1"/>
  <c r="AI287" s="1"/>
  <c r="Z255"/>
  <c r="Z251"/>
  <c r="Z231"/>
  <c r="AD231" s="1"/>
  <c r="Z227"/>
  <c r="AD227" s="1"/>
  <c r="AI227" s="1"/>
  <c r="Z223"/>
  <c r="Z219"/>
  <c r="Z199"/>
  <c r="Z195"/>
  <c r="AD195" s="1"/>
  <c r="AI195" s="1"/>
  <c r="Z17"/>
  <c r="AC372"/>
  <c r="AC356"/>
  <c r="AC173"/>
  <c r="AC159"/>
  <c r="AC155"/>
  <c r="AC191"/>
  <c r="AC189"/>
  <c r="AC183"/>
  <c r="Z264"/>
  <c r="Z248"/>
  <c r="Z230"/>
  <c r="AD230" s="1"/>
  <c r="AI230" s="1"/>
  <c r="Z214"/>
  <c r="Z204"/>
  <c r="AD204" s="1"/>
  <c r="AI204" s="1"/>
  <c r="Z188"/>
  <c r="Z172"/>
  <c r="AD172" s="1"/>
  <c r="AI172" s="1"/>
  <c r="Z154"/>
  <c r="Z140"/>
  <c r="AD140" s="1"/>
  <c r="AI140" s="1"/>
  <c r="Z130"/>
  <c r="Z122"/>
  <c r="Z114"/>
  <c r="Z106"/>
  <c r="Z98"/>
  <c r="Z90"/>
  <c r="AD90" s="1"/>
  <c r="AI90" s="1"/>
  <c r="Z82"/>
  <c r="Z74"/>
  <c r="AD74" s="1"/>
  <c r="AI74" s="1"/>
  <c r="Z66"/>
  <c r="Z58"/>
  <c r="Z50"/>
  <c r="Z42"/>
  <c r="Z34"/>
  <c r="Z26"/>
  <c r="Z18"/>
  <c r="Z43"/>
  <c r="Z371"/>
  <c r="Z355"/>
  <c r="AD355" s="1"/>
  <c r="AI355" s="1"/>
  <c r="Z331"/>
  <c r="Z319"/>
  <c r="Z299"/>
  <c r="Z283"/>
  <c r="AD283" s="1"/>
  <c r="AI283" s="1"/>
  <c r="AH374"/>
  <c r="Z374"/>
  <c r="AD175"/>
  <c r="AD167"/>
  <c r="AD153"/>
  <c r="AD137"/>
  <c r="AD133"/>
  <c r="AD129"/>
  <c r="AD121"/>
  <c r="AD111"/>
  <c r="AD103"/>
  <c r="AD99"/>
  <c r="AD95"/>
  <c r="AD83"/>
  <c r="AD63"/>
  <c r="AD51"/>
  <c r="AD47"/>
  <c r="AD39"/>
  <c r="AD31"/>
  <c r="AD27"/>
  <c r="AD359"/>
  <c r="AD343"/>
  <c r="AC368"/>
  <c r="AC316"/>
  <c r="AC308"/>
  <c r="AC300"/>
  <c r="AC212"/>
  <c r="AC198"/>
  <c r="AC182"/>
  <c r="AC143"/>
  <c r="AC129"/>
  <c r="AC121"/>
  <c r="AC369"/>
  <c r="AC361"/>
  <c r="AC353"/>
  <c r="AC313"/>
  <c r="AC305"/>
  <c r="AC297"/>
  <c r="AC289"/>
  <c r="AC281"/>
  <c r="AC273"/>
  <c r="AC265"/>
  <c r="AC257"/>
  <c r="AC249"/>
  <c r="AC241"/>
  <c r="AC233"/>
  <c r="AC225"/>
  <c r="AC217"/>
  <c r="AC209"/>
  <c r="AC201"/>
  <c r="AC193"/>
  <c r="AC185"/>
  <c r="AC19"/>
  <c r="AC366"/>
  <c r="AC358"/>
  <c r="AC350"/>
  <c r="AC342"/>
  <c r="AC334"/>
  <c r="AC326"/>
  <c r="AC318"/>
  <c r="AC310"/>
  <c r="AC302"/>
  <c r="AC292"/>
  <c r="AC276"/>
  <c r="AC246"/>
  <c r="AC294"/>
  <c r="AC268"/>
  <c r="AC252"/>
  <c r="AC226"/>
  <c r="AC200"/>
  <c r="AC184"/>
  <c r="AC168"/>
  <c r="AC150"/>
  <c r="AC138"/>
  <c r="AC128"/>
  <c r="AC120"/>
  <c r="AC112"/>
  <c r="AC104"/>
  <c r="AC96"/>
  <c r="AC88"/>
  <c r="AC80"/>
  <c r="AC72"/>
  <c r="AC64"/>
  <c r="AC56"/>
  <c r="AC48"/>
  <c r="AC40"/>
  <c r="AC32"/>
  <c r="AC24"/>
  <c r="AC16"/>
  <c r="AC93"/>
  <c r="AC85"/>
  <c r="AC77"/>
  <c r="AC69"/>
  <c r="AC61"/>
  <c r="AC53"/>
  <c r="AC45"/>
  <c r="AC37"/>
  <c r="AC29"/>
  <c r="AC21"/>
  <c r="Z352"/>
  <c r="AD352" s="1"/>
  <c r="AI352" s="1"/>
  <c r="Z344"/>
  <c r="AD344" s="1"/>
  <c r="AI344" s="1"/>
  <c r="Z336"/>
  <c r="AD336" s="1"/>
  <c r="AI336" s="1"/>
  <c r="Z328"/>
  <c r="AD328" s="1"/>
  <c r="AI328" s="1"/>
  <c r="Z304"/>
  <c r="AD304" s="1"/>
  <c r="AI304" s="1"/>
  <c r="Z296"/>
  <c r="AD296" s="1"/>
  <c r="AI296" s="1"/>
  <c r="Z280"/>
  <c r="AD280" s="1"/>
  <c r="AI280" s="1"/>
  <c r="Z266"/>
  <c r="AD266" s="1"/>
  <c r="AI266" s="1"/>
  <c r="Z250"/>
  <c r="AD250" s="1"/>
  <c r="AI250" s="1"/>
  <c r="Z236"/>
  <c r="AD236" s="1"/>
  <c r="AI236" s="1"/>
  <c r="Z220"/>
  <c r="AD220" s="1"/>
  <c r="AI220" s="1"/>
  <c r="Z206"/>
  <c r="AD206" s="1"/>
  <c r="AI206" s="1"/>
  <c r="Z190"/>
  <c r="AD190" s="1"/>
  <c r="AI190" s="1"/>
  <c r="Z174"/>
  <c r="AD174" s="1"/>
  <c r="AI174" s="1"/>
  <c r="Z160"/>
  <c r="AD160" s="1"/>
  <c r="AI160" s="1"/>
  <c r="Z144"/>
  <c r="AD144" s="1"/>
  <c r="Z171"/>
  <c r="AD171" s="1"/>
  <c r="AI171" s="1"/>
  <c r="Z163"/>
  <c r="AD163" s="1"/>
  <c r="Z345"/>
  <c r="AD345" s="1"/>
  <c r="AI345" s="1"/>
  <c r="Z337"/>
  <c r="Z329"/>
  <c r="AD329" s="1"/>
  <c r="AI329" s="1"/>
  <c r="Z321"/>
  <c r="AD321" s="1"/>
  <c r="Z313"/>
  <c r="AD313" s="1"/>
  <c r="AI313" s="1"/>
  <c r="Z305"/>
  <c r="AD305" s="1"/>
  <c r="AI305" s="1"/>
  <c r="Z297"/>
  <c r="AD297" s="1"/>
  <c r="AI297" s="1"/>
  <c r="Z273"/>
  <c r="AD273" s="1"/>
  <c r="AI273" s="1"/>
  <c r="Z265"/>
  <c r="AD265" s="1"/>
  <c r="AI265" s="1"/>
  <c r="Z241"/>
  <c r="AD241" s="1"/>
  <c r="AI241" s="1"/>
  <c r="Z233"/>
  <c r="AD233" s="1"/>
  <c r="AI233" s="1"/>
  <c r="Z225"/>
  <c r="AD225" s="1"/>
  <c r="AI225" s="1"/>
  <c r="Z209"/>
  <c r="AD209" s="1"/>
  <c r="AI209" s="1"/>
  <c r="Z201"/>
  <c r="AD201" s="1"/>
  <c r="Z193"/>
  <c r="AD193" s="1"/>
  <c r="AI193" s="1"/>
  <c r="Z185"/>
  <c r="AD185" s="1"/>
  <c r="Z358"/>
  <c r="AD358" s="1"/>
  <c r="AI358" s="1"/>
  <c r="Z350"/>
  <c r="AD350" s="1"/>
  <c r="Z342"/>
  <c r="AD342" s="1"/>
  <c r="AI342" s="1"/>
  <c r="Z326"/>
  <c r="AD326" s="1"/>
  <c r="AI326" s="1"/>
  <c r="Z131"/>
  <c r="AD131" s="1"/>
  <c r="AI131" s="1"/>
  <c r="Z123"/>
  <c r="AD123" s="1"/>
  <c r="AI123" s="1"/>
  <c r="Z109"/>
  <c r="AD109" s="1"/>
  <c r="AI109" s="1"/>
  <c r="Z101"/>
  <c r="AD101" s="1"/>
  <c r="AI101" s="1"/>
  <c r="AC137"/>
  <c r="AC133"/>
  <c r="AC127"/>
  <c r="AC111"/>
  <c r="AC103"/>
  <c r="AC99"/>
  <c r="AC95"/>
  <c r="AC83"/>
  <c r="AC63"/>
  <c r="AC47"/>
  <c r="AC39"/>
  <c r="AC31"/>
  <c r="AC367"/>
  <c r="AC347"/>
  <c r="AC339"/>
  <c r="AC311"/>
  <c r="AC275"/>
  <c r="AC263"/>
  <c r="AC243"/>
  <c r="AC175"/>
  <c r="AC167"/>
  <c r="AC153"/>
  <c r="AC147"/>
  <c r="AC27"/>
  <c r="AC359"/>
  <c r="AC231"/>
  <c r="AC374"/>
  <c r="Z159"/>
  <c r="AD159" s="1"/>
  <c r="AI159" s="1"/>
  <c r="Z145"/>
  <c r="AD145" s="1"/>
  <c r="AI145" s="1"/>
  <c r="Z191"/>
  <c r="AD191" s="1"/>
  <c r="AI191" s="1"/>
  <c r="Z183"/>
  <c r="AD183" s="1"/>
  <c r="AI183" s="1"/>
  <c r="AC51"/>
  <c r="AC343"/>
  <c r="AD14"/>
  <c r="AD314"/>
  <c r="AI314" s="1"/>
  <c r="AD310"/>
  <c r="AI310" s="1"/>
  <c r="AD292"/>
  <c r="AI292" s="1"/>
  <c r="AD284"/>
  <c r="AD262"/>
  <c r="AI262" s="1"/>
  <c r="AD254"/>
  <c r="AI254" s="1"/>
  <c r="AD246"/>
  <c r="AI246" s="1"/>
  <c r="AD232"/>
  <c r="AI232" s="1"/>
  <c r="AD216"/>
  <c r="AI216" s="1"/>
  <c r="AD202"/>
  <c r="AD186"/>
  <c r="AI186" s="1"/>
  <c r="AD178"/>
  <c r="AD170"/>
  <c r="AI170" s="1"/>
  <c r="AD164"/>
  <c r="AI164" s="1"/>
  <c r="AD156"/>
  <c r="AI156" s="1"/>
  <c r="AD148"/>
  <c r="AD134"/>
  <c r="AI134" s="1"/>
  <c r="AD294"/>
  <c r="AD286"/>
  <c r="AI286" s="1"/>
  <c r="AD260"/>
  <c r="AD252"/>
  <c r="AI252" s="1"/>
  <c r="AD226"/>
  <c r="AI226" s="1"/>
  <c r="AD218"/>
  <c r="AI218" s="1"/>
  <c r="AD192"/>
  <c r="AI192" s="1"/>
  <c r="AD184"/>
  <c r="AI184" s="1"/>
  <c r="AD150"/>
  <c r="AI150" s="1"/>
  <c r="AD128"/>
  <c r="AI128" s="1"/>
  <c r="AD108"/>
  <c r="AD279"/>
  <c r="AI279" s="1"/>
  <c r="AD290"/>
  <c r="AI290" s="1"/>
  <c r="AD282"/>
  <c r="AD264"/>
  <c r="AI264" s="1"/>
  <c r="AD256"/>
  <c r="AI256" s="1"/>
  <c r="AD248"/>
  <c r="AI248" s="1"/>
  <c r="AD222"/>
  <c r="AI222" s="1"/>
  <c r="AD188"/>
  <c r="AI188" s="1"/>
  <c r="AD154"/>
  <c r="AI154" s="1"/>
  <c r="AD146"/>
  <c r="AI146" s="1"/>
  <c r="AD130"/>
  <c r="AI130" s="1"/>
  <c r="AD126"/>
  <c r="AI126" s="1"/>
  <c r="AD122"/>
  <c r="AI122" s="1"/>
  <c r="AD114"/>
  <c r="AI114" s="1"/>
  <c r="AD106"/>
  <c r="AI106" s="1"/>
  <c r="AD98"/>
  <c r="AI98" s="1"/>
  <c r="AD97"/>
  <c r="AI97" s="1"/>
  <c r="AD93"/>
  <c r="AD77"/>
  <c r="AI77" s="1"/>
  <c r="AD73"/>
  <c r="AI73" s="1"/>
  <c r="AD61"/>
  <c r="AI61" s="1"/>
  <c r="AD57"/>
  <c r="AI57" s="1"/>
  <c r="AD41"/>
  <c r="AI41" s="1"/>
  <c r="AD37"/>
  <c r="AI37" s="1"/>
  <c r="AD25"/>
  <c r="AI25" s="1"/>
  <c r="AD82"/>
  <c r="AI82" s="1"/>
  <c r="AD78"/>
  <c r="AI78" s="1"/>
  <c r="AD66"/>
  <c r="AI66" s="1"/>
  <c r="AD62"/>
  <c r="AI62" s="1"/>
  <c r="AD58"/>
  <c r="AI58" s="1"/>
  <c r="AD50"/>
  <c r="AI50" s="1"/>
  <c r="AD42"/>
  <c r="AI42" s="1"/>
  <c r="AD34"/>
  <c r="AI34" s="1"/>
  <c r="AD26"/>
  <c r="AI26" s="1"/>
  <c r="AD331"/>
  <c r="AI331" s="1"/>
  <c r="AD319"/>
  <c r="AI319" s="1"/>
  <c r="AD299"/>
  <c r="AI299" s="1"/>
  <c r="AD255"/>
  <c r="AI255" s="1"/>
  <c r="AD223"/>
  <c r="AI223" s="1"/>
  <c r="AD219"/>
  <c r="AI219" s="1"/>
  <c r="AD356"/>
  <c r="AI356" s="1"/>
  <c r="AD157"/>
  <c r="AI157" s="1"/>
  <c r="AD141"/>
  <c r="AI141" s="1"/>
  <c r="AD361"/>
  <c r="AI361" s="1"/>
  <c r="AD337"/>
  <c r="AI337" s="1"/>
  <c r="AD374"/>
  <c r="AD354"/>
  <c r="AD338"/>
  <c r="AI338" s="1"/>
  <c r="AD322"/>
  <c r="AD306"/>
  <c r="AI306" s="1"/>
  <c r="AD276"/>
  <c r="AD278"/>
  <c r="AI278" s="1"/>
  <c r="AD244"/>
  <c r="AI244" s="1"/>
  <c r="AD200"/>
  <c r="AI200" s="1"/>
  <c r="AD158"/>
  <c r="AI158" s="1"/>
  <c r="AD132"/>
  <c r="AI132" s="1"/>
  <c r="AD112"/>
  <c r="AI112" s="1"/>
  <c r="AD96"/>
  <c r="AI96" s="1"/>
  <c r="AD80"/>
  <c r="AI80" s="1"/>
  <c r="AD64"/>
  <c r="AI64" s="1"/>
  <c r="AD48"/>
  <c r="AI48" s="1"/>
  <c r="AD32"/>
  <c r="AI32" s="1"/>
  <c r="AD16"/>
  <c r="AI16" s="1"/>
  <c r="AD85"/>
  <c r="AI85" s="1"/>
  <c r="AD69"/>
  <c r="AI69" s="1"/>
  <c r="AD53"/>
  <c r="AI53" s="1"/>
  <c r="AD33"/>
  <c r="AD135"/>
  <c r="AI135" s="1"/>
  <c r="AD107"/>
  <c r="AI107" s="1"/>
  <c r="AD87"/>
  <c r="AI87" s="1"/>
  <c r="AD67"/>
  <c r="AI67" s="1"/>
  <c r="AD23"/>
  <c r="AI23" s="1"/>
  <c r="AD351"/>
  <c r="AI351" s="1"/>
  <c r="AD327"/>
  <c r="AI327" s="1"/>
  <c r="AD295"/>
  <c r="AI295" s="1"/>
  <c r="AD360"/>
  <c r="AI360" s="1"/>
  <c r="AD348"/>
  <c r="AI348" s="1"/>
  <c r="AD340"/>
  <c r="AI340" s="1"/>
  <c r="AD332"/>
  <c r="AI332" s="1"/>
  <c r="AD320"/>
  <c r="AI320" s="1"/>
  <c r="AD312"/>
  <c r="AI312" s="1"/>
  <c r="AD258"/>
  <c r="AI258" s="1"/>
  <c r="AD152"/>
  <c r="AI152" s="1"/>
  <c r="AD177"/>
  <c r="AI177" s="1"/>
  <c r="AD169"/>
  <c r="AI169" s="1"/>
  <c r="AD155"/>
  <c r="AD325"/>
  <c r="AI325" s="1"/>
  <c r="AD289"/>
  <c r="AI289" s="1"/>
  <c r="AD277"/>
  <c r="AI277" s="1"/>
  <c r="AD257"/>
  <c r="AI257" s="1"/>
  <c r="AD249"/>
  <c r="AD237"/>
  <c r="AI237" s="1"/>
  <c r="AD229"/>
  <c r="AI229" s="1"/>
  <c r="AD221"/>
  <c r="AI221" s="1"/>
  <c r="AD197"/>
  <c r="AI197" s="1"/>
  <c r="AD187"/>
  <c r="AI187" s="1"/>
  <c r="AD238"/>
  <c r="AI238" s="1"/>
  <c r="AD234"/>
  <c r="AI234" s="1"/>
  <c r="AD115"/>
  <c r="AI115" s="1"/>
  <c r="AD105"/>
  <c r="AI105" s="1"/>
  <c r="AD214"/>
  <c r="AI214" s="1"/>
  <c r="AD180"/>
  <c r="AI180" s="1"/>
  <c r="AD110"/>
  <c r="AI110" s="1"/>
  <c r="AD102"/>
  <c r="AI102" s="1"/>
  <c r="AD94"/>
  <c r="AI94" s="1"/>
  <c r="AD46"/>
  <c r="AI46" s="1"/>
  <c r="AD30"/>
  <c r="AI30" s="1"/>
  <c r="AD59"/>
  <c r="AI59" s="1"/>
  <c r="AD371"/>
  <c r="AI371" s="1"/>
  <c r="AD335"/>
  <c r="AI335" s="1"/>
  <c r="AD303"/>
  <c r="AI303" s="1"/>
  <c r="AD247"/>
  <c r="AI247" s="1"/>
  <c r="AD215"/>
  <c r="AI215" s="1"/>
  <c r="AD372"/>
  <c r="AI372" s="1"/>
  <c r="AD173"/>
  <c r="AD165"/>
  <c r="AI165" s="1"/>
  <c r="AD149"/>
  <c r="AD365"/>
  <c r="AI365" s="1"/>
  <c r="AD353"/>
  <c r="AI353" s="1"/>
  <c r="AD333"/>
  <c r="AI333" s="1"/>
  <c r="AD189"/>
  <c r="AD15"/>
  <c r="AI15" s="1"/>
  <c r="AD318"/>
  <c r="AD298"/>
  <c r="AI298" s="1"/>
  <c r="AD268"/>
  <c r="AI268" s="1"/>
  <c r="AD210"/>
  <c r="AI210" s="1"/>
  <c r="AD168"/>
  <c r="AD138"/>
  <c r="AI138" s="1"/>
  <c r="AD116"/>
  <c r="AI116" s="1"/>
  <c r="AD100"/>
  <c r="AI100" s="1"/>
  <c r="AD84"/>
  <c r="AI84" s="1"/>
  <c r="AD68"/>
  <c r="AI68" s="1"/>
  <c r="AD52"/>
  <c r="AI52" s="1"/>
  <c r="AD36"/>
  <c r="AI36" s="1"/>
  <c r="AD20"/>
  <c r="AI20" s="1"/>
  <c r="AD89"/>
  <c r="AI89" s="1"/>
  <c r="AD65"/>
  <c r="AD45"/>
  <c r="AI45" s="1"/>
  <c r="AD29"/>
  <c r="AD117"/>
  <c r="AI117" s="1"/>
  <c r="AD75"/>
  <c r="AI75" s="1"/>
  <c r="AD323"/>
  <c r="AI323" s="1"/>
  <c r="AD364"/>
  <c r="AI364" s="1"/>
  <c r="AD324"/>
  <c r="AI324" s="1"/>
  <c r="AD288"/>
  <c r="AI288" s="1"/>
  <c r="AD228"/>
  <c r="AI228" s="1"/>
  <c r="AD166"/>
  <c r="AI166" s="1"/>
  <c r="AD161"/>
  <c r="AI161" s="1"/>
  <c r="AD309"/>
  <c r="AI309" s="1"/>
  <c r="AD281"/>
  <c r="AD269"/>
  <c r="AI269" s="1"/>
  <c r="AD245"/>
  <c r="AI245" s="1"/>
  <c r="AD217"/>
  <c r="AI217" s="1"/>
  <c r="AD205"/>
  <c r="AD208"/>
  <c r="AI208" s="1"/>
  <c r="AD194"/>
  <c r="AI194" s="1"/>
  <c r="AD113"/>
  <c r="AI113" s="1"/>
  <c r="AD162"/>
  <c r="AI162" s="1"/>
  <c r="AD86"/>
  <c r="AI86" s="1"/>
  <c r="AD43"/>
  <c r="AI43" s="1"/>
  <c r="AD239"/>
  <c r="AI239" s="1"/>
  <c r="AD207"/>
  <c r="AI207" s="1"/>
  <c r="AD373"/>
  <c r="AI373" s="1"/>
  <c r="AD366"/>
  <c r="AD334"/>
  <c r="AI334" s="1"/>
  <c r="AD302"/>
  <c r="AD120"/>
  <c r="AI120" s="1"/>
  <c r="AD81"/>
  <c r="AD49"/>
  <c r="AI49" s="1"/>
  <c r="AD271"/>
  <c r="AI271" s="1"/>
  <c r="AD251"/>
  <c r="AI251" s="1"/>
  <c r="AD151"/>
  <c r="AI151" s="1"/>
  <c r="AD369"/>
  <c r="AI369" s="1"/>
  <c r="AD349"/>
  <c r="AI349" s="1"/>
  <c r="AD181"/>
  <c r="AI181" s="1"/>
  <c r="AD176"/>
  <c r="AI176" s="1"/>
  <c r="AD142"/>
  <c r="AD124"/>
  <c r="AI124" s="1"/>
  <c r="AD104"/>
  <c r="AD88"/>
  <c r="AI88" s="1"/>
  <c r="AD72"/>
  <c r="AD56"/>
  <c r="AI56" s="1"/>
  <c r="AD40"/>
  <c r="AD24"/>
  <c r="AI24" s="1"/>
  <c r="AD119"/>
  <c r="AI119" s="1"/>
  <c r="AD79"/>
  <c r="AI79" s="1"/>
  <c r="AD363"/>
  <c r="AD307"/>
  <c r="AI307" s="1"/>
  <c r="AD267"/>
  <c r="AI267" s="1"/>
  <c r="AD199"/>
  <c r="AI199" s="1"/>
  <c r="AD17"/>
  <c r="AI17" s="1"/>
  <c r="AD19"/>
  <c r="AI19" s="1"/>
  <c r="AD18"/>
  <c r="AI18" s="1"/>
  <c r="AD21"/>
  <c r="AI21" s="1"/>
  <c r="AI374" l="1"/>
  <c r="AI363"/>
  <c r="AI142"/>
  <c r="AI81"/>
  <c r="AI302"/>
  <c r="AI366"/>
  <c r="AI205"/>
  <c r="AI281"/>
  <c r="AI65"/>
  <c r="AI189"/>
  <c r="AI149"/>
  <c r="AI173"/>
  <c r="AI155"/>
  <c r="AI33"/>
  <c r="AI322"/>
  <c r="AI354"/>
  <c r="AI282"/>
  <c r="AI108"/>
  <c r="AI260"/>
  <c r="AI148"/>
  <c r="AI178"/>
  <c r="AI202"/>
  <c r="AI284"/>
  <c r="AI321"/>
  <c r="AI163"/>
  <c r="AI144"/>
  <c r="AI40"/>
  <c r="AI72"/>
  <c r="AI104"/>
  <c r="AI29"/>
  <c r="AI168"/>
  <c r="AI318"/>
  <c r="AI249"/>
  <c r="AI276"/>
  <c r="AI44"/>
  <c r="AI76"/>
  <c r="AI253"/>
  <c r="AI285"/>
  <c r="AI301"/>
  <c r="AI341"/>
  <c r="AI147"/>
  <c r="AI243"/>
  <c r="AI275"/>
  <c r="AI339"/>
  <c r="AI367"/>
  <c r="AI182"/>
  <c r="AI212"/>
  <c r="AI300"/>
  <c r="AI316"/>
  <c r="AI368"/>
  <c r="AI93"/>
  <c r="AI294"/>
  <c r="AI350"/>
  <c r="AI185"/>
  <c r="AI201"/>
  <c r="AI231"/>
  <c r="AI263"/>
  <c r="AI311"/>
  <c r="AI347"/>
  <c r="AI127"/>
  <c r="AI143"/>
  <c r="AI198"/>
  <c r="AI308"/>
  <c r="AI14"/>
  <c r="AI359"/>
  <c r="AI31"/>
  <c r="AI47"/>
  <c r="AI63"/>
  <c r="AI95"/>
  <c r="AI121"/>
  <c r="AI129"/>
  <c r="AI137"/>
  <c r="AI153"/>
  <c r="AI175"/>
  <c r="AI343"/>
  <c r="AI27"/>
  <c r="AI39"/>
  <c r="AI51"/>
  <c r="AI83"/>
  <c r="AI99"/>
  <c r="AI103"/>
  <c r="AI111"/>
  <c r="AI133"/>
  <c r="AI167"/>
  <c r="AM14" l="1"/>
  <c r="AL4" s="1"/>
  <c r="AL6" s="1"/>
  <c r="AN21" l="1"/>
  <c r="AO21" s="1"/>
  <c r="AN29"/>
  <c r="AO29" s="1"/>
  <c r="AN37"/>
  <c r="AO37" s="1"/>
  <c r="AN45"/>
  <c r="AO45" s="1"/>
  <c r="AN53"/>
  <c r="AO53" s="1"/>
  <c r="AN61"/>
  <c r="AO61" s="1"/>
  <c r="AN69"/>
  <c r="AO69" s="1"/>
  <c r="AN77"/>
  <c r="AO77" s="1"/>
  <c r="AN85"/>
  <c r="AO85" s="1"/>
  <c r="AN93"/>
  <c r="AO93" s="1"/>
  <c r="AN101"/>
  <c r="AO101" s="1"/>
  <c r="AN109"/>
  <c r="AO109" s="1"/>
  <c r="AN117"/>
  <c r="AO117" s="1"/>
  <c r="AN125"/>
  <c r="AO125" s="1"/>
  <c r="AN132"/>
  <c r="AO132" s="1"/>
  <c r="AN136"/>
  <c r="AO136" s="1"/>
  <c r="AN140"/>
  <c r="AO140" s="1"/>
  <c r="AN144"/>
  <c r="AO144" s="1"/>
  <c r="AN148"/>
  <c r="AO148" s="1"/>
  <c r="AN152"/>
  <c r="AO152" s="1"/>
  <c r="AN156"/>
  <c r="AO156" s="1"/>
  <c r="AN160"/>
  <c r="AO160" s="1"/>
  <c r="AN164"/>
  <c r="AO164" s="1"/>
  <c r="AN168"/>
  <c r="AO168" s="1"/>
  <c r="AN172"/>
  <c r="AO172" s="1"/>
  <c r="AN176"/>
  <c r="AO176" s="1"/>
  <c r="AN180"/>
  <c r="AO180" s="1"/>
  <c r="AN184"/>
  <c r="AO184" s="1"/>
  <c r="AN188"/>
  <c r="AO188" s="1"/>
  <c r="AN192"/>
  <c r="AO192" s="1"/>
  <c r="AN196"/>
  <c r="AO196" s="1"/>
  <c r="AN200"/>
  <c r="AO200" s="1"/>
  <c r="AN204"/>
  <c r="AO204" s="1"/>
  <c r="AN208"/>
  <c r="AO208" s="1"/>
  <c r="AN212"/>
  <c r="AO212" s="1"/>
  <c r="AN216"/>
  <c r="AO216" s="1"/>
  <c r="AN220"/>
  <c r="AO220" s="1"/>
  <c r="AN224"/>
  <c r="AO224" s="1"/>
  <c r="AN228"/>
  <c r="AO228" s="1"/>
  <c r="AN232"/>
  <c r="AO232" s="1"/>
  <c r="AN236"/>
  <c r="AO236" s="1"/>
  <c r="AN240"/>
  <c r="AO240" s="1"/>
  <c r="AN244"/>
  <c r="AO244" s="1"/>
  <c r="AN248"/>
  <c r="AO248" s="1"/>
  <c r="AN252"/>
  <c r="AO252" s="1"/>
  <c r="AN256"/>
  <c r="AO256" s="1"/>
  <c r="AN260"/>
  <c r="AO260" s="1"/>
  <c r="AN264"/>
  <c r="AO264" s="1"/>
  <c r="AN268"/>
  <c r="AO268" s="1"/>
  <c r="AN272"/>
  <c r="AO272" s="1"/>
  <c r="AN276"/>
  <c r="AO276" s="1"/>
  <c r="AN280"/>
  <c r="AO280" s="1"/>
  <c r="AN284"/>
  <c r="AO284" s="1"/>
  <c r="AN288"/>
  <c r="AO288" s="1"/>
  <c r="AN292"/>
  <c r="AO292" s="1"/>
  <c r="AN296"/>
  <c r="AO296" s="1"/>
  <c r="AN300"/>
  <c r="AO300" s="1"/>
  <c r="AN304"/>
  <c r="AO304" s="1"/>
  <c r="AN308"/>
  <c r="AO308" s="1"/>
  <c r="AN312"/>
  <c r="AO312" s="1"/>
  <c r="AN316"/>
  <c r="AO316" s="1"/>
  <c r="AN320"/>
  <c r="AO320" s="1"/>
  <c r="AN324"/>
  <c r="AO324" s="1"/>
  <c r="AN328"/>
  <c r="AO328" s="1"/>
  <c r="AN332"/>
  <c r="AO332" s="1"/>
  <c r="AN336"/>
  <c r="AO336" s="1"/>
  <c r="AN340"/>
  <c r="AO340" s="1"/>
  <c r="AN344"/>
  <c r="AO344" s="1"/>
  <c r="AN348"/>
  <c r="AO348" s="1"/>
  <c r="AN352"/>
  <c r="AO352" s="1"/>
  <c r="AN356"/>
  <c r="AO356" s="1"/>
  <c r="AN360"/>
  <c r="AO360" s="1"/>
  <c r="AN364"/>
  <c r="AO364" s="1"/>
  <c r="AN368"/>
  <c r="AO368" s="1"/>
  <c r="AN372"/>
  <c r="AO372" s="1"/>
  <c r="AN16"/>
  <c r="AO16" s="1"/>
  <c r="AN19"/>
  <c r="AO19" s="1"/>
  <c r="AN27"/>
  <c r="AO27" s="1"/>
  <c r="AN35"/>
  <c r="AO35" s="1"/>
  <c r="AN43"/>
  <c r="AO43" s="1"/>
  <c r="AN51"/>
  <c r="AO51" s="1"/>
  <c r="AN59"/>
  <c r="AO59" s="1"/>
  <c r="AN67"/>
  <c r="AO67" s="1"/>
  <c r="AN75"/>
  <c r="AO75" s="1"/>
  <c r="AN83"/>
  <c r="AO83" s="1"/>
  <c r="AN91"/>
  <c r="AO91" s="1"/>
  <c r="AN99"/>
  <c r="AO99" s="1"/>
  <c r="AN107"/>
  <c r="AO107" s="1"/>
  <c r="AN115"/>
  <c r="AO115" s="1"/>
  <c r="AN123"/>
  <c r="AO123" s="1"/>
  <c r="AN131"/>
  <c r="AO131" s="1"/>
  <c r="AN135"/>
  <c r="AO135" s="1"/>
  <c r="AN139"/>
  <c r="AO139" s="1"/>
  <c r="AN143"/>
  <c r="AO143" s="1"/>
  <c r="AN147"/>
  <c r="AO147" s="1"/>
  <c r="AN151"/>
  <c r="AO151" s="1"/>
  <c r="AN155"/>
  <c r="AO155" s="1"/>
  <c r="AN159"/>
  <c r="AO159" s="1"/>
  <c r="AN163"/>
  <c r="AO163" s="1"/>
  <c r="AN167"/>
  <c r="AO167" s="1"/>
  <c r="AN171"/>
  <c r="AO171" s="1"/>
  <c r="AN175"/>
  <c r="AO175" s="1"/>
  <c r="AN179"/>
  <c r="AO179" s="1"/>
  <c r="AN183"/>
  <c r="AO183" s="1"/>
  <c r="AN187"/>
  <c r="AO187" s="1"/>
  <c r="AN191"/>
  <c r="AO191" s="1"/>
  <c r="AN195"/>
  <c r="AO195" s="1"/>
  <c r="AN199"/>
  <c r="AO199" s="1"/>
  <c r="AN203"/>
  <c r="AO203" s="1"/>
  <c r="AN207"/>
  <c r="AO207" s="1"/>
  <c r="AN211"/>
  <c r="AO211" s="1"/>
  <c r="AN215"/>
  <c r="AO215" s="1"/>
  <c r="AN219"/>
  <c r="AO219" s="1"/>
  <c r="AN223"/>
  <c r="AO223" s="1"/>
  <c r="AN227"/>
  <c r="AO227" s="1"/>
  <c r="AN231"/>
  <c r="AO231" s="1"/>
  <c r="AN235"/>
  <c r="AO235" s="1"/>
  <c r="AN239"/>
  <c r="AO239" s="1"/>
  <c r="AN243"/>
  <c r="AO243" s="1"/>
  <c r="AN247"/>
  <c r="AO247" s="1"/>
  <c r="AN251"/>
  <c r="AO251" s="1"/>
  <c r="AN255"/>
  <c r="AO255" s="1"/>
  <c r="AN259"/>
  <c r="AO259" s="1"/>
  <c r="AN263"/>
  <c r="AO263" s="1"/>
  <c r="AN267"/>
  <c r="AO267" s="1"/>
  <c r="AN271"/>
  <c r="AO271" s="1"/>
  <c r="AN275"/>
  <c r="AO275" s="1"/>
  <c r="AN279"/>
  <c r="AO279" s="1"/>
  <c r="AN283"/>
  <c r="AO283" s="1"/>
  <c r="AN287"/>
  <c r="AO287" s="1"/>
  <c r="AN291"/>
  <c r="AO291" s="1"/>
  <c r="AN295"/>
  <c r="AO295" s="1"/>
  <c r="AN299"/>
  <c r="AO299" s="1"/>
  <c r="AN303"/>
  <c r="AO303" s="1"/>
  <c r="AN307"/>
  <c r="AO307" s="1"/>
  <c r="AN311"/>
  <c r="AO311" s="1"/>
  <c r="AN315"/>
  <c r="AO315" s="1"/>
  <c r="AN319"/>
  <c r="AO319" s="1"/>
  <c r="AN323"/>
  <c r="AO323" s="1"/>
  <c r="AN327"/>
  <c r="AO327" s="1"/>
  <c r="AN331"/>
  <c r="AO331" s="1"/>
  <c r="AN335"/>
  <c r="AO335" s="1"/>
  <c r="AN339"/>
  <c r="AO339" s="1"/>
  <c r="AN343"/>
  <c r="AO343" s="1"/>
  <c r="AN347"/>
  <c r="AO347" s="1"/>
  <c r="AN351"/>
  <c r="AO351" s="1"/>
  <c r="AN355"/>
  <c r="AO355" s="1"/>
  <c r="AN359"/>
  <c r="AO359" s="1"/>
  <c r="AN363"/>
  <c r="AO363" s="1"/>
  <c r="AN367"/>
  <c r="AO367" s="1"/>
  <c r="AN371"/>
  <c r="AO371" s="1"/>
  <c r="AN15"/>
  <c r="AO15" s="1"/>
  <c r="AN130"/>
  <c r="AO130" s="1"/>
  <c r="AN126"/>
  <c r="AO126" s="1"/>
  <c r="AN122"/>
  <c r="AO122" s="1"/>
  <c r="AN118"/>
  <c r="AO118" s="1"/>
  <c r="AN114"/>
  <c r="AO114" s="1"/>
  <c r="AN110"/>
  <c r="AO110" s="1"/>
  <c r="AN106"/>
  <c r="AO106" s="1"/>
  <c r="AN102"/>
  <c r="AO102" s="1"/>
  <c r="AN98"/>
  <c r="AO98" s="1"/>
  <c r="AN94"/>
  <c r="AO94" s="1"/>
  <c r="AN90"/>
  <c r="AO90" s="1"/>
  <c r="AN86"/>
  <c r="AO86" s="1"/>
  <c r="AN82"/>
  <c r="AO82" s="1"/>
  <c r="AN78"/>
  <c r="AO78" s="1"/>
  <c r="AN74"/>
  <c r="AO74" s="1"/>
  <c r="AN70"/>
  <c r="AO70" s="1"/>
  <c r="AN66"/>
  <c r="AO66" s="1"/>
  <c r="AN62"/>
  <c r="AO62" s="1"/>
  <c r="AN58"/>
  <c r="AO58" s="1"/>
  <c r="AN54"/>
  <c r="AO54" s="1"/>
  <c r="AN50"/>
  <c r="AO50" s="1"/>
  <c r="AN46"/>
  <c r="AO46" s="1"/>
  <c r="AN42"/>
  <c r="AO42" s="1"/>
  <c r="AN38"/>
  <c r="AO38" s="1"/>
  <c r="AN34"/>
  <c r="AO34" s="1"/>
  <c r="AN30"/>
  <c r="AO30" s="1"/>
  <c r="AN26"/>
  <c r="AO26" s="1"/>
  <c r="AN22"/>
  <c r="AO22" s="1"/>
  <c r="AN18"/>
  <c r="AO18" s="1"/>
  <c r="AN25"/>
  <c r="AO25" s="1"/>
  <c r="AN33"/>
  <c r="AO33" s="1"/>
  <c r="AN41"/>
  <c r="AO41" s="1"/>
  <c r="AN49"/>
  <c r="AO49" s="1"/>
  <c r="AN57"/>
  <c r="AO57" s="1"/>
  <c r="AN65"/>
  <c r="AO65" s="1"/>
  <c r="AN73"/>
  <c r="AO73" s="1"/>
  <c r="AN81"/>
  <c r="AO81" s="1"/>
  <c r="AN89"/>
  <c r="AO89" s="1"/>
  <c r="AN97"/>
  <c r="AO97" s="1"/>
  <c r="AN105"/>
  <c r="AO105" s="1"/>
  <c r="AN113"/>
  <c r="AO113" s="1"/>
  <c r="AN121"/>
  <c r="AO121" s="1"/>
  <c r="AN129"/>
  <c r="AO129" s="1"/>
  <c r="AN134"/>
  <c r="AO134" s="1"/>
  <c r="AN138"/>
  <c r="AO138" s="1"/>
  <c r="AN142"/>
  <c r="AO142" s="1"/>
  <c r="AN146"/>
  <c r="AO146" s="1"/>
  <c r="AN150"/>
  <c r="AO150" s="1"/>
  <c r="AN154"/>
  <c r="AO154" s="1"/>
  <c r="AN158"/>
  <c r="AO158" s="1"/>
  <c r="AN162"/>
  <c r="AO162" s="1"/>
  <c r="AN166"/>
  <c r="AO166" s="1"/>
  <c r="AN170"/>
  <c r="AO170" s="1"/>
  <c r="AN174"/>
  <c r="AO174" s="1"/>
  <c r="AN178"/>
  <c r="AO178" s="1"/>
  <c r="AN182"/>
  <c r="AO182" s="1"/>
  <c r="AN186"/>
  <c r="AO186" s="1"/>
  <c r="AN190"/>
  <c r="AO190" s="1"/>
  <c r="AN194"/>
  <c r="AO194" s="1"/>
  <c r="AN198"/>
  <c r="AO198" s="1"/>
  <c r="AN202"/>
  <c r="AO202" s="1"/>
  <c r="AN206"/>
  <c r="AO206" s="1"/>
  <c r="AN210"/>
  <c r="AO210" s="1"/>
  <c r="AN214"/>
  <c r="AO214" s="1"/>
  <c r="AN218"/>
  <c r="AO218" s="1"/>
  <c r="AN222"/>
  <c r="AO222" s="1"/>
  <c r="AN226"/>
  <c r="AO226" s="1"/>
  <c r="AN230"/>
  <c r="AO230" s="1"/>
  <c r="AN234"/>
  <c r="AO234" s="1"/>
  <c r="AN238"/>
  <c r="AO238" s="1"/>
  <c r="AN242"/>
  <c r="AO242" s="1"/>
  <c r="AN246"/>
  <c r="AO246" s="1"/>
  <c r="AN250"/>
  <c r="AO250" s="1"/>
  <c r="AN254"/>
  <c r="AO254" s="1"/>
  <c r="AN258"/>
  <c r="AO258" s="1"/>
  <c r="AN262"/>
  <c r="AO262" s="1"/>
  <c r="AN266"/>
  <c r="AO266" s="1"/>
  <c r="AN270"/>
  <c r="AO270" s="1"/>
  <c r="AN274"/>
  <c r="AO274" s="1"/>
  <c r="AN278"/>
  <c r="AO278" s="1"/>
  <c r="AN282"/>
  <c r="AO282" s="1"/>
  <c r="AN286"/>
  <c r="AO286" s="1"/>
  <c r="AN290"/>
  <c r="AO290" s="1"/>
  <c r="AN294"/>
  <c r="AO294" s="1"/>
  <c r="AN298"/>
  <c r="AO298" s="1"/>
  <c r="AN302"/>
  <c r="AO302" s="1"/>
  <c r="AN306"/>
  <c r="AO306" s="1"/>
  <c r="AN310"/>
  <c r="AO310" s="1"/>
  <c r="AN314"/>
  <c r="AO314" s="1"/>
  <c r="AN318"/>
  <c r="AO318" s="1"/>
  <c r="AN322"/>
  <c r="AO322" s="1"/>
  <c r="AN326"/>
  <c r="AO326" s="1"/>
  <c r="AN330"/>
  <c r="AO330" s="1"/>
  <c r="AN334"/>
  <c r="AO334" s="1"/>
  <c r="AN338"/>
  <c r="AO338" s="1"/>
  <c r="AN342"/>
  <c r="AO342" s="1"/>
  <c r="AN346"/>
  <c r="AO346" s="1"/>
  <c r="AN350"/>
  <c r="AO350" s="1"/>
  <c r="AN354"/>
  <c r="AO354" s="1"/>
  <c r="AN358"/>
  <c r="AO358" s="1"/>
  <c r="AN362"/>
  <c r="AO362" s="1"/>
  <c r="AN366"/>
  <c r="AO366" s="1"/>
  <c r="AN370"/>
  <c r="AO370" s="1"/>
  <c r="AN374"/>
  <c r="AO374" s="1"/>
  <c r="AN14"/>
  <c r="AN23"/>
  <c r="AO23" s="1"/>
  <c r="AN31"/>
  <c r="AO31" s="1"/>
  <c r="AN39"/>
  <c r="AO39" s="1"/>
  <c r="AN47"/>
  <c r="AO47" s="1"/>
  <c r="AN55"/>
  <c r="AO55" s="1"/>
  <c r="AN63"/>
  <c r="AO63" s="1"/>
  <c r="AN71"/>
  <c r="AO71" s="1"/>
  <c r="AN79"/>
  <c r="AO79" s="1"/>
  <c r="AN87"/>
  <c r="AO87" s="1"/>
  <c r="AN95"/>
  <c r="AO95" s="1"/>
  <c r="AN103"/>
  <c r="AO103" s="1"/>
  <c r="AN111"/>
  <c r="AO111" s="1"/>
  <c r="AN119"/>
  <c r="AO119" s="1"/>
  <c r="AN127"/>
  <c r="AO127" s="1"/>
  <c r="AN133"/>
  <c r="AO133" s="1"/>
  <c r="AN137"/>
  <c r="AO137" s="1"/>
  <c r="AN141"/>
  <c r="AO141" s="1"/>
  <c r="AN145"/>
  <c r="AO145" s="1"/>
  <c r="AN149"/>
  <c r="AO149" s="1"/>
  <c r="AN153"/>
  <c r="AO153" s="1"/>
  <c r="AN157"/>
  <c r="AO157" s="1"/>
  <c r="AN161"/>
  <c r="AO161" s="1"/>
  <c r="AN165"/>
  <c r="AO165" s="1"/>
  <c r="AN169"/>
  <c r="AO169" s="1"/>
  <c r="AN173"/>
  <c r="AO173" s="1"/>
  <c r="AN177"/>
  <c r="AO177" s="1"/>
  <c r="AN181"/>
  <c r="AO181" s="1"/>
  <c r="AN185"/>
  <c r="AO185" s="1"/>
  <c r="AN189"/>
  <c r="AO189" s="1"/>
  <c r="AN193"/>
  <c r="AO193" s="1"/>
  <c r="AN197"/>
  <c r="AO197" s="1"/>
  <c r="AN201"/>
  <c r="AO201" s="1"/>
  <c r="AN205"/>
  <c r="AO205" s="1"/>
  <c r="AN209"/>
  <c r="AO209" s="1"/>
  <c r="AN213"/>
  <c r="AO213" s="1"/>
  <c r="AN217"/>
  <c r="AO217" s="1"/>
  <c r="AN221"/>
  <c r="AO221" s="1"/>
  <c r="AN225"/>
  <c r="AO225" s="1"/>
  <c r="AN229"/>
  <c r="AO229" s="1"/>
  <c r="AN233"/>
  <c r="AO233" s="1"/>
  <c r="AN237"/>
  <c r="AO237" s="1"/>
  <c r="AN241"/>
  <c r="AO241" s="1"/>
  <c r="AN245"/>
  <c r="AO245" s="1"/>
  <c r="AN249"/>
  <c r="AO249" s="1"/>
  <c r="AN253"/>
  <c r="AO253" s="1"/>
  <c r="AN257"/>
  <c r="AO257" s="1"/>
  <c r="AN261"/>
  <c r="AO261" s="1"/>
  <c r="AN265"/>
  <c r="AO265" s="1"/>
  <c r="AN269"/>
  <c r="AO269" s="1"/>
  <c r="AN273"/>
  <c r="AO273" s="1"/>
  <c r="AN277"/>
  <c r="AO277" s="1"/>
  <c r="AN281"/>
  <c r="AO281" s="1"/>
  <c r="AN285"/>
  <c r="AO285" s="1"/>
  <c r="AN289"/>
  <c r="AO289" s="1"/>
  <c r="AN293"/>
  <c r="AO293" s="1"/>
  <c r="AN297"/>
  <c r="AO297" s="1"/>
  <c r="AN301"/>
  <c r="AO301" s="1"/>
  <c r="AN305"/>
  <c r="AO305" s="1"/>
  <c r="AN309"/>
  <c r="AO309" s="1"/>
  <c r="AN313"/>
  <c r="AO313" s="1"/>
  <c r="AN317"/>
  <c r="AO317" s="1"/>
  <c r="AN321"/>
  <c r="AO321" s="1"/>
  <c r="AN325"/>
  <c r="AO325" s="1"/>
  <c r="AN329"/>
  <c r="AO329" s="1"/>
  <c r="AN333"/>
  <c r="AO333" s="1"/>
  <c r="AN337"/>
  <c r="AO337" s="1"/>
  <c r="AN341"/>
  <c r="AO341" s="1"/>
  <c r="AN345"/>
  <c r="AO345" s="1"/>
  <c r="AN349"/>
  <c r="AO349" s="1"/>
  <c r="AN353"/>
  <c r="AO353" s="1"/>
  <c r="AN357"/>
  <c r="AO357" s="1"/>
  <c r="AN361"/>
  <c r="AO361" s="1"/>
  <c r="AN365"/>
  <c r="AO365" s="1"/>
  <c r="AN369"/>
  <c r="AO369" s="1"/>
  <c r="AN373"/>
  <c r="AO373" s="1"/>
  <c r="AN17"/>
  <c r="AO17" s="1"/>
  <c r="AN128"/>
  <c r="AO128" s="1"/>
  <c r="AN124"/>
  <c r="AO124" s="1"/>
  <c r="AN120"/>
  <c r="AO120" s="1"/>
  <c r="AN116"/>
  <c r="AO116" s="1"/>
  <c r="AN112"/>
  <c r="AO112" s="1"/>
  <c r="AN108"/>
  <c r="AO108" s="1"/>
  <c r="AN104"/>
  <c r="AO104" s="1"/>
  <c r="AN100"/>
  <c r="AO100" s="1"/>
  <c r="AN96"/>
  <c r="AO96" s="1"/>
  <c r="AN92"/>
  <c r="AO92" s="1"/>
  <c r="AN88"/>
  <c r="AO88" s="1"/>
  <c r="AN84"/>
  <c r="AO84" s="1"/>
  <c r="AN80"/>
  <c r="AO80" s="1"/>
  <c r="AN76"/>
  <c r="AO76" s="1"/>
  <c r="AN72"/>
  <c r="AO72" s="1"/>
  <c r="AN68"/>
  <c r="AO68" s="1"/>
  <c r="AN64"/>
  <c r="AO64" s="1"/>
  <c r="AN60"/>
  <c r="AO60" s="1"/>
  <c r="AN56"/>
  <c r="AO56" s="1"/>
  <c r="AN52"/>
  <c r="AO52" s="1"/>
  <c r="AN48"/>
  <c r="AO48" s="1"/>
  <c r="AN44"/>
  <c r="AO44" s="1"/>
  <c r="AN40"/>
  <c r="AO40" s="1"/>
  <c r="AN36"/>
  <c r="AO36" s="1"/>
  <c r="AN32"/>
  <c r="AO32" s="1"/>
  <c r="AN28"/>
  <c r="AO28" s="1"/>
  <c r="AN24"/>
  <c r="AO24" s="1"/>
  <c r="AN20"/>
  <c r="AO20" s="1"/>
  <c r="AO14"/>
  <c r="AR10" l="1"/>
  <c r="AR7"/>
  <c r="AR9"/>
  <c r="AR11" l="1"/>
</calcChain>
</file>

<file path=xl/sharedStrings.xml><?xml version="1.0" encoding="utf-8"?>
<sst xmlns="http://schemas.openxmlformats.org/spreadsheetml/2006/main" count="85" uniqueCount="76">
  <si>
    <t>q2</t>
  </si>
  <si>
    <t>r1</t>
  </si>
  <si>
    <t>r2</t>
  </si>
  <si>
    <t>r3</t>
  </si>
  <si>
    <t>r4</t>
  </si>
  <si>
    <t>r5</t>
  </si>
  <si>
    <t>a1</t>
  </si>
  <si>
    <t>h1</t>
  </si>
  <si>
    <t>g</t>
  </si>
  <si>
    <t>deg.</t>
  </si>
  <si>
    <t>rad</t>
  </si>
  <si>
    <t>K1</t>
  </si>
  <si>
    <t>A2</t>
  </si>
  <si>
    <t>A1</t>
  </si>
  <si>
    <t>D1</t>
  </si>
  <si>
    <t>K2</t>
  </si>
  <si>
    <t>K3</t>
  </si>
  <si>
    <t>D2</t>
  </si>
  <si>
    <t>q4</t>
  </si>
  <si>
    <t>q3</t>
  </si>
  <si>
    <t>deg</t>
  </si>
  <si>
    <t>q5</t>
  </si>
  <si>
    <t>s6</t>
  </si>
  <si>
    <t>m2</t>
  </si>
  <si>
    <t>m4</t>
  </si>
  <si>
    <t>m5</t>
  </si>
  <si>
    <t>m6</t>
  </si>
  <si>
    <t>Ig4</t>
  </si>
  <si>
    <t>Ig5</t>
  </si>
  <si>
    <t>w2</t>
  </si>
  <si>
    <t>w3</t>
  </si>
  <si>
    <t>w4</t>
  </si>
  <si>
    <t>w5</t>
  </si>
  <si>
    <t>s6'</t>
  </si>
  <si>
    <t>Velocities</t>
  </si>
  <si>
    <t>Positions</t>
  </si>
  <si>
    <t>a3</t>
  </si>
  <si>
    <t>a4</t>
  </si>
  <si>
    <t>a5</t>
  </si>
  <si>
    <t>g32</t>
  </si>
  <si>
    <t>g42</t>
  </si>
  <si>
    <t>g54</t>
  </si>
  <si>
    <t>g64</t>
  </si>
  <si>
    <t>Velocity Coeff.</t>
  </si>
  <si>
    <t>s6''</t>
  </si>
  <si>
    <t>g32'</t>
  </si>
  <si>
    <t>g42'</t>
  </si>
  <si>
    <t>g54'</t>
  </si>
  <si>
    <t>g64'</t>
  </si>
  <si>
    <t>Acceleration Coeff.</t>
  </si>
  <si>
    <t>Accelerations</t>
  </si>
  <si>
    <r>
      <t>Point G</t>
    </r>
    <r>
      <rPr>
        <b/>
        <u/>
        <vertAlign val="subscript"/>
        <sz val="11"/>
        <color theme="1"/>
        <rFont val="Calibri"/>
        <family val="2"/>
        <charset val="162"/>
        <scheme val="minor"/>
      </rPr>
      <t>5</t>
    </r>
  </si>
  <si>
    <t>Xg5</t>
  </si>
  <si>
    <t>Yg5</t>
  </si>
  <si>
    <t>Vx</t>
  </si>
  <si>
    <t>Vy</t>
  </si>
  <si>
    <t>ax</t>
  </si>
  <si>
    <t>ay</t>
  </si>
  <si>
    <t>F</t>
  </si>
  <si>
    <t>Force</t>
  </si>
  <si>
    <t>sign</t>
  </si>
  <si>
    <t>Torque</t>
  </si>
  <si>
    <t>E1</t>
  </si>
  <si>
    <t>TD</t>
  </si>
  <si>
    <t>E</t>
  </si>
  <si>
    <t>E2</t>
  </si>
  <si>
    <t>E3</t>
  </si>
  <si>
    <t>E4</t>
  </si>
  <si>
    <t>E5</t>
  </si>
  <si>
    <t>E6</t>
  </si>
  <si>
    <t>E7</t>
  </si>
  <si>
    <t>E8</t>
  </si>
  <si>
    <t>Son</t>
  </si>
  <si>
    <t>E9</t>
  </si>
  <si>
    <t>T_total</t>
  </si>
  <si>
    <t>Td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</si>
</sst>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Symbol"/>
      <family val="1"/>
      <charset val="2"/>
    </font>
    <font>
      <b/>
      <sz val="11"/>
      <color theme="1"/>
      <name val="Symbol"/>
      <family val="1"/>
      <charset val="2"/>
    </font>
    <font>
      <b/>
      <u/>
      <sz val="11"/>
      <color theme="1"/>
      <name val="Symbol"/>
      <family val="1"/>
      <charset val="2"/>
    </font>
    <font>
      <b/>
      <u/>
      <sz val="11"/>
      <color theme="1"/>
      <name val="Calibri"/>
      <family val="2"/>
      <charset val="162"/>
      <scheme val="minor"/>
    </font>
    <font>
      <b/>
      <u/>
      <vertAlign val="subscript"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Border="1"/>
    <xf numFmtId="0" fontId="0" fillId="0" borderId="2" xfId="0" applyFont="1" applyBorder="1"/>
    <xf numFmtId="0" fontId="3" fillId="0" borderId="5" xfId="0" applyFont="1" applyBorder="1" applyAlignment="1">
      <alignment horizontal="center"/>
    </xf>
    <xf numFmtId="0" fontId="0" fillId="0" borderId="6" xfId="0" applyFont="1" applyBorder="1"/>
    <xf numFmtId="0" fontId="0" fillId="0" borderId="7" xfId="0" applyFont="1" applyBorder="1"/>
    <xf numFmtId="0" fontId="0" fillId="0" borderId="2" xfId="0" applyBorder="1"/>
    <xf numFmtId="0" fontId="0" fillId="0" borderId="10" xfId="0" applyFont="1" applyBorder="1"/>
    <xf numFmtId="0" fontId="0" fillId="0" borderId="10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Fon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1" xfId="0" applyFont="1" applyBorder="1"/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1" xfId="0" applyFont="1" applyBorder="1"/>
    <xf numFmtId="0" fontId="5" fillId="0" borderId="0" xfId="0" applyFont="1" applyBorder="1" applyAlignment="1">
      <alignment horizontal="center"/>
    </xf>
    <xf numFmtId="0" fontId="0" fillId="0" borderId="12" xfId="0" applyBorder="1"/>
    <xf numFmtId="0" fontId="1" fillId="0" borderId="9" xfId="0" applyFont="1" applyBorder="1" applyAlignment="1">
      <alignment horizontal="center"/>
    </xf>
    <xf numFmtId="0" fontId="0" fillId="0" borderId="11" xfId="0" applyBorder="1"/>
    <xf numFmtId="0" fontId="3" fillId="0" borderId="9" xfId="0" applyFont="1" applyBorder="1" applyAlignment="1">
      <alignment horizontal="center"/>
    </xf>
    <xf numFmtId="0" fontId="0" fillId="0" borderId="13" xfId="0" applyBorder="1"/>
    <xf numFmtId="0" fontId="1" fillId="0" borderId="13" xfId="0" applyFont="1" applyBorder="1" applyAlignment="1">
      <alignment horizontal="center"/>
    </xf>
    <xf numFmtId="0" fontId="0" fillId="0" borderId="14" xfId="0" applyBorder="1"/>
    <xf numFmtId="0" fontId="5" fillId="0" borderId="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8" xfId="0" applyBorder="1"/>
    <xf numFmtId="0" fontId="0" fillId="0" borderId="4" xfId="0" applyBorder="1"/>
    <xf numFmtId="0" fontId="0" fillId="0" borderId="4" xfId="0" applyFill="1" applyBorder="1"/>
    <xf numFmtId="0" fontId="5" fillId="0" borderId="1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layout/>
    </c:title>
    <c:plotArea>
      <c:layout/>
      <c:scatterChart>
        <c:scatterStyle val="smoothMarker"/>
        <c:ser>
          <c:idx val="0"/>
          <c:order val="0"/>
          <c:tx>
            <c:v>Torque</c:v>
          </c:tx>
          <c:marker>
            <c:symbol val="none"/>
          </c:marker>
          <c:xVal>
            <c:numRef>
              <c:f>Sayfa1!$A$14:$A$374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Sayfa1!$AM$14:$AM$374</c:f>
              <c:numCache>
                <c:formatCode>General</c:formatCode>
                <c:ptCount val="361"/>
                <c:pt idx="0">
                  <c:v>76.18650841053136</c:v>
                </c:pt>
                <c:pt idx="1">
                  <c:v>74.720504721190792</c:v>
                </c:pt>
                <c:pt idx="2">
                  <c:v>73.019706146367199</c:v>
                </c:pt>
                <c:pt idx="3">
                  <c:v>71.078395904858453</c:v>
                </c:pt>
                <c:pt idx="4">
                  <c:v>68.891408222552599</c:v>
                </c:pt>
                <c:pt idx="5">
                  <c:v>66.454199286524357</c:v>
                </c:pt>
                <c:pt idx="6">
                  <c:v>63.762922904309605</c:v>
                </c:pt>
                <c:pt idx="7">
                  <c:v>60.814510920974598</c:v>
                </c:pt>
                <c:pt idx="8">
                  <c:v>57.606758386302232</c:v>
                </c:pt>
                <c:pt idx="9">
                  <c:v>54.138413389874231</c:v>
                </c:pt>
                <c:pt idx="10">
                  <c:v>50.409271391269655</c:v>
                </c:pt>
                <c:pt idx="11">
                  <c:v>46.420273764116615</c:v>
                </c:pt>
                <c:pt idx="12">
                  <c:v>42.173610144561543</c:v>
                </c:pt>
                <c:pt idx="13">
                  <c:v>37.672824025146035</c:v>
                </c:pt>
                <c:pt idx="14">
                  <c:v>32.922920862627649</c:v>
                </c:pt>
                <c:pt idx="15">
                  <c:v>27.930477771856832</c:v>
                </c:pt>
                <c:pt idx="16">
                  <c:v>22.703753656812047</c:v>
                </c:pt>
                <c:pt idx="17">
                  <c:v>23.670852009863605</c:v>
                </c:pt>
                <c:pt idx="18">
                  <c:v>31.400435204639713</c:v>
                </c:pt>
                <c:pt idx="19">
                  <c:v>39.300402418714711</c:v>
                </c:pt>
                <c:pt idx="20">
                  <c:v>47.348759044420277</c:v>
                </c:pt>
                <c:pt idx="21">
                  <c:v>55.520927773355119</c:v>
                </c:pt>
                <c:pt idx="22">
                  <c:v>63.789671446570154</c:v>
                </c:pt>
                <c:pt idx="23">
                  <c:v>72.12503609736001</c:v>
                </c:pt>
                <c:pt idx="24">
                  <c:v>80.494318534536944</c:v>
                </c:pt>
                <c:pt idx="25">
                  <c:v>88.862063125959239</c:v>
                </c:pt>
                <c:pt idx="26">
                  <c:v>97.190092688615152</c:v>
                </c:pt>
                <c:pt idx="27">
                  <c:v>105.43757854758394</c:v>
                </c:pt>
                <c:pt idx="28">
                  <c:v>113.56115486361466</c:v>
                </c:pt>
                <c:pt idx="29">
                  <c:v>121.51508221777013</c:v>
                </c:pt>
                <c:pt idx="30">
                  <c:v>129.251465150174</c:v>
                </c:pt>
                <c:pt idx="31">
                  <c:v>136.72052784741837</c:v>
                </c:pt>
                <c:pt idx="32">
                  <c:v>143.87095143072736</c:v>
                </c:pt>
                <c:pt idx="33">
                  <c:v>150.65027529004573</c:v>
                </c:pt>
                <c:pt idx="34">
                  <c:v>157.00536362051471</c:v>
                </c:pt>
                <c:pt idx="35">
                  <c:v>162.88293673993593</c:v>
                </c:pt>
                <c:pt idx="36">
                  <c:v>168.2301649046573</c:v>
                </c:pt>
                <c:pt idx="37">
                  <c:v>172.9953202188957</c:v>
                </c:pt>
                <c:pt idx="38">
                  <c:v>177.12847988964847</c:v>
                </c:pt>
                <c:pt idx="39">
                  <c:v>180.58227157792476</c:v>
                </c:pt>
                <c:pt idx="40">
                  <c:v>183.31264902061639</c:v>
                </c:pt>
                <c:pt idx="41">
                  <c:v>185.27968355092463</c:v>
                </c:pt>
                <c:pt idx="42">
                  <c:v>186.44835475297967</c:v>
                </c:pt>
                <c:pt idx="43">
                  <c:v>186.78932138711508</c:v>
                </c:pt>
                <c:pt idx="44">
                  <c:v>186.27965206354281</c:v>
                </c:pt>
                <c:pt idx="45">
                  <c:v>184.90349407120993</c:v>
                </c:pt>
                <c:pt idx="46">
                  <c:v>182.65265842252441</c:v>
                </c:pt>
                <c:pt idx="47">
                  <c:v>179.52709966872598</c:v>
                </c:pt>
                <c:pt idx="48">
                  <c:v>175.53527045709524</c:v>
                </c:pt>
                <c:pt idx="49">
                  <c:v>170.69433317774775</c:v>
                </c:pt>
                <c:pt idx="50">
                  <c:v>165.03021436906673</c:v>
                </c:pt>
                <c:pt idx="51">
                  <c:v>158.5774917424805</c:v>
                </c:pt>
                <c:pt idx="52">
                  <c:v>151.37910861403233</c:v>
                </c:pt>
                <c:pt idx="53">
                  <c:v>143.48591599928972</c:v>
                </c:pt>
                <c:pt idx="54">
                  <c:v>134.95604839780395</c:v>
                </c:pt>
                <c:pt idx="55">
                  <c:v>125.85414508618112</c:v>
                </c:pt>
                <c:pt idx="56">
                  <c:v>116.25043425928033</c:v>
                </c:pt>
                <c:pt idx="57">
                  <c:v>106.21970231413088</c:v>
                </c:pt>
                <c:pt idx="58">
                  <c:v>95.840174691387176</c:v>
                </c:pt>
                <c:pt idx="59">
                  <c:v>85.192337749159719</c:v>
                </c:pt>
                <c:pt idx="60">
                  <c:v>74.357732979854731</c:v>
                </c:pt>
                <c:pt idx="61">
                  <c:v>63.417755401974553</c:v>
                </c:pt>
                <c:pt idx="62">
                  <c:v>52.452487155588855</c:v>
                </c:pt>
                <c:pt idx="63">
                  <c:v>41.539595272200167</c:v>
                </c:pt>
                <c:pt idx="64">
                  <c:v>30.753319419859913</c:v>
                </c:pt>
                <c:pt idx="65">
                  <c:v>20.163571345771331</c:v>
                </c:pt>
                <c:pt idx="66">
                  <c:v>9.8351629979728799</c:v>
                </c:pt>
                <c:pt idx="67">
                  <c:v>0.17282482448058717</c:v>
                </c:pt>
                <c:pt idx="68">
                  <c:v>9.8075266927058458</c:v>
                </c:pt>
                <c:pt idx="69">
                  <c:v>19.022628147425657</c:v>
                </c:pt>
                <c:pt idx="70">
                  <c:v>27.778555919825116</c:v>
                </c:pt>
                <c:pt idx="71">
                  <c:v>36.042530196999479</c:v>
                </c:pt>
                <c:pt idx="72">
                  <c:v>43.788489843795716</c:v>
                </c:pt>
                <c:pt idx="73">
                  <c:v>50.996904207752237</c:v>
                </c:pt>
                <c:pt idx="74">
                  <c:v>57.654487044737955</c:v>
                </c:pt>
                <c:pt idx="75">
                  <c:v>63.753829225285102</c:v>
                </c:pt>
                <c:pt idx="76">
                  <c:v>69.292967270570884</c:v>
                </c:pt>
                <c:pt idx="77">
                  <c:v>74.274904506620373</c:v>
                </c:pt>
                <c:pt idx="78">
                  <c:v>78.707100820043806</c:v>
                </c:pt>
                <c:pt idx="79">
                  <c:v>82.600945763286759</c:v>
                </c:pt>
                <c:pt idx="80">
                  <c:v>85.971228208906737</c:v>
                </c:pt>
                <c:pt idx="81">
                  <c:v>88.835614002955055</c:v>
                </c:pt>
                <c:pt idx="82">
                  <c:v>91.214141218965551</c:v>
                </c:pt>
                <c:pt idx="83">
                  <c:v>93.128740754603001</c:v>
                </c:pt>
                <c:pt idx="84">
                  <c:v>94.602788214832231</c:v>
                </c:pt>
                <c:pt idx="85">
                  <c:v>95.660691344536602</c:v>
                </c:pt>
                <c:pt idx="86">
                  <c:v>96.327515749801094</c:v>
                </c:pt>
                <c:pt idx="87">
                  <c:v>96.628650305713336</c:v>
                </c:pt>
                <c:pt idx="88">
                  <c:v>96.589512502374731</c:v>
                </c:pt>
                <c:pt idx="89">
                  <c:v>96.235293031586338</c:v>
                </c:pt>
                <c:pt idx="90">
                  <c:v>95.590738158174489</c:v>
                </c:pt>
                <c:pt idx="91">
                  <c:v>94.679967839540808</c:v>
                </c:pt>
                <c:pt idx="92">
                  <c:v>93.526327138002387</c:v>
                </c:pt>
                <c:pt idx="93">
                  <c:v>92.152268193602325</c:v>
                </c:pt>
                <c:pt idx="94">
                  <c:v>90.57925986998606</c:v>
                </c:pt>
                <c:pt idx="95">
                  <c:v>88.827722132347901</c:v>
                </c:pt>
                <c:pt idx="96">
                  <c:v>86.916982245007787</c:v>
                </c:pt>
                <c:pt idx="97">
                  <c:v>84.865249968919755</c:v>
                </c:pt>
                <c:pt idx="98">
                  <c:v>82.689609080263892</c:v>
                </c:pt>
                <c:pt idx="99">
                  <c:v>80.406022706201369</c:v>
                </c:pt>
                <c:pt idx="100">
                  <c:v>78.029350170856659</c:v>
                </c:pt>
                <c:pt idx="101">
                  <c:v>75.573373253722252</c:v>
                </c:pt>
                <c:pt idx="102">
                  <c:v>73.050829975865128</c:v>
                </c:pt>
                <c:pt idx="103">
                  <c:v>70.47345424024671</c:v>
                </c:pt>
                <c:pt idx="104">
                  <c:v>67.852019856319032</c:v>
                </c:pt>
                <c:pt idx="105">
                  <c:v>65.196387672344954</c:v>
                </c:pt>
                <c:pt idx="106">
                  <c:v>62.51555471921877</c:v>
                </c:pt>
                <c:pt idx="107">
                  <c:v>59.817704435478973</c:v>
                </c:pt>
                <c:pt idx="108">
                  <c:v>57.110257193943539</c:v>
                </c:pt>
                <c:pt idx="109">
                  <c:v>54.39992048585448</c:v>
                </c:pt>
                <c:pt idx="110">
                  <c:v>51.692738238816503</c:v>
                </c:pt>
                <c:pt idx="111">
                  <c:v>48.994138850818487</c:v>
                </c:pt>
                <c:pt idx="112">
                  <c:v>46.308981615037929</c:v>
                </c:pt>
                <c:pt idx="113">
                  <c:v>43.641601289926335</c:v>
                </c:pt>
                <c:pt idx="114">
                  <c:v>40.995850637346358</c:v>
                </c:pt>
                <c:pt idx="115">
                  <c:v>38.375140809323597</c:v>
                </c:pt>
                <c:pt idx="116">
                  <c:v>35.782479512436012</c:v>
                </c:pt>
                <c:pt idx="117">
                  <c:v>33.220506918982217</c:v>
                </c:pt>
                <c:pt idx="118">
                  <c:v>30.691529326894994</c:v>
                </c:pt>
                <c:pt idx="119">
                  <c:v>28.19755059680579</c:v>
                </c:pt>
                <c:pt idx="120">
                  <c:v>25.74030141559005</c:v>
                </c:pt>
                <c:pt idx="121">
                  <c:v>23.321266451910269</c:v>
                </c:pt>
                <c:pt idx="122">
                  <c:v>20.941709481437343</c:v>
                </c:pt>
                <c:pt idx="123">
                  <c:v>18.602696568183568</c:v>
                </c:pt>
                <c:pt idx="124">
                  <c:v>16.305117394311935</c:v>
                </c:pt>
                <c:pt idx="125">
                  <c:v>14.049704834333584</c:v>
                </c:pt>
                <c:pt idx="126">
                  <c:v>11.837052871256722</c:v>
                </c:pt>
                <c:pt idx="127">
                  <c:v>10.242138476234942</c:v>
                </c:pt>
                <c:pt idx="128">
                  <c:v>11.360369807224449</c:v>
                </c:pt>
                <c:pt idx="129">
                  <c:v>12.942957226927696</c:v>
                </c:pt>
                <c:pt idx="130">
                  <c:v>14.479279918421767</c:v>
                </c:pt>
                <c:pt idx="131">
                  <c:v>15.969048418898883</c:v>
                </c:pt>
                <c:pt idx="132">
                  <c:v>17.412019429167778</c:v>
                </c:pt>
                <c:pt idx="133">
                  <c:v>18.807989533146792</c:v>
                </c:pt>
                <c:pt idx="134">
                  <c:v>20.156789687179824</c:v>
                </c:pt>
                <c:pt idx="135">
                  <c:v>21.458280423154036</c:v>
                </c:pt>
                <c:pt idx="136">
                  <c:v>22.712347712617884</c:v>
                </c:pt>
                <c:pt idx="137">
                  <c:v>23.918899442236608</c:v>
                </c:pt>
                <c:pt idx="138">
                  <c:v>25.077862453982799</c:v>
                </c:pt>
                <c:pt idx="139">
                  <c:v>26.18918010638086</c:v>
                </c:pt>
                <c:pt idx="140">
                  <c:v>27.252810315914942</c:v>
                </c:pt>
                <c:pt idx="141">
                  <c:v>28.268724040348737</c:v>
                </c:pt>
                <c:pt idx="142">
                  <c:v>29.236904168155824</c:v>
                </c:pt>
                <c:pt idx="143">
                  <c:v>30.157344780585813</c:v>
                </c:pt>
                <c:pt idx="144">
                  <c:v>31.030050754992587</c:v>
                </c:pt>
                <c:pt idx="145">
                  <c:v>31.855037680038699</c:v>
                </c:pt>
                <c:pt idx="146">
                  <c:v>32.632332055166906</c:v>
                </c:pt>
                <c:pt idx="147">
                  <c:v>33.361971748382039</c:v>
                </c:pt>
                <c:pt idx="148">
                  <c:v>34.044006687858399</c:v>
                </c:pt>
                <c:pt idx="149">
                  <c:v>34.67849976423561</c:v>
                </c:pt>
                <c:pt idx="150">
                  <c:v>35.265527921660436</c:v>
                </c:pt>
                <c:pt idx="151">
                  <c:v>35.805183416703251</c:v>
                </c:pt>
                <c:pt idx="152">
                  <c:v>36.297575225236223</c:v>
                </c:pt>
                <c:pt idx="153">
                  <c:v>36.742830578193285</c:v>
                </c:pt>
                <c:pt idx="154">
                  <c:v>37.141096607881195</c:v>
                </c:pt>
                <c:pt idx="155">
                  <c:v>37.492542087153225</c:v>
                </c:pt>
                <c:pt idx="156">
                  <c:v>37.797359244335041</c:v>
                </c:pt>
                <c:pt idx="157">
                  <c:v>38.055765637283073</c:v>
                </c:pt>
                <c:pt idx="158">
                  <c:v>38.626844630143971</c:v>
                </c:pt>
                <c:pt idx="159">
                  <c:v>39.177523194777251</c:v>
                </c:pt>
                <c:pt idx="160">
                  <c:v>39.684455156109323</c:v>
                </c:pt>
                <c:pt idx="161">
                  <c:v>40.147936250500578</c:v>
                </c:pt>
                <c:pt idx="162">
                  <c:v>40.568283237805588</c:v>
                </c:pt>
                <c:pt idx="163">
                  <c:v>40.947689461890576</c:v>
                </c:pt>
                <c:pt idx="164">
                  <c:v>41.28543946218447</c:v>
                </c:pt>
                <c:pt idx="165">
                  <c:v>41.581169223444007</c:v>
                </c:pt>
                <c:pt idx="166">
                  <c:v>41.8352939093473</c:v>
                </c:pt>
                <c:pt idx="167">
                  <c:v>42.048257046861451</c:v>
                </c:pt>
                <c:pt idx="168">
                  <c:v>42.505102555493423</c:v>
                </c:pt>
                <c:pt idx="169">
                  <c:v>42.936732491133661</c:v>
                </c:pt>
                <c:pt idx="170">
                  <c:v>43.33195755579456</c:v>
                </c:pt>
                <c:pt idx="171">
                  <c:v>43.691152705542564</c:v>
                </c:pt>
                <c:pt idx="172">
                  <c:v>44.014712376978679</c:v>
                </c:pt>
                <c:pt idx="173">
                  <c:v>44.303051129906905</c:v>
                </c:pt>
                <c:pt idx="174">
                  <c:v>44.556604185666089</c:v>
                </c:pt>
                <c:pt idx="175">
                  <c:v>44.775827854705227</c:v>
                </c:pt>
                <c:pt idx="176">
                  <c:v>44.961199847634823</c:v>
                </c:pt>
                <c:pt idx="177">
                  <c:v>45.113219464676348</c:v>
                </c:pt>
                <c:pt idx="178">
                  <c:v>45.23240765915692</c:v>
                </c:pt>
                <c:pt idx="179">
                  <c:v>45.319306971452583</c:v>
                </c:pt>
                <c:pt idx="180">
                  <c:v>45.374481330586491</c:v>
                </c:pt>
                <c:pt idx="181">
                  <c:v>88.550238833971022</c:v>
                </c:pt>
                <c:pt idx="182">
                  <c:v>87.89668583458058</c:v>
                </c:pt>
                <c:pt idx="183">
                  <c:v>87.209596569147962</c:v>
                </c:pt>
                <c:pt idx="184">
                  <c:v>86.489937812471169</c:v>
                </c:pt>
                <c:pt idx="185">
                  <c:v>85.738695873064927</c:v>
                </c:pt>
                <c:pt idx="186">
                  <c:v>84.956875352961873</c:v>
                </c:pt>
                <c:pt idx="187">
                  <c:v>84.145497760432832</c:v>
                </c:pt>
                <c:pt idx="188">
                  <c:v>83.305599980527518</c:v>
                </c:pt>
                <c:pt idx="189">
                  <c:v>82.438232609357669</c:v>
                </c:pt>
                <c:pt idx="190">
                  <c:v>81.544458159047366</c:v>
                </c:pt>
                <c:pt idx="191">
                  <c:v>80.625349141264024</c:v>
                </c:pt>
                <c:pt idx="192">
                  <c:v>79.68198603820332</c:v>
                </c:pt>
                <c:pt idx="193">
                  <c:v>78.71545517083355</c:v>
                </c:pt>
                <c:pt idx="194">
                  <c:v>77.726846475076243</c:v>
                </c:pt>
                <c:pt idx="195">
                  <c:v>76.71725119744022</c:v>
                </c:pt>
                <c:pt idx="196">
                  <c:v>75.687759522380603</c:v>
                </c:pt>
                <c:pt idx="197">
                  <c:v>74.639458144358215</c:v>
                </c:pt>
                <c:pt idx="198">
                  <c:v>73.573427798176652</c:v>
                </c:pt>
                <c:pt idx="199">
                  <c:v>72.490740761709674</c:v>
                </c:pt>
                <c:pt idx="200">
                  <c:v>71.392458345548008</c:v>
                </c:pt>
                <c:pt idx="201">
                  <c:v>70.279628384424782</c:v>
                </c:pt>
                <c:pt idx="202">
                  <c:v>69.153282745482301</c:v>
                </c:pt>
                <c:pt idx="203">
                  <c:v>68.014434868544853</c:v>
                </c:pt>
                <c:pt idx="204">
                  <c:v>66.864077353525104</c:v>
                </c:pt>
                <c:pt idx="205">
                  <c:v>65.703179609948478</c:v>
                </c:pt>
                <c:pt idx="206">
                  <c:v>64.532685583288412</c:v>
                </c:pt>
                <c:pt idx="207">
                  <c:v>63.353511572400379</c:v>
                </c:pt>
                <c:pt idx="208">
                  <c:v>62.166544151802839</c:v>
                </c:pt>
                <c:pt idx="209">
                  <c:v>60.972638211877729</c:v>
                </c:pt>
                <c:pt idx="210">
                  <c:v>59.772615129278648</c:v>
                </c:pt>
                <c:pt idx="211">
                  <c:v>58.567261078914058</c:v>
                </c:pt>
                <c:pt idx="212">
                  <c:v>57.357325497844819</c:v>
                </c:pt>
                <c:pt idx="213">
                  <c:v>56.143519710299621</c:v>
                </c:pt>
                <c:pt idx="214">
                  <c:v>54.926515721774415</c:v>
                </c:pt>
                <c:pt idx="215">
                  <c:v>53.706945188855627</c:v>
                </c:pt>
                <c:pt idx="216">
                  <c:v>52.485398570004556</c:v>
                </c:pt>
                <c:pt idx="217">
                  <c:v>51.26242446107323</c:v>
                </c:pt>
                <c:pt idx="218">
                  <c:v>50.038529117798582</c:v>
                </c:pt>
                <c:pt idx="219">
                  <c:v>48.814176165967758</c:v>
                </c:pt>
                <c:pt idx="220">
                  <c:v>47.589786498367395</c:v>
                </c:pt>
                <c:pt idx="221">
                  <c:v>46.365738356043558</c:v>
                </c:pt>
                <c:pt idx="222">
                  <c:v>45.14236758982689</c:v>
                </c:pt>
                <c:pt idx="223">
                  <c:v>43.919968096529729</c:v>
                </c:pt>
                <c:pt idx="224">
                  <c:v>42.698792422718839</c:v>
                </c:pt>
                <c:pt idx="225">
                  <c:v>41.479052527523876</c:v>
                </c:pt>
                <c:pt idx="226">
                  <c:v>40.260920694578559</c:v>
                </c:pt>
                <c:pt idx="227">
                  <c:v>39.044530581913243</c:v>
                </c:pt>
                <c:pt idx="228">
                  <c:v>37.829978397455157</c:v>
                </c:pt>
                <c:pt idx="229">
                  <c:v>36.617324186742984</c:v>
                </c:pt>
                <c:pt idx="230">
                  <c:v>35.406593218551144</c:v>
                </c:pt>
                <c:pt idx="231">
                  <c:v>34.197777453350923</c:v>
                </c:pt>
                <c:pt idx="232">
                  <c:v>32.990837078920528</c:v>
                </c:pt>
                <c:pt idx="233">
                  <c:v>31.785702096966432</c:v>
                </c:pt>
                <c:pt idx="234">
                  <c:v>30.582273944334965</c:v>
                </c:pt>
                <c:pt idx="235">
                  <c:v>29.380427132284371</c:v>
                </c:pt>
                <c:pt idx="236">
                  <c:v>28.180010887353141</c:v>
                </c:pt>
                <c:pt idx="237">
                  <c:v>26.980850777606133</c:v>
                </c:pt>
                <c:pt idx="238">
                  <c:v>25.78275030845645</c:v>
                </c:pt>
                <c:pt idx="239">
                  <c:v>24.585492472850113</c:v>
                </c:pt>
                <c:pt idx="240">
                  <c:v>23.388841241360097</c:v>
                </c:pt>
                <c:pt idx="241">
                  <c:v>22.192542978647463</c:v>
                </c:pt>
                <c:pt idx="242">
                  <c:v>20.996327773814389</c:v>
                </c:pt>
                <c:pt idx="243">
                  <c:v>19.799910673377525</c:v>
                </c:pt>
                <c:pt idx="244">
                  <c:v>18.602992806919435</c:v>
                </c:pt>
                <c:pt idx="245">
                  <c:v>17.405262396921316</c:v>
                </c:pt>
                <c:pt idx="246">
                  <c:v>16.206395645819139</c:v>
                </c:pt>
                <c:pt idx="247">
                  <c:v>15.006057494950415</c:v>
                </c:pt>
                <c:pt idx="248">
                  <c:v>13.803902251744839</c:v>
                </c:pt>
                <c:pt idx="249">
                  <c:v>12.599574083249951</c:v>
                </c:pt>
                <c:pt idx="250">
                  <c:v>11.392707375844383</c:v>
                </c:pt>
                <c:pt idx="251">
                  <c:v>10.182926962769949</c:v>
                </c:pt>
                <c:pt idx="252">
                  <c:v>8.9698482228818541</c:v>
                </c:pt>
                <c:pt idx="253">
                  <c:v>7.753077055757859</c:v>
                </c:pt>
                <c:pt idx="254">
                  <c:v>6.5322097400142072</c:v>
                </c:pt>
                <c:pt idx="255">
                  <c:v>5.3068326833120745</c:v>
                </c:pt>
                <c:pt idx="256">
                  <c:v>4.0765220741087127</c:v>
                </c:pt>
                <c:pt idx="257">
                  <c:v>2.8408434466836945</c:v>
                </c:pt>
                <c:pt idx="258">
                  <c:v>1.5993511723409002</c:v>
                </c:pt>
                <c:pt idx="259">
                  <c:v>0.35158789094192383</c:v>
                </c:pt>
                <c:pt idx="260">
                  <c:v>0.90291610194571159</c:v>
                </c:pt>
                <c:pt idx="261">
                  <c:v>2.1646434960149974</c:v>
                </c:pt>
                <c:pt idx="262">
                  <c:v>3.4340906181891917</c:v>
                </c:pt>
                <c:pt idx="263">
                  <c:v>4.7117680777920006</c:v>
                </c:pt>
                <c:pt idx="264">
                  <c:v>5.9982013865870147</c:v>
                </c:pt>
                <c:pt idx="265">
                  <c:v>7.2939315349834803</c:v>
                </c:pt>
                <c:pt idx="266">
                  <c:v>8.5995155054993777</c:v>
                </c:pt>
                <c:pt idx="267">
                  <c:v>9.9155267045290216</c:v>
                </c:pt>
                <c:pt idx="268">
                  <c:v>11.242555293577462</c:v>
                </c:pt>
                <c:pt idx="269">
                  <c:v>12.581208401402106</c:v>
                </c:pt>
                <c:pt idx="270">
                  <c:v>9.5276208139359113</c:v>
                </c:pt>
                <c:pt idx="271">
                  <c:v>10.457451810671319</c:v>
                </c:pt>
                <c:pt idx="272">
                  <c:v>11.3952010261015</c:v>
                </c:pt>
                <c:pt idx="273">
                  <c:v>12.341154292958208</c:v>
                </c:pt>
                <c:pt idx="274">
                  <c:v>13.295618428120266</c:v>
                </c:pt>
                <c:pt idx="275">
                  <c:v>14.258921068257083</c:v>
                </c:pt>
                <c:pt idx="276">
                  <c:v>15.231410266527208</c:v>
                </c:pt>
                <c:pt idx="277">
                  <c:v>16.213453837952478</c:v>
                </c:pt>
                <c:pt idx="278">
                  <c:v>17.205438442512879</c:v>
                </c:pt>
                <c:pt idx="279">
                  <c:v>18.207768396497801</c:v>
                </c:pt>
                <c:pt idx="280">
                  <c:v>19.220864204197202</c:v>
                </c:pt>
                <c:pt idx="281">
                  <c:v>20.245160803610375</c:v>
                </c:pt>
                <c:pt idx="282">
                  <c:v>21.281105521471794</c:v>
                </c:pt>
                <c:pt idx="283">
                  <c:v>22.329155734539547</c:v>
                </c:pt>
                <c:pt idx="284">
                  <c:v>23.389776235739117</c:v>
                </c:pt>
                <c:pt idx="285">
                  <c:v>24.463436305407001</c:v>
                </c:pt>
                <c:pt idx="286">
                  <c:v>25.550606489504869</c:v>
                </c:pt>
                <c:pt idx="287">
                  <c:v>26.651755088288933</c:v>
                </c:pt>
                <c:pt idx="288">
                  <c:v>27.767344360482721</c:v>
                </c:pt>
                <c:pt idx="289">
                  <c:v>28.897826449537238</c:v>
                </c:pt>
                <c:pt idx="290">
                  <c:v>30.043639040032033</c:v>
                </c:pt>
                <c:pt idx="291">
                  <c:v>31.205200753690384</c:v>
                </c:pt>
                <c:pt idx="292">
                  <c:v>32.38290629583021</c:v>
                </c:pt>
                <c:pt idx="293">
                  <c:v>33.577121364350894</c:v>
                </c:pt>
                <c:pt idx="294">
                  <c:v>34.788177334557837</c:v>
                </c:pt>
                <c:pt idx="295">
                  <c:v>36.016365734248367</c:v>
                </c:pt>
                <c:pt idx="296">
                  <c:v>37.261932524519004</c:v>
                </c:pt>
                <c:pt idx="297">
                  <c:v>38.525072202709538</c:v>
                </c:pt>
                <c:pt idx="298">
                  <c:v>39.805921744760965</c:v>
                </c:pt>
                <c:pt idx="299">
                  <c:v>41.104554405047956</c:v>
                </c:pt>
                <c:pt idx="300">
                  <c:v>42.420973392436977</c:v>
                </c:pt>
                <c:pt idx="301">
                  <c:v>43.755105441926872</c:v>
                </c:pt>
                <c:pt idx="302">
                  <c:v>45.106794301759592</c:v>
                </c:pt>
                <c:pt idx="303">
                  <c:v>46.475794156326756</c:v>
                </c:pt>
                <c:pt idx="304">
                  <c:v>47.861763005574126</c:v>
                </c:pt>
                <c:pt idx="305">
                  <c:v>49.264256021896244</c:v>
                </c:pt>
                <c:pt idx="306">
                  <c:v>50.682718905752765</c:v>
                </c:pt>
                <c:pt idx="307">
                  <c:v>52.116481261402974</c:v>
                </c:pt>
                <c:pt idx="308">
                  <c:v>53.564750014275027</c:v>
                </c:pt>
                <c:pt idx="309">
                  <c:v>55.026602891554731</c:v>
                </c:pt>
                <c:pt idx="310">
                  <c:v>56.500981987612718</c:v>
                </c:pt>
                <c:pt idx="311">
                  <c:v>57.986687435890445</c:v>
                </c:pt>
                <c:pt idx="312">
                  <c:v>59.482371208839325</c:v>
                </c:pt>
                <c:pt idx="313">
                  <c:v>60.986531067484485</c:v>
                </c:pt>
                <c:pt idx="314">
                  <c:v>62.497504682148922</c:v>
                </c:pt>
                <c:pt idx="315">
                  <c:v>64.013463945844549</c:v>
                </c:pt>
                <c:pt idx="316">
                  <c:v>65.532409501849543</c:v>
                </c:pt>
                <c:pt idx="317">
                  <c:v>67.052165507009278</c:v>
                </c:pt>
                <c:pt idx="318">
                  <c:v>68.570374652388907</c:v>
                </c:pt>
                <c:pt idx="319">
                  <c:v>70.0844934630436</c:v>
                </c:pt>
                <c:pt idx="320">
                  <c:v>71.591787898883396</c:v>
                </c:pt>
                <c:pt idx="321">
                  <c:v>73.089329278925504</c:v>
                </c:pt>
                <c:pt idx="322">
                  <c:v>74.57399055163603</c:v>
                </c:pt>
                <c:pt idx="323">
                  <c:v>76.042442934599421</c:v>
                </c:pt>
                <c:pt idx="324">
                  <c:v>77.491152947440668</c:v>
                </c:pt>
                <c:pt idx="325">
                  <c:v>78.916379862763307</c:v>
                </c:pt>
                <c:pt idx="326">
                  <c:v>80.314173600891436</c:v>
                </c:pt>
                <c:pt idx="327">
                  <c:v>81.680373095428422</c:v>
                </c:pt>
                <c:pt idx="328">
                  <c:v>83.010605158103687</c:v>
                </c:pt>
                <c:pt idx="329">
                  <c:v>84.300283873069418</c:v>
                </c:pt>
                <c:pt idx="330">
                  <c:v>85.544610552792719</c:v>
                </c:pt>
                <c:pt idx="331">
                  <c:v>86.73857428995116</c:v>
                </c:pt>
                <c:pt idx="332">
                  <c:v>87.876953142347844</c:v>
                </c:pt>
                <c:pt idx="333">
                  <c:v>88.954315990806862</c:v>
                </c:pt>
                <c:pt idx="334">
                  <c:v>89.965025113336793</c:v>
                </c:pt>
                <c:pt idx="335">
                  <c:v>90.903239522605674</c:v>
                </c:pt>
                <c:pt idx="336">
                  <c:v>91.762919117943881</c:v>
                </c:pt>
                <c:pt idx="337">
                  <c:v>92.537829707728548</c:v>
                </c:pt>
                <c:pt idx="338">
                  <c:v>93.221548963180155</c:v>
                </c:pt>
                <c:pt idx="339">
                  <c:v>93.807473370239649</c:v>
                </c:pt>
                <c:pt idx="340">
                  <c:v>94.288826252425736</c:v>
                </c:pt>
                <c:pt idx="341">
                  <c:v>94.658666944367866</c:v>
                </c:pt>
                <c:pt idx="342">
                  <c:v>94.909901203074682</c:v>
                </c:pt>
                <c:pt idx="343">
                  <c:v>95.035292951976587</c:v>
                </c:pt>
                <c:pt idx="344">
                  <c:v>95.027477461381409</c:v>
                </c:pt>
                <c:pt idx="345">
                  <c:v>94.878976078140454</c:v>
                </c:pt>
                <c:pt idx="346">
                  <c:v>94.582212627109755</c:v>
                </c:pt>
                <c:pt idx="347">
                  <c:v>94.129531617304195</c:v>
                </c:pt>
                <c:pt idx="348">
                  <c:v>93.51321839645631</c:v>
                </c:pt>
                <c:pt idx="349">
                  <c:v>92.725521408954847</c:v>
                </c:pt>
                <c:pt idx="350">
                  <c:v>91.758676723704497</c:v>
                </c:pt>
                <c:pt idx="351">
                  <c:v>90.60493501021999</c:v>
                </c:pt>
                <c:pt idx="352">
                  <c:v>89.256591153075391</c:v>
                </c:pt>
                <c:pt idx="353">
                  <c:v>88.148236290981515</c:v>
                </c:pt>
                <c:pt idx="354">
                  <c:v>87.106205691864886</c:v>
                </c:pt>
                <c:pt idx="355">
                  <c:v>85.852890900857602</c:v>
                </c:pt>
                <c:pt idx="356">
                  <c:v>84.380441165132851</c:v>
                </c:pt>
                <c:pt idx="357">
                  <c:v>82.687292862599435</c:v>
                </c:pt>
                <c:pt idx="358">
                  <c:v>80.761172138030815</c:v>
                </c:pt>
                <c:pt idx="359">
                  <c:v>78.59396415077299</c:v>
                </c:pt>
                <c:pt idx="360">
                  <c:v>76.186508410531431</c:v>
                </c:pt>
              </c:numCache>
            </c:numRef>
          </c:yVal>
          <c:smooth val="1"/>
        </c:ser>
        <c:ser>
          <c:idx val="1"/>
          <c:order val="1"/>
          <c:tx>
            <c:v>Td</c:v>
          </c:tx>
          <c:marker>
            <c:symbol val="none"/>
          </c:marker>
          <c:xVal>
            <c:numRef>
              <c:f>Sayfa1!$A$14:$A$374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Sayfa1!$AN$14:$AN$374</c:f>
              <c:numCache>
                <c:formatCode>General</c:formatCode>
                <c:ptCount val="361"/>
                <c:pt idx="0">
                  <c:v>59.489529522389319</c:v>
                </c:pt>
                <c:pt idx="1">
                  <c:v>59.489529522389319</c:v>
                </c:pt>
                <c:pt idx="2">
                  <c:v>59.489529522389319</c:v>
                </c:pt>
                <c:pt idx="3">
                  <c:v>59.489529522389319</c:v>
                </c:pt>
                <c:pt idx="4">
                  <c:v>59.489529522389319</c:v>
                </c:pt>
                <c:pt idx="5">
                  <c:v>59.489529522389319</c:v>
                </c:pt>
                <c:pt idx="6">
                  <c:v>59.489529522389319</c:v>
                </c:pt>
                <c:pt idx="7">
                  <c:v>59.489529522389319</c:v>
                </c:pt>
                <c:pt idx="8">
                  <c:v>59.489529522389319</c:v>
                </c:pt>
                <c:pt idx="9">
                  <c:v>59.489529522389319</c:v>
                </c:pt>
                <c:pt idx="10">
                  <c:v>59.489529522389319</c:v>
                </c:pt>
                <c:pt idx="11">
                  <c:v>59.489529522389319</c:v>
                </c:pt>
                <c:pt idx="12">
                  <c:v>59.489529522389319</c:v>
                </c:pt>
                <c:pt idx="13">
                  <c:v>59.489529522389319</c:v>
                </c:pt>
                <c:pt idx="14">
                  <c:v>59.489529522389319</c:v>
                </c:pt>
                <c:pt idx="15">
                  <c:v>59.489529522389319</c:v>
                </c:pt>
                <c:pt idx="16">
                  <c:v>59.489529522389319</c:v>
                </c:pt>
                <c:pt idx="17">
                  <c:v>59.489529522389319</c:v>
                </c:pt>
                <c:pt idx="18">
                  <c:v>59.489529522389319</c:v>
                </c:pt>
                <c:pt idx="19">
                  <c:v>59.489529522389319</c:v>
                </c:pt>
                <c:pt idx="20">
                  <c:v>59.489529522389319</c:v>
                </c:pt>
                <c:pt idx="21">
                  <c:v>59.489529522389319</c:v>
                </c:pt>
                <c:pt idx="22">
                  <c:v>59.489529522389319</c:v>
                </c:pt>
                <c:pt idx="23">
                  <c:v>59.489529522389319</c:v>
                </c:pt>
                <c:pt idx="24">
                  <c:v>59.489529522389319</c:v>
                </c:pt>
                <c:pt idx="25">
                  <c:v>59.489529522389319</c:v>
                </c:pt>
                <c:pt idx="26">
                  <c:v>59.489529522389319</c:v>
                </c:pt>
                <c:pt idx="27">
                  <c:v>59.489529522389319</c:v>
                </c:pt>
                <c:pt idx="28">
                  <c:v>59.489529522389319</c:v>
                </c:pt>
                <c:pt idx="29">
                  <c:v>59.489529522389319</c:v>
                </c:pt>
                <c:pt idx="30">
                  <c:v>59.489529522389319</c:v>
                </c:pt>
                <c:pt idx="31">
                  <c:v>59.489529522389319</c:v>
                </c:pt>
                <c:pt idx="32">
                  <c:v>59.489529522389319</c:v>
                </c:pt>
                <c:pt idx="33">
                  <c:v>59.489529522389319</c:v>
                </c:pt>
                <c:pt idx="34">
                  <c:v>59.489529522389319</c:v>
                </c:pt>
                <c:pt idx="35">
                  <c:v>59.489529522389319</c:v>
                </c:pt>
                <c:pt idx="36">
                  <c:v>59.489529522389319</c:v>
                </c:pt>
                <c:pt idx="37">
                  <c:v>59.489529522389319</c:v>
                </c:pt>
                <c:pt idx="38">
                  <c:v>59.489529522389319</c:v>
                </c:pt>
                <c:pt idx="39">
                  <c:v>59.489529522389319</c:v>
                </c:pt>
                <c:pt idx="40">
                  <c:v>59.489529522389319</c:v>
                </c:pt>
                <c:pt idx="41">
                  <c:v>59.489529522389319</c:v>
                </c:pt>
                <c:pt idx="42">
                  <c:v>59.489529522389319</c:v>
                </c:pt>
                <c:pt idx="43">
                  <c:v>59.489529522389319</c:v>
                </c:pt>
                <c:pt idx="44">
                  <c:v>59.489529522389319</c:v>
                </c:pt>
                <c:pt idx="45">
                  <c:v>59.489529522389319</c:v>
                </c:pt>
                <c:pt idx="46">
                  <c:v>59.489529522389319</c:v>
                </c:pt>
                <c:pt idx="47">
                  <c:v>59.489529522389319</c:v>
                </c:pt>
                <c:pt idx="48">
                  <c:v>59.489529522389319</c:v>
                </c:pt>
                <c:pt idx="49">
                  <c:v>59.489529522389319</c:v>
                </c:pt>
                <c:pt idx="50">
                  <c:v>59.489529522389319</c:v>
                </c:pt>
                <c:pt idx="51">
                  <c:v>59.489529522389319</c:v>
                </c:pt>
                <c:pt idx="52">
                  <c:v>59.489529522389319</c:v>
                </c:pt>
                <c:pt idx="53">
                  <c:v>59.489529522389319</c:v>
                </c:pt>
                <c:pt idx="54">
                  <c:v>59.489529522389319</c:v>
                </c:pt>
                <c:pt idx="55">
                  <c:v>59.489529522389319</c:v>
                </c:pt>
                <c:pt idx="56">
                  <c:v>59.489529522389319</c:v>
                </c:pt>
                <c:pt idx="57">
                  <c:v>59.489529522389319</c:v>
                </c:pt>
                <c:pt idx="58">
                  <c:v>59.489529522389319</c:v>
                </c:pt>
                <c:pt idx="59">
                  <c:v>59.489529522389319</c:v>
                </c:pt>
                <c:pt idx="60">
                  <c:v>59.489529522389319</c:v>
                </c:pt>
                <c:pt idx="61">
                  <c:v>59.489529522389319</c:v>
                </c:pt>
                <c:pt idx="62">
                  <c:v>59.489529522389319</c:v>
                </c:pt>
                <c:pt idx="63">
                  <c:v>59.489529522389319</c:v>
                </c:pt>
                <c:pt idx="64">
                  <c:v>59.489529522389319</c:v>
                </c:pt>
                <c:pt idx="65">
                  <c:v>59.489529522389319</c:v>
                </c:pt>
                <c:pt idx="66">
                  <c:v>59.489529522389319</c:v>
                </c:pt>
                <c:pt idx="67">
                  <c:v>59.489529522389319</c:v>
                </c:pt>
                <c:pt idx="68">
                  <c:v>59.489529522389319</c:v>
                </c:pt>
                <c:pt idx="69">
                  <c:v>59.489529522389319</c:v>
                </c:pt>
                <c:pt idx="70">
                  <c:v>59.489529522389319</c:v>
                </c:pt>
                <c:pt idx="71">
                  <c:v>59.489529522389319</c:v>
                </c:pt>
                <c:pt idx="72">
                  <c:v>59.489529522389319</c:v>
                </c:pt>
                <c:pt idx="73">
                  <c:v>59.489529522389319</c:v>
                </c:pt>
                <c:pt idx="74">
                  <c:v>59.489529522389319</c:v>
                </c:pt>
                <c:pt idx="75">
                  <c:v>59.489529522389319</c:v>
                </c:pt>
                <c:pt idx="76">
                  <c:v>59.489529522389319</c:v>
                </c:pt>
                <c:pt idx="77">
                  <c:v>59.489529522389319</c:v>
                </c:pt>
                <c:pt idx="78">
                  <c:v>59.489529522389319</c:v>
                </c:pt>
                <c:pt idx="79">
                  <c:v>59.489529522389319</c:v>
                </c:pt>
                <c:pt idx="80">
                  <c:v>59.489529522389319</c:v>
                </c:pt>
                <c:pt idx="81">
                  <c:v>59.489529522389319</c:v>
                </c:pt>
                <c:pt idx="82">
                  <c:v>59.489529522389319</c:v>
                </c:pt>
                <c:pt idx="83">
                  <c:v>59.489529522389319</c:v>
                </c:pt>
                <c:pt idx="84">
                  <c:v>59.489529522389319</c:v>
                </c:pt>
                <c:pt idx="85">
                  <c:v>59.489529522389319</c:v>
                </c:pt>
                <c:pt idx="86">
                  <c:v>59.489529522389319</c:v>
                </c:pt>
                <c:pt idx="87">
                  <c:v>59.489529522389319</c:v>
                </c:pt>
                <c:pt idx="88">
                  <c:v>59.489529522389319</c:v>
                </c:pt>
                <c:pt idx="89">
                  <c:v>59.489529522389319</c:v>
                </c:pt>
                <c:pt idx="90">
                  <c:v>59.489529522389319</c:v>
                </c:pt>
                <c:pt idx="91">
                  <c:v>59.489529522389319</c:v>
                </c:pt>
                <c:pt idx="92">
                  <c:v>59.489529522389319</c:v>
                </c:pt>
                <c:pt idx="93">
                  <c:v>59.489529522389319</c:v>
                </c:pt>
                <c:pt idx="94">
                  <c:v>59.489529522389319</c:v>
                </c:pt>
                <c:pt idx="95">
                  <c:v>59.489529522389319</c:v>
                </c:pt>
                <c:pt idx="96">
                  <c:v>59.489529522389319</c:v>
                </c:pt>
                <c:pt idx="97">
                  <c:v>59.489529522389319</c:v>
                </c:pt>
                <c:pt idx="98">
                  <c:v>59.489529522389319</c:v>
                </c:pt>
                <c:pt idx="99">
                  <c:v>59.489529522389319</c:v>
                </c:pt>
                <c:pt idx="100">
                  <c:v>59.489529522389319</c:v>
                </c:pt>
                <c:pt idx="101">
                  <c:v>59.489529522389319</c:v>
                </c:pt>
                <c:pt idx="102">
                  <c:v>59.489529522389319</c:v>
                </c:pt>
                <c:pt idx="103">
                  <c:v>59.489529522389319</c:v>
                </c:pt>
                <c:pt idx="104">
                  <c:v>59.489529522389319</c:v>
                </c:pt>
                <c:pt idx="105">
                  <c:v>59.489529522389319</c:v>
                </c:pt>
                <c:pt idx="106">
                  <c:v>59.489529522389319</c:v>
                </c:pt>
                <c:pt idx="107">
                  <c:v>59.489529522389319</c:v>
                </c:pt>
                <c:pt idx="108">
                  <c:v>59.489529522389319</c:v>
                </c:pt>
                <c:pt idx="109">
                  <c:v>59.489529522389319</c:v>
                </c:pt>
                <c:pt idx="110">
                  <c:v>59.489529522389319</c:v>
                </c:pt>
                <c:pt idx="111">
                  <c:v>59.489529522389319</c:v>
                </c:pt>
                <c:pt idx="112">
                  <c:v>59.489529522389319</c:v>
                </c:pt>
                <c:pt idx="113">
                  <c:v>59.489529522389319</c:v>
                </c:pt>
                <c:pt idx="114">
                  <c:v>59.489529522389319</c:v>
                </c:pt>
                <c:pt idx="115">
                  <c:v>59.489529522389319</c:v>
                </c:pt>
                <c:pt idx="116">
                  <c:v>59.489529522389319</c:v>
                </c:pt>
                <c:pt idx="117">
                  <c:v>59.489529522389319</c:v>
                </c:pt>
                <c:pt idx="118">
                  <c:v>59.489529522389319</c:v>
                </c:pt>
                <c:pt idx="119">
                  <c:v>59.489529522389319</c:v>
                </c:pt>
                <c:pt idx="120">
                  <c:v>59.489529522389319</c:v>
                </c:pt>
                <c:pt idx="121">
                  <c:v>59.489529522389319</c:v>
                </c:pt>
                <c:pt idx="122">
                  <c:v>59.489529522389319</c:v>
                </c:pt>
                <c:pt idx="123">
                  <c:v>59.489529522389319</c:v>
                </c:pt>
                <c:pt idx="124">
                  <c:v>59.489529522389319</c:v>
                </c:pt>
                <c:pt idx="125">
                  <c:v>59.489529522389319</c:v>
                </c:pt>
                <c:pt idx="126">
                  <c:v>59.489529522389319</c:v>
                </c:pt>
                <c:pt idx="127">
                  <c:v>59.489529522389319</c:v>
                </c:pt>
                <c:pt idx="128">
                  <c:v>59.489529522389319</c:v>
                </c:pt>
                <c:pt idx="129">
                  <c:v>59.489529522389319</c:v>
                </c:pt>
                <c:pt idx="130">
                  <c:v>59.489529522389319</c:v>
                </c:pt>
                <c:pt idx="131">
                  <c:v>59.489529522389319</c:v>
                </c:pt>
                <c:pt idx="132">
                  <c:v>59.489529522389319</c:v>
                </c:pt>
                <c:pt idx="133">
                  <c:v>59.489529522389319</c:v>
                </c:pt>
                <c:pt idx="134">
                  <c:v>59.489529522389319</c:v>
                </c:pt>
                <c:pt idx="135">
                  <c:v>59.489529522389319</c:v>
                </c:pt>
                <c:pt idx="136">
                  <c:v>59.489529522389319</c:v>
                </c:pt>
                <c:pt idx="137">
                  <c:v>59.489529522389319</c:v>
                </c:pt>
                <c:pt idx="138">
                  <c:v>59.489529522389319</c:v>
                </c:pt>
                <c:pt idx="139">
                  <c:v>59.489529522389319</c:v>
                </c:pt>
                <c:pt idx="140">
                  <c:v>59.489529522389319</c:v>
                </c:pt>
                <c:pt idx="141">
                  <c:v>59.489529522389319</c:v>
                </c:pt>
                <c:pt idx="142">
                  <c:v>59.489529522389319</c:v>
                </c:pt>
                <c:pt idx="143">
                  <c:v>59.489529522389319</c:v>
                </c:pt>
                <c:pt idx="144">
                  <c:v>59.489529522389319</c:v>
                </c:pt>
                <c:pt idx="145">
                  <c:v>59.489529522389319</c:v>
                </c:pt>
                <c:pt idx="146">
                  <c:v>59.489529522389319</c:v>
                </c:pt>
                <c:pt idx="147">
                  <c:v>59.489529522389319</c:v>
                </c:pt>
                <c:pt idx="148">
                  <c:v>59.489529522389319</c:v>
                </c:pt>
                <c:pt idx="149">
                  <c:v>59.489529522389319</c:v>
                </c:pt>
                <c:pt idx="150">
                  <c:v>59.489529522389319</c:v>
                </c:pt>
                <c:pt idx="151">
                  <c:v>59.489529522389319</c:v>
                </c:pt>
                <c:pt idx="152">
                  <c:v>59.489529522389319</c:v>
                </c:pt>
                <c:pt idx="153">
                  <c:v>59.489529522389319</c:v>
                </c:pt>
                <c:pt idx="154">
                  <c:v>59.489529522389319</c:v>
                </c:pt>
                <c:pt idx="155">
                  <c:v>59.489529522389319</c:v>
                </c:pt>
                <c:pt idx="156">
                  <c:v>59.489529522389319</c:v>
                </c:pt>
                <c:pt idx="157">
                  <c:v>59.489529522389319</c:v>
                </c:pt>
                <c:pt idx="158">
                  <c:v>59.489529522389319</c:v>
                </c:pt>
                <c:pt idx="159">
                  <c:v>59.489529522389319</c:v>
                </c:pt>
                <c:pt idx="160">
                  <c:v>59.489529522389319</c:v>
                </c:pt>
                <c:pt idx="161">
                  <c:v>59.489529522389319</c:v>
                </c:pt>
                <c:pt idx="162">
                  <c:v>59.489529522389319</c:v>
                </c:pt>
                <c:pt idx="163">
                  <c:v>59.489529522389319</c:v>
                </c:pt>
                <c:pt idx="164">
                  <c:v>59.489529522389319</c:v>
                </c:pt>
                <c:pt idx="165">
                  <c:v>59.489529522389319</c:v>
                </c:pt>
                <c:pt idx="166">
                  <c:v>59.489529522389319</c:v>
                </c:pt>
                <c:pt idx="167">
                  <c:v>59.489529522389319</c:v>
                </c:pt>
                <c:pt idx="168">
                  <c:v>59.489529522389319</c:v>
                </c:pt>
                <c:pt idx="169">
                  <c:v>59.489529522389319</c:v>
                </c:pt>
                <c:pt idx="170">
                  <c:v>59.489529522389319</c:v>
                </c:pt>
                <c:pt idx="171">
                  <c:v>59.489529522389319</c:v>
                </c:pt>
                <c:pt idx="172">
                  <c:v>59.489529522389319</c:v>
                </c:pt>
                <c:pt idx="173">
                  <c:v>59.489529522389319</c:v>
                </c:pt>
                <c:pt idx="174">
                  <c:v>59.489529522389319</c:v>
                </c:pt>
                <c:pt idx="175">
                  <c:v>59.489529522389319</c:v>
                </c:pt>
                <c:pt idx="176">
                  <c:v>59.489529522389319</c:v>
                </c:pt>
                <c:pt idx="177">
                  <c:v>59.489529522389319</c:v>
                </c:pt>
                <c:pt idx="178">
                  <c:v>59.489529522389319</c:v>
                </c:pt>
                <c:pt idx="179">
                  <c:v>59.489529522389319</c:v>
                </c:pt>
                <c:pt idx="180">
                  <c:v>59.489529522389319</c:v>
                </c:pt>
                <c:pt idx="181">
                  <c:v>59.489529522389319</c:v>
                </c:pt>
                <c:pt idx="182">
                  <c:v>59.489529522389319</c:v>
                </c:pt>
                <c:pt idx="183">
                  <c:v>59.489529522389319</c:v>
                </c:pt>
                <c:pt idx="184">
                  <c:v>59.489529522389319</c:v>
                </c:pt>
                <c:pt idx="185">
                  <c:v>59.489529522389319</c:v>
                </c:pt>
                <c:pt idx="186">
                  <c:v>59.489529522389319</c:v>
                </c:pt>
                <c:pt idx="187">
                  <c:v>59.489529522389319</c:v>
                </c:pt>
                <c:pt idx="188">
                  <c:v>59.489529522389319</c:v>
                </c:pt>
                <c:pt idx="189">
                  <c:v>59.489529522389319</c:v>
                </c:pt>
                <c:pt idx="190">
                  <c:v>59.489529522389319</c:v>
                </c:pt>
                <c:pt idx="191">
                  <c:v>59.489529522389319</c:v>
                </c:pt>
                <c:pt idx="192">
                  <c:v>59.489529522389319</c:v>
                </c:pt>
                <c:pt idx="193">
                  <c:v>59.489529522389319</c:v>
                </c:pt>
                <c:pt idx="194">
                  <c:v>59.489529522389319</c:v>
                </c:pt>
                <c:pt idx="195">
                  <c:v>59.489529522389319</c:v>
                </c:pt>
                <c:pt idx="196">
                  <c:v>59.489529522389319</c:v>
                </c:pt>
                <c:pt idx="197">
                  <c:v>59.489529522389319</c:v>
                </c:pt>
                <c:pt idx="198">
                  <c:v>59.489529522389319</c:v>
                </c:pt>
                <c:pt idx="199">
                  <c:v>59.489529522389319</c:v>
                </c:pt>
                <c:pt idx="200">
                  <c:v>59.489529522389319</c:v>
                </c:pt>
                <c:pt idx="201">
                  <c:v>59.489529522389319</c:v>
                </c:pt>
                <c:pt idx="202">
                  <c:v>59.489529522389319</c:v>
                </c:pt>
                <c:pt idx="203">
                  <c:v>59.489529522389319</c:v>
                </c:pt>
                <c:pt idx="204">
                  <c:v>59.489529522389319</c:v>
                </c:pt>
                <c:pt idx="205">
                  <c:v>59.489529522389319</c:v>
                </c:pt>
                <c:pt idx="206">
                  <c:v>59.489529522389319</c:v>
                </c:pt>
                <c:pt idx="207">
                  <c:v>59.489529522389319</c:v>
                </c:pt>
                <c:pt idx="208">
                  <c:v>59.489529522389319</c:v>
                </c:pt>
                <c:pt idx="209">
                  <c:v>59.489529522389319</c:v>
                </c:pt>
                <c:pt idx="210">
                  <c:v>59.489529522389319</c:v>
                </c:pt>
                <c:pt idx="211">
                  <c:v>59.489529522389319</c:v>
                </c:pt>
                <c:pt idx="212">
                  <c:v>59.489529522389319</c:v>
                </c:pt>
                <c:pt idx="213">
                  <c:v>59.489529522389319</c:v>
                </c:pt>
                <c:pt idx="214">
                  <c:v>59.489529522389319</c:v>
                </c:pt>
                <c:pt idx="215">
                  <c:v>59.489529522389319</c:v>
                </c:pt>
                <c:pt idx="216">
                  <c:v>59.489529522389319</c:v>
                </c:pt>
                <c:pt idx="217">
                  <c:v>59.489529522389319</c:v>
                </c:pt>
                <c:pt idx="218">
                  <c:v>59.489529522389319</c:v>
                </c:pt>
                <c:pt idx="219">
                  <c:v>59.489529522389319</c:v>
                </c:pt>
                <c:pt idx="220">
                  <c:v>59.489529522389319</c:v>
                </c:pt>
                <c:pt idx="221">
                  <c:v>59.489529522389319</c:v>
                </c:pt>
                <c:pt idx="222">
                  <c:v>59.489529522389319</c:v>
                </c:pt>
                <c:pt idx="223">
                  <c:v>59.489529522389319</c:v>
                </c:pt>
                <c:pt idx="224">
                  <c:v>59.489529522389319</c:v>
                </c:pt>
                <c:pt idx="225">
                  <c:v>59.489529522389319</c:v>
                </c:pt>
                <c:pt idx="226">
                  <c:v>59.489529522389319</c:v>
                </c:pt>
                <c:pt idx="227">
                  <c:v>59.489529522389319</c:v>
                </c:pt>
                <c:pt idx="228">
                  <c:v>59.489529522389319</c:v>
                </c:pt>
                <c:pt idx="229">
                  <c:v>59.489529522389319</c:v>
                </c:pt>
                <c:pt idx="230">
                  <c:v>59.489529522389319</c:v>
                </c:pt>
                <c:pt idx="231">
                  <c:v>59.489529522389319</c:v>
                </c:pt>
                <c:pt idx="232">
                  <c:v>59.489529522389319</c:v>
                </c:pt>
                <c:pt idx="233">
                  <c:v>59.489529522389319</c:v>
                </c:pt>
                <c:pt idx="234">
                  <c:v>59.489529522389319</c:v>
                </c:pt>
                <c:pt idx="235">
                  <c:v>59.489529522389319</c:v>
                </c:pt>
                <c:pt idx="236">
                  <c:v>59.489529522389319</c:v>
                </c:pt>
                <c:pt idx="237">
                  <c:v>59.489529522389319</c:v>
                </c:pt>
                <c:pt idx="238">
                  <c:v>59.489529522389319</c:v>
                </c:pt>
                <c:pt idx="239">
                  <c:v>59.489529522389319</c:v>
                </c:pt>
                <c:pt idx="240">
                  <c:v>59.489529522389319</c:v>
                </c:pt>
                <c:pt idx="241">
                  <c:v>59.489529522389319</c:v>
                </c:pt>
                <c:pt idx="242">
                  <c:v>59.489529522389319</c:v>
                </c:pt>
                <c:pt idx="243">
                  <c:v>59.489529522389319</c:v>
                </c:pt>
                <c:pt idx="244">
                  <c:v>59.489529522389319</c:v>
                </c:pt>
                <c:pt idx="245">
                  <c:v>59.489529522389319</c:v>
                </c:pt>
                <c:pt idx="246">
                  <c:v>59.489529522389319</c:v>
                </c:pt>
                <c:pt idx="247">
                  <c:v>59.489529522389319</c:v>
                </c:pt>
                <c:pt idx="248">
                  <c:v>59.489529522389319</c:v>
                </c:pt>
                <c:pt idx="249">
                  <c:v>59.489529522389319</c:v>
                </c:pt>
                <c:pt idx="250">
                  <c:v>59.489529522389319</c:v>
                </c:pt>
                <c:pt idx="251">
                  <c:v>59.489529522389319</c:v>
                </c:pt>
                <c:pt idx="252">
                  <c:v>59.489529522389319</c:v>
                </c:pt>
                <c:pt idx="253">
                  <c:v>59.489529522389319</c:v>
                </c:pt>
                <c:pt idx="254">
                  <c:v>59.489529522389319</c:v>
                </c:pt>
                <c:pt idx="255">
                  <c:v>59.489529522389319</c:v>
                </c:pt>
                <c:pt idx="256">
                  <c:v>59.489529522389319</c:v>
                </c:pt>
                <c:pt idx="257">
                  <c:v>59.489529522389319</c:v>
                </c:pt>
                <c:pt idx="258">
                  <c:v>59.489529522389319</c:v>
                </c:pt>
                <c:pt idx="259">
                  <c:v>59.489529522389319</c:v>
                </c:pt>
                <c:pt idx="260">
                  <c:v>59.489529522389319</c:v>
                </c:pt>
                <c:pt idx="261">
                  <c:v>59.489529522389319</c:v>
                </c:pt>
                <c:pt idx="262">
                  <c:v>59.489529522389319</c:v>
                </c:pt>
                <c:pt idx="263">
                  <c:v>59.489529522389319</c:v>
                </c:pt>
                <c:pt idx="264">
                  <c:v>59.489529522389319</c:v>
                </c:pt>
                <c:pt idx="265">
                  <c:v>59.489529522389319</c:v>
                </c:pt>
                <c:pt idx="266">
                  <c:v>59.489529522389319</c:v>
                </c:pt>
                <c:pt idx="267">
                  <c:v>59.489529522389319</c:v>
                </c:pt>
                <c:pt idx="268">
                  <c:v>59.489529522389319</c:v>
                </c:pt>
                <c:pt idx="269">
                  <c:v>59.489529522389319</c:v>
                </c:pt>
                <c:pt idx="270">
                  <c:v>59.489529522389319</c:v>
                </c:pt>
                <c:pt idx="271">
                  <c:v>59.489529522389319</c:v>
                </c:pt>
                <c:pt idx="272">
                  <c:v>59.489529522389319</c:v>
                </c:pt>
                <c:pt idx="273">
                  <c:v>59.489529522389319</c:v>
                </c:pt>
                <c:pt idx="274">
                  <c:v>59.489529522389319</c:v>
                </c:pt>
                <c:pt idx="275">
                  <c:v>59.489529522389319</c:v>
                </c:pt>
                <c:pt idx="276">
                  <c:v>59.489529522389319</c:v>
                </c:pt>
                <c:pt idx="277">
                  <c:v>59.489529522389319</c:v>
                </c:pt>
                <c:pt idx="278">
                  <c:v>59.489529522389319</c:v>
                </c:pt>
                <c:pt idx="279">
                  <c:v>59.489529522389319</c:v>
                </c:pt>
                <c:pt idx="280">
                  <c:v>59.489529522389319</c:v>
                </c:pt>
                <c:pt idx="281">
                  <c:v>59.489529522389319</c:v>
                </c:pt>
                <c:pt idx="282">
                  <c:v>59.489529522389319</c:v>
                </c:pt>
                <c:pt idx="283">
                  <c:v>59.489529522389319</c:v>
                </c:pt>
                <c:pt idx="284">
                  <c:v>59.489529522389319</c:v>
                </c:pt>
                <c:pt idx="285">
                  <c:v>59.489529522389319</c:v>
                </c:pt>
                <c:pt idx="286">
                  <c:v>59.489529522389319</c:v>
                </c:pt>
                <c:pt idx="287">
                  <c:v>59.489529522389319</c:v>
                </c:pt>
                <c:pt idx="288">
                  <c:v>59.489529522389319</c:v>
                </c:pt>
                <c:pt idx="289">
                  <c:v>59.489529522389319</c:v>
                </c:pt>
                <c:pt idx="290">
                  <c:v>59.489529522389319</c:v>
                </c:pt>
                <c:pt idx="291">
                  <c:v>59.489529522389319</c:v>
                </c:pt>
                <c:pt idx="292">
                  <c:v>59.489529522389319</c:v>
                </c:pt>
                <c:pt idx="293">
                  <c:v>59.489529522389319</c:v>
                </c:pt>
                <c:pt idx="294">
                  <c:v>59.489529522389319</c:v>
                </c:pt>
                <c:pt idx="295">
                  <c:v>59.489529522389319</c:v>
                </c:pt>
                <c:pt idx="296">
                  <c:v>59.489529522389319</c:v>
                </c:pt>
                <c:pt idx="297">
                  <c:v>59.489529522389319</c:v>
                </c:pt>
                <c:pt idx="298">
                  <c:v>59.489529522389319</c:v>
                </c:pt>
                <c:pt idx="299">
                  <c:v>59.489529522389319</c:v>
                </c:pt>
                <c:pt idx="300">
                  <c:v>59.489529522389319</c:v>
                </c:pt>
                <c:pt idx="301">
                  <c:v>59.489529522389319</c:v>
                </c:pt>
                <c:pt idx="302">
                  <c:v>59.489529522389319</c:v>
                </c:pt>
                <c:pt idx="303">
                  <c:v>59.489529522389319</c:v>
                </c:pt>
                <c:pt idx="304">
                  <c:v>59.489529522389319</c:v>
                </c:pt>
                <c:pt idx="305">
                  <c:v>59.489529522389319</c:v>
                </c:pt>
                <c:pt idx="306">
                  <c:v>59.489529522389319</c:v>
                </c:pt>
                <c:pt idx="307">
                  <c:v>59.489529522389319</c:v>
                </c:pt>
                <c:pt idx="308">
                  <c:v>59.489529522389319</c:v>
                </c:pt>
                <c:pt idx="309">
                  <c:v>59.489529522389319</c:v>
                </c:pt>
                <c:pt idx="310">
                  <c:v>59.489529522389319</c:v>
                </c:pt>
                <c:pt idx="311">
                  <c:v>59.489529522389319</c:v>
                </c:pt>
                <c:pt idx="312">
                  <c:v>59.489529522389319</c:v>
                </c:pt>
                <c:pt idx="313">
                  <c:v>59.489529522389319</c:v>
                </c:pt>
                <c:pt idx="314">
                  <c:v>59.489529522389319</c:v>
                </c:pt>
                <c:pt idx="315">
                  <c:v>59.489529522389319</c:v>
                </c:pt>
                <c:pt idx="316">
                  <c:v>59.489529522389319</c:v>
                </c:pt>
                <c:pt idx="317">
                  <c:v>59.489529522389319</c:v>
                </c:pt>
                <c:pt idx="318">
                  <c:v>59.489529522389319</c:v>
                </c:pt>
                <c:pt idx="319">
                  <c:v>59.489529522389319</c:v>
                </c:pt>
                <c:pt idx="320">
                  <c:v>59.489529522389319</c:v>
                </c:pt>
                <c:pt idx="321">
                  <c:v>59.489529522389319</c:v>
                </c:pt>
                <c:pt idx="322">
                  <c:v>59.489529522389319</c:v>
                </c:pt>
                <c:pt idx="323">
                  <c:v>59.489529522389319</c:v>
                </c:pt>
                <c:pt idx="324">
                  <c:v>59.489529522389319</c:v>
                </c:pt>
                <c:pt idx="325">
                  <c:v>59.489529522389319</c:v>
                </c:pt>
                <c:pt idx="326">
                  <c:v>59.489529522389319</c:v>
                </c:pt>
                <c:pt idx="327">
                  <c:v>59.489529522389319</c:v>
                </c:pt>
                <c:pt idx="328">
                  <c:v>59.489529522389319</c:v>
                </c:pt>
                <c:pt idx="329">
                  <c:v>59.489529522389319</c:v>
                </c:pt>
                <c:pt idx="330">
                  <c:v>59.489529522389319</c:v>
                </c:pt>
                <c:pt idx="331">
                  <c:v>59.489529522389319</c:v>
                </c:pt>
                <c:pt idx="332">
                  <c:v>59.489529522389319</c:v>
                </c:pt>
                <c:pt idx="333">
                  <c:v>59.489529522389319</c:v>
                </c:pt>
                <c:pt idx="334">
                  <c:v>59.489529522389319</c:v>
                </c:pt>
                <c:pt idx="335">
                  <c:v>59.489529522389319</c:v>
                </c:pt>
                <c:pt idx="336">
                  <c:v>59.489529522389319</c:v>
                </c:pt>
                <c:pt idx="337">
                  <c:v>59.489529522389319</c:v>
                </c:pt>
                <c:pt idx="338">
                  <c:v>59.489529522389319</c:v>
                </c:pt>
                <c:pt idx="339">
                  <c:v>59.489529522389319</c:v>
                </c:pt>
                <c:pt idx="340">
                  <c:v>59.489529522389319</c:v>
                </c:pt>
                <c:pt idx="341">
                  <c:v>59.489529522389319</c:v>
                </c:pt>
                <c:pt idx="342">
                  <c:v>59.489529522389319</c:v>
                </c:pt>
                <c:pt idx="343">
                  <c:v>59.489529522389319</c:v>
                </c:pt>
                <c:pt idx="344">
                  <c:v>59.489529522389319</c:v>
                </c:pt>
                <c:pt idx="345">
                  <c:v>59.489529522389319</c:v>
                </c:pt>
                <c:pt idx="346">
                  <c:v>59.489529522389319</c:v>
                </c:pt>
                <c:pt idx="347">
                  <c:v>59.489529522389319</c:v>
                </c:pt>
                <c:pt idx="348">
                  <c:v>59.489529522389319</c:v>
                </c:pt>
                <c:pt idx="349">
                  <c:v>59.489529522389319</c:v>
                </c:pt>
                <c:pt idx="350">
                  <c:v>59.489529522389319</c:v>
                </c:pt>
                <c:pt idx="351">
                  <c:v>59.489529522389319</c:v>
                </c:pt>
                <c:pt idx="352">
                  <c:v>59.489529522389319</c:v>
                </c:pt>
                <c:pt idx="353">
                  <c:v>59.489529522389319</c:v>
                </c:pt>
                <c:pt idx="354">
                  <c:v>59.489529522389319</c:v>
                </c:pt>
                <c:pt idx="355">
                  <c:v>59.489529522389319</c:v>
                </c:pt>
                <c:pt idx="356">
                  <c:v>59.489529522389319</c:v>
                </c:pt>
                <c:pt idx="357">
                  <c:v>59.489529522389319</c:v>
                </c:pt>
                <c:pt idx="358">
                  <c:v>59.489529522389319</c:v>
                </c:pt>
                <c:pt idx="359">
                  <c:v>59.489529522389319</c:v>
                </c:pt>
                <c:pt idx="360">
                  <c:v>59.489529522389319</c:v>
                </c:pt>
              </c:numCache>
            </c:numRef>
          </c:yVal>
          <c:smooth val="1"/>
        </c:ser>
        <c:dLbls/>
        <c:axId val="71221248"/>
        <c:axId val="71222784"/>
      </c:scatterChart>
      <c:valAx>
        <c:axId val="71221248"/>
        <c:scaling>
          <c:orientation val="minMax"/>
          <c:max val="360"/>
          <c:min val="0"/>
        </c:scaling>
        <c:axPos val="b"/>
        <c:title>
          <c:layout/>
        </c:title>
        <c:numFmt formatCode="General" sourceLinked="1"/>
        <c:majorTickMark val="none"/>
        <c:tickLblPos val="nextTo"/>
        <c:crossAx val="71222784"/>
        <c:crosses val="autoZero"/>
        <c:crossBetween val="midCat"/>
        <c:majorUnit val="30"/>
      </c:valAx>
      <c:valAx>
        <c:axId val="71222784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71221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layout/>
    </c:title>
    <c:plotArea>
      <c:layout/>
      <c:scatterChart>
        <c:scatterStyle val="smoothMarker"/>
        <c:ser>
          <c:idx val="1"/>
          <c:order val="0"/>
          <c:tx>
            <c:v>theta3</c:v>
          </c:tx>
          <c:marker>
            <c:symbol val="none"/>
          </c:marker>
          <c:xVal>
            <c:numRef>
              <c:f>Sayfa1!$A$14:$A$374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Sayfa1!$K$14:$K$374</c:f>
              <c:numCache>
                <c:formatCode>General</c:formatCode>
                <c:ptCount val="361"/>
                <c:pt idx="0">
                  <c:v>67.132564583775192</c:v>
                </c:pt>
                <c:pt idx="1">
                  <c:v>67.045595544832949</c:v>
                </c:pt>
                <c:pt idx="2">
                  <c:v>66.960031925681236</c:v>
                </c:pt>
                <c:pt idx="3">
                  <c:v>66.875909668286056</c:v>
                </c:pt>
                <c:pt idx="4">
                  <c:v>66.793265960501031</c:v>
                </c:pt>
                <c:pt idx="5">
                  <c:v>66.712139277836272</c:v>
                </c:pt>
                <c:pt idx="6">
                  <c:v>66.632569424600092</c:v>
                </c:pt>
                <c:pt idx="7">
                  <c:v>66.554597574148119</c:v>
                </c:pt>
                <c:pt idx="8">
                  <c:v>66.478266307939379</c:v>
                </c:pt>
                <c:pt idx="9">
                  <c:v>66.403619653064112</c:v>
                </c:pt>
                <c:pt idx="10">
                  <c:v>66.330703117867628</c:v>
                </c:pt>
                <c:pt idx="11">
                  <c:v>66.25956372525178</c:v>
                </c:pt>
                <c:pt idx="12">
                  <c:v>66.190250043193416</c:v>
                </c:pt>
                <c:pt idx="13">
                  <c:v>66.122812211968764</c:v>
                </c:pt>
                <c:pt idx="14">
                  <c:v>66.05730196752701</c:v>
                </c:pt>
                <c:pt idx="15">
                  <c:v>65.993772660402044</c:v>
                </c:pt>
                <c:pt idx="16">
                  <c:v>65.93227926950135</c:v>
                </c:pt>
                <c:pt idx="17">
                  <c:v>65.87287841005633</c:v>
                </c:pt>
                <c:pt idx="18">
                  <c:v>65.81562833496686</c:v>
                </c:pt>
                <c:pt idx="19">
                  <c:v>65.760588928717993</c:v>
                </c:pt>
                <c:pt idx="20">
                  <c:v>65.707821693000682</c:v>
                </c:pt>
                <c:pt idx="21">
                  <c:v>65.657389723117504</c:v>
                </c:pt>
                <c:pt idx="22">
                  <c:v>65.609357674215559</c:v>
                </c:pt>
                <c:pt idx="23">
                  <c:v>65.563791716352597</c:v>
                </c:pt>
                <c:pt idx="24">
                  <c:v>65.520759477377098</c:v>
                </c:pt>
                <c:pt idx="25">
                  <c:v>65.480329972585963</c:v>
                </c:pt>
                <c:pt idx="26">
                  <c:v>65.442573520123872</c:v>
                </c:pt>
                <c:pt idx="27">
                  <c:v>65.407561641100159</c:v>
                </c:pt>
                <c:pt idx="28">
                  <c:v>65.375366943434713</c:v>
                </c:pt>
                <c:pt idx="29">
                  <c:v>65.346062988494779</c:v>
                </c:pt>
                <c:pt idx="30">
                  <c:v>65.319724139667045</c:v>
                </c:pt>
                <c:pt idx="31">
                  <c:v>65.296425392113008</c:v>
                </c:pt>
                <c:pt idx="32">
                  <c:v>65.27624218309019</c:v>
                </c:pt>
                <c:pt idx="33">
                  <c:v>65.259250182389991</c:v>
                </c:pt>
                <c:pt idx="34">
                  <c:v>65.245525062641562</c:v>
                </c:pt>
                <c:pt idx="35">
                  <c:v>65.235142249464772</c:v>
                </c:pt>
                <c:pt idx="36">
                  <c:v>65.228176651724709</c:v>
                </c:pt>
                <c:pt idx="37">
                  <c:v>65.224702372437164</c:v>
                </c:pt>
                <c:pt idx="38">
                  <c:v>65.224792401210095</c:v>
                </c:pt>
                <c:pt idx="39">
                  <c:v>65.228518289460666</c:v>
                </c:pt>
                <c:pt idx="40">
                  <c:v>65.235949810028558</c:v>
                </c:pt>
                <c:pt idx="41">
                  <c:v>65.247154603200443</c:v>
                </c:pt>
                <c:pt idx="42">
                  <c:v>65.262197811561336</c:v>
                </c:pt>
                <c:pt idx="43">
                  <c:v>65.281141706486608</c:v>
                </c:pt>
                <c:pt idx="44">
                  <c:v>65.30404530946916</c:v>
                </c:pt>
                <c:pt idx="45">
                  <c:v>65.330964011835562</c:v>
                </c:pt>
                <c:pt idx="46">
                  <c:v>65.361949196718257</c:v>
                </c:pt>
                <c:pt idx="47">
                  <c:v>65.397047867415381</c:v>
                </c:pt>
                <c:pt idx="48">
                  <c:v>65.436302286467367</c:v>
                </c:pt>
                <c:pt idx="49">
                  <c:v>65.479749629899047</c:v>
                </c:pt>
                <c:pt idx="50">
                  <c:v>65.527421661108548</c:v>
                </c:pt>
                <c:pt idx="51">
                  <c:v>65.579344428820988</c:v>
                </c:pt>
                <c:pt idx="52">
                  <c:v>65.635537993360302</c:v>
                </c:pt>
                <c:pt idx="53">
                  <c:v>65.696016185225631</c:v>
                </c:pt>
                <c:pt idx="54">
                  <c:v>65.76078639959232</c:v>
                </c:pt>
                <c:pt idx="55">
                  <c:v>65.829849429892121</c:v>
                </c:pt>
                <c:pt idx="56">
                  <c:v>65.903199343081184</c:v>
                </c:pt>
                <c:pt idx="57">
                  <c:v>65.98082339858297</c:v>
                </c:pt>
                <c:pt idx="58">
                  <c:v>66.062702012214586</c:v>
                </c:pt>
                <c:pt idx="59">
                  <c:v>66.148808765692195</c:v>
                </c:pt>
                <c:pt idx="60">
                  <c:v>66.23911046157879</c:v>
                </c:pt>
                <c:pt idx="61">
                  <c:v>66.333567222808298</c:v>
                </c:pt>
                <c:pt idx="62">
                  <c:v>66.43213263522</c:v>
                </c:pt>
                <c:pt idx="63">
                  <c:v>66.534753930876164</c:v>
                </c:pt>
                <c:pt idx="64">
                  <c:v>66.641372209343828</c:v>
                </c:pt>
                <c:pt idx="65">
                  <c:v>66.751922693601657</c:v>
                </c:pt>
                <c:pt idx="66">
                  <c:v>66.86633501680744</c:v>
                </c:pt>
                <c:pt idx="67">
                  <c:v>66.984533535830167</c:v>
                </c:pt>
                <c:pt idx="68">
                  <c:v>67.106437667224128</c:v>
                </c:pt>
                <c:pt idx="69">
                  <c:v>67.231962241196257</c:v>
                </c:pt>
                <c:pt idx="70">
                  <c:v>67.36101786909137</c:v>
                </c:pt>
                <c:pt idx="71">
                  <c:v>67.493511319988485</c:v>
                </c:pt>
                <c:pt idx="72">
                  <c:v>67.629345902148245</c:v>
                </c:pt>
                <c:pt idx="73">
                  <c:v>67.768421845281679</c:v>
                </c:pt>
                <c:pt idx="74">
                  <c:v>67.910636679887929</c:v>
                </c:pt>
                <c:pt idx="75">
                  <c:v>68.055885610248737</c:v>
                </c:pt>
                <c:pt idx="76">
                  <c:v>68.204061878029336</c:v>
                </c:pt>
                <c:pt idx="77">
                  <c:v>68.355057113828963</c:v>
                </c:pt>
                <c:pt idx="78">
                  <c:v>68.508761674422146</c:v>
                </c:pt>
                <c:pt idx="79">
                  <c:v>68.665064963832904</c:v>
                </c:pt>
                <c:pt idx="80">
                  <c:v>68.82385573677216</c:v>
                </c:pt>
                <c:pt idx="81">
                  <c:v>68.985022383341985</c:v>
                </c:pt>
                <c:pt idx="82">
                  <c:v>69.14845319425892</c:v>
                </c:pt>
                <c:pt idx="83">
                  <c:v>69.314036606166923</c:v>
                </c:pt>
                <c:pt idx="84">
                  <c:v>69.481661426899507</c:v>
                </c:pt>
                <c:pt idx="85">
                  <c:v>69.651217040807907</c:v>
                </c:pt>
                <c:pt idx="86">
                  <c:v>69.822593594487159</c:v>
                </c:pt>
                <c:pt idx="87">
                  <c:v>69.995682163425798</c:v>
                </c:pt>
                <c:pt idx="88">
                  <c:v>70.17037490025389</c:v>
                </c:pt>
                <c:pt idx="89">
                  <c:v>70.346565165390686</c:v>
                </c:pt>
                <c:pt idx="90">
                  <c:v>70.52414764098728</c:v>
                </c:pt>
                <c:pt idx="91">
                  <c:v>70.703018429128633</c:v>
                </c:pt>
                <c:pt idx="92">
                  <c:v>70.883075135304878</c:v>
                </c:pt>
                <c:pt idx="93">
                  <c:v>71.064216938188466</c:v>
                </c:pt>
                <c:pt idx="94">
                  <c:v>71.246344646759539</c:v>
                </c:pt>
                <c:pt idx="95">
                  <c:v>71.429360745815629</c:v>
                </c:pt>
                <c:pt idx="96">
                  <c:v>71.613169430883048</c:v>
                </c:pt>
                <c:pt idx="97">
                  <c:v>71.797676633514257</c:v>
                </c:pt>
                <c:pt idx="98">
                  <c:v>71.98279003792247</c:v>
                </c:pt>
                <c:pt idx="99">
                  <c:v>72.168419089856627</c:v>
                </c:pt>
                <c:pt idx="100">
                  <c:v>72.354474998573579</c:v>
                </c:pt>
                <c:pt idx="101">
                  <c:v>72.540870732714296</c:v>
                </c:pt>
                <c:pt idx="102">
                  <c:v>72.727521010836099</c:v>
                </c:pt>
                <c:pt idx="103">
                  <c:v>72.914342287300656</c:v>
                </c:pt>
                <c:pt idx="104">
                  <c:v>73.101252734165044</c:v>
                </c:pt>
                <c:pt idx="105">
                  <c:v>73.288172219670386</c:v>
                </c:pt>
                <c:pt idx="106">
                  <c:v>73.475022283871439</c:v>
                </c:pt>
                <c:pt idx="107">
                  <c:v>73.66172611190467</c:v>
                </c:pt>
                <c:pt idx="108">
                  <c:v>73.848208505341461</c:v>
                </c:pt>
                <c:pt idx="109">
                  <c:v>74.034395852035047</c:v>
                </c:pt>
                <c:pt idx="110">
                  <c:v>74.220216094823414</c:v>
                </c:pt>
                <c:pt idx="111">
                  <c:v>74.405598699415108</c:v>
                </c:pt>
                <c:pt idx="112">
                  <c:v>74.590474621748101</c:v>
                </c:pt>
                <c:pt idx="113">
                  <c:v>74.774776275078736</c:v>
                </c:pt>
                <c:pt idx="114">
                  <c:v>74.958437497027859</c:v>
                </c:pt>
                <c:pt idx="115">
                  <c:v>75.141393516782202</c:v>
                </c:pt>
                <c:pt idx="116">
                  <c:v>75.323580922625226</c:v>
                </c:pt>
                <c:pt idx="117">
                  <c:v>75.50493762994688</c:v>
                </c:pt>
                <c:pt idx="118">
                  <c:v>75.685402849861617</c:v>
                </c:pt>
                <c:pt idx="119">
                  <c:v>75.864917058544648</c:v>
                </c:pt>
                <c:pt idx="120">
                  <c:v>76.043421967379302</c:v>
                </c:pt>
                <c:pt idx="121">
                  <c:v>76.22086049399303</c:v>
                </c:pt>
                <c:pt idx="122">
                  <c:v>76.397176734245861</c:v>
                </c:pt>
                <c:pt idx="123">
                  <c:v>76.572315935222534</c:v>
                </c:pt>
                <c:pt idx="124">
                  <c:v>76.746224469269194</c:v>
                </c:pt>
                <c:pt idx="125">
                  <c:v>76.918849809105211</c:v>
                </c:pt>
                <c:pt idx="126">
                  <c:v>77.090140504031723</c:v>
                </c:pt>
                <c:pt idx="127">
                  <c:v>77.260046157253541</c:v>
                </c:pt>
                <c:pt idx="128">
                  <c:v>77.428517404319592</c:v>
                </c:pt>
                <c:pt idx="129">
                  <c:v>77.595505892686106</c:v>
                </c:pt>
                <c:pt idx="130">
                  <c:v>77.76096426239954</c:v>
                </c:pt>
                <c:pt idx="131">
                  <c:v>77.924846127890476</c:v>
                </c:pt>
                <c:pt idx="132">
                  <c:v>78.087106060868621</c:v>
                </c:pt>
                <c:pt idx="133">
                  <c:v>78.247699574304406</c:v>
                </c:pt>
                <c:pt idx="134">
                  <c:v>78.406583107478582</c:v>
                </c:pt>
                <c:pt idx="135">
                  <c:v>78.563714012081675</c:v>
                </c:pt>
                <c:pt idx="136">
                  <c:v>78.719050539340103</c:v>
                </c:pt>
                <c:pt idx="137">
                  <c:v>78.872551828146484</c:v>
                </c:pt>
                <c:pt idx="138">
                  <c:v>79.02417789416792</c:v>
                </c:pt>
                <c:pt idx="139">
                  <c:v>79.173889619906859</c:v>
                </c:pt>
                <c:pt idx="140">
                  <c:v>79.321648745687</c:v>
                </c:pt>
                <c:pt idx="141">
                  <c:v>79.467417861535282</c:v>
                </c:pt>
                <c:pt idx="142">
                  <c:v>79.611160399932913</c:v>
                </c:pt>
                <c:pt idx="143">
                  <c:v>79.75284062940348</c:v>
                </c:pt>
                <c:pt idx="144">
                  <c:v>79.892423648910935</c:v>
                </c:pt>
                <c:pt idx="145">
                  <c:v>80.029875383035176</c:v>
                </c:pt>
                <c:pt idx="146">
                  <c:v>80.165162577896211</c:v>
                </c:pt>
                <c:pt idx="147">
                  <c:v>80.298252797795129</c:v>
                </c:pt>
                <c:pt idx="148">
                  <c:v>80.429114422542256</c:v>
                </c:pt>
                <c:pt idx="149">
                  <c:v>80.557716645440607</c:v>
                </c:pt>
                <c:pt idx="150">
                  <c:v>80.684029471894078</c:v>
                </c:pt>
                <c:pt idx="151">
                  <c:v>80.808023718610031</c:v>
                </c:pt>
                <c:pt idx="152">
                  <c:v>80.929671013363901</c:v>
                </c:pt>
                <c:pt idx="153">
                  <c:v>81.048943795296452</c:v>
                </c:pt>
                <c:pt idx="154">
                  <c:v>81.165815315711242</c:v>
                </c:pt>
                <c:pt idx="155">
                  <c:v>81.280259639343001</c:v>
                </c:pt>
                <c:pt idx="156">
                  <c:v>81.392251646064295</c:v>
                </c:pt>
                <c:pt idx="157">
                  <c:v>81.501767033000874</c:v>
                </c:pt>
                <c:pt idx="158">
                  <c:v>81.608782317025074</c:v>
                </c:pt>
                <c:pt idx="159">
                  <c:v>81.713274837594568</c:v>
                </c:pt>
                <c:pt idx="160">
                  <c:v>81.815222759909133</c:v>
                </c:pt>
                <c:pt idx="161">
                  <c:v>81.914605078350846</c:v>
                </c:pt>
                <c:pt idx="162">
                  <c:v>82.011401620180337</c:v>
                </c:pt>
                <c:pt idx="163">
                  <c:v>82.105593049456886</c:v>
                </c:pt>
                <c:pt idx="164">
                  <c:v>82.197160871152136</c:v>
                </c:pt>
                <c:pt idx="165">
                  <c:v>82.286087435427163</c:v>
                </c:pt>
                <c:pt idx="166">
                  <c:v>82.37235594204229</c:v>
                </c:pt>
                <c:pt idx="167">
                  <c:v>82.45595044486943</c:v>
                </c:pt>
                <c:pt idx="168">
                  <c:v>82.536855856476961</c:v>
                </c:pt>
                <c:pt idx="169">
                  <c:v>82.615057952756686</c:v>
                </c:pt>
                <c:pt idx="170">
                  <c:v>82.690543377562477</c:v>
                </c:pt>
                <c:pt idx="171">
                  <c:v>82.763299647332147</c:v>
                </c:pt>
                <c:pt idx="172">
                  <c:v>82.833315155660884</c:v>
                </c:pt>
                <c:pt idx="173">
                  <c:v>82.900579177798264</c:v>
                </c:pt>
                <c:pt idx="174">
                  <c:v>82.965081875038493</c:v>
                </c:pt>
                <c:pt idx="175">
                  <c:v>83.02681429897541</c:v>
                </c:pt>
                <c:pt idx="176">
                  <c:v>83.085768395592723</c:v>
                </c:pt>
                <c:pt idx="177">
                  <c:v>83.141937009161396</c:v>
                </c:pt>
                <c:pt idx="178">
                  <c:v>83.195313885915525</c:v>
                </c:pt>
                <c:pt idx="179">
                  <c:v>83.245893677479359</c:v>
                </c:pt>
                <c:pt idx="180">
                  <c:v>83.293671944017134</c:v>
                </c:pt>
                <c:pt idx="181">
                  <c:v>83.338645157079213</c:v>
                </c:pt>
                <c:pt idx="182">
                  <c:v>83.380810702118026</c:v>
                </c:pt>
                <c:pt idx="183">
                  <c:v>83.420166880647244</c:v>
                </c:pt>
                <c:pt idx="184">
                  <c:v>83.456712912019441</c:v>
                </c:pt>
                <c:pt idx="185">
                  <c:v>83.490448934796646</c:v>
                </c:pt>
                <c:pt idx="186">
                  <c:v>83.521376007690392</c:v>
                </c:pt>
                <c:pt idx="187">
                  <c:v>83.549496110047272</c:v>
                </c:pt>
                <c:pt idx="188">
                  <c:v>83.574812141857819</c:v>
                </c:pt>
                <c:pt idx="189">
                  <c:v>83.597327923266718</c:v>
                </c:pt>
                <c:pt idx="190">
                  <c:v>83.617048193563676</c:v>
                </c:pt>
                <c:pt idx="191">
                  <c:v>83.633978609634795</c:v>
                </c:pt>
                <c:pt idx="192">
                  <c:v>83.64812574385617</c:v>
                </c:pt>
                <c:pt idx="193">
                  <c:v>83.659497081410905</c:v>
                </c:pt>
                <c:pt idx="194">
                  <c:v>83.668101017014251</c:v>
                </c:pt>
                <c:pt idx="195">
                  <c:v>83.673946851029868</c:v>
                </c:pt>
                <c:pt idx="196">
                  <c:v>83.677044784964451</c:v>
                </c:pt>
                <c:pt idx="197">
                  <c:v>83.67740591632635</c:v>
                </c:pt>
                <c:pt idx="198">
                  <c:v>83.67504223283774</c:v>
                </c:pt>
                <c:pt idx="199">
                  <c:v>83.6699666059896</c:v>
                </c:pt>
                <c:pt idx="200">
                  <c:v>83.662192783930251</c:v>
                </c:pt>
                <c:pt idx="201">
                  <c:v>83.651735383680872</c:v>
                </c:pt>
                <c:pt idx="202">
                  <c:v>83.638609882671929</c:v>
                </c:pt>
                <c:pt idx="203">
                  <c:v>83.622832609595903</c:v>
                </c:pt>
                <c:pt idx="204">
                  <c:v>83.604420734574049</c:v>
                </c:pt>
                <c:pt idx="205">
                  <c:v>83.583392258635641</c:v>
                </c:pt>
                <c:pt idx="206">
                  <c:v>83.559766002510685</c:v>
                </c:pt>
                <c:pt idx="207">
                  <c:v>83.533561594738131</c:v>
                </c:pt>
                <c:pt idx="208">
                  <c:v>83.504799459093007</c:v>
                </c:pt>
                <c:pt idx="209">
                  <c:v>83.473500801338886</c:v>
                </c:pt>
                <c:pt idx="210">
                  <c:v>83.439687595311966</c:v>
                </c:pt>
                <c:pt idx="211">
                  <c:v>83.403382568346117</c:v>
                </c:pt>
                <c:pt idx="212">
                  <c:v>83.36460918604962</c:v>
                </c:pt>
                <c:pt idx="213">
                  <c:v>83.323391636445109</c:v>
                </c:pt>
                <c:pt idx="214">
                  <c:v>83.279754813487756</c:v>
                </c:pt>
                <c:pt idx="215">
                  <c:v>83.233724299975535</c:v>
                </c:pt>
                <c:pt idx="216">
                  <c:v>83.185326349870465</c:v>
                </c:pt>
                <c:pt idx="217">
                  <c:v>83.134587870048207</c:v>
                </c:pt>
                <c:pt idx="218">
                  <c:v>83.081536401496308</c:v>
                </c:pt>
                <c:pt idx="219">
                  <c:v>83.026200099983484</c:v>
                </c:pt>
                <c:pt idx="220">
                  <c:v>82.968607716221982</c:v>
                </c:pt>
                <c:pt idx="221">
                  <c:v>82.908788575548542</c:v>
                </c:pt>
                <c:pt idx="222">
                  <c:v>82.84677255714837</c:v>
                </c:pt>
                <c:pt idx="223">
                  <c:v>82.782590072850297</c:v>
                </c:pt>
                <c:pt idx="224">
                  <c:v>82.716272045520611</c:v>
                </c:pt>
                <c:pt idx="225">
                  <c:v>82.647849887084959</c:v>
                </c:pt>
                <c:pt idx="226">
                  <c:v>82.57735547620851</c:v>
                </c:pt>
                <c:pt idx="227">
                  <c:v>82.50482113566548</c:v>
                </c:pt>
                <c:pt idx="228">
                  <c:v>82.43027960943013</c:v>
                </c:pt>
                <c:pt idx="229">
                  <c:v>82.353764039522105</c:v>
                </c:pt>
                <c:pt idx="230">
                  <c:v>82.275307942639074</c:v>
                </c:pt>
                <c:pt idx="231">
                  <c:v>82.194945186611037</c:v>
                </c:pt>
                <c:pt idx="232">
                  <c:v>82.112709966710511</c:v>
                </c:pt>
                <c:pt idx="233">
                  <c:v>82.028636781853905</c:v>
                </c:pt>
                <c:pt idx="234">
                  <c:v>81.942760410727757</c:v>
                </c:pt>
                <c:pt idx="235">
                  <c:v>81.855115887876948</c:v>
                </c:pt>
                <c:pt idx="236">
                  <c:v>81.765738479788567</c:v>
                </c:pt>
                <c:pt idx="237">
                  <c:v>81.674663661007457</c:v>
                </c:pt>
                <c:pt idx="238">
                  <c:v>81.581927090318331</c:v>
                </c:pt>
                <c:pt idx="239">
                  <c:v>81.487564587029254</c:v>
                </c:pt>
                <c:pt idx="240">
                  <c:v>81.391612107391055</c:v>
                </c:pt>
                <c:pt idx="241">
                  <c:v>81.294105721186696</c:v>
                </c:pt>
                <c:pt idx="242">
                  <c:v>81.19508158852436</c:v>
                </c:pt>
                <c:pt idx="243">
                  <c:v>81.094575936866747</c:v>
                </c:pt>
                <c:pt idx="244">
                  <c:v>80.992625038329223</c:v>
                </c:pt>
                <c:pt idx="245">
                  <c:v>80.889265187278184</c:v>
                </c:pt>
                <c:pt idx="246">
                  <c:v>80.784532678260092</c:v>
                </c:pt>
                <c:pt idx="247">
                  <c:v>80.678463784290955</c:v>
                </c:pt>
                <c:pt idx="248">
                  <c:v>80.571094735534899</c:v>
                </c:pt>
                <c:pt idx="249">
                  <c:v>80.46246169839938</c:v>
                </c:pt>
                <c:pt idx="250">
                  <c:v>80.352600755073539</c:v>
                </c:pt>
                <c:pt idx="251">
                  <c:v>80.241547883534636</c:v>
                </c:pt>
                <c:pt idx="252">
                  <c:v>80.129338938047724</c:v>
                </c:pt>
                <c:pt idx="253">
                  <c:v>80.016009630179283</c:v>
                </c:pt>
                <c:pt idx="254">
                  <c:v>79.901595510348528</c:v>
                </c:pt>
                <c:pt idx="255">
                  <c:v>79.786131949935083</c:v>
                </c:pt>
                <c:pt idx="256">
                  <c:v>79.669654123961806</c:v>
                </c:pt>
                <c:pt idx="257">
                  <c:v>79.552196994370931</c:v>
                </c:pt>
                <c:pt idx="258">
                  <c:v>79.433795293908744</c:v>
                </c:pt>
                <c:pt idx="259">
                  <c:v>79.314483510633451</c:v>
                </c:pt>
                <c:pt idx="260">
                  <c:v>79.194295873059346</c:v>
                </c:pt>
                <c:pt idx="261">
                  <c:v>79.073266335949384</c:v>
                </c:pt>
                <c:pt idx="262">
                  <c:v>78.95142856676577</c:v>
                </c:pt>
                <c:pt idx="263">
                  <c:v>78.82881593278772</c:v>
                </c:pt>
                <c:pt idx="264">
                  <c:v>78.705461488904305</c:v>
                </c:pt>
                <c:pt idx="265">
                  <c:v>78.581397966087621</c:v>
                </c:pt>
                <c:pt idx="266">
                  <c:v>78.456657760552289</c:v>
                </c:pt>
                <c:pt idx="267">
                  <c:v>78.331272923603478</c:v>
                </c:pt>
                <c:pt idx="268">
                  <c:v>78.205275152176952</c:v>
                </c:pt>
                <c:pt idx="269">
                  <c:v>78.078695780071214</c:v>
                </c:pt>
                <c:pt idx="270">
                  <c:v>77.951565769872445</c:v>
                </c:pt>
                <c:pt idx="271">
                  <c:v>77.823915705569917</c:v>
                </c:pt>
                <c:pt idx="272">
                  <c:v>77.695775785860761</c:v>
                </c:pt>
                <c:pt idx="273">
                  <c:v>77.567175818139674</c:v>
                </c:pt>
                <c:pt idx="274">
                  <c:v>77.438145213169634</c:v>
                </c:pt>
                <c:pt idx="275">
                  <c:v>77.308712980428325</c:v>
                </c:pt>
                <c:pt idx="276">
                  <c:v>77.178907724123988</c:v>
                </c:pt>
                <c:pt idx="277">
                  <c:v>77.048757639873926</c:v>
                </c:pt>
                <c:pt idx="278">
                  <c:v>76.918290512037672</c:v>
                </c:pt>
                <c:pt idx="279">
                  <c:v>76.787533711696341</c:v>
                </c:pt>
                <c:pt idx="280">
                  <c:v>76.656514195269935</c:v>
                </c:pt>
                <c:pt idx="281">
                  <c:v>76.525258503761791</c:v>
                </c:pt>
                <c:pt idx="282">
                  <c:v>76.393792762621274</c:v>
                </c:pt>
                <c:pt idx="283">
                  <c:v>76.262142682213181</c:v>
                </c:pt>
                <c:pt idx="284">
                  <c:v>76.130333558883919</c:v>
                </c:pt>
                <c:pt idx="285">
                  <c:v>75.998390276612398</c:v>
                </c:pt>
                <c:pt idx="286">
                  <c:v>75.86633730923505</c:v>
                </c:pt>
                <c:pt idx="287">
                  <c:v>75.734198723232353</c:v>
                </c:pt>
                <c:pt idx="288">
                  <c:v>75.601998181066307</c:v>
                </c:pt>
                <c:pt idx="289">
                  <c:v>75.469758945055915</c:v>
                </c:pt>
                <c:pt idx="290">
                  <c:v>75.337503881779597</c:v>
                </c:pt>
                <c:pt idx="291">
                  <c:v>75.205255466992469</c:v>
                </c:pt>
                <c:pt idx="292">
                  <c:v>75.073035791046905</c:v>
                </c:pt>
                <c:pt idx="293">
                  <c:v>74.940866564804736</c:v>
                </c:pt>
                <c:pt idx="294">
                  <c:v>74.808769126030057</c:v>
                </c:pt>
                <c:pt idx="295">
                  <c:v>74.676764446251184</c:v>
                </c:pt>
                <c:pt idx="296">
                  <c:v>74.544873138081499</c:v>
                </c:pt>
                <c:pt idx="297">
                  <c:v>74.413115462988472</c:v>
                </c:pt>
                <c:pt idx="298">
                  <c:v>74.281511339500966</c:v>
                </c:pt>
                <c:pt idx="299">
                  <c:v>74.150080351845531</c:v>
                </c:pt>
                <c:pt idx="300">
                  <c:v>74.018841759001944</c:v>
                </c:pt>
                <c:pt idx="301">
                  <c:v>73.887814504170635</c:v>
                </c:pt>
                <c:pt idx="302">
                  <c:v>73.75701722464278</c:v>
                </c:pt>
                <c:pt idx="303">
                  <c:v>73.626468262066723</c:v>
                </c:pt>
                <c:pt idx="304">
                  <c:v>73.496185673103298</c:v>
                </c:pt>
                <c:pt idx="305">
                  <c:v>73.366187240464498</c:v>
                </c:pt>
                <c:pt idx="306">
                  <c:v>73.236490484329991</c:v>
                </c:pt>
                <c:pt idx="307">
                  <c:v>73.1071126741369</c:v>
                </c:pt>
                <c:pt idx="308">
                  <c:v>72.978070840738482</c:v>
                </c:pt>
                <c:pt idx="309">
                  <c:v>72.849381788929904</c:v>
                </c:pt>
                <c:pt idx="310">
                  <c:v>72.721062110337726</c:v>
                </c:pt>
                <c:pt idx="311">
                  <c:v>72.593128196671714</c:v>
                </c:pt>
                <c:pt idx="312">
                  <c:v>72.465596253339299</c:v>
                </c:pt>
                <c:pt idx="313">
                  <c:v>72.338482313422631</c:v>
                </c:pt>
                <c:pt idx="314">
                  <c:v>72.211802252018387</c:v>
                </c:pt>
                <c:pt idx="315">
                  <c:v>72.085571800944805</c:v>
                </c:pt>
                <c:pt idx="316">
                  <c:v>71.959806563816258</c:v>
                </c:pt>
                <c:pt idx="317">
                  <c:v>71.834522031491929</c:v>
                </c:pt>
                <c:pt idx="318">
                  <c:v>71.709733597901703</c:v>
                </c:pt>
                <c:pt idx="319">
                  <c:v>71.585456576256107</c:v>
                </c:pt>
                <c:pt idx="320">
                  <c:v>71.46170621564724</c:v>
                </c:pt>
                <c:pt idx="321">
                  <c:v>71.338497718048103</c:v>
                </c:pt>
                <c:pt idx="322">
                  <c:v>71.215846255719725</c:v>
                </c:pt>
                <c:pt idx="323">
                  <c:v>71.093766989035444</c:v>
                </c:pt>
                <c:pt idx="324">
                  <c:v>70.972275084733766</c:v>
                </c:pt>
                <c:pt idx="325">
                  <c:v>70.851385734610759</c:v>
                </c:pt>
                <c:pt idx="326">
                  <c:v>70.731114174665549</c:v>
                </c:pt>
                <c:pt idx="327">
                  <c:v>70.611475704712149</c:v>
                </c:pt>
                <c:pt idx="328">
                  <c:v>70.492485708471975</c:v>
                </c:pt>
                <c:pt idx="329">
                  <c:v>70.374159674163252</c:v>
                </c:pt>
                <c:pt idx="330">
                  <c:v>70.256513215602524</c:v>
                </c:pt>
                <c:pt idx="331">
                  <c:v>70.139562093836531</c:v>
                </c:pt>
                <c:pt idx="332">
                  <c:v>70.023322239321217</c:v>
                </c:pt>
                <c:pt idx="333">
                  <c:v>69.907809774666916</c:v>
                </c:pt>
                <c:pt idx="334">
                  <c:v>69.793041037968806</c:v>
                </c:pt>
                <c:pt idx="335">
                  <c:v>69.679032606742155</c:v>
                </c:pt>
                <c:pt idx="336">
                  <c:v>69.565801322481605</c:v>
                </c:pt>
                <c:pt idx="337">
                  <c:v>69.453364315866651</c:v>
                </c:pt>
                <c:pt idx="338">
                  <c:v>69.341739032631295</c:v>
                </c:pt>
                <c:pt idx="339">
                  <c:v>69.230943260120114</c:v>
                </c:pt>
                <c:pt idx="340">
                  <c:v>69.120995154549959</c:v>
                </c:pt>
                <c:pt idx="341">
                  <c:v>69.011913268997304</c:v>
                </c:pt>
                <c:pt idx="342">
                  <c:v>68.903716582129945</c:v>
                </c:pt>
                <c:pt idx="343">
                  <c:v>68.796424527701888</c:v>
                </c:pt>
                <c:pt idx="344">
                  <c:v>68.690057024827354</c:v>
                </c:pt>
                <c:pt idx="345">
                  <c:v>68.584634509049337</c:v>
                </c:pt>
                <c:pt idx="346">
                  <c:v>68.480177964216495</c:v>
                </c:pt>
                <c:pt idx="347">
                  <c:v>68.376708955177833</c:v>
                </c:pt>
                <c:pt idx="348">
                  <c:v>68.274249661304168</c:v>
                </c:pt>
                <c:pt idx="349">
                  <c:v>68.172822910839486</c:v>
                </c:pt>
                <c:pt idx="350">
                  <c:v>68.072452216082254</c:v>
                </c:pt>
                <c:pt idx="351">
                  <c:v>67.97316180939238</c:v>
                </c:pt>
                <c:pt idx="352">
                  <c:v>67.874976680012239</c:v>
                </c:pt>
                <c:pt idx="353">
                  <c:v>67.777922611684616</c:v>
                </c:pt>
                <c:pt idx="354">
                  <c:v>67.68202622104333</c:v>
                </c:pt>
                <c:pt idx="355">
                  <c:v>67.587314996741952</c:v>
                </c:pt>
                <c:pt idx="356">
                  <c:v>67.49381733927855</c:v>
                </c:pt>
                <c:pt idx="357">
                  <c:v>67.401562601460668</c:v>
                </c:pt>
                <c:pt idx="358">
                  <c:v>67.3105811294445</c:v>
                </c:pt>
                <c:pt idx="359">
                  <c:v>67.220904304267265</c:v>
                </c:pt>
                <c:pt idx="360">
                  <c:v>67.132564583775192</c:v>
                </c:pt>
              </c:numCache>
            </c:numRef>
          </c:yVal>
          <c:smooth val="1"/>
        </c:ser>
        <c:ser>
          <c:idx val="0"/>
          <c:order val="1"/>
          <c:tx>
            <c:v>theta4</c:v>
          </c:tx>
          <c:marker>
            <c:symbol val="none"/>
          </c:marker>
          <c:xVal>
            <c:numRef>
              <c:f>Sayfa1!$A$14:$A$374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Sayfa1!$I$14:$I$374</c:f>
              <c:numCache>
                <c:formatCode>General</c:formatCode>
                <c:ptCount val="361"/>
                <c:pt idx="0">
                  <c:v>27.666392961751331</c:v>
                </c:pt>
                <c:pt idx="1">
                  <c:v>27.956298851069285</c:v>
                </c:pt>
                <c:pt idx="2">
                  <c:v>28.24610549671711</c:v>
                </c:pt>
                <c:pt idx="3">
                  <c:v>28.535712298730974</c:v>
                </c:pt>
                <c:pt idx="4">
                  <c:v>28.825016448046458</c:v>
                </c:pt>
                <c:pt idx="5">
                  <c:v>29.113912862584371</c:v>
                </c:pt>
                <c:pt idx="6">
                  <c:v>29.402294123956477</c:v>
                </c:pt>
                <c:pt idx="7">
                  <c:v>29.690050415236019</c:v>
                </c:pt>
                <c:pt idx="8">
                  <c:v>29.9770694602947</c:v>
                </c:pt>
                <c:pt idx="9">
                  <c:v>30.263236465268793</c:v>
                </c:pt>
                <c:pt idx="10">
                  <c:v>30.548434062782412</c:v>
                </c:pt>
                <c:pt idx="11">
                  <c:v>30.832542259625857</c:v>
                </c:pt>
                <c:pt idx="12">
                  <c:v>31.115438388661161</c:v>
                </c:pt>
                <c:pt idx="13">
                  <c:v>31.396997065805543</c:v>
                </c:pt>
                <c:pt idx="14">
                  <c:v>31.677090153025468</c:v>
                </c:pt>
                <c:pt idx="15">
                  <c:v>31.955586728358629</c:v>
                </c:pt>
                <c:pt idx="16">
                  <c:v>32.232353064069187</c:v>
                </c:pt>
                <c:pt idx="17">
                  <c:v>32.507252614129953</c:v>
                </c:pt>
                <c:pt idx="18">
                  <c:v>32.780146012313551</c:v>
                </c:pt>
                <c:pt idx="19">
                  <c:v>33.050891082262574</c:v>
                </c:pt>
                <c:pt idx="20">
                  <c:v>33.319342860991583</c:v>
                </c:pt>
                <c:pt idx="21">
                  <c:v>33.585353637352725</c:v>
                </c:pt>
                <c:pt idx="22">
                  <c:v>33.848773007066455</c:v>
                </c:pt>
                <c:pt idx="23">
                  <c:v>34.109447945977678</c:v>
                </c:pt>
                <c:pt idx="24">
                  <c:v>34.367222903242329</c:v>
                </c:pt>
                <c:pt idx="25">
                  <c:v>34.621939916176068</c:v>
                </c:pt>
                <c:pt idx="26">
                  <c:v>34.873438748500384</c:v>
                </c:pt>
                <c:pt idx="27">
                  <c:v>35.12155705370013</c:v>
                </c:pt>
                <c:pt idx="28">
                  <c:v>35.366130565152467</c:v>
                </c:pt>
                <c:pt idx="29">
                  <c:v>35.606993314599158</c:v>
                </c:pt>
                <c:pt idx="30">
                  <c:v>35.843977880404935</c:v>
                </c:pt>
                <c:pt idx="31">
                  <c:v>36.076915666869688</c:v>
                </c:pt>
                <c:pt idx="32">
                  <c:v>36.305637215641468</c:v>
                </c:pt>
                <c:pt idx="33">
                  <c:v>36.529972549999812</c:v>
                </c:pt>
                <c:pt idx="34">
                  <c:v>36.749751552450427</c:v>
                </c:pt>
                <c:pt idx="35">
                  <c:v>36.964804375684423</c:v>
                </c:pt>
                <c:pt idx="36">
                  <c:v>37.174961886512762</c:v>
                </c:pt>
                <c:pt idx="37">
                  <c:v>37.380056141888211</c:v>
                </c:pt>
                <c:pt idx="38">
                  <c:v>37.579920895578702</c:v>
                </c:pt>
                <c:pt idx="39">
                  <c:v>37.774392133461667</c:v>
                </c:pt>
                <c:pt idx="40">
                  <c:v>37.963308634780333</c:v>
                </c:pt>
                <c:pt idx="41">
                  <c:v>38.146512556047895</c:v>
                </c:pt>
                <c:pt idx="42">
                  <c:v>38.323850033619678</c:v>
                </c:pt>
                <c:pt idx="43">
                  <c:v>38.495171800294408</c:v>
                </c:pt>
                <c:pt idx="44">
                  <c:v>38.660333810669293</c:v>
                </c:pt>
                <c:pt idx="45">
                  <c:v>38.819197869381966</c:v>
                </c:pt>
                <c:pt idx="46">
                  <c:v>38.971632255847211</c:v>
                </c:pt>
                <c:pt idx="47">
                  <c:v>39.117512338657718</c:v>
                </c:pt>
                <c:pt idx="48">
                  <c:v>39.256721172489371</c:v>
                </c:pt>
                <c:pt idx="49">
                  <c:v>39.38915007015143</c:v>
                </c:pt>
                <c:pt idx="50">
                  <c:v>39.514699142365487</c:v>
                </c:pt>
                <c:pt idx="51">
                  <c:v>39.633277797962037</c:v>
                </c:pt>
                <c:pt idx="52">
                  <c:v>39.744805197454234</c:v>
                </c:pt>
                <c:pt idx="53">
                  <c:v>39.849210653389299</c:v>
                </c:pt>
                <c:pt idx="54">
                  <c:v>39.946433971486279</c:v>
                </c:pt>
                <c:pt idx="55">
                  <c:v>40.036425727337054</c:v>
                </c:pt>
                <c:pt idx="56">
                  <c:v>40.119147474354548</c:v>
                </c:pt>
                <c:pt idx="57">
                  <c:v>40.194571879680957</c:v>
                </c:pt>
                <c:pt idx="58">
                  <c:v>40.262682785892672</c:v>
                </c:pt>
                <c:pt idx="59">
                  <c:v>40.323475197521795</c:v>
                </c:pt>
                <c:pt idx="60">
                  <c:v>40.376955192627726</c:v>
                </c:pt>
                <c:pt idx="61">
                  <c:v>40.423139760859321</c:v>
                </c:pt>
                <c:pt idx="62">
                  <c:v>40.462056570612305</c:v>
                </c:pt>
                <c:pt idx="63">
                  <c:v>40.493743668977025</c:v>
                </c:pt>
                <c:pt idx="64">
                  <c:v>40.518249119158085</c:v>
                </c:pt>
                <c:pt idx="65">
                  <c:v>40.535630580904311</c:v>
                </c:pt>
                <c:pt idx="66">
                  <c:v>40.545954840194568</c:v>
                </c:pt>
                <c:pt idx="67">
                  <c:v>40.549297294972568</c:v>
                </c:pt>
                <c:pt idx="68">
                  <c:v>40.545741404098038</c:v>
                </c:pt>
                <c:pt idx="69">
                  <c:v>40.53537810689064</c:v>
                </c:pt>
                <c:pt idx="70">
                  <c:v>40.518305220683487</c:v>
                </c:pt>
                <c:pt idx="71">
                  <c:v>40.494626823691235</c:v>
                </c:pt>
                <c:pt idx="72">
                  <c:v>40.46445263024733</c:v>
                </c:pt>
                <c:pt idx="73">
                  <c:v>40.427897365089287</c:v>
                </c:pt>
                <c:pt idx="74">
                  <c:v>40.385080142900648</c:v>
                </c:pt>
                <c:pt idx="75">
                  <c:v>40.336123858761873</c:v>
                </c:pt>
                <c:pt idx="76">
                  <c:v>40.281154594553001</c:v>
                </c:pt>
                <c:pt idx="77">
                  <c:v>40.220301045703948</c:v>
                </c:pt>
                <c:pt idx="78">
                  <c:v>40.153693972023042</c:v>
                </c:pt>
                <c:pt idx="79">
                  <c:v>40.081465675672618</c:v>
                </c:pt>
                <c:pt idx="80">
                  <c:v>40.00374950871263</c:v>
                </c:pt>
                <c:pt idx="81">
                  <c:v>39.920679412018259</c:v>
                </c:pt>
                <c:pt idx="82">
                  <c:v>39.832389486796821</c:v>
                </c:pt>
                <c:pt idx="83">
                  <c:v>39.739013599403137</c:v>
                </c:pt>
                <c:pt idx="84">
                  <c:v>39.640685019671736</c:v>
                </c:pt>
                <c:pt idx="85">
                  <c:v>39.537536092563812</c:v>
                </c:pt>
                <c:pt idx="86">
                  <c:v>39.429697942562882</c:v>
                </c:pt>
                <c:pt idx="87">
                  <c:v>39.317300209941095</c:v>
                </c:pt>
                <c:pt idx="88">
                  <c:v>39.200470817766188</c:v>
                </c:pt>
                <c:pt idx="89">
                  <c:v>39.079335768313491</c:v>
                </c:pt>
                <c:pt idx="90">
                  <c:v>38.954018967391548</c:v>
                </c:pt>
                <c:pt idx="91">
                  <c:v>38.824642074977007</c:v>
                </c:pt>
                <c:pt idx="92">
                  <c:v>38.691324380479024</c:v>
                </c:pt>
                <c:pt idx="93">
                  <c:v>38.554182700913124</c:v>
                </c:pt>
                <c:pt idx="94">
                  <c:v>38.413331300253084</c:v>
                </c:pt>
                <c:pt idx="95">
                  <c:v>38.268881828241682</c:v>
                </c:pt>
                <c:pt idx="96">
                  <c:v>38.120943276975844</c:v>
                </c:pt>
                <c:pt idx="97">
                  <c:v>37.969621953631986</c:v>
                </c:pt>
                <c:pt idx="98">
                  <c:v>37.815021467760012</c:v>
                </c:pt>
                <c:pt idx="99">
                  <c:v>37.657242731648992</c:v>
                </c:pt>
                <c:pt idx="100">
                  <c:v>37.496383972347381</c:v>
                </c:pt>
                <c:pt idx="101">
                  <c:v>37.332540754006068</c:v>
                </c:pt>
                <c:pt idx="102">
                  <c:v>37.165806009300546</c:v>
                </c:pt>
                <c:pt idx="103">
                  <c:v>36.996270078777016</c:v>
                </c:pt>
                <c:pt idx="104">
                  <c:v>36.824020757055813</c:v>
                </c:pt>
                <c:pt idx="105">
                  <c:v>36.649143344911636</c:v>
                </c:pt>
                <c:pt idx="106">
                  <c:v>36.471720706334686</c:v>
                </c:pt>
                <c:pt idx="107">
                  <c:v>36.291833329756201</c:v>
                </c:pt>
                <c:pt idx="108">
                  <c:v>36.109559392700156</c:v>
                </c:pt>
                <c:pt idx="109">
                  <c:v>35.924974829193893</c:v>
                </c:pt>
                <c:pt idx="110">
                  <c:v>35.73815339933995</c:v>
                </c:pt>
                <c:pt idx="111">
                  <c:v>35.549166760513508</c:v>
                </c:pt>
                <c:pt idx="112">
                  <c:v>35.358084539710873</c:v>
                </c:pt>
                <c:pt idx="113">
                  <c:v>35.1649744066262</c:v>
                </c:pt>
                <c:pt idx="114">
                  <c:v>34.96990214708687</c:v>
                </c:pt>
                <c:pt idx="115">
                  <c:v>34.772931736521237</c:v>
                </c:pt>
                <c:pt idx="116">
                  <c:v>34.574125413175963</c:v>
                </c:pt>
                <c:pt idx="117">
                  <c:v>34.373543750837008</c:v>
                </c:pt>
                <c:pt idx="118">
                  <c:v>34.171245730843907</c:v>
                </c:pt>
                <c:pt idx="119">
                  <c:v>33.967288813216456</c:v>
                </c:pt>
                <c:pt idx="120">
                  <c:v>33.761729006742051</c:v>
                </c:pt>
                <c:pt idx="121">
                  <c:v>33.554620937895692</c:v>
                </c:pt>
                <c:pt idx="122">
                  <c:v>33.346017918487959</c:v>
                </c:pt>
                <c:pt idx="123">
                  <c:v>33.135972011954301</c:v>
                </c:pt>
                <c:pt idx="124">
                  <c:v>32.924534098218182</c:v>
                </c:pt>
                <c:pt idx="125">
                  <c:v>32.711753937074469</c:v>
                </c:pt>
                <c:pt idx="126">
                  <c:v>32.497680230053575</c:v>
                </c:pt>
                <c:pt idx="127">
                  <c:v>32.282360680738059</c:v>
                </c:pt>
                <c:pt idx="128">
                  <c:v>32.06584205351438</c:v>
                </c:pt>
                <c:pt idx="129">
                  <c:v>31.84817023074978</c:v>
                </c:pt>
                <c:pt idx="130">
                  <c:v>31.629390268393355</c:v>
                </c:pt>
                <c:pt idx="131">
                  <c:v>31.409546450005557</c:v>
                </c:pt>
                <c:pt idx="132">
                  <c:v>31.188682339225963</c:v>
                </c:pt>
                <c:pt idx="133">
                  <c:v>30.966840830694064</c:v>
                </c:pt>
                <c:pt idx="134">
                  <c:v>30.74406419944064</c:v>
                </c:pt>
                <c:pt idx="135">
                  <c:v>30.520394148771203</c:v>
                </c:pt>
                <c:pt idx="136">
                  <c:v>30.295871856664089</c:v>
                </c:pt>
                <c:pt idx="137">
                  <c:v>30.070538020708778</c:v>
                </c:pt>
                <c:pt idx="138">
                  <c:v>29.844432901610187</c:v>
                </c:pt>
                <c:pt idx="139">
                  <c:v>29.61759636528647</c:v>
                </c:pt>
                <c:pt idx="140">
                  <c:v>29.390067923587388</c:v>
                </c:pt>
                <c:pt idx="141">
                  <c:v>29.161886773661401</c:v>
                </c:pt>
                <c:pt idx="142">
                  <c:v>28.933091835998518</c:v>
                </c:pt>
                <c:pt idx="143">
                  <c:v>28.703721791176751</c:v>
                </c:pt>
                <c:pt idx="144">
                  <c:v>28.473815115337995</c:v>
                </c:pt>
                <c:pt idx="145">
                  <c:v>28.243410114419991</c:v>
                </c:pt>
                <c:pt idx="146">
                  <c:v>28.012544957168618</c:v>
                </c:pt>
                <c:pt idx="147">
                  <c:v>27.781257706955245</c:v>
                </c:pt>
                <c:pt idx="148">
                  <c:v>27.54958635242134</c:v>
                </c:pt>
                <c:pt idx="149">
                  <c:v>27.317568836972434</c:v>
                </c:pt>
                <c:pt idx="150">
                  <c:v>27.085243087141876</c:v>
                </c:pt>
                <c:pt idx="151">
                  <c:v>26.8526470398436</c:v>
                </c:pt>
                <c:pt idx="152">
                  <c:v>26.619818668531501</c:v>
                </c:pt>
                <c:pt idx="153">
                  <c:v>26.386796008282559</c:v>
                </c:pt>
                <c:pt idx="154">
                  <c:v>26.153617179818568</c:v>
                </c:pt>
                <c:pt idx="155">
                  <c:v>25.920320412480507</c:v>
                </c:pt>
                <c:pt idx="156">
                  <c:v>25.686944066168184</c:v>
                </c:pt>
                <c:pt idx="157">
                  <c:v>25.45352665225689</c:v>
                </c:pt>
                <c:pt idx="158">
                  <c:v>25.220106853500475</c:v>
                </c:pt>
                <c:pt idx="159">
                  <c:v>24.986723542930651</c:v>
                </c:pt>
                <c:pt idx="160">
                  <c:v>24.753415801759413</c:v>
                </c:pt>
                <c:pt idx="161">
                  <c:v>24.520222936291933</c:v>
                </c:pt>
                <c:pt idx="162">
                  <c:v>24.287184493854983</c:v>
                </c:pt>
                <c:pt idx="163">
                  <c:v>24.054340277745858</c:v>
                </c:pt>
                <c:pt idx="164">
                  <c:v>23.821730361204878</c:v>
                </c:pt>
                <c:pt idx="165">
                  <c:v>23.58939510041467</c:v>
                </c:pt>
                <c:pt idx="166">
                  <c:v>23.357375146528092</c:v>
                </c:pt>
                <c:pt idx="167">
                  <c:v>23.125711456725323</c:v>
                </c:pt>
                <c:pt idx="168">
                  <c:v>22.894445304301474</c:v>
                </c:pt>
                <c:pt idx="169">
                  <c:v>22.663618287783692</c:v>
                </c:pt>
                <c:pt idx="170">
                  <c:v>22.433272339077899</c:v>
                </c:pt>
                <c:pt idx="171">
                  <c:v>22.203449730643168</c:v>
                </c:pt>
                <c:pt idx="172">
                  <c:v>21.974193081692974</c:v>
                </c:pt>
                <c:pt idx="173">
                  <c:v>21.745545363421076</c:v>
                </c:pt>
                <c:pt idx="174">
                  <c:v>21.517549903250071</c:v>
                </c:pt>
                <c:pt idx="175">
                  <c:v>21.290250388100738</c:v>
                </c:pt>
                <c:pt idx="176">
                  <c:v>21.063690866679515</c:v>
                </c:pt>
                <c:pt idx="177">
                  <c:v>20.837915750782557</c:v>
                </c:pt>
                <c:pt idx="178">
                  <c:v>20.612969815613962</c:v>
                </c:pt>
                <c:pt idx="179">
                  <c:v>20.388898199116351</c:v>
                </c:pt>
                <c:pt idx="180">
                  <c:v>20.165746400312781</c:v>
                </c:pt>
                <c:pt idx="181">
                  <c:v>19.943560276658385</c:v>
                </c:pt>
                <c:pt idx="182">
                  <c:v>19.722386040401396</c:v>
                </c:pt>
                <c:pt idx="183">
                  <c:v>19.502270253953501</c:v>
                </c:pt>
                <c:pt idx="184">
                  <c:v>19.283259824270104</c:v>
                </c:pt>
                <c:pt idx="185">
                  <c:v>19.065401996241718</c:v>
                </c:pt>
                <c:pt idx="186">
                  <c:v>18.848744345098694</c:v>
                </c:pt>
                <c:pt idx="187">
                  <c:v>18.633334767832512</c:v>
                </c:pt>
                <c:pt idx="188">
                  <c:v>18.419221473637204</c:v>
                </c:pt>
                <c:pt idx="189">
                  <c:v>18.206452973376305</c:v>
                </c:pt>
                <c:pt idx="190">
                  <c:v>17.995078068081241</c:v>
                </c:pt>
                <c:pt idx="191">
                  <c:v>17.785145836488756</c:v>
                </c:pt>
                <c:pt idx="192">
                  <c:v>17.576705621625404</c:v>
                </c:pt>
                <c:pt idx="193">
                  <c:v>17.369807016449791</c:v>
                </c:pt>
                <c:pt idx="194">
                  <c:v>17.164499848562919</c:v>
                </c:pt>
                <c:pt idx="195">
                  <c:v>16.96083416400004</c:v>
                </c:pt>
                <c:pt idx="196">
                  <c:v>16.758860210117597</c:v>
                </c:pt>
                <c:pt idx="197">
                  <c:v>16.558628417591319</c:v>
                </c:pt>
                <c:pt idx="198">
                  <c:v>16.360189381542181</c:v>
                </c:pt>
                <c:pt idx="199">
                  <c:v>16.163593841809515</c:v>
                </c:pt>
                <c:pt idx="200">
                  <c:v>15.968892662391116</c:v>
                </c:pt>
                <c:pt idx="201">
                  <c:v>15.776136810072847</c:v>
                </c:pt>
                <c:pt idx="202">
                  <c:v>15.585377332270802</c:v>
                </c:pt>
                <c:pt idx="203">
                  <c:v>15.396665334111928</c:v>
                </c:pt>
                <c:pt idx="204">
                  <c:v>15.210051954779377</c:v>
                </c:pt>
                <c:pt idx="205">
                  <c:v>15.025588343151762</c:v>
                </c:pt>
                <c:pt idx="206">
                  <c:v>14.843325632766096</c:v>
                </c:pt>
                <c:pt idx="207">
                  <c:v>14.663314916136166</c:v>
                </c:pt>
                <c:pt idx="208">
                  <c:v>14.485607218460235</c:v>
                </c:pt>
                <c:pt idx="209">
                  <c:v>14.310253470752235</c:v>
                </c:pt>
                <c:pt idx="210">
                  <c:v>14.137304482433375</c:v>
                </c:pt>
                <c:pt idx="211">
                  <c:v>13.966810913421883</c:v>
                </c:pt>
                <c:pt idx="212">
                  <c:v>13.798823245760005</c:v>
                </c:pt>
                <c:pt idx="213">
                  <c:v>13.633391754818803</c:v>
                </c:pt>
                <c:pt idx="214">
                  <c:v>13.4705664801228</c:v>
                </c:pt>
                <c:pt idx="215">
                  <c:v>13.310397195837137</c:v>
                </c:pt>
                <c:pt idx="216">
                  <c:v>13.152933380961365</c:v>
                </c:pt>
                <c:pt idx="217">
                  <c:v>12.998224189275007</c:v>
                </c:pt>
                <c:pt idx="218">
                  <c:v>12.846318419080697</c:v>
                </c:pt>
                <c:pt idx="219">
                  <c:v>12.69726448279172</c:v>
                </c:pt>
                <c:pt idx="220">
                  <c:v>12.551110376411167</c:v>
                </c:pt>
                <c:pt idx="221">
                  <c:v>12.407903648950832</c:v>
                </c:pt>
                <c:pt idx="222">
                  <c:v>12.267691371838049</c:v>
                </c:pt>
                <c:pt idx="223">
                  <c:v>12.130520108359418</c:v>
                </c:pt>
                <c:pt idx="224">
                  <c:v>11.996435883190093</c:v>
                </c:pt>
                <c:pt idx="225">
                  <c:v>11.865484152057654</c:v>
                </c:pt>
                <c:pt idx="226">
                  <c:v>11.737709771589556</c:v>
                </c:pt>
                <c:pt idx="227">
                  <c:v>11.613156969392639</c:v>
                </c:pt>
                <c:pt idx="228">
                  <c:v>11.491869314413353</c:v>
                </c:pt>
                <c:pt idx="229">
                  <c:v>11.373889687626184</c:v>
                </c:pt>
                <c:pt idx="230">
                  <c:v>11.259260253097924</c:v>
                </c:pt>
                <c:pt idx="231">
                  <c:v>11.148022429474123</c:v>
                </c:pt>
                <c:pt idx="232">
                  <c:v>11.040216861933319</c:v>
                </c:pt>
                <c:pt idx="233">
                  <c:v>10.935883394653709</c:v>
                </c:pt>
                <c:pt idx="234">
                  <c:v>10.835061043836157</c:v>
                </c:pt>
                <c:pt idx="235">
                  <c:v>10.737787971325115</c:v>
                </c:pt>
                <c:pt idx="236">
                  <c:v>10.644101458868775</c:v>
                </c:pt>
                <c:pt idx="237">
                  <c:v>10.554037883057811</c:v>
                </c:pt>
                <c:pt idx="238">
                  <c:v>10.467632690980317</c:v>
                </c:pt>
                <c:pt idx="239">
                  <c:v>10.38492037662899</c:v>
                </c:pt>
                <c:pt idx="240">
                  <c:v>10.30593445809494</c:v>
                </c:pt>
                <c:pt idx="241">
                  <c:v>10.230707455580299</c:v>
                </c:pt>
                <c:pt idx="242">
                  <c:v>10.159270870259927</c:v>
                </c:pt>
                <c:pt idx="243">
                  <c:v>10.091655164020606</c:v>
                </c:pt>
                <c:pt idx="244">
                  <c:v>10.027889740103644</c:v>
                </c:pt>
                <c:pt idx="245">
                  <c:v>9.9680029246748294</c:v>
                </c:pt>
                <c:pt idx="246">
                  <c:v>9.9120219493433783</c:v>
                </c:pt>
                <c:pt idx="247">
                  <c:v>9.8599729346489244</c:v>
                </c:pt>
                <c:pt idx="248">
                  <c:v>9.8118808745338555</c:v>
                </c:pt>
                <c:pt idx="249">
                  <c:v>9.7677696218151535</c:v>
                </c:pt>
                <c:pt idx="250">
                  <c:v>9.7276618746678771</c:v>
                </c:pt>
                <c:pt idx="251">
                  <c:v>9.6915791641303617</c:v>
                </c:pt>
                <c:pt idx="252">
                  <c:v>9.6595418426376849</c:v>
                </c:pt>
                <c:pt idx="253">
                  <c:v>9.6315690735888104</c:v>
                </c:pt>
                <c:pt idx="254">
                  <c:v>9.6076788219495786</c:v>
                </c:pt>
                <c:pt idx="255">
                  <c:v>9.5878878458911903</c:v>
                </c:pt>
                <c:pt idx="256">
                  <c:v>9.5722116894624474</c:v>
                </c:pt>
                <c:pt idx="257">
                  <c:v>9.5606646762903509</c:v>
                </c:pt>
                <c:pt idx="258">
                  <c:v>9.5532599043022337</c:v>
                </c:pt>
                <c:pt idx="259">
                  <c:v>9.5500092414603746</c:v>
                </c:pt>
                <c:pt idx="260">
                  <c:v>9.5509233224971517</c:v>
                </c:pt>
                <c:pt idx="261">
                  <c:v>9.55601154663721</c:v>
                </c:pt>
                <c:pt idx="262">
                  <c:v>9.5652820762911475</c:v>
                </c:pt>
                <c:pt idx="263">
                  <c:v>9.5787418367026973</c:v>
                </c:pt>
                <c:pt idx="264">
                  <c:v>9.5963965165297402</c:v>
                </c:pt>
                <c:pt idx="265">
                  <c:v>9.6182505693380413</c:v>
                </c:pt>
                <c:pt idx="266">
                  <c:v>9.6443072159837726</c:v>
                </c:pt>
                <c:pt idx="267">
                  <c:v>9.674568447860592</c:v>
                </c:pt>
                <c:pt idx="268">
                  <c:v>9.7090350309841469</c:v>
                </c:pt>
                <c:pt idx="269">
                  <c:v>9.7477065108864025</c:v>
                </c:pt>
                <c:pt idx="270">
                  <c:v>9.7905812182901837</c:v>
                </c:pt>
                <c:pt idx="271">
                  <c:v>9.8376562755332166</c:v>
                </c:pt>
                <c:pt idx="272">
                  <c:v>9.8889276037098046</c:v>
                </c:pt>
                <c:pt idx="273">
                  <c:v>9.9443899304972572</c:v>
                </c:pt>
                <c:pt idx="274">
                  <c:v>10.004036798632526</c:v>
                </c:pt>
                <c:pt idx="275">
                  <c:v>10.067860575004829</c:v>
                </c:pt>
                <c:pt idx="276">
                  <c:v>10.135852460327897</c:v>
                </c:pt>
                <c:pt idx="277">
                  <c:v>10.20800249935556</c:v>
                </c:pt>
                <c:pt idx="278">
                  <c:v>10.284299591603601</c:v>
                </c:pt>
                <c:pt idx="279">
                  <c:v>10.364731502540177</c:v>
                </c:pt>
                <c:pt idx="280">
                  <c:v>10.449284875206514</c:v>
                </c:pt>
                <c:pt idx="281">
                  <c:v>10.537945242229592</c:v>
                </c:pt>
                <c:pt idx="282">
                  <c:v>10.630697038187774</c:v>
                </c:pt>
                <c:pt idx="283">
                  <c:v>10.72752361229079</c:v>
                </c:pt>
                <c:pt idx="284">
                  <c:v>10.828407241334165</c:v>
                </c:pt>
                <c:pt idx="285">
                  <c:v>10.933329142889706</c:v>
                </c:pt>
                <c:pt idx="286">
                  <c:v>11.04226948869213</c:v>
                </c:pt>
                <c:pt idx="287">
                  <c:v>11.15520741818305</c:v>
                </c:pt>
                <c:pt idx="288">
                  <c:v>11.27212105217294</c:v>
                </c:pt>
                <c:pt idx="289">
                  <c:v>11.39298750658244</c:v>
                </c:pt>
                <c:pt idx="290">
                  <c:v>11.51778290622401</c:v>
                </c:pt>
                <c:pt idx="291">
                  <c:v>11.64648239858548</c:v>
                </c:pt>
                <c:pt idx="292">
                  <c:v>11.779060167577697</c:v>
                </c:pt>
                <c:pt idx="293">
                  <c:v>11.915489447207818</c:v>
                </c:pt>
                <c:pt idx="294">
                  <c:v>12.05574253514108</c:v>
                </c:pt>
                <c:pt idx="295">
                  <c:v>12.199790806113961</c:v>
                </c:pt>
                <c:pt idx="296">
                  <c:v>12.347604725161659</c:v>
                </c:pt>
                <c:pt idx="297">
                  <c:v>12.499153860623951</c:v>
                </c:pt>
                <c:pt idx="298">
                  <c:v>12.654406896892953</c:v>
                </c:pt>
                <c:pt idx="299">
                  <c:v>12.813331646867804</c:v>
                </c:pt>
                <c:pt idx="300">
                  <c:v>12.975895064080868</c:v>
                </c:pt>
                <c:pt idx="301">
                  <c:v>13.142063254460611</c:v>
                </c:pt>
                <c:pt idx="302">
                  <c:v>13.311801487697352</c:v>
                </c:pt>
                <c:pt idx="303">
                  <c:v>13.485074208177386</c:v>
                </c:pt>
                <c:pt idx="304">
                  <c:v>13.661845045452514</c:v>
                </c:pt>
                <c:pt idx="305">
                  <c:v>13.842076824211242</c:v>
                </c:pt>
                <c:pt idx="306">
                  <c:v>14.025731573719311</c:v>
                </c:pt>
                <c:pt idx="307">
                  <c:v>14.212770536696766</c:v>
                </c:pt>
                <c:pt idx="308">
                  <c:v>14.403154177599314</c:v>
                </c:pt>
                <c:pt idx="309">
                  <c:v>14.596842190272</c:v>
                </c:pt>
                <c:pt idx="310">
                  <c:v>14.793793504943297</c:v>
                </c:pt>
                <c:pt idx="311">
                  <c:v>14.993966294528295</c:v>
                </c:pt>
                <c:pt idx="312">
                  <c:v>15.197317980208895</c:v>
                </c:pt>
                <c:pt idx="313">
                  <c:v>15.403805236260144</c:v>
                </c:pt>
                <c:pt idx="314">
                  <c:v>15.613383994091123</c:v>
                </c:pt>
                <c:pt idx="315">
                  <c:v>15.826009445468873</c:v>
                </c:pt>
                <c:pt idx="316">
                  <c:v>16.041636044894219</c:v>
                </c:pt>
                <c:pt idx="317">
                  <c:v>16.260217511097853</c:v>
                </c:pt>
                <c:pt idx="318">
                  <c:v>16.481706827624993</c:v>
                </c:pt>
                <c:pt idx="319">
                  <c:v>16.7060562424771</c:v>
                </c:pt>
                <c:pt idx="320">
                  <c:v>16.933217266778222</c:v>
                </c:pt>
                <c:pt idx="321">
                  <c:v>17.163140672434032</c:v>
                </c:pt>
                <c:pt idx="322">
                  <c:v>17.395776488751103</c:v>
                </c:pt>
                <c:pt idx="323">
                  <c:v>17.631073997983073</c:v>
                </c:pt>
                <c:pt idx="324">
                  <c:v>17.868981729770944</c:v>
                </c:pt>
                <c:pt idx="325">
                  <c:v>18.109447454443782</c:v>
                </c:pt>
                <c:pt idx="326">
                  <c:v>18.352418175145772</c:v>
                </c:pt>
                <c:pt idx="327">
                  <c:v>18.597840118755105</c:v>
                </c:pt>
                <c:pt idx="328">
                  <c:v>18.845658725560238</c:v>
                </c:pt>
                <c:pt idx="329">
                  <c:v>19.095818637658081</c:v>
                </c:pt>
                <c:pt idx="330">
                  <c:v>19.348263686038489</c:v>
                </c:pt>
                <c:pt idx="331">
                  <c:v>19.602936876319287</c:v>
                </c:pt>
                <c:pt idx="332">
                  <c:v>19.859780373095383</c:v>
                </c:pt>
                <c:pt idx="333">
                  <c:v>20.118735482866036</c:v>
                </c:pt>
                <c:pt idx="334">
                  <c:v>20.379742635502684</c:v>
                </c:pt>
                <c:pt idx="335">
                  <c:v>20.642741364221742</c:v>
                </c:pt>
                <c:pt idx="336">
                  <c:v>20.907670284025421</c:v>
                </c:pt>
                <c:pt idx="337">
                  <c:v>21.174467068573527</c:v>
                </c:pt>
                <c:pt idx="338">
                  <c:v>21.443068425451873</c:v>
                </c:pt>
                <c:pt idx="339">
                  <c:v>21.71341006980084</c:v>
                </c:pt>
                <c:pt idx="340">
                  <c:v>21.985426696270299</c:v>
                </c:pt>
                <c:pt idx="341">
                  <c:v>22.259051949268198</c:v>
                </c:pt>
                <c:pt idx="342">
                  <c:v>22.534218391471327</c:v>
                </c:pt>
                <c:pt idx="343">
                  <c:v>22.810857470568351</c:v>
                </c:pt>
                <c:pt idx="344">
                  <c:v>23.088899484209708</c:v>
                </c:pt>
                <c:pt idx="345">
                  <c:v>23.36827354313963</c:v>
                </c:pt>
                <c:pt idx="346">
                  <c:v>23.648907532490618</c:v>
                </c:pt>
                <c:pt idx="347">
                  <c:v>23.930728071225595</c:v>
                </c:pt>
                <c:pt idx="348">
                  <c:v>24.213660469716611</c:v>
                </c:pt>
                <c:pt idx="349">
                  <c:v>24.49762868545691</c:v>
                </c:pt>
                <c:pt idx="350">
                  <c:v>24.782555276909068</c:v>
                </c:pt>
                <c:pt idx="351">
                  <c:v>25.068361355501445</c:v>
                </c:pt>
                <c:pt idx="352">
                  <c:v>25.354966535793107</c:v>
                </c:pt>
                <c:pt idx="353">
                  <c:v>25.642288883841129</c:v>
                </c:pt>
                <c:pt idx="354">
                  <c:v>25.930244863813776</c:v>
                </c:pt>
                <c:pt idx="355">
                  <c:v>26.218749282910228</c:v>
                </c:pt>
                <c:pt idx="356">
                  <c:v>26.507715234661998</c:v>
                </c:pt>
                <c:pt idx="357">
                  <c:v>26.797054040710826</c:v>
                </c:pt>
                <c:pt idx="358">
                  <c:v>27.086675191178539</c:v>
                </c:pt>
                <c:pt idx="359">
                  <c:v>27.376486283766489</c:v>
                </c:pt>
                <c:pt idx="360">
                  <c:v>27.666392961751331</c:v>
                </c:pt>
              </c:numCache>
            </c:numRef>
          </c:yVal>
          <c:smooth val="1"/>
        </c:ser>
        <c:ser>
          <c:idx val="3"/>
          <c:order val="2"/>
          <c:tx>
            <c:v>theta5</c:v>
          </c:tx>
          <c:marker>
            <c:symbol val="none"/>
          </c:marker>
          <c:xVal>
            <c:numRef>
              <c:f>Sayfa1!$A$14:$A$374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Sayfa1!$M$14:$M$374</c:f>
              <c:numCache>
                <c:formatCode>General</c:formatCode>
                <c:ptCount val="361"/>
                <c:pt idx="0">
                  <c:v>159.62017582534548</c:v>
                </c:pt>
                <c:pt idx="1">
                  <c:v>159.414883350672</c:v>
                </c:pt>
                <c:pt idx="2">
                  <c:v>159.20993604396685</c:v>
                </c:pt>
                <c:pt idx="3">
                  <c:v>159.0054083608818</c:v>
                </c:pt>
                <c:pt idx="4">
                  <c:v>158.80137594163477</c:v>
                </c:pt>
                <c:pt idx="5">
                  <c:v>158.59791563299225</c:v>
                </c:pt>
                <c:pt idx="6">
                  <c:v>158.39510550926562</c:v>
                </c:pt>
                <c:pt idx="7">
                  <c:v>158.19302489205478</c:v>
                </c:pt>
                <c:pt idx="8">
                  <c:v>157.99175436844212</c:v>
                </c:pt>
                <c:pt idx="9">
                  <c:v>157.79137580730745</c:v>
                </c:pt>
                <c:pt idx="10">
                  <c:v>157.59197237340106</c:v>
                </c:pt>
                <c:pt idx="11">
                  <c:v>157.39362853877594</c:v>
                </c:pt>
                <c:pt idx="12">
                  <c:v>157.19643009114179</c:v>
                </c:pt>
                <c:pt idx="13">
                  <c:v>157.00046413866457</c:v>
                </c:pt>
                <c:pt idx="14">
                  <c:v>156.80581911069285</c:v>
                </c:pt>
                <c:pt idx="15">
                  <c:v>156.6125847538531</c:v>
                </c:pt>
                <c:pt idx="16">
                  <c:v>156.42085212290914</c:v>
                </c:pt>
                <c:pt idx="17">
                  <c:v>156.23071356574357</c:v>
                </c:pt>
                <c:pt idx="18">
                  <c:v>156.04226270177315</c:v>
                </c:pt>
                <c:pt idx="19">
                  <c:v>155.85559439307218</c:v>
                </c:pt>
                <c:pt idx="20">
                  <c:v>155.67080470744165</c:v>
                </c:pt>
                <c:pt idx="21">
                  <c:v>155.48799087262628</c:v>
                </c:pt>
                <c:pt idx="22">
                  <c:v>155.30725122085681</c:v>
                </c:pt>
                <c:pt idx="23">
                  <c:v>155.12868512287244</c:v>
                </c:pt>
                <c:pt idx="24">
                  <c:v>154.95239291056748</c:v>
                </c:pt>
                <c:pt idx="25">
                  <c:v>154.77847578740582</c:v>
                </c:pt>
                <c:pt idx="26">
                  <c:v>154.60703572575756</c:v>
                </c:pt>
                <c:pt idx="27">
                  <c:v>154.43817535034117</c:v>
                </c:pt>
                <c:pt idx="28">
                  <c:v>154.27199780699902</c:v>
                </c:pt>
                <c:pt idx="29">
                  <c:v>154.10860661609769</c:v>
                </c:pt>
                <c:pt idx="30">
                  <c:v>153.94810550993327</c:v>
                </c:pt>
                <c:pt idx="31">
                  <c:v>153.79059825363248</c:v>
                </c:pt>
                <c:pt idx="32">
                  <c:v>153.63618844917721</c:v>
                </c:pt>
                <c:pt idx="33">
                  <c:v>153.48497932234724</c:v>
                </c:pt>
                <c:pt idx="34">
                  <c:v>153.33707349256815</c:v>
                </c:pt>
                <c:pt idx="35">
                  <c:v>153.19257272587583</c:v>
                </c:pt>
                <c:pt idx="36">
                  <c:v>153.05157767145994</c:v>
                </c:pt>
                <c:pt idx="37">
                  <c:v>152.91418758252701</c:v>
                </c:pt>
                <c:pt idx="38">
                  <c:v>152.78050002252775</c:v>
                </c:pt>
                <c:pt idx="39">
                  <c:v>152.65061055811501</c:v>
                </c:pt>
                <c:pt idx="40">
                  <c:v>152.52461244053833</c:v>
                </c:pt>
                <c:pt idx="41">
                  <c:v>152.40259627752695</c:v>
                </c:pt>
                <c:pt idx="42">
                  <c:v>152.28464969806183</c:v>
                </c:pt>
                <c:pt idx="43">
                  <c:v>152.17085701277446</c:v>
                </c:pt>
                <c:pt idx="44">
                  <c:v>152.06129887303194</c:v>
                </c:pt>
                <c:pt idx="45">
                  <c:v>151.95605193205651</c:v>
                </c:pt>
                <c:pt idx="46">
                  <c:v>151.85518851167663</c:v>
                </c:pt>
                <c:pt idx="47">
                  <c:v>151.75877627850411</c:v>
                </c:pt>
                <c:pt idx="48">
                  <c:v>151.66687793346105</c:v>
                </c:pt>
                <c:pt idx="49">
                  <c:v>151.57955091864261</c:v>
                </c:pt>
                <c:pt idx="50">
                  <c:v>151.49684714547504</c:v>
                </c:pt>
                <c:pt idx="51">
                  <c:v>151.41881274802111</c:v>
                </c:pt>
                <c:pt idx="52">
                  <c:v>151.34548786508111</c:v>
                </c:pt>
                <c:pt idx="53">
                  <c:v>151.27690645444548</c:v>
                </c:pt>
                <c:pt idx="54">
                  <c:v>151.21309614227573</c:v>
                </c:pt>
                <c:pt idx="55">
                  <c:v>151.15407811012631</c:v>
                </c:pt>
                <c:pt idx="56">
                  <c:v>151.09986702158781</c:v>
                </c:pt>
                <c:pt idx="57">
                  <c:v>151.05047098994001</c:v>
                </c:pt>
                <c:pt idx="58">
                  <c:v>151.00589158756776</c:v>
                </c:pt>
                <c:pt idx="59">
                  <c:v>150.96612389723384</c:v>
                </c:pt>
                <c:pt idx="60">
                  <c:v>150.93115660463616</c:v>
                </c:pt>
                <c:pt idx="61">
                  <c:v>150.90097213102291</c:v>
                </c:pt>
                <c:pt idx="62">
                  <c:v>150.87554680401848</c:v>
                </c:pt>
                <c:pt idx="63">
                  <c:v>150.85485106423971</c:v>
                </c:pt>
                <c:pt idx="64">
                  <c:v>150.83884970477263</c:v>
                </c:pt>
                <c:pt idx="65">
                  <c:v>150.82750214014936</c:v>
                </c:pt>
                <c:pt idx="66">
                  <c:v>150.82076270111912</c:v>
                </c:pt>
                <c:pt idx="67">
                  <c:v>150.81858095125222</c:v>
                </c:pt>
                <c:pt idx="68">
                  <c:v>150.82090202125988</c:v>
                </c:pt>
                <c:pt idx="69">
                  <c:v>150.82766695684529</c:v>
                </c:pt>
                <c:pt idx="70">
                  <c:v>150.83881307592617</c:v>
                </c:pt>
                <c:pt idx="71">
                  <c:v>150.85427433117596</c:v>
                </c:pt>
                <c:pt idx="72">
                  <c:v>150.87398167401048</c:v>
                </c:pt>
                <c:pt idx="73">
                  <c:v>150.89786341639018</c:v>
                </c:pt>
                <c:pt idx="74">
                  <c:v>150.92584558710107</c:v>
                </c:pt>
                <c:pt idx="75">
                  <c:v>150.95785227951063</c:v>
                </c:pt>
                <c:pt idx="76">
                  <c:v>150.99380598815429</c:v>
                </c:pt>
                <c:pt idx="77">
                  <c:v>151.03362793188128</c:v>
                </c:pt>
                <c:pt idx="78">
                  <c:v>151.07723836166855</c:v>
                </c:pt>
                <c:pt idx="79">
                  <c:v>151.12455685158417</c:v>
                </c:pt>
                <c:pt idx="80">
                  <c:v>151.17550257174224</c:v>
                </c:pt>
                <c:pt idx="81">
                  <c:v>151.22999454243154</c:v>
                </c:pt>
                <c:pt idx="82">
                  <c:v>151.28795186891634</c:v>
                </c:pt>
                <c:pt idx="83">
                  <c:v>151.34929395669315</c:v>
                </c:pt>
                <c:pt idx="84">
                  <c:v>151.41394070724471</c:v>
                </c:pt>
                <c:pt idx="85">
                  <c:v>151.48181269455421</c:v>
                </c:pt>
                <c:pt idx="86">
                  <c:v>151.55283132283424</c:v>
                </c:pt>
                <c:pt idx="87">
                  <c:v>151.62691896608487</c:v>
                </c:pt>
                <c:pt idx="88">
                  <c:v>151.70399909022328</c:v>
                </c:pt>
                <c:pt idx="89">
                  <c:v>151.7839963586282</c:v>
                </c:pt>
                <c:pt idx="90">
                  <c:v>151.86683672201826</c:v>
                </c:pt>
                <c:pt idx="91">
                  <c:v>151.95244749363215</c:v>
                </c:pt>
                <c:pt idx="92">
                  <c:v>152.04075741071213</c:v>
                </c:pt>
                <c:pt idx="93">
                  <c:v>152.13169668330195</c:v>
                </c:pt>
                <c:pt idx="94">
                  <c:v>152.22519703136899</c:v>
                </c:pt>
                <c:pt idx="95">
                  <c:v>152.32119171124438</c:v>
                </c:pt>
                <c:pt idx="96">
                  <c:v>152.41961553234708</c:v>
                </c:pt>
                <c:pt idx="97">
                  <c:v>152.52040486512507</c:v>
                </c:pt>
                <c:pt idx="98">
                  <c:v>152.6234976411038</c:v>
                </c:pt>
                <c:pt idx="99">
                  <c:v>152.72883334588673</c:v>
                </c:pt>
                <c:pt idx="100">
                  <c:v>152.83635300590331</c:v>
                </c:pt>
                <c:pt idx="101">
                  <c:v>152.94599916964847</c:v>
                </c:pt>
                <c:pt idx="102">
                  <c:v>153.05771588410602</c:v>
                </c:pt>
                <c:pt idx="103">
                  <c:v>153.17144866699516</c:v>
                </c:pt>
                <c:pt idx="104">
                  <c:v>153.28714447542995</c:v>
                </c:pt>
                <c:pt idx="105">
                  <c:v>153.40475167152948</c:v>
                </c:pt>
                <c:pt idx="106">
                  <c:v>153.52421998547055</c:v>
                </c:pt>
                <c:pt idx="107">
                  <c:v>153.64550047642749</c:v>
                </c:pt>
                <c:pt idx="108">
                  <c:v>153.76854549180055</c:v>
                </c:pt>
                <c:pt idx="109">
                  <c:v>153.8933086250947</c:v>
                </c:pt>
                <c:pt idx="110">
                  <c:v>154.01974467277026</c:v>
                </c:pt>
                <c:pt idx="111">
                  <c:v>154.14780959035375</c:v>
                </c:pt>
                <c:pt idx="112">
                  <c:v>154.27746044806253</c:v>
                </c:pt>
                <c:pt idx="113">
                  <c:v>154.40865538616896</c:v>
                </c:pt>
                <c:pt idx="114">
                  <c:v>154.54135357029898</c:v>
                </c:pt>
                <c:pt idx="115">
                  <c:v>154.67551514683876</c:v>
                </c:pt>
                <c:pt idx="116">
                  <c:v>154.81110119859636</c:v>
                </c:pt>
                <c:pt idx="117">
                  <c:v>154.94807370084834</c:v>
                </c:pt>
                <c:pt idx="118">
                  <c:v>155.08639547787911</c:v>
                </c:pt>
                <c:pt idx="119">
                  <c:v>155.22603016010723</c:v>
                </c:pt>
                <c:pt idx="120">
                  <c:v>155.36694214187571</c:v>
                </c:pt>
                <c:pt idx="121">
                  <c:v>155.50909653997178</c:v>
                </c:pt>
                <c:pt idx="122">
                  <c:v>155.65245915292778</c:v>
                </c:pt>
                <c:pt idx="123">
                  <c:v>155.79699642114718</c:v>
                </c:pt>
                <c:pt idx="124">
                  <c:v>155.94267538788773</c:v>
                </c:pt>
                <c:pt idx="125">
                  <c:v>156.08946366112806</c:v>
                </c:pt>
                <c:pt idx="126">
                  <c:v>156.23732937633542</c:v>
                </c:pt>
                <c:pt idx="127">
                  <c:v>156.38624116014762</c:v>
                </c:pt>
                <c:pt idx="128">
                  <c:v>156.53616809497589</c:v>
                </c:pt>
                <c:pt idx="129">
                  <c:v>156.68707968453182</c:v>
                </c:pt>
                <c:pt idx="130">
                  <c:v>156.83894582027736</c:v>
                </c:pt>
                <c:pt idx="131">
                  <c:v>156.99173674879373</c:v>
                </c:pt>
                <c:pt idx="132">
                  <c:v>157.14542304006318</c:v>
                </c:pt>
                <c:pt idx="133">
                  <c:v>157.29997555665435</c:v>
                </c:pt>
                <c:pt idx="134">
                  <c:v>157.45536542380111</c:v>
                </c:pt>
                <c:pt idx="135">
                  <c:v>157.61156400036356</c:v>
                </c:pt>
                <c:pt idx="136">
                  <c:v>157.76854285065829</c:v>
                </c:pt>
                <c:pt idx="137">
                  <c:v>157.92627371714457</c:v>
                </c:pt>
                <c:pt idx="138">
                  <c:v>158.08472849395341</c:v>
                </c:pt>
                <c:pt idx="139">
                  <c:v>158.24387920124497</c:v>
                </c:pt>
                <c:pt idx="140">
                  <c:v>158.40369796038121</c:v>
                </c:pt>
                <c:pt idx="141">
                  <c:v>158.56415696989927</c:v>
                </c:pt>
                <c:pt idx="142">
                  <c:v>158.72522848227342</c:v>
                </c:pt>
                <c:pt idx="143">
                  <c:v>158.88688478145124</c:v>
                </c:pt>
                <c:pt idx="144">
                  <c:v>159.04909816115318</c:v>
                </c:pt>
                <c:pt idx="145">
                  <c:v>159.21184090392242</c:v>
                </c:pt>
                <c:pt idx="146">
                  <c:v>159.37508526091477</c:v>
                </c:pt>
                <c:pt idx="147">
                  <c:v>159.53880343241806</c:v>
                </c:pt>
                <c:pt idx="148">
                  <c:v>159.7029675490912</c:v>
                </c:pt>
                <c:pt idx="149">
                  <c:v>159.86754965391449</c:v>
                </c:pt>
                <c:pt idx="150">
                  <c:v>160.03252168484318</c:v>
                </c:pt>
                <c:pt idx="151">
                  <c:v>160.19785545815668</c:v>
                </c:pt>
                <c:pt idx="152">
                  <c:v>160.3635226524982</c:v>
                </c:pt>
                <c:pt idx="153">
                  <c:v>160.5294947935983</c:v>
                </c:pt>
                <c:pt idx="154">
                  <c:v>160.69574323967825</c:v>
                </c:pt>
                <c:pt idx="155">
                  <c:v>160.86223916752982</c:v>
                </c:pt>
                <c:pt idx="156">
                  <c:v>161.02895355926779</c:v>
                </c:pt>
                <c:pt idx="157">
                  <c:v>161.19585718975324</c:v>
                </c:pt>
                <c:pt idx="158">
                  <c:v>161.36292061468663</c:v>
                </c:pt>
                <c:pt idx="159">
                  <c:v>161.53011415936899</c:v>
                </c:pt>
                <c:pt idx="160">
                  <c:v>161.69740790813213</c:v>
                </c:pt>
                <c:pt idx="161">
                  <c:v>161.86477169443776</c:v>
                </c:pt>
                <c:pt idx="162">
                  <c:v>162.03217509164671</c:v>
                </c:pt>
                <c:pt idx="163">
                  <c:v>162.19958740446037</c:v>
                </c:pt>
                <c:pt idx="164">
                  <c:v>162.36697766103612</c:v>
                </c:pt>
                <c:pt idx="165">
                  <c:v>162.53431460577943</c:v>
                </c:pt>
                <c:pt idx="166">
                  <c:v>162.70156669281607</c:v>
                </c:pt>
                <c:pt idx="167">
                  <c:v>162.8687020801471</c:v>
                </c:pt>
                <c:pt idx="168">
                  <c:v>163.03568862449112</c:v>
                </c:pt>
                <c:pt idx="169">
                  <c:v>163.20249387681685</c:v>
                </c:pt>
                <c:pt idx="170">
                  <c:v>163.36908507857106</c:v>
                </c:pt>
                <c:pt idx="171">
                  <c:v>163.53542915860498</c:v>
                </c:pt>
                <c:pt idx="172">
                  <c:v>163.7014927308044</c:v>
                </c:pt>
                <c:pt idx="173">
                  <c:v>163.86724209242701</c:v>
                </c:pt>
                <c:pt idx="174">
                  <c:v>164.03264322315167</c:v>
                </c:pt>
                <c:pt idx="175">
                  <c:v>164.19766178484301</c:v>
                </c:pt>
                <c:pt idx="176">
                  <c:v>164.36226312203601</c:v>
                </c:pt>
                <c:pt idx="177">
                  <c:v>164.5264122631433</c:v>
                </c:pt>
                <c:pt idx="178">
                  <c:v>164.69007392238919</c:v>
                </c:pt>
                <c:pt idx="179">
                  <c:v>164.85321250247284</c:v>
                </c:pt>
                <c:pt idx="180">
                  <c:v>165.01579209796284</c:v>
                </c:pt>
                <c:pt idx="181">
                  <c:v>165.1777764994259</c:v>
                </c:pt>
                <c:pt idx="182">
                  <c:v>165.33912919828995</c:v>
                </c:pt>
                <c:pt idx="183">
                  <c:v>165.49981339244323</c:v>
                </c:pt>
                <c:pt idx="184">
                  <c:v>165.65979199256876</c:v>
                </c:pt>
                <c:pt idx="185">
                  <c:v>165.81902762921385</c:v>
                </c:pt>
                <c:pt idx="186">
                  <c:v>165.97748266059295</c:v>
                </c:pt>
                <c:pt idx="187">
                  <c:v>166.13511918112118</c:v>
                </c:pt>
                <c:pt idx="188">
                  <c:v>166.29189903067569</c:v>
                </c:pt>
                <c:pt idx="189">
                  <c:v>166.4477838045801</c:v>
                </c:pt>
                <c:pt idx="190">
                  <c:v>166.60273486430708</c:v>
                </c:pt>
                <c:pt idx="191">
                  <c:v>166.75671334889216</c:v>
                </c:pt>
                <c:pt idx="192">
                  <c:v>166.90968018705206</c:v>
                </c:pt>
                <c:pt idx="193">
                  <c:v>167.06159610999794</c:v>
                </c:pt>
                <c:pt idx="194">
                  <c:v>167.21242166493488</c:v>
                </c:pt>
                <c:pt idx="195">
                  <c:v>167.36211722923574</c:v>
                </c:pt>
                <c:pt idx="196">
                  <c:v>167.5106430252774</c:v>
                </c:pt>
                <c:pt idx="197">
                  <c:v>167.65795913592621</c:v>
                </c:pt>
                <c:pt idx="198">
                  <c:v>167.80402552065763</c:v>
                </c:pt>
                <c:pt idx="199">
                  <c:v>167.94880203229405</c:v>
                </c:pt>
                <c:pt idx="200">
                  <c:v>168.09224843434353</c:v>
                </c:pt>
                <c:pt idx="201">
                  <c:v>168.23432441892101</c:v>
                </c:pt>
                <c:pt idx="202">
                  <c:v>168.37498962523193</c:v>
                </c:pt>
                <c:pt idx="203">
                  <c:v>168.51420365859704</c:v>
                </c:pt>
                <c:pt idx="204">
                  <c:v>168.65192610999665</c:v>
                </c:pt>
                <c:pt idx="205">
                  <c:v>168.78811657610919</c:v>
                </c:pt>
                <c:pt idx="206">
                  <c:v>168.92273467982136</c:v>
                </c:pt>
                <c:pt idx="207">
                  <c:v>169.05574009118169</c:v>
                </c:pt>
                <c:pt idx="208">
                  <c:v>169.18709254877174</c:v>
                </c:pt>
                <c:pt idx="209">
                  <c:v>169.31675188146605</c:v>
                </c:pt>
                <c:pt idx="210">
                  <c:v>169.44467803055173</c:v>
                </c:pt>
                <c:pt idx="211">
                  <c:v>169.57083107217699</c:v>
                </c:pt>
                <c:pt idx="212">
                  <c:v>169.69517124009764</c:v>
                </c:pt>
                <c:pt idx="213">
                  <c:v>169.81765894868963</c:v>
                </c:pt>
                <c:pt idx="214">
                  <c:v>169.93825481619345</c:v>
                </c:pt>
                <c:pt idx="215">
                  <c:v>170.05691968815856</c:v>
                </c:pt>
                <c:pt idx="216">
                  <c:v>170.17361466105163</c:v>
                </c:pt>
                <c:pt idx="217">
                  <c:v>170.28830110599469</c:v>
                </c:pt>
                <c:pt idx="218">
                  <c:v>170.40094069259771</c:v>
                </c:pt>
                <c:pt idx="219">
                  <c:v>170.51149541284906</c:v>
                </c:pt>
                <c:pt idx="220">
                  <c:v>170.61992760502866</c:v>
                </c:pt>
                <c:pt idx="221">
                  <c:v>170.72619997760654</c:v>
                </c:pt>
                <c:pt idx="222">
                  <c:v>170.83027563309108</c:v>
                </c:pt>
                <c:pt idx="223">
                  <c:v>170.93211809178982</c:v>
                </c:pt>
                <c:pt idx="224">
                  <c:v>171.03169131544684</c:v>
                </c:pt>
                <c:pt idx="225">
                  <c:v>171.12895973072042</c:v>
                </c:pt>
                <c:pt idx="226">
                  <c:v>171.22388825246463</c:v>
                </c:pt>
                <c:pt idx="227">
                  <c:v>171.31644230678003</c:v>
                </c:pt>
                <c:pt idx="228">
                  <c:v>171.40658785379756</c:v>
                </c:pt>
                <c:pt idx="229">
                  <c:v>171.49429141016188</c:v>
                </c:pt>
                <c:pt idx="230">
                  <c:v>171.57952007117999</c:v>
                </c:pt>
                <c:pt idx="231">
                  <c:v>171.66224153260211</c:v>
                </c:pt>
                <c:pt idx="232">
                  <c:v>171.74242411200277</c:v>
                </c:pt>
                <c:pt idx="233">
                  <c:v>171.8200367697311</c:v>
                </c:pt>
                <c:pt idx="234">
                  <c:v>171.89504912940001</c:v>
                </c:pt>
                <c:pt idx="235">
                  <c:v>171.96743149788523</c:v>
                </c:pt>
                <c:pt idx="236">
                  <c:v>172.03715488480671</c:v>
                </c:pt>
                <c:pt idx="237">
                  <c:v>172.10419102146577</c:v>
                </c:pt>
                <c:pt idx="238">
                  <c:v>172.16851237921304</c:v>
                </c:pt>
                <c:pt idx="239">
                  <c:v>172.23009218722336</c:v>
                </c:pt>
                <c:pt idx="240">
                  <c:v>172.28890444965538</c:v>
                </c:pt>
                <c:pt idx="241">
                  <c:v>172.34492396217587</c:v>
                </c:pt>
                <c:pt idx="242">
                  <c:v>172.39812632782861</c:v>
                </c:pt>
                <c:pt idx="243">
                  <c:v>172.44848797223176</c:v>
                </c:pt>
                <c:pt idx="244">
                  <c:v>172.49598615808645</c:v>
                </c:pt>
                <c:pt idx="245">
                  <c:v>172.54059899898428</c:v>
                </c:pt>
                <c:pt idx="246">
                  <c:v>172.5823054724996</c:v>
                </c:pt>
                <c:pt idx="247">
                  <c:v>172.62108543255735</c:v>
                </c:pt>
                <c:pt idx="248">
                  <c:v>172.65691962106686</c:v>
                </c:pt>
                <c:pt idx="249">
                  <c:v>172.68978967881495</c:v>
                </c:pt>
                <c:pt idx="250">
                  <c:v>172.7196781556122</c:v>
                </c:pt>
                <c:pt idx="251">
                  <c:v>172.74656851968973</c:v>
                </c:pt>
                <c:pt idx="252">
                  <c:v>172.77044516634373</c:v>
                </c:pt>
                <c:pt idx="253">
                  <c:v>172.79129342582806</c:v>
                </c:pt>
                <c:pt idx="254">
                  <c:v>172.80909957049587</c:v>
                </c:pt>
                <c:pt idx="255">
                  <c:v>172.82385082119382</c:v>
                </c:pt>
                <c:pt idx="256">
                  <c:v>172.83553535291301</c:v>
                </c:pt>
                <c:pt idx="257">
                  <c:v>172.84414229970344</c:v>
                </c:pt>
                <c:pt idx="258">
                  <c:v>172.8496617588591</c:v>
                </c:pt>
                <c:pt idx="259">
                  <c:v>172.8520847943837</c:v>
                </c:pt>
                <c:pt idx="260">
                  <c:v>172.85140343974646</c:v>
                </c:pt>
                <c:pt idx="261">
                  <c:v>172.84761069994144</c:v>
                </c:pt>
                <c:pt idx="262">
                  <c:v>172.84070055286236</c:v>
                </c:pt>
                <c:pt idx="263">
                  <c:v>172.83066795000792</c:v>
                </c:pt>
                <c:pt idx="264">
                  <c:v>172.8175088165336</c:v>
                </c:pt>
                <c:pt idx="265">
                  <c:v>172.80122005066588</c:v>
                </c:pt>
                <c:pt idx="266">
                  <c:v>172.78179952249766</c:v>
                </c:pt>
                <c:pt idx="267">
                  <c:v>172.75924607218249</c:v>
                </c:pt>
                <c:pt idx="268">
                  <c:v>172.73355950754845</c:v>
                </c:pt>
                <c:pt idx="269">
                  <c:v>172.70474060115106</c:v>
                </c:pt>
                <c:pt idx="270">
                  <c:v>172.67279108678724</c:v>
                </c:pt>
                <c:pt idx="271">
                  <c:v>172.63771365549172</c:v>
                </c:pt>
                <c:pt idx="272">
                  <c:v>172.59951195103849</c:v>
                </c:pt>
                <c:pt idx="273">
                  <c:v>172.55819056497063</c:v>
                </c:pt>
                <c:pt idx="274">
                  <c:v>172.51375503118169</c:v>
                </c:pt>
                <c:pt idx="275">
                  <c:v>172.4662118200726</c:v>
                </c:pt>
                <c:pt idx="276">
                  <c:v>172.41556833230862</c:v>
                </c:pt>
                <c:pt idx="277">
                  <c:v>172.36183289220057</c:v>
                </c:pt>
                <c:pt idx="278">
                  <c:v>172.30501474073566</c:v>
                </c:pt>
                <c:pt idx="279">
                  <c:v>172.24512402828188</c:v>
                </c:pt>
                <c:pt idx="280">
                  <c:v>172.18217180699239</c:v>
                </c:pt>
                <c:pt idx="281">
                  <c:v>172.11617002293363</c:v>
                </c:pt>
                <c:pt idx="282">
                  <c:v>172.04713150796337</c:v>
                </c:pt>
                <c:pt idx="283">
                  <c:v>171.97506997138316</c:v>
                </c:pt>
                <c:pt idx="284">
                  <c:v>171.8999999913903</c:v>
                </c:pt>
                <c:pt idx="285">
                  <c:v>171.82193700635452</c:v>
                </c:pt>
                <c:pt idx="286">
                  <c:v>171.74089730594361</c:v>
                </c:pt>
                <c:pt idx="287">
                  <c:v>171.65689802212287</c:v>
                </c:pt>
                <c:pt idx="288">
                  <c:v>171.56995712005261</c:v>
                </c:pt>
                <c:pt idx="289">
                  <c:v>171.48009338890762</c:v>
                </c:pt>
                <c:pt idx="290">
                  <c:v>171.3873264326422</c:v>
                </c:pt>
                <c:pt idx="291">
                  <c:v>171.29167666072485</c:v>
                </c:pt>
                <c:pt idx="292">
                  <c:v>171.1931652788648</c:v>
                </c:pt>
                <c:pt idx="293">
                  <c:v>171.09181427975395</c:v>
                </c:pt>
                <c:pt idx="294">
                  <c:v>170.98764643384618</c:v>
                </c:pt>
                <c:pt idx="295">
                  <c:v>170.88068528019585</c:v>
                </c:pt>
                <c:pt idx="296">
                  <c:v>170.77095511737818</c:v>
                </c:pt>
                <c:pt idx="297">
                  <c:v>170.65848099451125</c:v>
                </c:pt>
                <c:pt idx="298">
                  <c:v>170.54328870240204</c:v>
                </c:pt>
                <c:pt idx="299">
                  <c:v>170.42540476483566</c:v>
                </c:pt>
                <c:pt idx="300">
                  <c:v>170.30485643002885</c:v>
                </c:pt>
                <c:pt idx="301">
                  <c:v>170.18167166226723</c:v>
                </c:pt>
                <c:pt idx="302">
                  <c:v>170.05587913374498</c:v>
                </c:pt>
                <c:pt idx="303">
                  <c:v>169.92750821662722</c:v>
                </c:pt>
                <c:pt idx="304">
                  <c:v>169.79658897535211</c:v>
                </c:pt>
                <c:pt idx="305">
                  <c:v>169.66315215919263</c:v>
                </c:pt>
                <c:pt idx="306">
                  <c:v>169.52722919509441</c:v>
                </c:pt>
                <c:pt idx="307">
                  <c:v>169.3888521808083</c:v>
                </c:pt>
                <c:pt idx="308">
                  <c:v>169.24805387833428</c:v>
                </c:pt>
                <c:pt idx="309">
                  <c:v>169.10486770769444</c:v>
                </c:pt>
                <c:pt idx="310">
                  <c:v>168.9593277410506</c:v>
                </c:pt>
                <c:pt idx="311">
                  <c:v>168.81146869718441</c:v>
                </c:pt>
                <c:pt idx="312">
                  <c:v>168.66132593635498</c:v>
                </c:pt>
                <c:pt idx="313">
                  <c:v>168.50893545555081</c:v>
                </c:pt>
                <c:pt idx="314">
                  <c:v>168.35433388415137</c:v>
                </c:pt>
                <c:pt idx="315">
                  <c:v>168.19755848001415</c:v>
                </c:pt>
                <c:pt idx="316">
                  <c:v>168.03864712600219</c:v>
                </c:pt>
                <c:pt idx="317">
                  <c:v>167.87763832696845</c:v>
                </c:pt>
                <c:pt idx="318">
                  <c:v>167.71457120721084</c:v>
                </c:pt>
                <c:pt idx="319">
                  <c:v>167.54948550841362</c:v>
                </c:pt>
                <c:pt idx="320">
                  <c:v>167.38242158809038</c:v>
                </c:pt>
                <c:pt idx="321">
                  <c:v>167.21342041854268</c:v>
                </c:pt>
                <c:pt idx="322">
                  <c:v>167.04252358634969</c:v>
                </c:pt>
                <c:pt idx="323">
                  <c:v>166.86977329240329</c:v>
                </c:pt>
                <c:pt idx="324">
                  <c:v>166.69521235250349</c:v>
                </c:pt>
                <c:pt idx="325">
                  <c:v>166.51888419852801</c:v>
                </c:pt>
                <c:pt idx="326">
                  <c:v>166.34083288019121</c:v>
                </c:pt>
                <c:pt idx="327">
                  <c:v>166.16110306740663</c:v>
                </c:pt>
                <c:pt idx="328">
                  <c:v>165.97974005326688</c:v>
                </c:pt>
                <c:pt idx="329">
                  <c:v>165.7967897576558</c:v>
                </c:pt>
                <c:pt idx="330">
                  <c:v>165.612298731506</c:v>
                </c:pt>
                <c:pt idx="331">
                  <c:v>165.42631416171679</c:v>
                </c:pt>
                <c:pt idx="332">
                  <c:v>165.23888387674469</c:v>
                </c:pt>
                <c:pt idx="333">
                  <c:v>165.05005635288114</c:v>
                </c:pt>
                <c:pt idx="334">
                  <c:v>164.85988072122927</c:v>
                </c:pt>
                <c:pt idx="335">
                  <c:v>164.66840677539341</c:v>
                </c:pt>
                <c:pt idx="336">
                  <c:v>164.47568497989175</c:v>
                </c:pt>
                <c:pt idx="337">
                  <c:v>164.28176647930584</c:v>
                </c:pt>
                <c:pt idx="338">
                  <c:v>164.08670310817482</c:v>
                </c:pt>
                <c:pt idx="339">
                  <c:v>163.8905474016463</c:v>
                </c:pt>
                <c:pt idx="340">
                  <c:v>163.69335260689155</c:v>
                </c:pt>
                <c:pt idx="341">
                  <c:v>163.49517269529213</c:v>
                </c:pt>
                <c:pt idx="342">
                  <c:v>163.29606237540429</c:v>
                </c:pt>
                <c:pt idx="343">
                  <c:v>163.09607710670517</c:v>
                </c:pt>
                <c:pt idx="344">
                  <c:v>162.89527311412243</c:v>
                </c:pt>
                <c:pt idx="345">
                  <c:v>162.69370740334713</c:v>
                </c:pt>
                <c:pt idx="346">
                  <c:v>162.49143777692728</c:v>
                </c:pt>
                <c:pt idx="347">
                  <c:v>162.28852285113459</c:v>
                </c:pt>
                <c:pt idx="348">
                  <c:v>162.08502207359615</c:v>
                </c:pt>
                <c:pt idx="349">
                  <c:v>161.88099574167529</c:v>
                </c:pt>
                <c:pt idx="350">
                  <c:v>161.67650502158446</c:v>
                </c:pt>
                <c:pt idx="351">
                  <c:v>161.47161196820471</c:v>
                </c:pt>
                <c:pt idx="352">
                  <c:v>161.26637954558282</c:v>
                </c:pt>
                <c:pt idx="353">
                  <c:v>161.06087164806806</c:v>
                </c:pt>
                <c:pt idx="354">
                  <c:v>160.85515312204438</c:v>
                </c:pt>
                <c:pt idx="355">
                  <c:v>160.6492897882047</c:v>
                </c:pt>
                <c:pt idx="356">
                  <c:v>160.44334846430411</c:v>
                </c:pt>
                <c:pt idx="357">
                  <c:v>160.23739698831793</c:v>
                </c:pt>
                <c:pt idx="358">
                  <c:v>160.03150424191867</c:v>
                </c:pt>
                <c:pt idx="359">
                  <c:v>159.82574017417343</c:v>
                </c:pt>
                <c:pt idx="360">
                  <c:v>159.62017582534548</c:v>
                </c:pt>
              </c:numCache>
            </c:numRef>
          </c:yVal>
          <c:smooth val="1"/>
        </c:ser>
        <c:dLbls/>
        <c:axId val="101459072"/>
        <c:axId val="84761216"/>
      </c:scatterChart>
      <c:valAx>
        <c:axId val="101459072"/>
        <c:scaling>
          <c:orientation val="minMax"/>
          <c:max val="360"/>
          <c:min val="0"/>
        </c:scaling>
        <c:axPos val="b"/>
        <c:title>
          <c:layout/>
        </c:title>
        <c:numFmt formatCode="General" sourceLinked="1"/>
        <c:majorTickMark val="none"/>
        <c:tickLblPos val="nextTo"/>
        <c:crossAx val="84761216"/>
        <c:crosses val="autoZero"/>
        <c:crossBetween val="midCat"/>
        <c:majorUnit val="30"/>
      </c:valAx>
      <c:valAx>
        <c:axId val="84761216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01459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layout/>
    </c:title>
    <c:plotArea>
      <c:layout/>
      <c:scatterChart>
        <c:scatterStyle val="smoothMarker"/>
        <c:ser>
          <c:idx val="0"/>
          <c:order val="0"/>
          <c:tx>
            <c:v>s6</c:v>
          </c:tx>
          <c:marker>
            <c:symbol val="none"/>
          </c:marker>
          <c:xVal>
            <c:numRef>
              <c:f>Sayfa1!$A$14:$A$374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Sayfa1!$N$14:$N$374</c:f>
              <c:numCache>
                <c:formatCode>General</c:formatCode>
                <c:ptCount val="361"/>
                <c:pt idx="0">
                  <c:v>3.203308543519618</c:v>
                </c:pt>
                <c:pt idx="1">
                  <c:v>3.1972599228402165</c:v>
                </c:pt>
                <c:pt idx="2">
                  <c:v>3.1911588505351434</c:v>
                </c:pt>
                <c:pt idx="3">
                  <c:v>3.1850077954133287</c:v>
                </c:pt>
                <c:pt idx="4">
                  <c:v>3.1788093508070681</c:v>
                </c:pt>
                <c:pt idx="5">
                  <c:v>3.1725662368797192</c:v>
                </c:pt>
                <c:pt idx="6">
                  <c:v>3.1662813028687475</c:v>
                </c:pt>
                <c:pt idx="7">
                  <c:v>3.1599575292487021</c:v>
                </c:pt>
                <c:pt idx="8">
                  <c:v>3.1535980297967665</c:v>
                </c:pt>
                <c:pt idx="9">
                  <c:v>3.1472060535414417</c:v>
                </c:pt>
                <c:pt idx="10">
                  <c:v>3.1407849865726751</c:v>
                </c:pt>
                <c:pt idx="11">
                  <c:v>3.1343383536893779</c:v>
                </c:pt>
                <c:pt idx="12">
                  <c:v>3.1278698198577186</c:v>
                </c:pt>
                <c:pt idx="13">
                  <c:v>3.1213831914509016</c:v>
                </c:pt>
                <c:pt idx="14">
                  <c:v>3.114882417238336</c:v>
                </c:pt>
                <c:pt idx="15">
                  <c:v>3.1083715890892094</c:v>
                </c:pt>
                <c:pt idx="16">
                  <c:v>3.1018549423524613</c:v>
                </c:pt>
                <c:pt idx="17">
                  <c:v>3.0953368558721435</c:v>
                </c:pt>
                <c:pt idx="18">
                  <c:v>3.0888218515941253</c:v>
                </c:pt>
                <c:pt idx="19">
                  <c:v>3.0823145937170828</c:v>
                </c:pt>
                <c:pt idx="20">
                  <c:v>3.075819887337901</c:v>
                </c:pt>
                <c:pt idx="21">
                  <c:v>3.0693426765388843</c:v>
                </c:pt>
                <c:pt idx="22">
                  <c:v>3.0628880418618061</c:v>
                </c:pt>
                <c:pt idx="23">
                  <c:v>3.056461197111799</c:v>
                </c:pt>
                <c:pt idx="24">
                  <c:v>3.0500674854325416</c:v>
                </c:pt>
                <c:pt idx="25">
                  <c:v>3.0437123745933059</c:v>
                </c:pt>
                <c:pt idx="26">
                  <c:v>3.0374014514282517</c:v>
                </c:pt>
                <c:pt idx="27">
                  <c:v>3.0311404153691077</c:v>
                </c:pt>
                <c:pt idx="28">
                  <c:v>3.0249350710141916</c:v>
                </c:pt>
                <c:pt idx="29">
                  <c:v>3.0187913196797256</c:v>
                </c:pt>
                <c:pt idx="30">
                  <c:v>3.0127151498838236</c:v>
                </c:pt>
                <c:pt idx="31">
                  <c:v>3.0067126267194748</c:v>
                </c:pt>
                <c:pt idx="32">
                  <c:v>3.0007898800804345</c:v>
                </c:pt>
                <c:pt idx="33">
                  <c:v>2.9949530917134028</c:v>
                </c:pt>
                <c:pt idx="34">
                  <c:v>2.9892084810811363</c:v>
                </c:pt>
                <c:pt idx="35">
                  <c:v>2.9835622900344418</c:v>
                </c:pt>
                <c:pt idx="36">
                  <c:v>2.9780207663061926</c:v>
                </c:pt>
                <c:pt idx="37">
                  <c:v>2.9725901458576249</c:v>
                </c:pt>
                <c:pt idx="38">
                  <c:v>2.9672766341260757</c:v>
                </c:pt>
                <c:pt idx="39">
                  <c:v>2.9620863862437661</c:v>
                </c:pt>
                <c:pt idx="40">
                  <c:v>2.9570254863189618</c:v>
                </c:pt>
                <c:pt idx="41">
                  <c:v>2.952099925893485</c:v>
                </c:pt>
                <c:pt idx="42">
                  <c:v>2.9473155817136307</c:v>
                </c:pt>
                <c:pt idx="43">
                  <c:v>2.9426781929744417</c:v>
                </c:pt>
                <c:pt idx="44">
                  <c:v>2.938193338219496</c:v>
                </c:pt>
                <c:pt idx="45">
                  <c:v>2.9338664120990821</c:v>
                </c:pt>
                <c:pt idx="46">
                  <c:v>2.9297026022081565</c:v>
                </c:pt>
                <c:pt idx="47">
                  <c:v>2.9257068662410961</c:v>
                </c:pt>
                <c:pt idx="48">
                  <c:v>2.9218839097121507</c:v>
                </c:pt>
                <c:pt idx="49">
                  <c:v>2.9182381644980815</c:v>
                </c:pt>
                <c:pt idx="50">
                  <c:v>2.9147737684620996</c:v>
                </c:pt>
                <c:pt idx="51">
                  <c:v>2.911494546415399</c:v>
                </c:pt>
                <c:pt idx="52">
                  <c:v>2.9084039926640486</c:v>
                </c:pt>
                <c:pt idx="53">
                  <c:v>2.9055052553746181</c:v>
                </c:pt>
                <c:pt idx="54">
                  <c:v>2.9028011229717707</c:v>
                </c:pt>
                <c:pt idx="55">
                  <c:v>2.9002940127553423</c:v>
                </c:pt>
                <c:pt idx="56">
                  <c:v>2.897985961893891</c:v>
                </c:pt>
                <c:pt idx="57">
                  <c:v>2.8958786209167924</c:v>
                </c:pt>
                <c:pt idx="58">
                  <c:v>2.8939732497888007</c:v>
                </c:pt>
                <c:pt idx="59">
                  <c:v>2.8922707166104757</c:v>
                </c:pt>
                <c:pt idx="60">
                  <c:v>2.8907714989462825</c:v>
                </c:pt>
                <c:pt idx="61">
                  <c:v>2.8894756877405605</c:v>
                </c:pt>
                <c:pt idx="62">
                  <c:v>2.8883829937412395</c:v>
                </c:pt>
                <c:pt idx="63">
                  <c:v>2.8874927563132475</c:v>
                </c:pt>
                <c:pt idx="64">
                  <c:v>2.8868039544889834</c:v>
                </c:pt>
                <c:pt idx="65">
                  <c:v>2.8863152200729836</c:v>
                </c:pt>
                <c:pt idx="66">
                  <c:v>2.8860248525926462</c:v>
                </c:pt>
                <c:pt idx="67">
                  <c:v>2.8859308358670157</c:v>
                </c:pt>
                <c:pt idx="68">
                  <c:v>2.886030855951601</c:v>
                </c:pt>
                <c:pt idx="69">
                  <c:v>2.8863223202088273</c:v>
                </c:pt>
                <c:pt idx="70">
                  <c:v>2.8868023772511018</c:v>
                </c:pt>
                <c:pt idx="71">
                  <c:v>2.8874679375060772</c:v>
                </c:pt>
                <c:pt idx="72">
                  <c:v>2.888315694161161</c:v>
                </c:pt>
                <c:pt idx="73">
                  <c:v>2.8893421442560383</c:v>
                </c:pt>
                <c:pt idx="74">
                  <c:v>2.8905436097071622</c:v>
                </c:pt>
                <c:pt idx="75">
                  <c:v>2.8919162580662849</c:v>
                </c:pt>
                <c:pt idx="76">
                  <c:v>2.8934561228352651</c:v>
                </c:pt>
                <c:pt idx="77">
                  <c:v>2.8951591231808913</c:v>
                </c:pt>
                <c:pt idx="78">
                  <c:v>2.8970210829157605</c:v>
                </c:pt>
                <c:pt idx="79">
                  <c:v>2.899037748633563</c:v>
                </c:pt>
                <c:pt idx="80">
                  <c:v>2.9012048069090413</c:v>
                </c:pt>
                <c:pt idx="81">
                  <c:v>2.9035179004938834</c:v>
                </c:pt>
                <c:pt idx="82">
                  <c:v>2.90597264345962</c:v>
                </c:pt>
                <c:pt idx="83">
                  <c:v>2.9085646352567665</c:v>
                </c:pt>
                <c:pt idx="84">
                  <c:v>2.9112894736760264</c:v>
                </c:pt>
                <c:pt idx="85">
                  <c:v>2.9141427667120494</c:v>
                </c:pt>
                <c:pt idx="86">
                  <c:v>2.9171201433429959</c:v>
                </c:pt>
                <c:pt idx="87">
                  <c:v>2.9202172632501657</c:v>
                </c:pt>
                <c:pt idx="88">
                  <c:v>2.9234298255110041</c:v>
                </c:pt>
                <c:pt idx="89">
                  <c:v>2.9267535763061865</c:v>
                </c:pt>
                <c:pt idx="90">
                  <c:v>2.9301843156873035</c:v>
                </c:pt>
                <c:pt idx="91">
                  <c:v>2.9337179034558889</c:v>
                </c:pt>
                <c:pt idx="92">
                  <c:v>2.9373502642076055</c:v>
                </c:pt>
                <c:pt idx="93">
                  <c:v>2.941077391597144</c:v>
                </c:pt>
                <c:pt idx="94">
                  <c:v>2.9448953518802128</c:v>
                </c:pt>
                <c:pt idx="95">
                  <c:v>2.9488002867889485</c:v>
                </c:pt>
                <c:pt idx="96">
                  <c:v>2.9527884157962472</c:v>
                </c:pt>
                <c:pt idx="97">
                  <c:v>2.9568560378231439</c:v>
                </c:pt>
                <c:pt idx="98">
                  <c:v>2.9609995324415319</c:v>
                </c:pt>
                <c:pt idx="99">
                  <c:v>2.965215360622254</c:v>
                </c:pt>
                <c:pt idx="100">
                  <c:v>2.9695000650761276</c:v>
                </c:pt>
                <c:pt idx="101">
                  <c:v>2.9738502702327776</c:v>
                </c:pt>
                <c:pt idx="102">
                  <c:v>2.9782626818993658</c:v>
                </c:pt>
                <c:pt idx="103">
                  <c:v>2.9827340866384517</c:v>
                </c:pt>
                <c:pt idx="104">
                  <c:v>2.987261350901369</c:v>
                </c:pt>
                <c:pt idx="105">
                  <c:v>2.9918414199506977</c:v>
                </c:pt>
                <c:pt idx="106">
                  <c:v>2.9964713166026495</c:v>
                </c:pt>
                <c:pt idx="107">
                  <c:v>3.0011481398175688</c:v>
                </c:pt>
                <c:pt idx="108">
                  <c:v>3.0058690631641749</c:v>
                </c:pt>
                <c:pt idx="109">
                  <c:v>3.0106313331808199</c:v>
                </c:pt>
                <c:pt idx="110">
                  <c:v>3.0154322676547078</c:v>
                </c:pt>
                <c:pt idx="111">
                  <c:v>3.0202692538379683</c:v>
                </c:pt>
                <c:pt idx="112">
                  <c:v>3.0251397466174108</c:v>
                </c:pt>
                <c:pt idx="113">
                  <c:v>3.0300412666530523</c:v>
                </c:pt>
                <c:pt idx="114">
                  <c:v>3.0349713984987128</c:v>
                </c:pt>
                <c:pt idx="115">
                  <c:v>3.0399277887164926</c:v>
                </c:pt>
                <c:pt idx="116">
                  <c:v>3.0449081439954799</c:v>
                </c:pt>
                <c:pt idx="117">
                  <c:v>3.0499102292837588</c:v>
                </c:pt>
                <c:pt idx="118">
                  <c:v>3.0549318659415707</c:v>
                </c:pt>
                <c:pt idx="119">
                  <c:v>3.0599709299224651</c:v>
                </c:pt>
                <c:pt idx="120">
                  <c:v>3.0650253499882512</c:v>
                </c:pt>
                <c:pt idx="121">
                  <c:v>3.070093105962747</c:v>
                </c:pt>
                <c:pt idx="122">
                  <c:v>3.0751722270284834</c:v>
                </c:pt>
                <c:pt idx="123">
                  <c:v>3.0802607900698837</c:v>
                </c:pt>
                <c:pt idx="124">
                  <c:v>3.0853569180657665</c:v>
                </c:pt>
                <c:pt idx="125">
                  <c:v>3.0904587785334892</c:v>
                </c:pt>
                <c:pt idx="126">
                  <c:v>3.0955645820265589</c:v>
                </c:pt>
                <c:pt idx="127">
                  <c:v>3.1006725806870929</c:v>
                </c:pt>
                <c:pt idx="128">
                  <c:v>3.1057810668541346</c:v>
                </c:pt>
                <c:pt idx="129">
                  <c:v>3.1108883717284961</c:v>
                </c:pt>
                <c:pt idx="130">
                  <c:v>3.1159928640944941</c:v>
                </c:pt>
                <c:pt idx="131">
                  <c:v>3.1210929490986996</c:v>
                </c:pt>
                <c:pt idx="132">
                  <c:v>3.1261870670855938</c:v>
                </c:pt>
                <c:pt idx="133">
                  <c:v>3.1312736924898248</c:v>
                </c:pt>
                <c:pt idx="134">
                  <c:v>3.1363513327845904</c:v>
                </c:pt>
                <c:pt idx="135">
                  <c:v>3.1414185274855444</c:v>
                </c:pt>
                <c:pt idx="136">
                  <c:v>3.1464738472094718</c:v>
                </c:pt>
                <c:pt idx="137">
                  <c:v>3.1515158927868958</c:v>
                </c:pt>
                <c:pt idx="138">
                  <c:v>3.1565432944276823</c:v>
                </c:pt>
                <c:pt idx="139">
                  <c:v>3.1615547109386171</c:v>
                </c:pt>
                <c:pt idx="140">
                  <c:v>3.1665488289919002</c:v>
                </c:pt>
                <c:pt idx="141">
                  <c:v>3.1715243624433977</c:v>
                </c:pt>
                <c:pt idx="142">
                  <c:v>3.1764800516995058</c:v>
                </c:pt>
                <c:pt idx="143">
                  <c:v>3.1814146631313749</c:v>
                </c:pt>
                <c:pt idx="144">
                  <c:v>3.1863269885352872</c:v>
                </c:pt>
                <c:pt idx="145">
                  <c:v>3.1912158446378713</c:v>
                </c:pt>
                <c:pt idx="146">
                  <c:v>3.1960800726448966</c:v>
                </c:pt>
                <c:pt idx="147">
                  <c:v>3.2009185378322984</c:v>
                </c:pt>
                <c:pt idx="148">
                  <c:v>3.2057301291781259</c:v>
                </c:pt>
                <c:pt idx="149">
                  <c:v>3.2105137590340558</c:v>
                </c:pt>
                <c:pt idx="150">
                  <c:v>3.2152683628351144</c:v>
                </c:pt>
                <c:pt idx="151">
                  <c:v>3.2199928988462387</c:v>
                </c:pt>
                <c:pt idx="152">
                  <c:v>3.2246863479443029</c:v>
                </c:pt>
                <c:pt idx="153">
                  <c:v>3.2293477134342128</c:v>
                </c:pt>
                <c:pt idx="154">
                  <c:v>3.2339760208976633</c:v>
                </c:pt>
                <c:pt idx="155">
                  <c:v>3.2385703180731706</c:v>
                </c:pt>
                <c:pt idx="156">
                  <c:v>3.2431296747659317</c:v>
                </c:pt>
                <c:pt idx="157">
                  <c:v>3.2476531827861002</c:v>
                </c:pt>
                <c:pt idx="158">
                  <c:v>3.2521399559140245</c:v>
                </c:pt>
                <c:pt idx="159">
                  <c:v>3.2565891298910015</c:v>
                </c:pt>
                <c:pt idx="160">
                  <c:v>3.260999862434077</c:v>
                </c:pt>
                <c:pt idx="161">
                  <c:v>3.2653713332734107</c:v>
                </c:pt>
                <c:pt idx="162">
                  <c:v>3.2697027442107176</c:v>
                </c:pt>
                <c:pt idx="163">
                  <c:v>3.2739933191972757</c:v>
                </c:pt>
                <c:pt idx="164">
                  <c:v>3.2782423044299782</c:v>
                </c:pt>
                <c:pt idx="165">
                  <c:v>3.2824489684638984</c:v>
                </c:pt>
                <c:pt idx="166">
                  <c:v>3.2866126023398046</c:v>
                </c:pt>
                <c:pt idx="167">
                  <c:v>3.2907325197250739</c:v>
                </c:pt>
                <c:pt idx="168">
                  <c:v>3.2948080570664118</c:v>
                </c:pt>
                <c:pt idx="169">
                  <c:v>3.2988385737527777</c:v>
                </c:pt>
                <c:pt idx="170">
                  <c:v>3.3028234522869191</c:v>
                </c:pt>
                <c:pt idx="171">
                  <c:v>3.3067620984638753</c:v>
                </c:pt>
                <c:pt idx="172">
                  <c:v>3.310653941554814</c:v>
                </c:pt>
                <c:pt idx="173">
                  <c:v>3.3144984344945585</c:v>
                </c:pt>
                <c:pt idx="174">
                  <c:v>3.3182950540711325</c:v>
                </c:pt>
                <c:pt idx="175">
                  <c:v>3.3220433011156549</c:v>
                </c:pt>
                <c:pt idx="176">
                  <c:v>3.325742700690907</c:v>
                </c:pt>
                <c:pt idx="177">
                  <c:v>3.3293928022768835</c:v>
                </c:pt>
                <c:pt idx="178">
                  <c:v>3.3329931799516368</c:v>
                </c:pt>
                <c:pt idx="179">
                  <c:v>3.3365434325657284</c:v>
                </c:pt>
                <c:pt idx="180">
                  <c:v>3.3400431839085862</c:v>
                </c:pt>
                <c:pt idx="181">
                  <c:v>3.3434920828650974</c:v>
                </c:pt>
                <c:pt idx="182">
                  <c:v>3.3468898035607388</c:v>
                </c:pt>
                <c:pt idx="183">
                  <c:v>3.3502360454935918</c:v>
                </c:pt>
                <c:pt idx="184">
                  <c:v>3.3535305336515719</c:v>
                </c:pt>
                <c:pt idx="185">
                  <c:v>3.3567730186132456</c:v>
                </c:pt>
                <c:pt idx="186">
                  <c:v>3.3599632766306109</c:v>
                </c:pt>
                <c:pt idx="187">
                  <c:v>3.3631011096922485</c:v>
                </c:pt>
                <c:pt idx="188">
                  <c:v>3.3661863455652892</c:v>
                </c:pt>
                <c:pt idx="189">
                  <c:v>3.3692188378146559</c:v>
                </c:pt>
                <c:pt idx="190">
                  <c:v>3.3721984657981068</c:v>
                </c:pt>
                <c:pt idx="191">
                  <c:v>3.3751251346356135</c:v>
                </c:pt>
                <c:pt idx="192">
                  <c:v>3.3779987751516982</c:v>
                </c:pt>
                <c:pt idx="193">
                  <c:v>3.3808193437893572</c:v>
                </c:pt>
                <c:pt idx="194">
                  <c:v>3.3835868224943075</c:v>
                </c:pt>
                <c:pt idx="195">
                  <c:v>3.3863012185683141</c:v>
                </c:pt>
                <c:pt idx="196">
                  <c:v>3.3889625644904458</c:v>
                </c:pt>
                <c:pt idx="197">
                  <c:v>3.3915709177051721</c:v>
                </c:pt>
                <c:pt idx="198">
                  <c:v>3.3941263603762968</c:v>
                </c:pt>
                <c:pt idx="199">
                  <c:v>3.3966289991057899</c:v>
                </c:pt>
                <c:pt idx="200">
                  <c:v>3.3990789646166979</c:v>
                </c:pt>
                <c:pt idx="201">
                  <c:v>3.4014764113993587</c:v>
                </c:pt>
                <c:pt idx="202">
                  <c:v>3.4038215173202957</c:v>
                </c:pt>
                <c:pt idx="203">
                  <c:v>3.4061144831932095</c:v>
                </c:pt>
                <c:pt idx="204">
                  <c:v>3.4083555323116475</c:v>
                </c:pt>
                <c:pt idx="205">
                  <c:v>3.4105449099429821</c:v>
                </c:pt>
                <c:pt idx="206">
                  <c:v>3.4126828827834865</c:v>
                </c:pt>
                <c:pt idx="207">
                  <c:v>3.4147697383743858</c:v>
                </c:pt>
                <c:pt idx="208">
                  <c:v>3.4168057844788762</c:v>
                </c:pt>
                <c:pt idx="209">
                  <c:v>3.4187913484202443</c:v>
                </c:pt>
                <c:pt idx="210">
                  <c:v>3.4207267763813185</c:v>
                </c:pt>
                <c:pt idx="211">
                  <c:v>3.4226124326656198</c:v>
                </c:pt>
                <c:pt idx="212">
                  <c:v>3.4244486989207008</c:v>
                </c:pt>
                <c:pt idx="213">
                  <c:v>3.4262359733242826</c:v>
                </c:pt>
                <c:pt idx="214">
                  <c:v>3.4279746697339331</c:v>
                </c:pt>
                <c:pt idx="215">
                  <c:v>3.4296652168011441</c:v>
                </c:pt>
                <c:pt idx="216">
                  <c:v>3.4313080570508028</c:v>
                </c:pt>
                <c:pt idx="217">
                  <c:v>3.4329036459271562</c:v>
                </c:pt>
                <c:pt idx="218">
                  <c:v>3.4344524508075192</c:v>
                </c:pt>
                <c:pt idx="219">
                  <c:v>3.4359549499850592</c:v>
                </c:pt>
                <c:pt idx="220">
                  <c:v>3.4374116316221404</c:v>
                </c:pt>
                <c:pt idx="221">
                  <c:v>3.4388229926758012</c:v>
                </c:pt>
                <c:pt idx="222">
                  <c:v>3.4401895377970648</c:v>
                </c:pt>
                <c:pt idx="223">
                  <c:v>3.4415117782058733</c:v>
                </c:pt>
                <c:pt idx="224">
                  <c:v>3.4427902305435469</c:v>
                </c:pt>
                <c:pt idx="225">
                  <c:v>3.4440254157047701</c:v>
                </c:pt>
                <c:pt idx="226">
                  <c:v>3.4452178576511798</c:v>
                </c:pt>
                <c:pt idx="227">
                  <c:v>3.4463680822087324</c:v>
                </c:pt>
                <c:pt idx="228">
                  <c:v>3.4474766158511012</c:v>
                </c:pt>
                <c:pt idx="229">
                  <c:v>3.4485439844714159</c:v>
                </c:pt>
                <c:pt idx="230">
                  <c:v>3.4495707121447383</c:v>
                </c:pt>
                <c:pt idx="231">
                  <c:v>3.4505573198837132</c:v>
                </c:pt>
                <c:pt idx="232">
                  <c:v>3.4515043243898837</c:v>
                </c:pt>
                <c:pt idx="233">
                  <c:v>3.4524122368032173</c:v>
                </c:pt>
                <c:pt idx="234">
                  <c:v>3.453281561452394</c:v>
                </c:pt>
                <c:pt idx="235">
                  <c:v>3.4541127946084682</c:v>
                </c:pt>
                <c:pt idx="236">
                  <c:v>3.4549064232445081</c:v>
                </c:pt>
                <c:pt idx="237">
                  <c:v>3.4556629238038363</c:v>
                </c:pt>
                <c:pt idx="238">
                  <c:v>3.4563827609794959</c:v>
                </c:pt>
                <c:pt idx="239">
                  <c:v>3.4570663865075604</c:v>
                </c:pt>
                <c:pt idx="240">
                  <c:v>3.4577142379768846</c:v>
                </c:pt>
                <c:pt idx="241">
                  <c:v>3.458326737657877</c:v>
                </c:pt>
                <c:pt idx="242">
                  <c:v>3.4589042913528409</c:v>
                </c:pt>
                <c:pt idx="243">
                  <c:v>3.4594472872703887</c:v>
                </c:pt>
                <c:pt idx="244">
                  <c:v>3.4599560949263868</c:v>
                </c:pt>
                <c:pt idx="245">
                  <c:v>3.4604310640738483</c:v>
                </c:pt>
                <c:pt idx="246">
                  <c:v>3.4608725236641016</c:v>
                </c:pt>
                <c:pt idx="247">
                  <c:v>3.4612807808415269</c:v>
                </c:pt>
                <c:pt idx="248">
                  <c:v>3.461656119974045</c:v>
                </c:pt>
                <c:pt idx="249">
                  <c:v>3.4619988017214989</c:v>
                </c:pt>
                <c:pt idx="250">
                  <c:v>3.4623090621439436</c:v>
                </c:pt>
                <c:pt idx="251">
                  <c:v>3.4625871118518017</c:v>
                </c:pt>
                <c:pt idx="252">
                  <c:v>3.4628331351997188</c:v>
                </c:pt>
                <c:pt idx="253">
                  <c:v>3.4630472895258748</c:v>
                </c:pt>
                <c:pt idx="254">
                  <c:v>3.4632297044383837</c:v>
                </c:pt>
                <c:pt idx="255">
                  <c:v>3.4633804811503177</c:v>
                </c:pt>
                <c:pt idx="256">
                  <c:v>3.4634996918647776</c:v>
                </c:pt>
                <c:pt idx="257">
                  <c:v>3.4635873792113117</c:v>
                </c:pt>
                <c:pt idx="258">
                  <c:v>3.4636435557348859</c:v>
                </c:pt>
                <c:pt idx="259">
                  <c:v>3.4636682034384658</c:v>
                </c:pt>
                <c:pt idx="260">
                  <c:v>3.4636612733801773</c:v>
                </c:pt>
                <c:pt idx="261">
                  <c:v>3.4636226853258836</c:v>
                </c:pt>
                <c:pt idx="262">
                  <c:v>3.4635523274578901</c:v>
                </c:pt>
                <c:pt idx="263">
                  <c:v>3.4634500561403856</c:v>
                </c:pt>
                <c:pt idx="264">
                  <c:v>3.4633156957421045</c:v>
                </c:pt>
                <c:pt idx="265">
                  <c:v>3.4631490385165646</c:v>
                </c:pt>
                <c:pt idx="266">
                  <c:v>3.4629498445401512</c:v>
                </c:pt>
                <c:pt idx="267">
                  <c:v>3.462717841708169</c:v>
                </c:pt>
                <c:pt idx="268">
                  <c:v>3.4624527257889088</c:v>
                </c:pt>
                <c:pt idx="269">
                  <c:v>3.4621541605356381</c:v>
                </c:pt>
                <c:pt idx="270">
                  <c:v>3.461821777856338</c:v>
                </c:pt>
                <c:pt idx="271">
                  <c:v>3.4614551780409082</c:v>
                </c:pt>
                <c:pt idx="272">
                  <c:v>3.4610539300454528</c:v>
                </c:pt>
                <c:pt idx="273">
                  <c:v>3.4606175718331778</c:v>
                </c:pt>
                <c:pt idx="274">
                  <c:v>3.4601456107713391</c:v>
                </c:pt>
                <c:pt idx="275">
                  <c:v>3.4596375240835862</c:v>
                </c:pt>
                <c:pt idx="276">
                  <c:v>3.4590927593569827</c:v>
                </c:pt>
                <c:pt idx="277">
                  <c:v>3.4585107351028972</c:v>
                </c:pt>
                <c:pt idx="278">
                  <c:v>3.4578908413708862</c:v>
                </c:pt>
                <c:pt idx="279">
                  <c:v>3.4572324404146344</c:v>
                </c:pt>
                <c:pt idx="280">
                  <c:v>3.45653486740895</c:v>
                </c:pt>
                <c:pt idx="281">
                  <c:v>3.4557974312167534</c:v>
                </c:pt>
                <c:pt idx="282">
                  <c:v>3.4550194152049611</c:v>
                </c:pt>
                <c:pt idx="283">
                  <c:v>3.4542000781080962</c:v>
                </c:pt>
                <c:pt idx="284">
                  <c:v>3.4533386549384479</c:v>
                </c:pt>
                <c:pt idx="285">
                  <c:v>3.4524343579415384</c:v>
                </c:pt>
                <c:pt idx="286">
                  <c:v>3.4514863775956384</c:v>
                </c:pt>
                <c:pt idx="287">
                  <c:v>3.4504938836540493</c:v>
                </c:pt>
                <c:pt idx="288">
                  <c:v>3.4494560262288401</c:v>
                </c:pt>
                <c:pt idx="289">
                  <c:v>3.4483719369147217</c:v>
                </c:pt>
                <c:pt idx="290">
                  <c:v>3.4472407299517149</c:v>
                </c:pt>
                <c:pt idx="291">
                  <c:v>3.4460615034252839</c:v>
                </c:pt>
                <c:pt idx="292">
                  <c:v>3.4448333405025839</c:v>
                </c:pt>
                <c:pt idx="293">
                  <c:v>3.4435553107034824</c:v>
                </c:pt>
                <c:pt idx="294">
                  <c:v>3.4422264712050259</c:v>
                </c:pt>
                <c:pt idx="295">
                  <c:v>3.4408458681780241</c:v>
                </c:pt>
                <c:pt idx="296">
                  <c:v>3.439412538154444</c:v>
                </c:pt>
                <c:pt idx="297">
                  <c:v>3.437925509424324</c:v>
                </c:pt>
                <c:pt idx="298">
                  <c:v>3.4363838034609402</c:v>
                </c:pt>
                <c:pt idx="299">
                  <c:v>3.4347864363729839</c:v>
                </c:pt>
                <c:pt idx="300">
                  <c:v>3.4331324203825293</c:v>
                </c:pt>
                <c:pt idx="301">
                  <c:v>3.4314207653276263</c:v>
                </c:pt>
                <c:pt idx="302">
                  <c:v>3.4296504801883483</c:v>
                </c:pt>
                <c:pt idx="303">
                  <c:v>3.4278205746352128</c:v>
                </c:pt>
                <c:pt idx="304">
                  <c:v>3.4259300605988896</c:v>
                </c:pt>
                <c:pt idx="305">
                  <c:v>3.4239779538601796</c:v>
                </c:pt>
                <c:pt idx="306">
                  <c:v>3.4219632756592882</c:v>
                </c:pt>
                <c:pt idx="307">
                  <c:v>3.4198850543234611</c:v>
                </c:pt>
                <c:pt idx="308">
                  <c:v>3.4177423269121037</c:v>
                </c:pt>
                <c:pt idx="309">
                  <c:v>3.4155341408785596</c:v>
                </c:pt>
                <c:pt idx="310">
                  <c:v>3.4132595557477767</c:v>
                </c:pt>
                <c:pt idx="311">
                  <c:v>3.4109176448091376</c:v>
                </c:pt>
                <c:pt idx="312">
                  <c:v>3.408507496823808</c:v>
                </c:pt>
                <c:pt idx="313">
                  <c:v>3.406028217745992</c:v>
                </c:pt>
                <c:pt idx="314">
                  <c:v>3.4034789324575638</c:v>
                </c:pt>
                <c:pt idx="315">
                  <c:v>3.4008587865155908</c:v>
                </c:pt>
                <c:pt idx="316">
                  <c:v>3.3981669479123413</c:v>
                </c:pt>
                <c:pt idx="317">
                  <c:v>3.3954026088474181</c:v>
                </c:pt>
                <c:pt idx="318">
                  <c:v>3.3925649875117383</c:v>
                </c:pt>
                <c:pt idx="319">
                  <c:v>3.389653329883128</c:v>
                </c:pt>
                <c:pt idx="320">
                  <c:v>3.3866669115333825</c:v>
                </c:pt>
                <c:pt idx="321">
                  <c:v>3.3836050394466985</c:v>
                </c:pt>
                <c:pt idx="322">
                  <c:v>3.380467053849447</c:v>
                </c:pt>
                <c:pt idx="323">
                  <c:v>3.377252330051336</c:v>
                </c:pt>
                <c:pt idx="324">
                  <c:v>3.3739602802980553</c:v>
                </c:pt>
                <c:pt idx="325">
                  <c:v>3.3705903556355814</c:v>
                </c:pt>
                <c:pt idx="326">
                  <c:v>3.3671420477863663</c:v>
                </c:pt>
                <c:pt idx="327">
                  <c:v>3.3636148910377122</c:v>
                </c:pt>
                <c:pt idx="328">
                  <c:v>3.3600084641426777</c:v>
                </c:pt>
                <c:pt idx="329">
                  <c:v>3.3563223922339356</c:v>
                </c:pt>
                <c:pt idx="330">
                  <c:v>3.3525563487510412</c:v>
                </c:pt>
                <c:pt idx="331">
                  <c:v>3.3487100573816519</c:v>
                </c:pt>
                <c:pt idx="332">
                  <c:v>3.3447832940172448</c:v>
                </c:pt>
                <c:pt idx="333">
                  <c:v>3.3407758887239711</c:v>
                </c:pt>
                <c:pt idx="334">
                  <c:v>3.3366877277292986</c:v>
                </c:pt>
                <c:pt idx="335">
                  <c:v>3.3325187554251392</c:v>
                </c:pt>
                <c:pt idx="336">
                  <c:v>3.3282689763881734</c:v>
                </c:pt>
                <c:pt idx="337">
                  <c:v>3.323938457418147</c:v>
                </c:pt>
                <c:pt idx="338">
                  <c:v>3.3195273295948611</c:v>
                </c:pt>
                <c:pt idx="339">
                  <c:v>3.3150357903546559</c:v>
                </c:pt>
                <c:pt idx="340">
                  <c:v>3.3104641055871209</c:v>
                </c:pt>
                <c:pt idx="341">
                  <c:v>3.3058126117527751</c:v>
                </c:pt>
                <c:pt idx="342">
                  <c:v>3.3010817180224254</c:v>
                </c:pt>
                <c:pt idx="343">
                  <c:v>3.2962719084388548</c:v>
                </c:pt>
                <c:pt idx="344">
                  <c:v>3.2913837441014189</c:v>
                </c:pt>
                <c:pt idx="345">
                  <c:v>3.2864178653740557</c:v>
                </c:pt>
                <c:pt idx="346">
                  <c:v>3.2813749941170913</c:v>
                </c:pt>
                <c:pt idx="347">
                  <c:v>3.2762559359430807</c:v>
                </c:pt>
                <c:pt idx="348">
                  <c:v>3.2710615824967748</c:v>
                </c:pt>
                <c:pt idx="349">
                  <c:v>3.2657929137590793</c:v>
                </c:pt>
                <c:pt idx="350">
                  <c:v>3.2604510003746618</c:v>
                </c:pt>
                <c:pt idx="351">
                  <c:v>3.2550370060025529</c:v>
                </c:pt>
                <c:pt idx="352">
                  <c:v>3.24955218968881</c:v>
                </c:pt>
                <c:pt idx="353">
                  <c:v>3.2439979082598818</c:v>
                </c:pt>
                <c:pt idx="354">
                  <c:v>3.2383756187349464</c:v>
                </c:pt>
                <c:pt idx="355">
                  <c:v>3.2326868807549447</c:v>
                </c:pt>
                <c:pt idx="356">
                  <c:v>3.2269333590255336</c:v>
                </c:pt>
                <c:pt idx="357">
                  <c:v>3.2211168257704976</c:v>
                </c:pt>
                <c:pt idx="358">
                  <c:v>3.2152391631914803</c:v>
                </c:pt>
                <c:pt idx="359">
                  <c:v>3.2093023659291067</c:v>
                </c:pt>
                <c:pt idx="360">
                  <c:v>3.203308543519618</c:v>
                </c:pt>
              </c:numCache>
            </c:numRef>
          </c:yVal>
          <c:smooth val="1"/>
        </c:ser>
        <c:dLbls/>
        <c:axId val="105728640"/>
        <c:axId val="105726720"/>
      </c:scatterChart>
      <c:valAx>
        <c:axId val="105728640"/>
        <c:scaling>
          <c:orientation val="minMax"/>
          <c:max val="360"/>
          <c:min val="0"/>
        </c:scaling>
        <c:axPos val="b"/>
        <c:title>
          <c:layout/>
        </c:title>
        <c:numFmt formatCode="General" sourceLinked="1"/>
        <c:majorTickMark val="none"/>
        <c:tickLblPos val="nextTo"/>
        <c:crossAx val="105726720"/>
        <c:crosses val="autoZero"/>
        <c:crossBetween val="midCat"/>
        <c:majorUnit val="30"/>
      </c:valAx>
      <c:valAx>
        <c:axId val="105726720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05728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autoTitleDeleted val="1"/>
    <c:plotArea>
      <c:layout/>
      <c:scatterChart>
        <c:scatterStyle val="smoothMarker"/>
        <c:ser>
          <c:idx val="0"/>
          <c:order val="0"/>
          <c:tx>
            <c:v>G5x</c:v>
          </c:tx>
          <c:marker>
            <c:symbol val="none"/>
          </c:marker>
          <c:xVal>
            <c:numRef>
              <c:f>Sayfa1!$A$14:$A$374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Sayfa1!$AG$14:$AG$374</c:f>
              <c:numCache>
                <c:formatCode>General</c:formatCode>
                <c:ptCount val="361"/>
                <c:pt idx="0">
                  <c:v>-2.8637648346608757</c:v>
                </c:pt>
                <c:pt idx="1">
                  <c:v>-2.8898660672327336</c:v>
                </c:pt>
                <c:pt idx="2">
                  <c:v>-2.9148409152095338</c:v>
                </c:pt>
                <c:pt idx="3">
                  <c:v>-2.9386300522629081</c:v>
                </c:pt>
                <c:pt idx="4">
                  <c:v>-2.9611729504299511</c:v>
                </c:pt>
                <c:pt idx="5">
                  <c:v>-2.982407903823816</c:v>
                </c:pt>
                <c:pt idx="6">
                  <c:v>-3.002272059362411</c:v>
                </c:pt>
                <c:pt idx="7">
                  <c:v>-3.0207014554325253</c:v>
                </c:pt>
                <c:pt idx="8">
                  <c:v>-3.0376310694838873</c:v>
                </c:pt>
                <c:pt idx="9">
                  <c:v>-3.0529948756259229</c:v>
                </c:pt>
                <c:pt idx="10">
                  <c:v>-3.0667259133785358</c:v>
                </c:pt>
                <c:pt idx="11">
                  <c:v>-3.0787563688049819</c:v>
                </c:pt>
                <c:pt idx="12">
                  <c:v>-3.0890176693288431</c:v>
                </c:pt>
                <c:pt idx="13">
                  <c:v>-3.097440593605413</c:v>
                </c:pt>
                <c:pt idx="14">
                  <c:v>-3.1039553978782077</c:v>
                </c:pt>
                <c:pt idx="15">
                  <c:v>-3.1084919603005599</c:v>
                </c:pt>
                <c:pt idx="16">
                  <c:v>-3.1109799447371032</c:v>
                </c:pt>
                <c:pt idx="17">
                  <c:v>-3.1113489855759546</c:v>
                </c:pt>
                <c:pt idx="18">
                  <c:v>-3.1095288950752034</c:v>
                </c:pt>
                <c:pt idx="19">
                  <c:v>-3.105449894732017</c:v>
                </c:pt>
                <c:pt idx="20">
                  <c:v>-3.0990428720929959</c:v>
                </c:pt>
                <c:pt idx="21">
                  <c:v>-3.0902396643154502</c:v>
                </c:pt>
                <c:pt idx="22">
                  <c:v>-3.0789733696335362</c:v>
                </c:pt>
                <c:pt idx="23">
                  <c:v>-3.0651786876750062</c:v>
                </c:pt>
                <c:pt idx="24">
                  <c:v>-3.0487922893068662</c:v>
                </c:pt>
                <c:pt idx="25">
                  <c:v>-3.0297532163553735</c:v>
                </c:pt>
                <c:pt idx="26">
                  <c:v>-3.0080033111415694</c:v>
                </c:pt>
                <c:pt idx="27">
                  <c:v>-2.9834876752937922</c:v>
                </c:pt>
                <c:pt idx="28">
                  <c:v>-2.9561551567393485</c:v>
                </c:pt>
                <c:pt idx="29">
                  <c:v>-2.9259588631379692</c:v>
                </c:pt>
                <c:pt idx="30">
                  <c:v>-2.8928566993002951</c:v>
                </c:pt>
                <c:pt idx="31">
                  <c:v>-2.8568119253396791</c:v>
                </c:pt>
                <c:pt idx="32">
                  <c:v>-2.8177937314432331</c:v>
                </c:pt>
                <c:pt idx="33">
                  <c:v>-2.775777824228991</c:v>
                </c:pt>
                <c:pt idx="34">
                  <c:v>-2.7307470186983251</c:v>
                </c:pt>
                <c:pt idx="35">
                  <c:v>-2.6826918288167181</c:v>
                </c:pt>
                <c:pt idx="36">
                  <c:v>-2.631611048789301</c:v>
                </c:pt>
                <c:pt idx="37">
                  <c:v>-2.5775123161719393</c:v>
                </c:pt>
                <c:pt idx="38">
                  <c:v>-2.520412647110907</c:v>
                </c:pt>
                <c:pt idx="39">
                  <c:v>-2.4603389332753016</c:v>
                </c:pt>
                <c:pt idx="40">
                  <c:v>-2.3973283894802422</c:v>
                </c:pt>
                <c:pt idx="41">
                  <c:v>-2.3314289406402224</c:v>
                </c:pt>
                <c:pt idx="42">
                  <c:v>-2.2626995365854783</c:v>
                </c:pt>
                <c:pt idx="43">
                  <c:v>-2.1912103834610535</c:v>
                </c:pt>
                <c:pt idx="44">
                  <c:v>-2.1170430809434029</c:v>
                </c:pt>
                <c:pt idx="45">
                  <c:v>-2.040290655379926</c:v>
                </c:pt>
                <c:pt idx="46">
                  <c:v>-1.9610574801974248</c:v>
                </c:pt>
                <c:pt idx="47">
                  <c:v>-1.8794590765371644</c:v>
                </c:pt>
                <c:pt idx="48">
                  <c:v>-1.7956217890413777</c:v>
                </c:pt>
                <c:pt idx="49">
                  <c:v>-1.7096823340054033</c:v>
                </c:pt>
                <c:pt idx="50">
                  <c:v>-1.6217872196694818</c:v>
                </c:pt>
                <c:pt idx="51">
                  <c:v>-1.5320920411856842</c:v>
                </c:pt>
                <c:pt idx="52">
                  <c:v>-1.4407606556733932</c:v>
                </c:pt>
                <c:pt idx="53">
                  <c:v>-1.3479642456737808</c:v>
                </c:pt>
                <c:pt idx="54">
                  <c:v>-1.2538802821243467</c:v>
                </c:pt>
                <c:pt idx="55">
                  <c:v>-1.1586914005899449</c:v>
                </c:pt>
                <c:pt idx="56">
                  <c:v>-1.06258420680083</c:v>
                </c:pt>
                <c:pt idx="57">
                  <c:v>-0.9657480294643499</c:v>
                </c:pt>
                <c:pt idx="58">
                  <c:v>-0.86837363975236626</c:v>
                </c:pt>
                <c:pt idx="59">
                  <c:v>-0.77065195775894335</c:v>
                </c:pt>
                <c:pt idx="60">
                  <c:v>-0.6727727665332679</c:v>
                </c:pt>
                <c:pt idx="61">
                  <c:v>-0.57492345400846012</c:v>
                </c:pt>
                <c:pt idx="62">
                  <c:v>-0.47728780228236278</c:v>
                </c:pt>
                <c:pt idx="63">
                  <c:v>-0.38004484230127511</c:v>
                </c:pt>
                <c:pt idx="64">
                  <c:v>-0.28336779011623231</c:v>
                </c:pt>
                <c:pt idx="65">
                  <c:v>-0.18742307860561944</c:v>
                </c:pt>
                <c:pt idx="66">
                  <c:v>-9.2369495985424599E-2</c:v>
                </c:pt>
                <c:pt idx="67">
                  <c:v>1.6425603363400213E-3</c:v>
                </c:pt>
                <c:pt idx="68">
                  <c:v>9.4471708853734765E-2</c:v>
                </c:pt>
                <c:pt idx="69">
                  <c:v>0.18598608512820561</c:v>
                </c:pt>
                <c:pt idx="70">
                  <c:v>0.27606371886329967</c:v>
                </c:pt>
                <c:pt idx="71">
                  <c:v>0.36459278924463756</c:v>
                </c:pt>
                <c:pt idx="72">
                  <c:v>0.45147176315505289</c:v>
                </c:pt>
                <c:pt idx="73">
                  <c:v>0.53660942281331447</c:v>
                </c:pt>
                <c:pt idx="74">
                  <c:v>0.61992479097886055</c:v>
                </c:pt>
                <c:pt idx="75">
                  <c:v>0.70134696309646227</c:v>
                </c:pt>
                <c:pt idx="76">
                  <c:v>0.78081485662825267</c:v>
                </c:pt>
                <c:pt idx="77">
                  <c:v>0.85827688834835725</c:v>
                </c:pt>
                <c:pt idx="78">
                  <c:v>0.93369059058496029</c:v>
                </c:pt>
                <c:pt idx="79">
                  <c:v>1.0070221773198889</c:v>
                </c:pt>
                <c:pt idx="80">
                  <c:v>1.0782460707362969</c:v>
                </c:pt>
                <c:pt idx="81">
                  <c:v>1.1473443982840814</c:v>
                </c:pt>
                <c:pt idx="82">
                  <c:v>1.2143064696527552</c:v>
                </c:pt>
                <c:pt idx="83">
                  <c:v>1.2791282422461656</c:v>
                </c:pt>
                <c:pt idx="84">
                  <c:v>1.3418117828801341</c:v>
                </c:pt>
                <c:pt idx="85">
                  <c:v>1.4023647325092805</c:v>
                </c:pt>
                <c:pt idx="86">
                  <c:v>1.4607997798643435</c:v>
                </c:pt>
                <c:pt idx="87">
                  <c:v>1.5171341489693853</c:v>
                </c:pt>
                <c:pt idx="88">
                  <c:v>1.5713891046337685</c:v>
                </c:pt>
                <c:pt idx="89">
                  <c:v>1.6235894791894849</c:v>
                </c:pt>
                <c:pt idx="90">
                  <c:v>1.6737632229837101</c:v>
                </c:pt>
                <c:pt idx="91">
                  <c:v>1.7219409804462829</c:v>
                </c:pt>
                <c:pt idx="92">
                  <c:v>1.7681556929359781</c:v>
                </c:pt>
                <c:pt idx="93">
                  <c:v>1.8124422290294964</c:v>
                </c:pt>
                <c:pt idx="94">
                  <c:v>1.8548370424519605</c:v>
                </c:pt>
                <c:pt idx="95">
                  <c:v>1.8953778574538303</c:v>
                </c:pt>
                <c:pt idx="96">
                  <c:v>1.9341033811127248</c:v>
                </c:pt>
                <c:pt idx="97">
                  <c:v>1.9710530417747671</c:v>
                </c:pt>
                <c:pt idx="98">
                  <c:v>2.0062667526413995</c:v>
                </c:pt>
                <c:pt idx="99">
                  <c:v>2.0397846993506574</c:v>
                </c:pt>
                <c:pt idx="100">
                  <c:v>2.0716471502879803</c:v>
                </c:pt>
                <c:pt idx="101">
                  <c:v>2.1018942882863767</c:v>
                </c:pt>
                <c:pt idx="102">
                  <c:v>2.130566062333441</c:v>
                </c:pt>
                <c:pt idx="103">
                  <c:v>2.1577020578873767</c:v>
                </c:pt>
                <c:pt idx="104">
                  <c:v>2.183341384411575</c:v>
                </c:pt>
                <c:pt idx="105">
                  <c:v>2.207522578763089</c:v>
                </c:pt>
                <c:pt idx="106">
                  <c:v>2.2302835231104998</c:v>
                </c:pt>
                <c:pt idx="107">
                  <c:v>2.2516613761075925</c:v>
                </c:pt>
                <c:pt idx="108">
                  <c:v>2.2716925161090726</c:v>
                </c:pt>
                <c:pt idx="109">
                  <c:v>2.2904124952788965</c:v>
                </c:pt>
                <c:pt idx="110">
                  <c:v>2.3078560035109761</c:v>
                </c:pt>
                <c:pt idx="111">
                  <c:v>2.3240568411518683</c:v>
                </c:pt>
                <c:pt idx="112">
                  <c:v>2.3390478995861939</c:v>
                </c:pt>
                <c:pt idx="113">
                  <c:v>2.3528611488152369</c:v>
                </c:pt>
                <c:pt idx="114">
                  <c:v>2.3655276312278302</c:v>
                </c:pt>
                <c:pt idx="115">
                  <c:v>2.3770774608285055</c:v>
                </c:pt>
                <c:pt idx="116">
                  <c:v>2.3875398272511297</c:v>
                </c:pt>
                <c:pt idx="117">
                  <c:v>2.396943003946276</c:v>
                </c:pt>
                <c:pt idx="118">
                  <c:v>2.4053143599871833</c:v>
                </c:pt>
                <c:pt idx="119">
                  <c:v>2.4126803749920773</c:v>
                </c:pt>
                <c:pt idx="120">
                  <c:v>2.4190666567100827</c:v>
                </c:pt>
                <c:pt idx="121">
                  <c:v>2.4244979608637598</c:v>
                </c:pt>
                <c:pt idx="122">
                  <c:v>2.4289982128835561</c:v>
                </c:pt>
                <c:pt idx="123">
                  <c:v>2.4325905312082994</c:v>
                </c:pt>
                <c:pt idx="124">
                  <c:v>2.4352972518614426</c:v>
                </c:pt>
                <c:pt idx="125">
                  <c:v>2.4371399540452798</c:v>
                </c:pt>
                <c:pt idx="126">
                  <c:v>2.4381394865248387</c:v>
                </c:pt>
                <c:pt idx="127">
                  <c:v>2.4383159945997095</c:v>
                </c:pt>
                <c:pt idx="128">
                  <c:v>2.4376889474866399</c:v>
                </c:pt>
                <c:pt idx="129">
                  <c:v>2.4362771659570317</c:v>
                </c:pt>
                <c:pt idx="130">
                  <c:v>2.4340988500932372</c:v>
                </c:pt>
                <c:pt idx="131">
                  <c:v>2.431171607045044</c:v>
                </c:pt>
                <c:pt idx="132">
                  <c:v>2.4275124786832012</c:v>
                </c:pt>
                <c:pt idx="133">
                  <c:v>2.423137969060797</c:v>
                </c:pt>
                <c:pt idx="134">
                  <c:v>2.4180640716055986</c:v>
                </c:pt>
                <c:pt idx="135">
                  <c:v>2.4123062959772885</c:v>
                </c:pt>
                <c:pt idx="136">
                  <c:v>2.4058796945331018</c:v>
                </c:pt>
                <c:pt idx="137">
                  <c:v>2.3987988883537796</c:v>
                </c:pt>
                <c:pt idx="138">
                  <c:v>2.39107809278907</c:v>
                </c:pt>
                <c:pt idx="139">
                  <c:v>2.3827311424883733</c:v>
                </c:pt>
                <c:pt idx="140">
                  <c:v>2.3737715158875656</c:v>
                </c:pt>
                <c:pt idx="141">
                  <c:v>2.3642123591279818</c:v>
                </c:pt>
                <c:pt idx="142">
                  <c:v>2.3540665093872075</c:v>
                </c:pt>
                <c:pt idx="143">
                  <c:v>2.3433465176052506</c:v>
                </c:pt>
                <c:pt idx="144">
                  <c:v>2.3320646705920174</c:v>
                </c:pt>
                <c:pt idx="145">
                  <c:v>2.3202330125048904</c:v>
                </c:pt>
                <c:pt idx="146">
                  <c:v>2.3078633656867766</c:v>
                </c:pt>
                <c:pt idx="147">
                  <c:v>2.2949673508569126</c:v>
                </c:pt>
                <c:pt idx="148">
                  <c:v>2.2815564066476983</c:v>
                </c:pt>
                <c:pt idx="149">
                  <c:v>2.2676418084819834</c:v>
                </c:pt>
                <c:pt idx="150">
                  <c:v>2.2532346867858992</c:v>
                </c:pt>
                <c:pt idx="151">
                  <c:v>2.2383460445327845</c:v>
                </c:pt>
                <c:pt idx="152">
                  <c:v>2.222986774114136</c:v>
                </c:pt>
                <c:pt idx="153">
                  <c:v>2.2071676735336805</c:v>
                </c:pt>
                <c:pt idx="154">
                  <c:v>2.1908994619206812</c:v>
                </c:pt>
                <c:pt idx="155">
                  <c:v>2.1741927943585071</c:v>
                </c:pt>
                <c:pt idx="156">
                  <c:v>2.1570582760244421</c:v>
                </c:pt>
                <c:pt idx="157">
                  <c:v>2.1395064756364146</c:v>
                </c:pt>
                <c:pt idx="158">
                  <c:v>2.1215479382020752</c:v>
                </c:pt>
                <c:pt idx="159">
                  <c:v>2.1031931970655311</c:v>
                </c:pt>
                <c:pt idx="160">
                  <c:v>2.0844527852464427</c:v>
                </c:pt>
                <c:pt idx="161">
                  <c:v>2.0653372460663229</c:v>
                </c:pt>
                <c:pt idx="162">
                  <c:v>2.0458571430562014</c:v>
                </c:pt>
                <c:pt idx="163">
                  <c:v>2.0260230691398529</c:v>
                </c:pt>
                <c:pt idx="164">
                  <c:v>2.0058456550864574</c:v>
                </c:pt>
                <c:pt idx="165">
                  <c:v>1.9853355772264301</c:v>
                </c:pt>
                <c:pt idx="166">
                  <c:v>1.9645035644240714</c:v>
                </c:pt>
                <c:pt idx="167">
                  <c:v>1.9433604043006079</c:v>
                </c:pt>
                <c:pt idx="168">
                  <c:v>1.9219169487012719</c:v>
                </c:pt>
                <c:pt idx="169">
                  <c:v>1.9001841184001718</c:v>
                </c:pt>
                <c:pt idx="170">
                  <c:v>1.8781729070368853</c:v>
                </c:pt>
                <c:pt idx="171">
                  <c:v>1.8558943842789912</c:v>
                </c:pt>
                <c:pt idx="172">
                  <c:v>1.8333596982052007</c:v>
                </c:pt>
                <c:pt idx="173">
                  <c:v>1.81058007690413</c:v>
                </c:pt>
                <c:pt idx="174">
                  <c:v>1.7875668292844318</c:v>
                </c:pt>
                <c:pt idx="175">
                  <c:v>1.7643313450926572</c:v>
                </c:pt>
                <c:pt idx="176">
                  <c:v>1.7408850941359839</c:v>
                </c:pt>
                <c:pt idx="177">
                  <c:v>1.7172396247079427</c:v>
                </c:pt>
                <c:pt idx="178">
                  <c:v>1.6934065612162041</c:v>
                </c:pt>
                <c:pt idx="179">
                  <c:v>1.6693976010126246</c:v>
                </c:pt>
                <c:pt idx="180">
                  <c:v>1.6452245104270771</c:v>
                </c:pt>
                <c:pt idx="181">
                  <c:v>1.6208991200078089</c:v>
                </c:pt>
                <c:pt idx="182">
                  <c:v>1.596433318972595</c:v>
                </c:pt>
                <c:pt idx="183">
                  <c:v>1.5718390488765128</c:v>
                </c:pt>
                <c:pt idx="184">
                  <c:v>1.5471282965037783</c:v>
                </c:pt>
                <c:pt idx="185">
                  <c:v>1.5223130859928384</c:v>
                </c:pt>
                <c:pt idx="186">
                  <c:v>1.4974054702057888</c:v>
                </c:pt>
                <c:pt idx="187">
                  <c:v>1.4724175213550732</c:v>
                </c:pt>
                <c:pt idx="188">
                  <c:v>1.4473613209024125</c:v>
                </c:pt>
                <c:pt idx="189">
                  <c:v>1.4222489487470051</c:v>
                </c:pt>
                <c:pt idx="190">
                  <c:v>1.3970924717221729</c:v>
                </c:pt>
                <c:pt idx="191">
                  <c:v>1.3719039314217774</c:v>
                </c:pt>
                <c:pt idx="192">
                  <c:v>1.3466953313799797</c:v>
                </c:pt>
                <c:pt idx="193">
                  <c:v>1.321478623630197</c:v>
                </c:pt>
                <c:pt idx="194">
                  <c:v>1.2962656946713307</c:v>
                </c:pt>
                <c:pt idx="195">
                  <c:v>1.2710683508716953</c:v>
                </c:pt>
                <c:pt idx="196">
                  <c:v>1.2458983033433211</c:v>
                </c:pt>
                <c:pt idx="197">
                  <c:v>1.2207671523216301</c:v>
                </c:pt>
                <c:pt idx="198">
                  <c:v>1.1956863710876389</c:v>
                </c:pt>
                <c:pt idx="199">
                  <c:v>1.170667289472195</c:v>
                </c:pt>
                <c:pt idx="200">
                  <c:v>1.145721076983742</c:v>
                </c:pt>
                <c:pt idx="201">
                  <c:v>1.1208587256033513</c:v>
                </c:pt>
                <c:pt idx="202">
                  <c:v>1.0960910322926334</c:v>
                </c:pt>
                <c:pt idx="203">
                  <c:v>1.0714285812621551</c:v>
                </c:pt>
                <c:pt idx="204">
                  <c:v>1.0468817260497032</c:v>
                </c:pt>
                <c:pt idx="205">
                  <c:v>1.0224605714594981</c:v>
                </c:pt>
                <c:pt idx="206">
                  <c:v>0.9981749554149375</c:v>
                </c:pt>
                <c:pt idx="207">
                  <c:v>0.97403443077885155</c:v>
                </c:pt>
                <c:pt idx="208">
                  <c:v>0.95004824719656877</c:v>
                </c:pt>
                <c:pt idx="209">
                  <c:v>0.92622533301799559</c:v>
                </c:pt>
                <c:pt idx="210">
                  <c:v>0.90257427735595908</c:v>
                </c:pt>
                <c:pt idx="211">
                  <c:v>0.87910331233862671</c:v>
                </c:pt>
                <c:pt idx="212">
                  <c:v>0.85582029561434525</c:v>
                </c:pt>
                <c:pt idx="213">
                  <c:v>0.83273269316750631</c:v>
                </c:pt>
                <c:pt idx="214">
                  <c:v>0.80984756250409839</c:v>
                </c:pt>
                <c:pt idx="215">
                  <c:v>0.78717153626540881</c:v>
                </c:pt>
                <c:pt idx="216">
                  <c:v>0.76471080632795385</c:v>
                </c:pt>
                <c:pt idx="217">
                  <c:v>0.74247110844708919</c:v>
                </c:pt>
                <c:pt idx="218">
                  <c:v>0.72045770750083793</c:v>
                </c:pt>
                <c:pt idx="219">
                  <c:v>0.69867538338940527</c:v>
                </c:pt>
                <c:pt idx="220">
                  <c:v>0.67712841764449738</c:v>
                </c:pt>
                <c:pt idx="221">
                  <c:v>0.65582058080095573</c:v>
                </c:pt>
                <c:pt idx="222">
                  <c:v>0.63475512058144223</c:v>
                </c:pt>
                <c:pt idx="223">
                  <c:v>0.61393475094287886</c:v>
                </c:pt>
                <c:pt idx="224">
                  <c:v>0.59336164203107844</c:v>
                </c:pt>
                <c:pt idx="225">
                  <c:v>0.57303741108754735</c:v>
                </c:pt>
                <c:pt idx="226">
                  <c:v>0.5529631143498176</c:v>
                </c:pt>
                <c:pt idx="227">
                  <c:v>0.53313923998375123</c:v>
                </c:pt>
                <c:pt idx="228">
                  <c:v>0.5135657020833192</c:v>
                </c:pt>
                <c:pt idx="229">
                  <c:v>0.49424183577009773</c:v>
                </c:pt>
                <c:pt idx="230">
                  <c:v>0.4751663934214288</c:v>
                </c:pt>
                <c:pt idx="231">
                  <c:v>0.4563375420527146</c:v>
                </c:pt>
                <c:pt idx="232">
                  <c:v>0.43775286187571094</c:v>
                </c:pt>
                <c:pt idx="233">
                  <c:v>0.41940934605102453</c:v>
                </c:pt>
                <c:pt idx="234">
                  <c:v>0.40130340164923223</c:v>
                </c:pt>
                <c:pt idx="235">
                  <c:v>0.38343085183121811</c:v>
                </c:pt>
                <c:pt idx="236">
                  <c:v>0.36578693925442402</c:v>
                </c:pt>
                <c:pt idx="237">
                  <c:v>0.34836633070784911</c:v>
                </c:pt>
                <c:pt idx="238">
                  <c:v>0.33116312297469719</c:v>
                </c:pt>
                <c:pt idx="239">
                  <c:v>0.31417084991766231</c:v>
                </c:pt>
                <c:pt idx="240">
                  <c:v>0.2973824907780333</c:v>
                </c:pt>
                <c:pt idx="241">
                  <c:v>0.28079047967593757</c:v>
                </c:pt>
                <c:pt idx="242">
                  <c:v>0.26438671629532517</c:v>
                </c:pt>
                <c:pt idx="243">
                  <c:v>0.24816257773365649</c:v>
                </c:pt>
                <c:pt idx="244">
                  <c:v>0.23210893149268169</c:v>
                </c:pt>
                <c:pt idx="245">
                  <c:v>0.21621614958331414</c:v>
                </c:pt>
                <c:pt idx="246">
                  <c:v>0.20047412371427939</c:v>
                </c:pt>
                <c:pt idx="247">
                  <c:v>0.1848722815311212</c:v>
                </c:pt>
                <c:pt idx="248">
                  <c:v>0.16939960386915215</c:v>
                </c:pt>
                <c:pt idx="249">
                  <c:v>0.15404464298118281</c:v>
                </c:pt>
                <c:pt idx="250">
                  <c:v>0.13879554169823066</c:v>
                </c:pt>
                <c:pt idx="251">
                  <c:v>0.12364005347904214</c:v>
                </c:pt>
                <c:pt idx="252">
                  <c:v>0.10856556330206972</c:v>
                </c:pt>
                <c:pt idx="253">
                  <c:v>9.3559109351539355E-2</c:v>
                </c:pt>
                <c:pt idx="254">
                  <c:v>7.8607405447564699E-2</c:v>
                </c:pt>
                <c:pt idx="255">
                  <c:v>6.3696864168660619E-2</c:v>
                </c:pt>
                <c:pt idx="256">
                  <c:v>4.8813620613762029E-2</c:v>
                </c:pt>
                <c:pt idx="257">
                  <c:v>3.3943556749787406E-2</c:v>
                </c:pt>
                <c:pt idx="258">
                  <c:v>1.907232628993406E-2</c:v>
                </c:pt>
                <c:pt idx="259">
                  <c:v>4.1853800472943159E-3</c:v>
                </c:pt>
                <c:pt idx="260">
                  <c:v>-1.0732008291978293E-2</c:v>
                </c:pt>
                <c:pt idx="261">
                  <c:v>-2.5694716031887149E-2</c:v>
                </c:pt>
                <c:pt idx="262">
                  <c:v>-4.071774502207285E-2</c:v>
                </c:pt>
                <c:pt idx="263">
                  <c:v>-5.5816194961120467E-2</c:v>
                </c:pt>
                <c:pt idx="264">
                  <c:v>-7.1005236502800342E-2</c:v>
                </c:pt>
                <c:pt idx="265">
                  <c:v>-8.6300084219639236E-2</c:v>
                </c:pt>
                <c:pt idx="266">
                  <c:v>-0.10171596947734915</c:v>
                </c:pt>
                <c:pt idx="267">
                  <c:v>-0.11726811327258582</c:v>
                </c:pt>
                <c:pt idx="268">
                  <c:v>-0.13297169908525372</c:v>
                </c:pt>
                <c:pt idx="269">
                  <c:v>-0.14884184579521603</c:v>
                </c:pt>
                <c:pt idx="270">
                  <c:v>-0.16489358071167906</c:v>
                </c:pt>
                <c:pt idx="271">
                  <c:v>-0.18114181276189792</c:v>
                </c:pt>
                <c:pt idx="272">
                  <c:v>-0.1976013058839681</c:v>
                </c:pt>
                <c:pt idx="273">
                  <c:v>-0.21428665266661412</c:v>
                </c:pt>
                <c:pt idx="274">
                  <c:v>-0.23121224827680437</c:v>
                </c:pt>
                <c:pt idx="275">
                  <c:v>-0.24839226471393303</c:v>
                </c:pt>
                <c:pt idx="276">
                  <c:v>-0.26584062542709852</c:v>
                </c:pt>
                <c:pt idx="277">
                  <c:v>-0.28357098032973244</c:v>
                </c:pt>
                <c:pt idx="278">
                  <c:v>-0.30159668124353534</c:v>
                </c:pt>
                <c:pt idx="279">
                  <c:v>-0.31993075780128599</c:v>
                </c:pt>
                <c:pt idx="280">
                  <c:v>-0.33858589383568072</c:v>
                </c:pt>
                <c:pt idx="281">
                  <c:v>-0.35757440427896492</c:v>
                </c:pt>
                <c:pt idx="282">
                  <c:v>-0.37690821259563739</c:v>
                </c:pt>
                <c:pt idx="283">
                  <c:v>-0.39659882876811686</c:v>
                </c:pt>
                <c:pt idx="284">
                  <c:v>-0.41665732785274667</c:v>
                </c:pt>
                <c:pt idx="285">
                  <c:v>-0.43709432912118595</c:v>
                </c:pt>
                <c:pt idx="286">
                  <c:v>-0.45791997579971033</c:v>
                </c:pt>
                <c:pt idx="287">
                  <c:v>-0.47914391541672108</c:v>
                </c:pt>
                <c:pt idx="288">
                  <c:v>-0.50077528076625444</c:v>
                </c:pt>
                <c:pt idx="289">
                  <c:v>-0.52282267149313755</c:v>
                </c:pt>
                <c:pt idx="290">
                  <c:v>-0.54529413630308121</c:v>
                </c:pt>
                <c:pt idx="291">
                  <c:v>-0.56819715579886776</c:v>
                </c:pt>
                <c:pt idx="292">
                  <c:v>-0.59153862594161211</c:v>
                </c:pt>
                <c:pt idx="293">
                  <c:v>-0.61532484213401917</c:v>
                </c:pt>
                <c:pt idx="294">
                  <c:v>-0.63956148392053536</c:v>
                </c:pt>
                <c:pt idx="295">
                  <c:v>-0.66425360029734914</c:v>
                </c:pt>
                <c:pt idx="296">
                  <c:v>-0.6894055956232984</c:v>
                </c:pt>
                <c:pt idx="297">
                  <c:v>-0.71502121612097835</c:v>
                </c:pt>
                <c:pt idx="298">
                  <c:v>-0.74110353695552744</c:v>
                </c:pt>
                <c:pt idx="299">
                  <c:v>-0.76765494987699701</c:v>
                </c:pt>
                <c:pt idx="300">
                  <c:v>-0.79467715141056083</c:v>
                </c:pt>
                <c:pt idx="301">
                  <c:v>-0.82217113157728583</c:v>
                </c:pt>
                <c:pt idx="302">
                  <c:v>-0.8501371631268263</c:v>
                </c:pt>
                <c:pt idx="303">
                  <c:v>-0.87857479126191773</c:v>
                </c:pt>
                <c:pt idx="304">
                  <c:v>-0.90748282383335277</c:v>
                </c:pt>
                <c:pt idx="305">
                  <c:v>-0.93685932198278543</c:v>
                </c:pt>
                <c:pt idx="306">
                  <c:v>-0.96670159120966137</c:v>
                </c:pt>
                <c:pt idx="307">
                  <c:v>-0.99700617283740023</c:v>
                </c:pt>
                <c:pt idx="308">
                  <c:v>-1.0277688358529546</c:v>
                </c:pt>
                <c:pt idx="309">
                  <c:v>-1.0589845690929294</c:v>
                </c:pt>
                <c:pt idx="310">
                  <c:v>-1.0906475737485415</c:v>
                </c:pt>
                <c:pt idx="311">
                  <c:v>-1.1227512561609085</c:v>
                </c:pt>
                <c:pt idx="312">
                  <c:v>-1.1552882208773165</c:v>
                </c:pt>
                <c:pt idx="313">
                  <c:v>-1.188250263938516</c:v>
                </c:pt>
                <c:pt idx="314">
                  <c:v>-1.2216283663664611</c:v>
                </c:pt>
                <c:pt idx="315">
                  <c:v>-1.2554126878212211</c:v>
                </c:pt>
                <c:pt idx="316">
                  <c:v>-1.2895925603955087</c:v>
                </c:pt>
                <c:pt idx="317">
                  <c:v>-1.3241564825146463</c:v>
                </c:pt>
                <c:pt idx="318">
                  <c:v>-1.3590921129095626</c:v>
                </c:pt>
                <c:pt idx="319">
                  <c:v>-1.3943862646301306</c:v>
                </c:pt>
                <c:pt idx="320">
                  <c:v>-1.4300248990658755</c:v>
                </c:pt>
                <c:pt idx="321">
                  <c:v>-1.4659931199410841</c:v>
                </c:pt>
                <c:pt idx="322">
                  <c:v>-1.5022751672512966</c:v>
                </c:pt>
                <c:pt idx="323">
                  <c:v>-1.5388544111082019</c:v>
                </c:pt>
                <c:pt idx="324">
                  <c:v>-1.575713345460245</c:v>
                </c:pt>
                <c:pt idx="325">
                  <c:v>-1.6128335816565333</c:v>
                </c:pt>
                <c:pt idx="326">
                  <c:v>-1.6501958418221128</c:v>
                </c:pt>
                <c:pt idx="327">
                  <c:v>-1.6877799520132672</c:v>
                </c:pt>
                <c:pt idx="328">
                  <c:v>-1.7255648351223822</c:v>
                </c:pt>
                <c:pt idx="329">
                  <c:v>-1.7635285035028272</c:v>
                </c:pt>
                <c:pt idx="330">
                  <c:v>-1.8016480512855029</c:v>
                </c:pt>
                <c:pt idx="331">
                  <c:v>-1.8398996463602544</c:v>
                </c:pt>
                <c:pt idx="332">
                  <c:v>-1.8782585219970007</c:v>
                </c:pt>
                <c:pt idx="333">
                  <c:v>-1.9166989680835487</c:v>
                </c:pt>
                <c:pt idx="334">
                  <c:v>-1.9551943219593442</c:v>
                </c:pt>
                <c:pt idx="335">
                  <c:v>-1.9937169588273811</c:v>
                </c:pt>
                <c:pt idx="336">
                  <c:v>-2.0322382817296947</c:v>
                </c:pt>
                <c:pt idx="337">
                  <c:v>-2.0707287110753705</c:v>
                </c:pt>
                <c:pt idx="338">
                  <c:v>-2.1091576737148507</c:v>
                </c:pt>
                <c:pt idx="339">
                  <c:v>-2.1474935915587148</c:v>
                </c:pt>
                <c:pt idx="340">
                  <c:v>-2.1857038697451321</c:v>
                </c:pt>
                <c:pt idx="341">
                  <c:v>-2.223754884366564</c:v>
                </c:pt>
                <c:pt idx="342">
                  <c:v>-2.2616119697736266</c:v>
                </c:pt>
                <c:pt idx="343">
                  <c:v>-2.2992394054822753</c:v>
                </c:pt>
                <c:pt idx="344">
                  <c:v>-2.3366004027201988</c:v>
                </c:pt>
                <c:pt idx="345">
                  <c:v>-2.3736570906586532</c:v>
                </c:pt>
                <c:pt idx="346">
                  <c:v>-2.4103705023881439</c:v>
                </c:pt>
                <c:pt idx="347">
                  <c:v>-2.4467005607099561</c:v>
                </c:pt>
                <c:pt idx="348">
                  <c:v>-2.482606063830445</c:v>
                </c:pt>
                <c:pt idx="349">
                  <c:v>-2.5180446710622566</c:v>
                </c:pt>
                <c:pt idx="350">
                  <c:v>-2.5529728886553698</c:v>
                </c:pt>
                <c:pt idx="351">
                  <c:v>-2.5873460559020991</c:v>
                </c:pt>
                <c:pt idx="352">
                  <c:v>-2.6211183316835647</c:v>
                </c:pt>
                <c:pt idx="353">
                  <c:v>-2.6542426816513398</c:v>
                </c:pt>
                <c:pt idx="354">
                  <c:v>-2.6866708662664678</c:v>
                </c:pt>
                <c:pt idx="355">
                  <c:v>-2.7183534299501746</c:v>
                </c:pt>
                <c:pt idx="356">
                  <c:v>-2.7492396916351036</c:v>
                </c:pt>
                <c:pt idx="357">
                  <c:v>-2.7792777370445463</c:v>
                </c:pt>
                <c:pt idx="358">
                  <c:v>-2.8084144130687454</c:v>
                </c:pt>
                <c:pt idx="359">
                  <c:v>-2.8365953246528575</c:v>
                </c:pt>
                <c:pt idx="360">
                  <c:v>-2.8637648346608766</c:v>
                </c:pt>
              </c:numCache>
            </c:numRef>
          </c:yVal>
          <c:smooth val="1"/>
        </c:ser>
        <c:ser>
          <c:idx val="1"/>
          <c:order val="1"/>
          <c:tx>
            <c:v>G5y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Sayfa1!$A$14:$A$374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Sayfa1!$AH$14:$AH$374</c:f>
              <c:numCache>
                <c:formatCode>General</c:formatCode>
                <c:ptCount val="361"/>
                <c:pt idx="0">
                  <c:v>1.0083513130015944</c:v>
                </c:pt>
                <c:pt idx="1">
                  <c:v>1.0054913160684205</c:v>
                </c:pt>
                <c:pt idx="2">
                  <c:v>1.0022631690945667</c:v>
                </c:pt>
                <c:pt idx="3">
                  <c:v>0.99866324211794444</c:v>
                </c:pt>
                <c:pt idx="4">
                  <c:v>0.99468787055988694</c:v>
                </c:pt>
                <c:pt idx="5">
                  <c:v>0.99033335854137372</c:v>
                </c:pt>
                <c:pt idx="6">
                  <c:v>0.98559598316253083</c:v>
                </c:pt>
                <c:pt idx="7">
                  <c:v>0.98047199985919375</c:v>
                </c:pt>
                <c:pt idx="8">
                  <c:v>0.97495764895873205</c:v>
                </c:pt>
                <c:pt idx="9">
                  <c:v>0.96904916356552484</c:v>
                </c:pt>
                <c:pt idx="10">
                  <c:v>0.96274277891452287</c:v>
                </c:pt>
                <c:pt idx="11">
                  <c:v>0.95603474333882754</c:v>
                </c:pt>
                <c:pt idx="12">
                  <c:v>0.94892133100400133</c:v>
                </c:pt>
                <c:pt idx="13">
                  <c:v>0.94139885656760247</c:v>
                </c:pt>
                <c:pt idx="14">
                  <c:v>0.93346369192677303</c:v>
                </c:pt>
                <c:pt idx="15">
                  <c:v>0.92511228521930688</c:v>
                </c:pt>
                <c:pt idx="16">
                  <c:v>0.91634118224391803</c:v>
                </c:pt>
                <c:pt idx="17">
                  <c:v>0.90714705046296051</c:v>
                </c:pt>
                <c:pt idx="18">
                  <c:v>0.89752670574500071</c:v>
                </c:pt>
                <c:pt idx="19">
                  <c:v>0.88747714199482064</c:v>
                </c:pt>
                <c:pt idx="20">
                  <c:v>0.8769955638038659</c:v>
                </c:pt>
                <c:pt idx="21">
                  <c:v>0.86607942223427037</c:v>
                </c:pt>
                <c:pt idx="22">
                  <c:v>0.85472645382349699</c:v>
                </c:pt>
                <c:pt idx="23">
                  <c:v>0.84293472286369708</c:v>
                </c:pt>
                <c:pt idx="24">
                  <c:v>0.83070266696937944</c:v>
                </c:pt>
                <c:pt idx="25">
                  <c:v>0.81802914589825149</c:v>
                </c:pt>
                <c:pt idx="26">
                  <c:v>0.80491349353257513</c:v>
                </c:pt>
                <c:pt idx="27">
                  <c:v>0.79135557286177671</c:v>
                </c:pt>
                <c:pt idx="28">
                  <c:v>0.77735583373111528</c:v>
                </c:pt>
                <c:pt idx="29">
                  <c:v>0.76291537303613299</c:v>
                </c:pt>
                <c:pt idx="30">
                  <c:v>0.74803599694880529</c:v>
                </c:pt>
                <c:pt idx="31">
                  <c:v>0.73272028465965666</c:v>
                </c:pt>
                <c:pt idx="32">
                  <c:v>0.71697165301206978</c:v>
                </c:pt>
                <c:pt idx="33">
                  <c:v>0.7007944212923124</c:v>
                </c:pt>
                <c:pt idx="34">
                  <c:v>0.6841938753241813</c:v>
                </c:pt>
                <c:pt idx="35">
                  <c:v>0.66717632990353382</c:v>
                </c:pt>
                <c:pt idx="36">
                  <c:v>0.64974918849922692</c:v>
                </c:pt>
                <c:pt idx="37">
                  <c:v>0.6319209990474024</c:v>
                </c:pt>
                <c:pt idx="38">
                  <c:v>0.61370150458047767</c:v>
                </c:pt>
                <c:pt idx="39">
                  <c:v>0.59510168736590674</c:v>
                </c:pt>
                <c:pt idx="40">
                  <c:v>0.57613380518818491</c:v>
                </c:pt>
                <c:pt idx="41">
                  <c:v>0.55681141839611359</c:v>
                </c:pt>
                <c:pt idx="42">
                  <c:v>0.53714940636115449</c:v>
                </c:pt>
                <c:pt idx="43">
                  <c:v>0.5171639720563006</c:v>
                </c:pt>
                <c:pt idx="44">
                  <c:v>0.49687263357178529</c:v>
                </c:pt>
                <c:pt idx="45">
                  <c:v>0.47629420153638657</c:v>
                </c:pt>
                <c:pt idx="46">
                  <c:v>0.45544874161156057</c:v>
                </c:pt>
                <c:pt idx="47">
                  <c:v>0.43435752146878381</c:v>
                </c:pt>
                <c:pt idx="48">
                  <c:v>0.41304294194467167</c:v>
                </c:pt>
                <c:pt idx="49">
                  <c:v>0.39152845238780531</c:v>
                </c:pt>
                <c:pt idx="50">
                  <c:v>0.36983845055759945</c:v>
                </c:pt>
                <c:pt idx="51">
                  <c:v>0.34799816779875309</c:v>
                </c:pt>
                <c:pt idx="52">
                  <c:v>0.32603354058286355</c:v>
                </c:pt>
                <c:pt idx="53">
                  <c:v>0.30397106986840899</c:v>
                </c:pt>
                <c:pt idx="54">
                  <c:v>0.28183767006764604</c:v>
                </c:pt>
                <c:pt idx="55">
                  <c:v>0.2596605097102167</c:v>
                </c:pt>
                <c:pt idx="56">
                  <c:v>0.23746684614549107</c:v>
                </c:pt>
                <c:pt idx="57">
                  <c:v>0.21528385681757789</c:v>
                </c:pt>
                <c:pt idx="58">
                  <c:v>0.19313846976952992</c:v>
                </c:pt>
                <c:pt idx="59">
                  <c:v>0.17105719608054526</c:v>
                </c:pt>
                <c:pt idx="60">
                  <c:v>0.14906596690917259</c:v>
                </c:pt>
                <c:pt idx="61">
                  <c:v>0.12718997770747018</c:v>
                </c:pt>
                <c:pt idx="62">
                  <c:v>0.10545354199013675</c:v>
                </c:pt>
                <c:pt idx="63">
                  <c:v>8.3879956796259453E-2</c:v>
                </c:pt>
                <c:pt idx="64">
                  <c:v>6.2491381680015314E-2</c:v>
                </c:pt>
                <c:pt idx="65">
                  <c:v>4.1308732722710656E-2</c:v>
                </c:pt>
                <c:pt idx="66">
                  <c:v>2.0351592686014518E-2</c:v>
                </c:pt>
                <c:pt idx="67">
                  <c:v>-3.6186196053540474E-4</c:v>
                </c:pt>
                <c:pt idx="68">
                  <c:v>-2.0814916791308969E-2</c:v>
                </c:pt>
                <c:pt idx="69">
                  <c:v>-4.0992357982404089E-2</c:v>
                </c:pt>
                <c:pt idx="70">
                  <c:v>-6.0880494050240076E-2</c:v>
                </c:pt>
                <c:pt idx="71">
                  <c:v>-8.046716145846522E-2</c:v>
                </c:pt>
                <c:pt idx="72">
                  <c:v>-9.9741715051178861E-2</c:v>
                </c:pt>
                <c:pt idx="73">
                  <c:v>-0.1186950044930805</c:v>
                </c:pt>
                <c:pt idx="74">
                  <c:v>-0.1373193380699656</c:v>
                </c:pt>
                <c:pt idx="75">
                  <c:v>-0.15560843532493351</c:v>
                </c:pt>
                <c:pt idx="76">
                  <c:v>-0.17355737007916874</c:v>
                </c:pt>
                <c:pt idx="77">
                  <c:v>-0.19116250541396837</c:v>
                </c:pt>
                <c:pt idx="78">
                  <c:v>-0.20842142217780305</c:v>
                </c:pt>
                <c:pt idx="79">
                  <c:v>-0.22533284253402108</c:v>
                </c:pt>
                <c:pt idx="80">
                  <c:v>-0.24189654998733792</c:v>
                </c:pt>
                <c:pt idx="81">
                  <c:v>-0.25811330722678866</c:v>
                </c:pt>
                <c:pt idx="82">
                  <c:v>-0.27398477300529278</c:v>
                </c:pt>
                <c:pt idx="83">
                  <c:v>-0.28951341914735323</c:v>
                </c:pt>
                <c:pt idx="84">
                  <c:v>-0.30470244864156426</c:v>
                </c:pt>
                <c:pt idx="85">
                  <c:v>-0.31955571563825236</c:v>
                </c:pt>
                <c:pt idx="86">
                  <c:v>-0.33407764803871143</c:v>
                </c:pt>
                <c:pt idx="87">
                  <c:v>-0.34827317323367296</c:v>
                </c:pt>
                <c:pt idx="88">
                  <c:v>-0.362147647427986</c:v>
                </c:pt>
                <c:pt idx="89">
                  <c:v>-0.37570678887705183</c:v>
                </c:pt>
                <c:pt idx="90">
                  <c:v>-0.38895661525989411</c:v>
                </c:pt>
                <c:pt idx="91">
                  <c:v>-0.40190338532428993</c:v>
                </c:pt>
                <c:pt idx="92">
                  <c:v>-0.41455354486131857</c:v>
                </c:pt>
                <c:pt idx="93">
                  <c:v>-0.4269136769998324</c:v>
                </c:pt>
                <c:pt idx="94">
                  <c:v>-0.43899045675531717</c:v>
                </c:pt>
                <c:pt idx="95">
                  <c:v>-0.45079060972159535</c:v>
                </c:pt>
                <c:pt idx="96">
                  <c:v>-0.46232087475710359</c:v>
                </c:pt>
                <c:pt idx="97">
                  <c:v>-0.47358797048927165</c:v>
                </c:pt>
                <c:pt idx="98">
                  <c:v>-0.48459856543955854</c:v>
                </c:pt>
                <c:pt idx="99">
                  <c:v>-0.49535925155755772</c:v>
                </c:pt>
                <c:pt idx="100">
                  <c:v>-0.50587652094385427</c:v>
                </c:pt>
                <c:pt idx="101">
                  <c:v>-0.5161567455374193</c:v>
                </c:pt>
                <c:pt idx="102">
                  <c:v>-0.52620615954348604</c:v>
                </c:pt>
                <c:pt idx="103">
                  <c:v>-0.53603084438113802</c:v>
                </c:pt>
                <c:pt idx="104">
                  <c:v>-0.5456367159357749</c:v>
                </c:pt>
                <c:pt idx="105">
                  <c:v>-0.55502951390955813</c:v>
                </c:pt>
                <c:pt idx="106">
                  <c:v>-0.5642147930723902</c:v>
                </c:pt>
                <c:pt idx="107">
                  <c:v>-0.57319791622641436</c:v>
                </c:pt>
                <c:pt idx="108">
                  <c:v>-0.58198404870833365</c:v>
                </c:pt>
                <c:pt idx="109">
                  <c:v>-0.59057815426527427</c:v>
                </c:pt>
                <c:pt idx="110">
                  <c:v>-0.59898499215178413</c:v>
                </c:pt>
                <c:pt idx="111">
                  <c:v>-0.60720911530709931</c:v>
                </c:pt>
                <c:pt idx="112">
                  <c:v>-0.61525486948325192</c:v>
                </c:pt>
                <c:pt idx="113">
                  <c:v>-0.623126393205649</c:v>
                </c:pt>
                <c:pt idx="114">
                  <c:v>-0.63082761845831359</c:v>
                </c:pt>
                <c:pt idx="115">
                  <c:v>-0.63836227199608853</c:v>
                </c:pt>
                <c:pt idx="116">
                  <c:v>-0.6457338771955623</c:v>
                </c:pt>
                <c:pt idx="117">
                  <c:v>-0.65294575636541885</c:v>
                </c:pt>
                <c:pt idx="118">
                  <c:v>-0.66000103344520999</c:v>
                </c:pt>
                <c:pt idx="119">
                  <c:v>-0.66690263702924601</c:v>
                </c:pt>
                <c:pt idx="120">
                  <c:v>-0.67365330365941489</c:v>
                </c:pt>
                <c:pt idx="121">
                  <c:v>-0.68025558133728248</c:v>
                </c:pt>
                <c:pt idx="122">
                  <c:v>-0.68671183321179197</c:v>
                </c:pt>
                <c:pt idx="123">
                  <c:v>-0.69302424140436369</c:v>
                </c:pt>
                <c:pt idx="124">
                  <c:v>-0.69919481093811098</c:v>
                </c:pt>
                <c:pt idx="125">
                  <c:v>-0.70522537374243754</c:v>
                </c:pt>
                <c:pt idx="126">
                  <c:v>-0.71111759270830155</c:v>
                </c:pt>
                <c:pt idx="127">
                  <c:v>-0.71687296577306037</c:v>
                </c:pt>
                <c:pt idx="128">
                  <c:v>-0.72249283001717435</c:v>
                </c:pt>
                <c:pt idx="129">
                  <c:v>-0.72797836575788732</c:v>
                </c:pt>
                <c:pt idx="130">
                  <c:v>-0.73333060062765942</c:v>
                </c:pt>
                <c:pt idx="131">
                  <c:v>-0.73855041362748308</c:v>
                </c:pt>
                <c:pt idx="132">
                  <c:v>-0.74363853914723232</c:v>
                </c:pt>
                <c:pt idx="133">
                  <c:v>-0.74859557094703588</c:v>
                </c:pt>
                <c:pt idx="134">
                  <c:v>-0.7534219660953011</c:v>
                </c:pt>
                <c:pt idx="135">
                  <c:v>-0.75811804886038059</c:v>
                </c:pt>
                <c:pt idx="136">
                  <c:v>-0.76268401455414248</c:v>
                </c:pt>
                <c:pt idx="137">
                  <c:v>-0.76711993332675521</c:v>
                </c:pt>
                <c:pt idx="138">
                  <c:v>-0.77142575391294688</c:v>
                </c:pt>
                <c:pt idx="139">
                  <c:v>-0.77560130733077148</c:v>
                </c:pt>
                <c:pt idx="140">
                  <c:v>-0.77964631053460565</c:v>
                </c:pt>
                <c:pt idx="141">
                  <c:v>-0.78356037002469636</c:v>
                </c:pt>
                <c:pt idx="142">
                  <c:v>-0.78734298541599745</c:v>
                </c:pt>
                <c:pt idx="143">
                  <c:v>-0.79099355296952112</c:v>
                </c:pt>
                <c:pt idx="144">
                  <c:v>-0.79451136908964959</c:v>
                </c:pt>
                <c:pt idx="145">
                  <c:v>-0.79789563379118833</c:v>
                </c:pt>
                <c:pt idx="146">
                  <c:v>-0.80114545414007199</c:v>
                </c:pt>
                <c:pt idx="147">
                  <c:v>-0.80425984767180603</c:v>
                </c:pt>
                <c:pt idx="148">
                  <c:v>-0.80723774579178775</c:v>
                </c:pt>
                <c:pt idx="149">
                  <c:v>-0.81007799716171192</c:v>
                </c:pt>
                <c:pt idx="150">
                  <c:v>-0.81277937107625153</c:v>
                </c:pt>
                <c:pt idx="151">
                  <c:v>-0.81534056083416273</c:v>
                </c:pt>
                <c:pt idx="152">
                  <c:v>-0.81776018710792819</c:v>
                </c:pt>
                <c:pt idx="153">
                  <c:v>-0.82003680131590462</c:v>
                </c:pt>
                <c:pt idx="154">
                  <c:v>-0.82216888900086094</c:v>
                </c:pt>
                <c:pt idx="155">
                  <c:v>-0.8241548732186037</c:v>
                </c:pt>
                <c:pt idx="156">
                  <c:v>-0.82599311794025121</c:v>
                </c:pt>
                <c:pt idx="157">
                  <c:v>-0.82768193147149316</c:v>
                </c:pt>
                <c:pt idx="158">
                  <c:v>-0.82921956989196532</c:v>
                </c:pt>
                <c:pt idx="159">
                  <c:v>-0.83060424051767134</c:v>
                </c:pt>
                <c:pt idx="160">
                  <c:v>-0.83183410538906899</c:v>
                </c:pt>
                <c:pt idx="161">
                  <c:v>-0.8329072847872675</c:v>
                </c:pt>
                <c:pt idx="162">
                  <c:v>-0.83382186078041731</c:v>
                </c:pt>
                <c:pt idx="163">
                  <c:v>-0.83457588080214995</c:v>
                </c:pt>
                <c:pt idx="164">
                  <c:v>-0.83516736126360325</c:v>
                </c:pt>
                <c:pt idx="165">
                  <c:v>-0.83559429120025286</c:v>
                </c:pt>
                <c:pt idx="166">
                  <c:v>-0.83585463595446385</c:v>
                </c:pt>
                <c:pt idx="167">
                  <c:v>-0.8359463408943435</c:v>
                </c:pt>
                <c:pt idx="168">
                  <c:v>-0.8358673351691368</c:v>
                </c:pt>
                <c:pt idx="169">
                  <c:v>-0.83561553550107004</c:v>
                </c:pt>
                <c:pt idx="170">
                  <c:v>-0.83518885001320675</c:v>
                </c:pt>
                <c:pt idx="171">
                  <c:v>-0.83458518209250232</c:v>
                </c:pt>
                <c:pt idx="172">
                  <c:v>-0.83380243428692524</c:v>
                </c:pt>
                <c:pt idx="173">
                  <c:v>-0.83283851223511574</c:v>
                </c:pt>
                <c:pt idx="174">
                  <c:v>-0.83169132862672512</c:v>
                </c:pt>
                <c:pt idx="175">
                  <c:v>-0.83035880719119359</c:v>
                </c:pt>
                <c:pt idx="176">
                  <c:v>-0.82883888671238271</c:v>
                </c:pt>
                <c:pt idx="177">
                  <c:v>-0.82712952506610793</c:v>
                </c:pt>
                <c:pt idx="178">
                  <c:v>-0.82522870327727216</c:v>
                </c:pt>
                <c:pt idx="179">
                  <c:v>-0.82313442959294625</c:v>
                </c:pt>
                <c:pt idx="180">
                  <c:v>-0.82084474356740256</c:v>
                </c:pt>
                <c:pt idx="181">
                  <c:v>-0.81835772015477171</c:v>
                </c:pt>
                <c:pt idx="182">
                  <c:v>-0.81567147380465888</c:v>
                </c:pt>
                <c:pt idx="183">
                  <c:v>-0.81278416255575892</c:v>
                </c:pt>
                <c:pt idx="184">
                  <c:v>-0.80969399212217996</c:v>
                </c:pt>
                <c:pt idx="185">
                  <c:v>-0.80639921996691966</c:v>
                </c:pt>
                <c:pt idx="186">
                  <c:v>-0.8028981593566461</c:v>
                </c:pt>
                <c:pt idx="187">
                  <c:v>-0.79918918339168454</c:v>
                </c:pt>
                <c:pt idx="188">
                  <c:v>-0.7952707290048725</c:v>
                </c:pt>
                <c:pt idx="189">
                  <c:v>-0.79114130092271884</c:v>
                </c:pt>
                <c:pt idx="190">
                  <c:v>-0.78679947558211205</c:v>
                </c:pt>
                <c:pt idx="191">
                  <c:v>-0.78224390499564089</c:v>
                </c:pt>
                <c:pt idx="192">
                  <c:v>-0.77747332055843632</c:v>
                </c:pt>
                <c:pt idx="193">
                  <c:v>-0.77248653678932799</c:v>
                </c:pt>
                <c:pt idx="194">
                  <c:v>-0.76728245499899461</c:v>
                </c:pt>
                <c:pt idx="195">
                  <c:v>-0.76186006687772567</c:v>
                </c:pt>
                <c:pt idx="196">
                  <c:v>-0.75621845799536391</c:v>
                </c:pt>
                <c:pt idx="197">
                  <c:v>-0.75035681120598818</c:v>
                </c:pt>
                <c:pt idx="198">
                  <c:v>-0.74427440994990601</c:v>
                </c:pt>
                <c:pt idx="199">
                  <c:v>-0.73797064144558744</c:v>
                </c:pt>
                <c:pt idx="200">
                  <c:v>-0.7314449997642386</c:v>
                </c:pt>
                <c:pt idx="201">
                  <c:v>-0.72469708877983496</c:v>
                </c:pt>
                <c:pt idx="202">
                  <c:v>-0.71772662498758166</c:v>
                </c:pt>
                <c:pt idx="203">
                  <c:v>-0.71053344018393372</c:v>
                </c:pt>
                <c:pt idx="204">
                  <c:v>-0.70311748400154261</c:v>
                </c:pt>
                <c:pt idx="205">
                  <c:v>-0.69547882629271351</c:v>
                </c:pt>
                <c:pt idx="206">
                  <c:v>-0.68761765935525654</c:v>
                </c:pt>
                <c:pt idx="207">
                  <c:v>-0.67953429999489923</c:v>
                </c:pt>
                <c:pt idx="208">
                  <c:v>-0.67122919141878612</c:v>
                </c:pt>
                <c:pt idx="209">
                  <c:v>-0.66270290495494022</c:v>
                </c:pt>
                <c:pt idx="210">
                  <c:v>-0.65395614159295901</c:v>
                </c:pt>
                <c:pt idx="211">
                  <c:v>-0.64498973334164833</c:v>
                </c:pt>
                <c:pt idx="212">
                  <c:v>-0.63580464439972462</c:v>
                </c:pt>
                <c:pt idx="213">
                  <c:v>-0.62640197213619953</c:v>
                </c:pt>
                <c:pt idx="214">
                  <c:v>-0.61678294787754406</c:v>
                </c:pt>
                <c:pt idx="215">
                  <c:v>-0.60694893749923284</c:v>
                </c:pt>
                <c:pt idx="216">
                  <c:v>-0.59690144181980831</c:v>
                </c:pt>
                <c:pt idx="217">
                  <c:v>-0.586642096796126</c:v>
                </c:pt>
                <c:pt idx="218">
                  <c:v>-0.57617267351900525</c:v>
                </c:pt>
                <c:pt idx="219">
                  <c:v>-0.56549507800906773</c:v>
                </c:pt>
                <c:pt idx="220">
                  <c:v>-0.5546113508131123</c:v>
                </c:pt>
                <c:pt idx="221">
                  <c:v>-0.5435236664019365</c:v>
                </c:pt>
                <c:pt idx="222">
                  <c:v>-0.53223433237110185</c:v>
                </c:pt>
                <c:pt idx="223">
                  <c:v>-0.52074578844669728</c:v>
                </c:pt>
                <c:pt idx="224">
                  <c:v>-0.50906060529871788</c:v>
                </c:pt>
                <c:pt idx="225">
                  <c:v>-0.49718148316524374</c:v>
                </c:pt>
                <c:pt idx="226">
                  <c:v>-0.48511125029113245</c:v>
                </c:pt>
                <c:pt idx="227">
                  <c:v>-0.47285286118548492</c:v>
                </c:pt>
                <c:pt idx="228">
                  <c:v>-0.46040939470265152</c:v>
                </c:pt>
                <c:pt idx="229">
                  <c:v>-0.44778405195204724</c:v>
                </c:pt>
                <c:pt idx="230">
                  <c:v>-0.43498015404251045</c:v>
                </c:pt>
                <c:pt idx="231">
                  <c:v>-0.42200113966740649</c:v>
                </c:pt>
                <c:pt idx="232">
                  <c:v>-0.40885056253708946</c:v>
                </c:pt>
                <c:pt idx="233">
                  <c:v>-0.39553208866574191</c:v>
                </c:pt>
                <c:pt idx="234">
                  <c:v>-0.3820494935199692</c:v>
                </c:pt>
                <c:pt idx="235">
                  <c:v>-0.36840665903688324</c:v>
                </c:pt>
                <c:pt idx="236">
                  <c:v>-0.35460757051968</c:v>
                </c:pt>
                <c:pt idx="237">
                  <c:v>-0.34065631341902042</c:v>
                </c:pt>
                <c:pt idx="238">
                  <c:v>-0.32655707000873296</c:v>
                </c:pt>
                <c:pt idx="239">
                  <c:v>-0.31231411596455411</c:v>
                </c:pt>
                <c:pt idx="240">
                  <c:v>-0.29793181685480263</c:v>
                </c:pt>
                <c:pt idx="241">
                  <c:v>-0.28341462455198807</c:v>
                </c:pt>
                <c:pt idx="242">
                  <c:v>-0.26876707357444563</c:v>
                </c:pt>
                <c:pt idx="243">
                  <c:v>-0.25399377736713896</c:v>
                </c:pt>
                <c:pt idx="244">
                  <c:v>-0.23909942453078295</c:v>
                </c:pt>
                <c:pt idx="245">
                  <c:v>-0.22408877500842522</c:v>
                </c:pt>
                <c:pt idx="246">
                  <c:v>-0.20896665623854099</c:v>
                </c:pt>
                <c:pt idx="247">
                  <c:v>-0.1937379592836343</c:v>
                </c:pt>
                <c:pt idx="248">
                  <c:v>-0.17840763494317188</c:v>
                </c:pt>
                <c:pt idx="249">
                  <c:v>-0.16298068985956762</c:v>
                </c:pt>
                <c:pt idx="250">
                  <c:v>-0.14746218262568928</c:v>
                </c:pt>
                <c:pt idx="251">
                  <c:v>-0.13185721990218505</c:v>
                </c:pt>
                <c:pt idx="252">
                  <c:v>-0.11617095255267183</c:v>
                </c:pt>
                <c:pt idx="253">
                  <c:v>-0.1004085718045193</c:v>
                </c:pt>
                <c:pt idx="254">
                  <c:v>-8.4575305442749341E-2</c:v>
                </c:pt>
                <c:pt idx="255">
                  <c:v>-6.8676414044176362E-2</c:v>
                </c:pt>
                <c:pt idx="256">
                  <c:v>-5.2717187258620332E-2</c:v>
                </c:pt>
                <c:pt idx="257">
                  <c:v>-3.6702940143687864E-2</c:v>
                </c:pt>
                <c:pt idx="258">
                  <c:v>-2.0639009559226377E-2</c:v>
                </c:pt>
                <c:pt idx="259">
                  <c:v>-4.5307506271878113E-3</c:v>
                </c:pt>
                <c:pt idx="260">
                  <c:v>1.161646673772491E-2</c:v>
                </c:pt>
                <c:pt idx="261">
                  <c:v>2.7797261221662161E-2</c:v>
                </c:pt>
                <c:pt idx="262">
                  <c:v>4.4006243424922903E-2</c:v>
                </c:pt>
                <c:pt idx="263">
                  <c:v>6.0238019090745137E-2</c:v>
                </c:pt>
                <c:pt idx="264">
                  <c:v>7.6487192245830185E-2</c:v>
                </c:pt>
                <c:pt idx="265">
                  <c:v>9.274836824920793E-2</c:v>
                </c:pt>
                <c:pt idx="266">
                  <c:v>0.10901615674646056</c:v>
                </c:pt>
                <c:pt idx="267">
                  <c:v>0.1252851745267084</c:v>
                </c:pt>
                <c:pt idx="268">
                  <c:v>0.14155004828012646</c:v>
                </c:pt>
                <c:pt idx="269">
                  <c:v>0.15780541725415825</c:v>
                </c:pt>
                <c:pt idx="270">
                  <c:v>0.1740459358069156</c:v>
                </c:pt>
                <c:pt idx="271">
                  <c:v>0.19026627585665964</c:v>
                </c:pt>
                <c:pt idx="272">
                  <c:v>0.20646112922652257</c:v>
                </c:pt>
                <c:pt idx="273">
                  <c:v>0.22262520988401285</c:v>
                </c:pt>
                <c:pt idx="274">
                  <c:v>0.23875325607512227</c:v>
                </c:pt>
                <c:pt idx="275">
                  <c:v>0.25484003235313896</c:v>
                </c:pt>
                <c:pt idx="276">
                  <c:v>0.27088033150256813</c:v>
                </c:pt>
                <c:pt idx="277">
                  <c:v>0.28686897635878389</c:v>
                </c:pt>
                <c:pt idx="278">
                  <c:v>0.30280082152429955</c:v>
                </c:pt>
                <c:pt idx="279">
                  <c:v>0.31867075498275887</c:v>
                </c:pt>
                <c:pt idx="280">
                  <c:v>0.33447369961191914</c:v>
                </c:pt>
                <c:pt idx="281">
                  <c:v>0.3502046145971261</c:v>
                </c:pt>
                <c:pt idx="282">
                  <c:v>0.36585849674689497</c:v>
                </c:pt>
                <c:pt idx="283">
                  <c:v>0.38143038171239524</c:v>
                </c:pt>
                <c:pt idx="284">
                  <c:v>0.39691534511271576</c:v>
                </c:pt>
                <c:pt idx="285">
                  <c:v>0.41230850356794774</c:v>
                </c:pt>
                <c:pt idx="286">
                  <c:v>0.42760501564213377</c:v>
                </c:pt>
                <c:pt idx="287">
                  <c:v>0.4428000826982979</c:v>
                </c:pt>
                <c:pt idx="288">
                  <c:v>0.45788894966771354</c:v>
                </c:pt>
                <c:pt idx="289">
                  <c:v>0.47286690573570161</c:v>
                </c:pt>
                <c:pt idx="290">
                  <c:v>0.4877292849461945</c:v>
                </c:pt>
                <c:pt idx="291">
                  <c:v>0.50247146672735188</c:v>
                </c:pt>
                <c:pt idx="292">
                  <c:v>0.51708887634047729</c:v>
                </c:pt>
                <c:pt idx="293">
                  <c:v>0.5315769852544685</c:v>
                </c:pt>
                <c:pt idx="294">
                  <c:v>0.54593131144799845</c:v>
                </c:pt>
                <c:pt idx="295">
                  <c:v>0.56014741964156123</c:v>
                </c:pt>
                <c:pt idx="296">
                  <c:v>0.57422092146146764</c:v>
                </c:pt>
                <c:pt idx="297">
                  <c:v>0.58814747553779156</c:v>
                </c:pt>
                <c:pt idx="298">
                  <c:v>0.60192278753818484</c:v>
                </c:pt>
                <c:pt idx="299">
                  <c:v>0.61554261013939082</c:v>
                </c:pt>
                <c:pt idx="300">
                  <c:v>0.62900274293819014</c:v>
                </c:pt>
                <c:pt idx="301">
                  <c:v>0.64229903230336916</c:v>
                </c:pt>
                <c:pt idx="302">
                  <c:v>0.65542737117024874</c:v>
                </c:pt>
                <c:pt idx="303">
                  <c:v>0.66838369877911596</c:v>
                </c:pt>
                <c:pt idx="304">
                  <c:v>0.68116400035883884</c:v>
                </c:pt>
                <c:pt idx="305">
                  <c:v>0.69376430675676271</c:v>
                </c:pt>
                <c:pt idx="306">
                  <c:v>0.70618069401589401</c:v>
                </c:pt>
                <c:pt idx="307">
                  <c:v>0.71840928290020323</c:v>
                </c:pt>
                <c:pt idx="308">
                  <c:v>0.7304462383687772</c:v>
                </c:pt>
                <c:pt idx="309">
                  <c:v>0.74228776899936799</c:v>
                </c:pt>
                <c:pt idx="310">
                  <c:v>0.75393012636178425</c:v>
                </c:pt>
                <c:pt idx="311">
                  <c:v>0.76536960434142465</c:v>
                </c:pt>
                <c:pt idx="312">
                  <c:v>0.77660253841307825</c:v>
                </c:pt>
                <c:pt idx="313">
                  <c:v>0.78762530486502991</c:v>
                </c:pt>
                <c:pt idx="314">
                  <c:v>0.79843431997336922</c:v>
                </c:pt>
                <c:pt idx="315">
                  <c:v>0.8090260391262184</c:v>
                </c:pt>
                <c:pt idx="316">
                  <c:v>0.81939695589756179</c:v>
                </c:pt>
                <c:pt idx="317">
                  <c:v>0.82954360107016478</c:v>
                </c:pt>
                <c:pt idx="318">
                  <c:v>0.8394625416069984</c:v>
                </c:pt>
                <c:pt idx="319">
                  <c:v>0.84915037957049422</c:v>
                </c:pt>
                <c:pt idx="320">
                  <c:v>0.85860375098882535</c:v>
                </c:pt>
                <c:pt idx="321">
                  <c:v>0.86781932466836997</c:v>
                </c:pt>
                <c:pt idx="322">
                  <c:v>0.87679380095142823</c:v>
                </c:pt>
                <c:pt idx="323">
                  <c:v>0.88552391041821488</c:v>
                </c:pt>
                <c:pt idx="324">
                  <c:v>0.89400641253211155</c:v>
                </c:pt>
                <c:pt idx="325">
                  <c:v>0.90223809422716383</c:v>
                </c:pt>
                <c:pt idx="326">
                  <c:v>0.91021576843678498</c:v>
                </c:pt>
                <c:pt idx="327">
                  <c:v>0.91793627256267873</c:v>
                </c:pt>
                <c:pt idx="328">
                  <c:v>0.92539646688305022</c:v>
                </c:pt>
                <c:pt idx="329">
                  <c:v>0.93259323289923213</c:v>
                </c:pt>
                <c:pt idx="330">
                  <c:v>0.93952347162000649</c:v>
                </c:pt>
                <c:pt idx="331">
                  <c:v>0.94618410178302492</c:v>
                </c:pt>
                <c:pt idx="332">
                  <c:v>0.95257205801295064</c:v>
                </c:pt>
                <c:pt idx="333">
                  <c:v>0.95868428891617397</c:v>
                </c:pt>
                <c:pt idx="334">
                  <c:v>0.96451775511224702</c:v>
                </c:pt>
                <c:pt idx="335">
                  <c:v>0.97006942720253631</c:v>
                </c:pt>
                <c:pt idx="336">
                  <c:v>0.97533628367702518</c:v>
                </c:pt>
                <c:pt idx="337">
                  <c:v>0.98031530876062378</c:v>
                </c:pt>
                <c:pt idx="338">
                  <c:v>0.98500349020100753</c:v>
                </c:pt>
                <c:pt idx="339">
                  <c:v>0.98939781700055429</c:v>
                </c:pt>
                <c:pt idx="340">
                  <c:v>0.99349527709576979</c:v>
                </c:pt>
                <c:pt idx="341">
                  <c:v>0.99729285498842102</c:v>
                </c:pt>
                <c:pt idx="342">
                  <c:v>1.0007875293335811</c:v>
                </c:pt>
                <c:pt idx="343">
                  <c:v>1.0039762704908763</c:v>
                </c:pt>
                <c:pt idx="344">
                  <c:v>1.0068560380465188</c:v>
                </c:pt>
                <c:pt idx="345">
                  <c:v>1.0094237783150841</c:v>
                </c:pt>
                <c:pt idx="346">
                  <c:v>1.0116764218315726</c:v>
                </c:pt>
                <c:pt idx="347">
                  <c:v>1.0136108808461242</c:v>
                </c:pt>
                <c:pt idx="348">
                  <c:v>1.0152240468356626</c:v>
                </c:pt>
                <c:pt idx="349">
                  <c:v>1.0165127880490261</c:v>
                </c:pt>
                <c:pt idx="350">
                  <c:v>1.0174739471045597</c:v>
                </c:pt>
                <c:pt idx="351">
                  <c:v>1.0181043386618791</c:v>
                </c:pt>
                <c:pt idx="352">
                  <c:v>1.0184007471925338</c:v>
                </c:pt>
                <c:pt idx="353">
                  <c:v>1.0183599248776161</c:v>
                </c:pt>
                <c:pt idx="354">
                  <c:v>1.017978589663999</c:v>
                </c:pt>
                <c:pt idx="355">
                  <c:v>1.0172534235149089</c:v>
                </c:pt>
                <c:pt idx="356">
                  <c:v>1.0161810708948769</c:v>
                </c:pt>
                <c:pt idx="357">
                  <c:v>1.0147581375339014</c:v>
                </c:pt>
                <c:pt idx="358">
                  <c:v>1.0129811895207745</c:v>
                </c:pt>
                <c:pt idx="359">
                  <c:v>1.010846752781108</c:v>
                </c:pt>
                <c:pt idx="360">
                  <c:v>1.0083513130015946</c:v>
                </c:pt>
              </c:numCache>
            </c:numRef>
          </c:yVal>
          <c:smooth val="1"/>
        </c:ser>
        <c:ser>
          <c:idx val="2"/>
          <c:order val="2"/>
          <c:tx>
            <c:v>G6x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Sayfa1!$A$14:$A$374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Sayfa1!$R$14:$R$374</c:f>
              <c:numCache>
                <c:formatCode>General</c:formatCode>
                <c:ptCount val="361"/>
                <c:pt idx="0">
                  <c:v>-3.6129615544596665</c:v>
                </c:pt>
                <c:pt idx="1">
                  <c:v>-3.6451486203894152</c:v>
                </c:pt>
                <c:pt idx="2">
                  <c:v>-3.6758912884092738</c:v>
                </c:pt>
                <c:pt idx="3">
                  <c:v>-3.7051155476357587</c:v>
                </c:pt>
                <c:pt idx="4">
                  <c:v>-3.7327459859931946</c:v>
                </c:pt>
                <c:pt idx="5">
                  <c:v>-3.7587058247328828</c:v>
                </c:pt>
                <c:pt idx="6">
                  <c:v>-3.7829169616618827</c:v>
                </c:pt>
                <c:pt idx="7">
                  <c:v>-3.8053000241924639</c:v>
                </c:pt>
                <c:pt idx="8">
                  <c:v>-3.8257744334153356</c:v>
                </c:pt>
                <c:pt idx="9">
                  <c:v>-3.8442584804928321</c:v>
                </c:pt>
                <c:pt idx="10">
                  <c:v>-3.8606694167612323</c:v>
                </c:pt>
                <c:pt idx="11">
                  <c:v>-3.8749235590221689</c:v>
                </c:pt>
                <c:pt idx="12">
                  <c:v>-3.8869364115897751</c:v>
                </c:pt>
                <c:pt idx="13">
                  <c:v>-3.8966228067399915</c:v>
                </c:pt>
                <c:pt idx="14">
                  <c:v>-3.9038970652781018</c:v>
                </c:pt>
                <c:pt idx="15">
                  <c:v>-3.9086731789962963</c:v>
                </c:pt>
                <c:pt idx="16">
                  <c:v>-3.9108650168310102</c:v>
                </c:pt>
                <c:pt idx="17">
                  <c:v>-3.9103865565442906</c:v>
                </c:pt>
                <c:pt idx="18">
                  <c:v>-3.9071521437395447</c:v>
                </c:pt>
                <c:pt idx="19">
                  <c:v>-3.9010767799735366</c:v>
                </c:pt>
                <c:pt idx="20">
                  <c:v>-3.8920764416359961</c:v>
                </c:pt>
                <c:pt idx="21">
                  <c:v>-3.8800684311296267</c:v>
                </c:pt>
                <c:pt idx="22">
                  <c:v>-3.8649717616879133</c:v>
                </c:pt>
                <c:pt idx="23">
                  <c:v>-3.8467075769086541</c:v>
                </c:pt>
                <c:pt idx="24">
                  <c:v>-3.8251996057500128</c:v>
                </c:pt>
                <c:pt idx="25">
                  <c:v>-3.8003746533252092</c:v>
                </c:pt>
                <c:pt idx="26">
                  <c:v>-3.772163127335169</c:v>
                </c:pt>
                <c:pt idx="27">
                  <c:v>-3.7404995993903616</c:v>
                </c:pt>
                <c:pt idx="28">
                  <c:v>-3.7053233997892425</c:v>
                </c:pt>
                <c:pt idx="29">
                  <c:v>-3.6665792435404088</c:v>
                </c:pt>
                <c:pt idx="30">
                  <c:v>-3.6242178845397155</c:v>
                </c:pt>
                <c:pt idx="31">
                  <c:v>-3.5781967938475434</c:v>
                </c:pt>
                <c:pt idx="32">
                  <c:v>-3.5284808569654902</c:v>
                </c:pt>
                <c:pt idx="33">
                  <c:v>-3.4750430838992465</c:v>
                </c:pt>
                <c:pt idx="34">
                  <c:v>-3.4178653246375976</c:v>
                </c:pt>
                <c:pt idx="35">
                  <c:v>-3.3569389815011608</c:v>
                </c:pt>
                <c:pt idx="36">
                  <c:v>-3.292265708652804</c:v>
                </c:pt>
                <c:pt idx="37">
                  <c:v>-3.2238580879529311</c:v>
                </c:pt>
                <c:pt idx="38">
                  <c:v>-3.1517402693321817</c:v>
                </c:pt>
                <c:pt idx="39">
                  <c:v>-3.0759485629909604</c:v>
                </c:pt>
                <c:pt idx="40">
                  <c:v>-2.9965319700729771</c:v>
                </c:pt>
                <c:pt idx="41">
                  <c:v>-2.9135526380524794</c:v>
                </c:pt>
                <c:pt idx="42">
                  <c:v>-2.8270862269758843</c:v>
                </c:pt>
                <c:pt idx="43">
                  <c:v>-2.7372221729575648</c:v>
                </c:pt>
                <c:pt idx="44">
                  <c:v>-2.6440638359881898</c:v>
                </c:pt>
                <c:pt idx="45">
                  <c:v>-2.5477285202042155</c:v>
                </c:pt>
                <c:pt idx="46">
                  <c:v>-2.4483473563056601</c:v>
                </c:pt>
                <c:pt idx="47">
                  <c:v>-2.3460650377961576</c:v>
                </c:pt>
                <c:pt idx="48">
                  <c:v>-2.2410394051344182</c:v>
                </c:pt>
                <c:pt idx="49">
                  <c:v>-2.1334408746879667</c:v>
                </c:pt>
                <c:pt idx="50">
                  <c:v>-2.0234517125045608</c:v>
                </c:pt>
                <c:pt idx="51">
                  <c:v>-1.9112651562792979</c:v>
                </c:pt>
                <c:pt idx="52">
                  <c:v>-1.7970843923922246</c:v>
                </c:pt>
                <c:pt idx="53">
                  <c:v>-1.681121398403193</c:v>
                </c:pt>
                <c:pt idx="54">
                  <c:v>-1.5635956647898275</c:v>
                </c:pt>
                <c:pt idx="55">
                  <c:v>-1.4447328128684849</c:v>
                </c:pt>
                <c:pt idx="56">
                  <c:v>-1.3247631286190595</c:v>
                </c:pt>
                <c:pt idx="57">
                  <c:v>-1.2039200344256213</c:v>
                </c:pt>
                <c:pt idx="58">
                  <c:v>-1.0824385224470536</c:v>
                </c:pt>
                <c:pt idx="59">
                  <c:v>-0.96055357437083644</c:v>
                </c:pt>
                <c:pt idx="60">
                  <c:v>-0.83849859263298954</c:v>
                </c:pt>
                <c:pt idx="61">
                  <c:v>-0.71650386779424713</c:v>
                </c:pt>
                <c:pt idx="62">
                  <c:v>-0.59479510566606153</c:v>
                </c:pt>
                <c:pt idx="63">
                  <c:v>-0.47359203602974853</c:v>
                </c:pt>
                <c:pt idx="64">
                  <c:v>-0.35310712246758791</c:v>
                </c:pt>
                <c:pt idx="65">
                  <c:v>-0.23354439002640273</c:v>
                </c:pt>
                <c:pt idx="66">
                  <c:v>-0.11509838428174217</c:v>
                </c:pt>
                <c:pt idx="67">
                  <c:v>2.0467280084466321E-3</c:v>
                </c:pt>
                <c:pt idx="68">
                  <c:v>0.11771790994658805</c:v>
                </c:pt>
                <c:pt idx="69">
                  <c:v>0.23175385396525355</c:v>
                </c:pt>
                <c:pt idx="70">
                  <c:v>0.34400542975352888</c:v>
                </c:pt>
                <c:pt idx="71">
                  <c:v>0.45433598372238604</c:v>
                </c:pt>
                <c:pt idx="72">
                  <c:v>0.56262149581901166</c:v>
                </c:pt>
                <c:pt idx="73">
                  <c:v>0.66875060184001855</c:v>
                </c:pt>
                <c:pt idx="74">
                  <c:v>0.77262449131180577</c:v>
                </c:pt>
                <c:pt idx="75">
                  <c:v>0.8741566924819445</c:v>
                </c:pt>
                <c:pt idx="76">
                  <c:v>0.97327275700495763</c:v>
                </c:pt>
                <c:pt idx="77">
                  <c:v>1.0699098575248502</c:v>
                </c:pt>
                <c:pt idx="78">
                  <c:v>1.1640163115894571</c:v>
                </c:pt>
                <c:pt idx="79">
                  <c:v>1.255551045219844</c:v>
                </c:pt>
                <c:pt idx="80">
                  <c:v>1.3444830090502093</c:v>
                </c:pt>
                <c:pt idx="81">
                  <c:v>1.4307905593029655</c:v>
                </c:pt>
                <c:pt idx="82">
                  <c:v>1.514460815021766</c:v>
                </c:pt>
                <c:pt idx="83">
                  <c:v>1.5954890020052479</c:v>
                </c:pt>
                <c:pt idx="84">
                  <c:v>1.6738777928116408</c:v>
                </c:pt>
                <c:pt idx="85">
                  <c:v>1.7496366510834633</c:v>
                </c:pt>
                <c:pt idx="86">
                  <c:v>1.8227811873103092</c:v>
                </c:pt>
                <c:pt idx="87">
                  <c:v>1.8933325320341134</c:v>
                </c:pt>
                <c:pt idx="88">
                  <c:v>1.9613167314348594</c:v>
                </c:pt>
                <c:pt idx="89">
                  <c:v>2.0267641692306428</c:v>
                </c:pt>
                <c:pt idx="90">
                  <c:v>2.0897090179005353</c:v>
                </c:pt>
                <c:pt idx="91">
                  <c:v>2.1501887213999233</c:v>
                </c:pt>
                <c:pt idx="92">
                  <c:v>2.2082435107903926</c:v>
                </c:pt>
                <c:pt idx="93">
                  <c:v>2.2639159535515661</c:v>
                </c:pt>
                <c:pt idx="94">
                  <c:v>2.3172505367789493</c:v>
                </c:pt>
                <c:pt idx="95">
                  <c:v>2.3682932839955129</c:v>
                </c:pt>
                <c:pt idx="96">
                  <c:v>2.4170914049105514</c:v>
                </c:pt>
                <c:pt idx="97">
                  <c:v>2.4636929771413523</c:v>
                </c:pt>
                <c:pt idx="98">
                  <c:v>2.5081466586623256</c:v>
                </c:pt>
                <c:pt idx="99">
                  <c:v>2.5505014295581336</c:v>
                </c:pt>
                <c:pt idx="100">
                  <c:v>2.5908063615215489</c:v>
                </c:pt>
                <c:pt idx="101">
                  <c:v>2.6291104134477883</c:v>
                </c:pt>
                <c:pt idx="102">
                  <c:v>2.6654622514279231</c:v>
                </c:pt>
                <c:pt idx="103">
                  <c:v>2.6999100914275469</c:v>
                </c:pt>
                <c:pt idx="104">
                  <c:v>2.7325015629478115</c:v>
                </c:pt>
                <c:pt idx="105">
                  <c:v>2.7632835919991581</c:v>
                </c:pt>
                <c:pt idx="106">
                  <c:v>2.792302301768451</c:v>
                </c:pt>
                <c:pt idx="107">
                  <c:v>2.8196029294236342</c:v>
                </c:pt>
                <c:pt idx="108">
                  <c:v>2.8452297575740038</c:v>
                </c:pt>
                <c:pt idx="109">
                  <c:v>2.869226058983529</c:v>
                </c:pt>
                <c:pt idx="110">
                  <c:v>2.8916340532197808</c:v>
                </c:pt>
                <c:pt idx="111">
                  <c:v>2.9124948740067707</c:v>
                </c:pt>
                <c:pt idx="112">
                  <c:v>2.9318485461371986</c:v>
                </c:pt>
                <c:pt idx="113">
                  <c:v>2.949733970885013</c:v>
                </c:pt>
                <c:pt idx="114">
                  <c:v>2.9661889189431419</c:v>
                </c:pt>
                <c:pt idx="115">
                  <c:v>2.9812500299917746</c:v>
                </c:pt>
                <c:pt idx="116">
                  <c:v>2.9949528180798484</c:v>
                </c:pt>
                <c:pt idx="117">
                  <c:v>3.007331682075606</c:v>
                </c:pt>
                <c:pt idx="118">
                  <c:v>3.0184199205112301</c:v>
                </c:pt>
                <c:pt idx="119">
                  <c:v>3.0282497502109749</c:v>
                </c:pt>
                <c:pt idx="120">
                  <c:v>3.0368523281525839</c:v>
                </c:pt>
                <c:pt idx="121">
                  <c:v>3.0442577760674787</c:v>
                </c:pt>
                <c:pt idx="122">
                  <c:v>3.0504952073367311</c:v>
                </c:pt>
                <c:pt idx="123">
                  <c:v>3.0555927557870137</c:v>
                </c:pt>
                <c:pt idx="124">
                  <c:v>3.0595776060340714</c:v>
                </c:pt>
                <c:pt idx="125">
                  <c:v>3.0624760250607377</c:v>
                </c:pt>
                <c:pt idx="126">
                  <c:v>3.0643133947523444</c:v>
                </c:pt>
                <c:pt idx="127">
                  <c:v>3.0651142451447013</c:v>
                </c:pt>
                <c:pt idx="128">
                  <c:v>3.0649022881695496</c:v>
                </c:pt>
                <c:pt idx="129">
                  <c:v>3.0637004517083404</c:v>
                </c:pt>
                <c:pt idx="130">
                  <c:v>3.0615309137890949</c:v>
                </c:pt>
                <c:pt idx="131">
                  <c:v>3.0584151367823726</c:v>
                </c:pt>
                <c:pt idx="132">
                  <c:v>3.0543739014710387</c:v>
                </c:pt>
                <c:pt idx="133">
                  <c:v>3.0494273408854666</c:v>
                </c:pt>
                <c:pt idx="134">
                  <c:v>3.0435949738107189</c:v>
                </c:pt>
                <c:pt idx="135">
                  <c:v>3.0368957378852732</c:v>
                </c:pt>
                <c:pt idx="136">
                  <c:v>3.0293480222224609</c:v>
                </c:pt>
                <c:pt idx="137">
                  <c:v>3.0209696994959572</c:v>
                </c:pt>
                <c:pt idx="138">
                  <c:v>3.0117781574394429</c:v>
                </c:pt>
                <c:pt idx="139">
                  <c:v>3.0017903297182493</c:v>
                </c:pt>
                <c:pt idx="140">
                  <c:v>2.991022726137325</c:v>
                </c:pt>
                <c:pt idx="141">
                  <c:v>2.9794914621558299</c:v>
                </c:pt>
                <c:pt idx="142">
                  <c:v>2.967212287683004</c:v>
                </c:pt>
                <c:pt idx="143">
                  <c:v>2.9542006151347184</c:v>
                </c:pt>
                <c:pt idx="144">
                  <c:v>2.9404715467328701</c:v>
                </c:pt>
                <c:pt idx="145">
                  <c:v>2.926039901033207</c:v>
                </c:pt>
                <c:pt idx="146">
                  <c:v>2.9109202386690547</c:v>
                </c:pt>
                <c:pt idx="147">
                  <c:v>2.8951268873006542</c:v>
                </c:pt>
                <c:pt idx="148">
                  <c:v>2.8786739657609384</c:v>
                </c:pt>
                <c:pt idx="149">
                  <c:v>2.8615754073900161</c:v>
                </c:pt>
                <c:pt idx="150">
                  <c:v>2.8438449825512544</c:v>
                </c:pt>
                <c:pt idx="151">
                  <c:v>2.8254963203224621</c:v>
                </c:pt>
                <c:pt idx="152">
                  <c:v>2.8065429293560662</c:v>
                </c:pt>
                <c:pt idx="153">
                  <c:v>2.7869982179022714</c:v>
                </c:pt>
                <c:pt idx="154">
                  <c:v>2.766875512989293</c:v>
                </c:pt>
                <c:pt idx="155">
                  <c:v>2.7461880787544737</c:v>
                </c:pt>
                <c:pt idx="156">
                  <c:v>2.7249491339201035</c:v>
                </c:pt>
                <c:pt idx="157">
                  <c:v>2.7031718684073409</c:v>
                </c:pt>
                <c:pt idx="158">
                  <c:v>2.6808694590812645</c:v>
                </c:pt>
                <c:pt idx="159">
                  <c:v>2.6580550846199817</c:v>
                </c:pt>
                <c:pt idx="160">
                  <c:v>2.6347419394999356</c:v>
                </c:pt>
                <c:pt idx="161">
                  <c:v>2.6109432470896845</c:v>
                </c:pt>
                <c:pt idx="162">
                  <c:v>2.586672271843681</c:v>
                </c:pt>
                <c:pt idx="163">
                  <c:v>2.5619423305875153</c:v>
                </c:pt>
                <c:pt idx="164">
                  <c:v>2.5367668028857753</c:v>
                </c:pt>
                <c:pt idx="165">
                  <c:v>2.5111591404834912</c:v>
                </c:pt>
                <c:pt idx="166">
                  <c:v>2.4851328758120759</c:v>
                </c:pt>
                <c:pt idx="167">
                  <c:v>2.4587016295505464</c:v>
                </c:pt>
                <c:pt idx="168">
                  <c:v>2.4318791172330081</c:v>
                </c:pt>
                <c:pt idx="169">
                  <c:v>2.4046791548935023</c:v>
                </c:pt>
                <c:pt idx="170">
                  <c:v>2.3771156637396067</c:v>
                </c:pt>
                <c:pt idx="171">
                  <c:v>2.3492026738465559</c:v>
                </c:pt>
                <c:pt idx="172">
                  <c:v>2.3209543268642872</c:v>
                </c:pt>
                <c:pt idx="173">
                  <c:v>2.2923848777303188</c:v>
                </c:pt>
                <c:pt idx="174">
                  <c:v>2.2635086953822752</c:v>
                </c:pt>
                <c:pt idx="175">
                  <c:v>2.2343402624647752</c:v>
                </c:pt>
                <c:pt idx="176">
                  <c:v>2.204894174026383</c:v>
                </c:pt>
                <c:pt idx="177">
                  <c:v>2.1751851352036691</c:v>
                </c:pt>
                <c:pt idx="178">
                  <c:v>2.1452279578906461</c:v>
                </c:pt>
                <c:pt idx="179">
                  <c:v>2.1150375563933506</c:v>
                </c:pt>
                <c:pt idx="180">
                  <c:v>2.0846289420710828</c:v>
                </c:pt>
                <c:pt idx="181">
                  <c:v>2.054017216967404</c:v>
                </c:pt>
                <c:pt idx="182">
                  <c:v>2.0232175664360112</c:v>
                </c:pt>
                <c:pt idx="183">
                  <c:v>1.9922452507686248</c:v>
                </c:pt>
                <c:pt idx="184">
                  <c:v>1.9611155958341371</c:v>
                </c:pt>
                <c:pt idx="185">
                  <c:v>1.9298439827405909</c:v>
                </c:pt>
                <c:pt idx="186">
                  <c:v>1.8984458365339119</c:v>
                </c:pt>
                <c:pt idx="187">
                  <c:v>1.8669366139498982</c:v>
                </c:pt>
                <c:pt idx="188">
                  <c:v>1.8353317902384343</c:v>
                </c:pt>
                <c:pt idx="189">
                  <c:v>1.8036468450817116</c:v>
                </c:pt>
                <c:pt idx="190">
                  <c:v>1.7718972476309367</c:v>
                </c:pt>
                <c:pt idx="191">
                  <c:v>1.7400984406888391</c:v>
                </c:pt>
                <c:pt idx="192">
                  <c:v>1.7082658240681747</c:v>
                </c:pt>
                <c:pt idx="193">
                  <c:v>1.6764147371593863</c:v>
                </c:pt>
                <c:pt idx="194">
                  <c:v>1.6445604407434364</c:v>
                </c:pt>
                <c:pt idx="195">
                  <c:v>1.6127180980889011</c:v>
                </c:pt>
                <c:pt idx="196">
                  <c:v>1.5809027553752542</c:v>
                </c:pt>
                <c:pt idx="197">
                  <c:v>1.5491293214873374</c:v>
                </c:pt>
                <c:pt idx="198">
                  <c:v>1.5174125472287265</c:v>
                </c:pt>
                <c:pt idx="199">
                  <c:v>1.4857670040047686</c:v>
                </c:pt>
                <c:pt idx="200">
                  <c:v>1.4542070620286183</c:v>
                </c:pt>
                <c:pt idx="201">
                  <c:v>1.4227468681064508</c:v>
                </c:pt>
                <c:pt idx="202">
                  <c:v>1.3914003230604919</c:v>
                </c:pt>
                <c:pt idx="203">
                  <c:v>1.3601810588510252</c:v>
                </c:pt>
                <c:pt idx="204">
                  <c:v>1.3291024154607693</c:v>
                </c:pt>
                <c:pt idx="205">
                  <c:v>1.2981774176072705</c:v>
                </c:pt>
                <c:pt idx="206">
                  <c:v>1.2674187513508057</c:v>
                </c:pt>
                <c:pt idx="207">
                  <c:v>1.2368387406671293</c:v>
                </c:pt>
                <c:pt idx="208">
                  <c:v>1.2064493240560126</c:v>
                </c:pt>
                <c:pt idx="209">
                  <c:v>1.1762620312577237</c:v>
                </c:pt>
                <c:pt idx="210">
                  <c:v>1.1462879601508638</c:v>
                </c:pt>
                <c:pt idx="211">
                  <c:v>1.1165377539057266</c:v>
                </c:pt>
                <c:pt idx="212">
                  <c:v>1.0870215784679589</c:v>
                </c:pt>
                <c:pt idx="213">
                  <c:v>1.0577491004476456</c:v>
                </c:pt>
                <c:pt idx="214">
                  <c:v>1.0287294654889794</c:v>
                </c:pt>
                <c:pt idx="215">
                  <c:v>0.99997127719535872</c:v>
                </c:pt>
                <c:pt idx="216">
                  <c:v>0.97148257668430171</c:v>
                </c:pt>
                <c:pt idx="217">
                  <c:v>0.94327082284566544</c:v>
                </c:pt>
                <c:pt idx="218">
                  <c:v>0.91534287337550568</c:v>
                </c:pt>
                <c:pt idx="219">
                  <c:v>0.88770496665647636</c:v>
                </c:pt>
                <c:pt idx="220">
                  <c:v>0.86036270455394059</c:v>
                </c:pt>
                <c:pt idx="221">
                  <c:v>0.83332103619484899</c:v>
                </c:pt>
                <c:pt idx="222">
                  <c:v>0.8065842427941573</c:v>
                </c:pt>
                <c:pt idx="223">
                  <c:v>0.78015592359090513</c:v>
                </c:pt>
                <c:pt idx="224">
                  <c:v>0.75403898295317207</c:v>
                </c:pt>
                <c:pt idx="225">
                  <c:v>0.72823561870793319</c:v>
                </c:pt>
                <c:pt idx="226">
                  <c:v>0.70274731174846505</c:v>
                </c:pt>
                <c:pt idx="227">
                  <c:v>0.67757481696820254</c:v>
                </c:pt>
                <c:pt idx="228">
                  <c:v>0.6527181555661522</c:v>
                </c:pt>
                <c:pt idx="229">
                  <c:v>0.62817660876478909</c:v>
                </c:pt>
                <c:pt idx="230">
                  <c:v>0.60394871297712061</c:v>
                </c:pt>
                <c:pt idx="231">
                  <c:v>0.58003225645515022</c:v>
                </c:pt>
                <c:pt idx="232">
                  <c:v>0.55642427744734291</c:v>
                </c:pt>
                <c:pt idx="233">
                  <c:v>0.53312106388800684</c:v>
                </c:pt>
                <c:pt idx="234">
                  <c:v>0.51011815463666366</c:v>
                </c:pt>
                <c:pt idx="235">
                  <c:v>0.48741034228058144</c:v>
                </c:pt>
                <c:pt idx="236">
                  <c:v>0.46499167750866921</c:v>
                </c:pt>
                <c:pt idx="237">
                  <c:v>0.44285547505999068</c:v>
                </c:pt>
                <c:pt idx="238">
                  <c:v>0.42099432124513564</c:v>
                </c:pt>
                <c:pt idx="239">
                  <c:v>0.39940008303370583</c:v>
                </c:pt>
                <c:pt idx="240">
                  <c:v>0.37806391869630723</c:v>
                </c:pt>
                <c:pt idx="241">
                  <c:v>0.35697628998453002</c:v>
                </c:pt>
                <c:pt idx="242">
                  <c:v>0.33612697582766543</c:v>
                </c:pt>
                <c:pt idx="243">
                  <c:v>0.31550508752027051</c:v>
                </c:pt>
                <c:pt idx="244">
                  <c:v>0.29509908537016694</c:v>
                </c:pt>
                <c:pt idx="245">
                  <c:v>0.2748967967721378</c:v>
                </c:pt>
                <c:pt idx="246">
                  <c:v>0.25488543566839095</c:v>
                </c:pt>
                <c:pt idx="247">
                  <c:v>0.23505162335291385</c:v>
                </c:pt>
                <c:pt idx="248">
                  <c:v>0.21538141057305402</c:v>
                </c:pt>
                <c:pt idx="249">
                  <c:v>0.19586030087817724</c:v>
                </c:pt>
                <c:pt idx="250">
                  <c:v>0.17647327516191719</c:v>
                </c:pt>
                <c:pt idx="251">
                  <c:v>0.15720481734154293</c:v>
                </c:pt>
                <c:pt idx="252">
                  <c:v>0.13803894111519871</c:v>
                </c:pt>
                <c:pt idx="253">
                  <c:v>0.11895921773524332</c:v>
                </c:pt>
                <c:pt idx="254">
                  <c:v>9.994880473379586E-2</c:v>
                </c:pt>
                <c:pt idx="255">
                  <c:v>8.099047553457786E-2</c:v>
                </c:pt>
                <c:pt idx="256">
                  <c:v>6.206664988357647E-2</c:v>
                </c:pt>
                <c:pt idx="257">
                  <c:v>4.3159425029711311E-2</c:v>
                </c:pt>
                <c:pt idx="258">
                  <c:v>2.4250607585625535E-2</c:v>
                </c:pt>
                <c:pt idx="259">
                  <c:v>5.3217459979724106E-3</c:v>
                </c:pt>
                <c:pt idx="260">
                  <c:v>-1.3645836443873165E-2</c:v>
                </c:pt>
                <c:pt idx="261">
                  <c:v>-3.2671008131946518E-2</c:v>
                </c:pt>
                <c:pt idx="262">
                  <c:v>-5.1772795267856275E-2</c:v>
                </c:pt>
                <c:pt idx="263">
                  <c:v>-7.097034766576199E-2</c:v>
                </c:pt>
                <c:pt idx="264">
                  <c:v>-9.02829043003648E-2</c:v>
                </c:pt>
                <c:pt idx="265">
                  <c:v>-0.1097297586692068</c:v>
                </c:pt>
                <c:pt idx="266">
                  <c:v>-0.12933022403747205</c:v>
                </c:pt>
                <c:pt idx="267">
                  <c:v>-0.14910359863214862</c:v>
                </c:pt>
                <c:pt idx="268">
                  <c:v>-0.16906913085082376</c:v>
                </c:pt>
                <c:pt idx="269">
                  <c:v>-0.18924598454867125</c:v>
                </c:pt>
                <c:pt idx="270">
                  <c:v>-0.20965320446518879</c:v>
                </c:pt>
                <c:pt idx="271">
                  <c:v>-0.23030968185019657</c:v>
                </c:pt>
                <c:pt idx="272">
                  <c:v>-0.25123412034624509</c:v>
                </c:pt>
                <c:pt idx="273">
                  <c:v>-0.27244500218224538</c:v>
                </c:pt>
                <c:pt idx="274">
                  <c:v>-0.29396055473052429</c:v>
                </c:pt>
                <c:pt idx="275">
                  <c:v>-0.31579871747688087</c:v>
                </c:pt>
                <c:pt idx="276">
                  <c:v>-0.33797710945045095</c:v>
                </c:pt>
                <c:pt idx="277">
                  <c:v>-0.36051299715732893</c:v>
                </c:pt>
                <c:pt idx="278">
                  <c:v>-0.38342326305901941</c:v>
                </c:pt>
                <c:pt idx="279">
                  <c:v>-0.40672437463380157</c:v>
                </c:pt>
                <c:pt idx="280">
                  <c:v>-0.43043235405606356</c:v>
                </c:pt>
                <c:pt idx="281">
                  <c:v>-0.45456274852567902</c:v>
                </c:pt>
                <c:pt idx="282">
                  <c:v>-0.47913060127638663</c:v>
                </c:pt>
                <c:pt idx="283">
                  <c:v>-0.50415042328915172</c:v>
                </c:pt>
                <c:pt idx="284">
                  <c:v>-0.52963616573334305</c:v>
                </c:pt>
                <c:pt idx="285">
                  <c:v>-0.5556011931556547</c:v>
                </c:pt>
                <c:pt idx="286">
                  <c:v>-0.58205825743355333</c:v>
                </c:pt>
                <c:pt idx="287">
                  <c:v>-0.60901947250725086</c:v>
                </c:pt>
                <c:pt idx="288">
                  <c:v>-0.63649628990107698</c:v>
                </c:pt>
                <c:pt idx="289">
                  <c:v>-0.66449947504246265</c:v>
                </c:pt>
                <c:pt idx="290">
                  <c:v>-0.69303908438379569</c:v>
                </c:pt>
                <c:pt idx="291">
                  <c:v>-0.72212444332975589</c:v>
                </c:pt>
                <c:pt idx="292">
                  <c:v>-0.75176412497003975</c:v>
                </c:pt>
                <c:pt idx="293">
                  <c:v>-0.7819659296148076</c:v>
                </c:pt>
                <c:pt idx="294">
                  <c:v>-0.81273686512767929</c:v>
                </c:pt>
                <c:pt idx="295">
                  <c:v>-0.84408312804868479</c:v>
                </c:pt>
                <c:pt idx="296">
                  <c:v>-0.87601008549722814</c:v>
                </c:pt>
                <c:pt idx="297">
                  <c:v>-0.90852225784291252</c:v>
                </c:pt>
                <c:pt idx="298">
                  <c:v>-0.94162330212984957</c:v>
                </c:pt>
                <c:pt idx="299">
                  <c:v>-0.97531599623810428</c:v>
                </c:pt>
                <c:pt idx="300">
                  <c:v>-1.0096022237638898</c:v>
                </c:pt>
                <c:pt idx="301">
                  <c:v>-1.0444829595982346</c:v>
                </c:pt>
                <c:pt idx="302">
                  <c:v>-1.0799582561821519</c:v>
                </c:pt>
                <c:pt idx="303">
                  <c:v>-1.1160272304145127</c:v>
                </c:pt>
                <c:pt idx="304">
                  <c:v>-1.1526880511873552</c:v>
                </c:pt>
                <c:pt idx="305">
                  <c:v>-1.1899379275216977</c:v>
                </c:pt>
                <c:pt idx="306">
                  <c:v>-1.2277730972756657</c:v>
                </c:pt>
                <c:pt idx="307">
                  <c:v>-1.2661888163952761</c:v>
                </c:pt>
                <c:pt idx="308">
                  <c:v>-1.3051793486770065</c:v>
                </c:pt>
                <c:pt idx="309">
                  <c:v>-1.3447379560101282</c:v>
                </c:pt>
                <c:pt idx="310">
                  <c:v>-1.3848568890656956</c:v>
                </c:pt>
                <c:pt idx="311">
                  <c:v>-1.4255273783980904</c:v>
                </c:pt>
                <c:pt idx="312">
                  <c:v>-1.4667396259240388</c:v>
                </c:pt>
                <c:pt idx="313">
                  <c:v>-1.5084827967432979</c:v>
                </c:pt>
                <c:pt idx="314">
                  <c:v>-1.5507450112644139</c:v>
                </c:pt>
                <c:pt idx="315">
                  <c:v>-1.5935133375982029</c:v>
                </c:pt>
                <c:pt idx="316">
                  <c:v>-1.6367737841812227</c:v>
                </c:pt>
                <c:pt idx="317">
                  <c:v>-1.6805112925908092</c:v>
                </c:pt>
                <c:pt idx="318">
                  <c:v>-1.7247097305129959</c:v>
                </c:pt>
                <c:pt idx="319">
                  <c:v>-1.7693518848243324</c:v>
                </c:pt>
                <c:pt idx="320">
                  <c:v>-1.814419454748311</c:v>
                </c:pt>
                <c:pt idx="321">
                  <c:v>-1.8598930450471727</c:v>
                </c:pt>
                <c:pt idx="322">
                  <c:v>-1.9057521592098405</c:v>
                </c:pt>
                <c:pt idx="323">
                  <c:v>-1.9519751925968591</c:v>
                </c:pt>
                <c:pt idx="324">
                  <c:v>-1.9985394255035926</c:v>
                </c:pt>
                <c:pt idx="325">
                  <c:v>-2.0454210161033988</c:v>
                </c:pt>
                <c:pt idx="326">
                  <c:v>-2.0925949932330998</c:v>
                </c:pt>
                <c:pt idx="327">
                  <c:v>-2.1400352489838963</c:v>
                </c:pt>
                <c:pt idx="328">
                  <c:v>-2.1877145310620407</c:v>
                </c:pt>
                <c:pt idx="329">
                  <c:v>-2.2356044348847552</c:v>
                </c:pt>
                <c:pt idx="330">
                  <c:v>-2.2836753953784701</c:v>
                </c:pt>
                <c:pt idx="331">
                  <c:v>-2.3318966784484201</c:v>
                </c:pt>
                <c:pt idx="332">
                  <c:v>-2.3802363720907738</c:v>
                </c:pt>
                <c:pt idx="333">
                  <c:v>-2.4286613771211538</c:v>
                </c:pt>
                <c:pt idx="334">
                  <c:v>-2.477137397496302</c:v>
                </c:pt>
                <c:pt idx="335">
                  <c:v>-2.5256289302093959</c:v>
                </c:pt>
                <c:pt idx="336">
                  <c:v>-2.5740992547435408</c:v>
                </c:pt>
                <c:pt idx="337">
                  <c:v>-2.6225104220723638</c:v>
                </c:pt>
                <c:pt idx="338">
                  <c:v>-2.6708232432026948</c:v>
                </c:pt>
                <c:pt idx="339">
                  <c:v>-2.7189972772597741</c:v>
                </c:pt>
                <c:pt idx="340">
                  <c:v>-2.7669908191229475</c:v>
                </c:pt>
                <c:pt idx="341">
                  <c:v>-2.8147608866276719</c:v>
                </c:pt>
                <c:pt idx="342">
                  <c:v>-2.862263207358767</c:v>
                </c:pt>
                <c:pt idx="343">
                  <c:v>-2.9094522050700102</c:v>
                </c:pt>
                <c:pt idx="344">
                  <c:v>-2.9562809857771488</c:v>
                </c:pt>
                <c:pt idx="345">
                  <c:v>-3.0027013235841746</c:v>
                </c:pt>
                <c:pt idx="346">
                  <c:v>-3.0486636463175851</c:v>
                </c:pt>
                <c:pt idx="347">
                  <c:v>-3.0941170210601023</c:v>
                </c:pt>
                <c:pt idx="348">
                  <c:v>-3.1390091396935027</c:v>
                </c:pt>
                <c:pt idx="349">
                  <c:v>-3.1832863045813862</c:v>
                </c:pt>
                <c:pt idx="350">
                  <c:v>-3.2268934145455073</c:v>
                </c:pt>
                <c:pt idx="351">
                  <c:v>-3.2697739513152406</c:v>
                </c:pt>
                <c:pt idx="352">
                  <c:v>-3.3118699666582088</c:v>
                </c:pt>
                <c:pt idx="353">
                  <c:v>-3.3531220704319731</c:v>
                </c:pt>
                <c:pt idx="354">
                  <c:v>-3.3934694198313009</c:v>
                </c:pt>
                <c:pt idx="355">
                  <c:v>-3.432849710144513</c:v>
                </c:pt>
                <c:pt idx="356">
                  <c:v>-3.4711991673742677</c:v>
                </c:pt>
                <c:pt idx="357">
                  <c:v>-3.5084525431249398</c:v>
                </c:pt>
                <c:pt idx="358">
                  <c:v>-3.5445431122090292</c:v>
                </c:pt>
                <c:pt idx="359">
                  <c:v>-3.5794026734800921</c:v>
                </c:pt>
                <c:pt idx="360">
                  <c:v>-3.6129615544596674</c:v>
                </c:pt>
              </c:numCache>
            </c:numRef>
          </c:yVal>
          <c:smooth val="1"/>
        </c:ser>
        <c:axId val="105862272"/>
        <c:axId val="105864192"/>
      </c:scatterChart>
      <c:valAx>
        <c:axId val="105862272"/>
        <c:scaling>
          <c:orientation val="minMax"/>
          <c:max val="36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 sz="1000" b="1" i="0" u="none" strike="noStrike" baseline="0">
                    <a:latin typeface="Symbol" pitchFamily="18" charset="2"/>
                  </a:rPr>
                  <a:t>q</a:t>
                </a:r>
                <a:r>
                  <a:rPr lang="tr-TR" sz="1000" b="1" i="0" u="none" strike="noStrike" baseline="-25000"/>
                  <a:t>2 </a:t>
                </a:r>
                <a:r>
                  <a:rPr lang="tr-TR" sz="1000" b="1" i="0" u="none" strike="noStrike" baseline="0"/>
                  <a:t>(degree)</a:t>
                </a:r>
                <a:endParaRPr lang="tr-TR"/>
              </a:p>
            </c:rich>
          </c:tx>
          <c:layout/>
        </c:title>
        <c:numFmt formatCode="General" sourceLinked="1"/>
        <c:majorTickMark val="none"/>
        <c:tickLblPos val="nextTo"/>
        <c:crossAx val="105864192"/>
        <c:crosses val="autoZero"/>
        <c:crossBetween val="midCat"/>
        <c:majorUnit val="30"/>
      </c:valAx>
      <c:valAx>
        <c:axId val="1058641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>
                    <a:latin typeface="Symbol" pitchFamily="18" charset="2"/>
                  </a:rPr>
                  <a:t>a</a:t>
                </a:r>
                <a:r>
                  <a:rPr lang="tr-TR" baseline="0"/>
                  <a:t> (rad/s</a:t>
                </a:r>
                <a:r>
                  <a:rPr lang="tr-TR" baseline="30000"/>
                  <a:t>2</a:t>
                </a:r>
                <a:r>
                  <a:rPr lang="tr-TR" baseline="0"/>
                  <a:t>)</a:t>
                </a:r>
                <a:endParaRPr lang="tr-TR"/>
              </a:p>
            </c:rich>
          </c:tx>
          <c:layout/>
        </c:title>
        <c:numFmt formatCode="General" sourceLinked="1"/>
        <c:majorTickMark val="none"/>
        <c:tickLblPos val="nextTo"/>
        <c:crossAx val="105862272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layout/>
    </c:title>
    <c:plotArea>
      <c:layout/>
      <c:scatterChart>
        <c:scatterStyle val="smoothMarker"/>
        <c:ser>
          <c:idx val="0"/>
          <c:order val="0"/>
          <c:tx>
            <c:v>G5x</c:v>
          </c:tx>
          <c:marker>
            <c:symbol val="none"/>
          </c:marker>
          <c:xVal>
            <c:numRef>
              <c:f>Sayfa1!$A$14:$A$374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Sayfa1!$AI$14:$AI$374</c:f>
              <c:numCache>
                <c:formatCode>General</c:formatCode>
                <c:ptCount val="361"/>
                <c:pt idx="0">
                  <c:v>-15.98697211759514</c:v>
                </c:pt>
                <c:pt idx="1">
                  <c:v>-15.328696132454455</c:v>
                </c:pt>
                <c:pt idx="2">
                  <c:v>-14.635188632618556</c:v>
                </c:pt>
                <c:pt idx="3">
                  <c:v>-13.905722799237349</c:v>
                </c:pt>
                <c:pt idx="4">
                  <c:v>-13.139584106551242</c:v>
                </c:pt>
                <c:pt idx="5">
                  <c:v>-12.336074272654926</c:v>
                </c:pt>
                <c:pt idx="6">
                  <c:v>-11.494515737930097</c:v>
                </c:pt>
                <c:pt idx="7">
                  <c:v>-10.614256716859128</c:v>
                </c:pt>
                <c:pt idx="8">
                  <c:v>-9.6946768699620343</c:v>
                </c:pt>
                <c:pt idx="9">
                  <c:v>-8.7351936430044468</c:v>
                </c:pt>
                <c:pt idx="10">
                  <c:v>-7.735269320250195</c:v>
                </c:pt>
                <c:pt idx="11">
                  <c:v>-6.6944188371775493</c:v>
                </c:pt>
                <c:pt idx="12">
                  <c:v>-5.6122183955363161</c:v>
                </c:pt>
                <c:pt idx="13">
                  <c:v>-4.4883149196512466</c:v>
                </c:pt>
                <c:pt idx="14">
                  <c:v>-3.3224363872104186</c:v>
                </c:pt>
                <c:pt idx="15">
                  <c:v>-2.1144030601344093</c:v>
                </c:pt>
                <c:pt idx="16">
                  <c:v>-0.86413963119957726</c:v>
                </c:pt>
                <c:pt idx="17">
                  <c:v>0.42831171042401062</c:v>
                </c:pt>
                <c:pt idx="18">
                  <c:v>1.7627773069775059</c:v>
                </c:pt>
                <c:pt idx="19">
                  <c:v>3.1389371841393738</c:v>
                </c:pt>
                <c:pt idx="20">
                  <c:v>4.5563093802553842</c:v>
                </c:pt>
                <c:pt idx="21">
                  <c:v>6.0142335315654831</c:v>
                </c:pt>
                <c:pt idx="22">
                  <c:v>7.5118538218983781</c:v>
                </c:pt>
                <c:pt idx="23">
                  <c:v>9.0481014389043164</c:v>
                </c:pt>
                <c:pt idx="24">
                  <c:v>10.621676716345005</c:v>
                </c:pt>
                <c:pt idx="25">
                  <c:v>12.231031183016514</c:v>
                </c:pt>
                <c:pt idx="26">
                  <c:v>13.874349783090938</c:v>
                </c:pt>
                <c:pt idx="27">
                  <c:v>15.549533579337918</c:v>
                </c:pt>
                <c:pt idx="28">
                  <c:v>17.254183298837454</c:v>
                </c:pt>
                <c:pt idx="29">
                  <c:v>18.985584129132285</c:v>
                </c:pt>
                <c:pt idx="30">
                  <c:v>20.740692219635463</c:v>
                </c:pt>
                <c:pt idx="31">
                  <c:v>22.516123386517968</c:v>
                </c:pt>
                <c:pt idx="32">
                  <c:v>24.308144556892259</c:v>
                </c:pt>
                <c:pt idx="33">
                  <c:v>26.112668517210153</c:v>
                </c:pt>
                <c:pt idx="34">
                  <c:v>27.925252548468563</c:v>
                </c:pt>
                <c:pt idx="35">
                  <c:v>29.741101533954229</c:v>
                </c:pt>
                <c:pt idx="36">
                  <c:v>31.55507611070378</c:v>
                </c:pt>
                <c:pt idx="37">
                  <c:v>33.36170640059035</c:v>
                </c:pt>
                <c:pt idx="38">
                  <c:v>35.155211798262016</c:v>
                </c:pt>
                <c:pt idx="39">
                  <c:v>36.929527208941181</c:v>
                </c:pt>
                <c:pt idx="40">
                  <c:v>38.678336018036823</c:v>
                </c:pt>
                <c:pt idx="41">
                  <c:v>40.395109936416709</c:v>
                </c:pt>
                <c:pt idx="42">
                  <c:v>42.073155701160815</c:v>
                </c:pt>
                <c:pt idx="43">
                  <c:v>43.705668424351842</c:v>
                </c:pt>
                <c:pt idx="44">
                  <c:v>45.285791176320636</c:v>
                </c:pt>
                <c:pt idx="45">
                  <c:v>46.806680170849241</c:v>
                </c:pt>
                <c:pt idx="46">
                  <c:v>48.261574695935586</c:v>
                </c:pt>
                <c:pt idx="47">
                  <c:v>49.643870714048241</c:v>
                </c:pt>
                <c:pt idx="48">
                  <c:v>50.947196850684669</c:v>
                </c:pt>
                <c:pt idx="49">
                  <c:v>52.165491310399716</c:v>
                </c:pt>
                <c:pt idx="50">
                  <c:v>53.293078116163343</c:v>
                </c:pt>
                <c:pt idx="51">
                  <c:v>54.324740971066873</c:v>
                </c:pt>
                <c:pt idx="52">
                  <c:v>55.255792999613092</c:v>
                </c:pt>
                <c:pt idx="53">
                  <c:v>56.082140645457898</c:v>
                </c:pt>
                <c:pt idx="54">
                  <c:v>56.800340086977755</c:v>
                </c:pt>
                <c:pt idx="55">
                  <c:v>57.407644681549364</c:v>
                </c:pt>
                <c:pt idx="56">
                  <c:v>57.902042160395069</c:v>
                </c:pt>
                <c:pt idx="57">
                  <c:v>58.282280561193318</c:v>
                </c:pt>
                <c:pt idx="58">
                  <c:v>58.547882194942659</c:v>
                </c:pt>
                <c:pt idx="59">
                  <c:v>58.699145283611408</c:v>
                </c:pt>
                <c:pt idx="60">
                  <c:v>58.737133260795083</c:v>
                </c:pt>
                <c:pt idx="61">
                  <c:v>58.663652082830239</c:v>
                </c:pt>
                <c:pt idx="62">
                  <c:v>58.481216236500217</c:v>
                </c:pt>
                <c:pt idx="63">
                  <c:v>58.193004436707866</c:v>
                </c:pt>
                <c:pt idx="64">
                  <c:v>57.802806270362531</c:v>
                </c:pt>
                <c:pt idx="65">
                  <c:v>57.314961251166963</c:v>
                </c:pt>
                <c:pt idx="66">
                  <c:v>56.734291897241555</c:v>
                </c:pt>
                <c:pt idx="67">
                  <c:v>56.066032526447955</c:v>
                </c:pt>
                <c:pt idx="68">
                  <c:v>55.315755483254399</c:v>
                </c:pt>
                <c:pt idx="69">
                  <c:v>54.489296469732402</c:v>
                </c:pt>
                <c:pt idx="70">
                  <c:v>53.592680558224629</c:v>
                </c:pt>
                <c:pt idx="71">
                  <c:v>52.632050322997706</c:v>
                </c:pt>
                <c:pt idx="72">
                  <c:v>51.613597352799573</c:v>
                </c:pt>
                <c:pt idx="73">
                  <c:v>50.543498206335286</c:v>
                </c:pt>
                <c:pt idx="74">
                  <c:v>49.427855658947919</c:v>
                </c:pt>
                <c:pt idx="75">
                  <c:v>48.272645871203686</c:v>
                </c:pt>
                <c:pt idx="76">
                  <c:v>47.083671897586498</c:v>
                </c:pt>
                <c:pt idx="77">
                  <c:v>45.866523753541358</c:v>
                </c:pt>
                <c:pt idx="78">
                  <c:v>44.626545077507942</c:v>
                </c:pt>
                <c:pt idx="79">
                  <c:v>43.368806265503039</c:v>
                </c:pt>
                <c:pt idx="80">
                  <c:v>42.098083821747949</c:v>
                </c:pt>
                <c:pt idx="81">
                  <c:v>40.818845560833275</c:v>
                </c:pt>
                <c:pt idx="82">
                  <c:v>39.535241214707682</c:v>
                </c:pt>
                <c:pt idx="83">
                  <c:v>38.251097940107243</c:v>
                </c:pt>
                <c:pt idx="84">
                  <c:v>36.969920186825618</c:v>
                </c:pt>
                <c:pt idx="85">
                  <c:v>35.694893371888661</c:v>
                </c:pt>
                <c:pt idx="86">
                  <c:v>34.428890806329704</c:v>
                </c:pt>
                <c:pt idx="87">
                  <c:v>33.174483336853314</c:v>
                </c:pt>
                <c:pt idx="88">
                  <c:v>31.933951191265997</c:v>
                </c:pt>
                <c:pt idx="89">
                  <c:v>30.709297551335951</c:v>
                </c:pt>
                <c:pt idx="90">
                  <c:v>29.502263417183947</c:v>
                </c:pt>
                <c:pt idx="91">
                  <c:v>28.314343371161648</c:v>
                </c:pt>
                <c:pt idx="92">
                  <c:v>27.146801894541646</c:v>
                </c:pt>
                <c:pt idx="93">
                  <c:v>26.000689935661406</c:v>
                </c:pt>
                <c:pt idx="94">
                  <c:v>24.876861472187702</c:v>
                </c:pt>
                <c:pt idx="95">
                  <c:v>23.775989851964148</c:v>
                </c:pt>
                <c:pt idx="96">
                  <c:v>22.698583735805684</c:v>
                </c:pt>
                <c:pt idx="97">
                  <c:v>21.645002501161745</c:v>
                </c:pt>
                <c:pt idx="98">
                  <c:v>20.615470997565062</c:v>
                </c:pt>
                <c:pt idx="99">
                  <c:v>19.61009357310806</c:v>
                </c:pt>
                <c:pt idx="100">
                  <c:v>18.628867315908828</c:v>
                </c:pt>
                <c:pt idx="101">
                  <c:v>17.671694475773258</c:v>
                </c:pt>
                <c:pt idx="102">
                  <c:v>16.738394049228063</c:v>
                </c:pt>
                <c:pt idx="103">
                  <c:v>15.828712526056968</c:v>
                </c:pt>
                <c:pt idx="104">
                  <c:v>14.942333807685394</c:v>
                </c:pt>
                <c:pt idx="105">
                  <c:v>14.078888317519858</c:v>
                </c:pt>
                <c:pt idx="106">
                  <c:v>13.237961330946447</c:v>
                </c:pt>
                <c:pt idx="107">
                  <c:v>12.419100558412579</c:v>
                </c:pt>
                <c:pt idx="108">
                  <c:v>11.62182301910863</c:v>
                </c:pt>
                <c:pt idx="109">
                  <c:v>10.845621245502084</c:v>
                </c:pt>
                <c:pt idx="110">
                  <c:v>10.089968860549718</c:v>
                </c:pt>
                <c:pt idx="111">
                  <c:v>9.3543255700547494</c:v>
                </c:pt>
                <c:pt idx="112">
                  <c:v>8.6381416125047235</c:v>
                </c:pt>
                <c:pt idx="113">
                  <c:v>7.9408617079869259</c:v>
                </c:pt>
                <c:pt idx="114">
                  <c:v>7.2619285465692434</c:v>
                </c:pt>
                <c:pt idx="115">
                  <c:v>6.6007858549633269</c:v>
                </c:pt>
                <c:pt idx="116">
                  <c:v>5.9568810784654351</c:v>
                </c:pt>
                <c:pt idx="117">
                  <c:v>5.3296677131657262</c:v>
                </c:pt>
                <c:pt idx="118">
                  <c:v>4.7186073213093938</c:v>
                </c:pt>
                <c:pt idx="119">
                  <c:v>4.1231712605317377</c:v>
                </c:pt>
                <c:pt idx="120">
                  <c:v>3.5428421555207108</c:v>
                </c:pt>
                <c:pt idx="121">
                  <c:v>2.9771151385189176</c:v>
                </c:pt>
                <c:pt idx="122">
                  <c:v>2.4254988829917159</c:v>
                </c:pt>
                <c:pt idx="123">
                  <c:v>1.8875164527749071</c:v>
                </c:pt>
                <c:pt idx="124">
                  <c:v>1.3627059870970517</c:v>
                </c:pt>
                <c:pt idx="125">
                  <c:v>0.85062124004558415</c:v>
                </c:pt>
                <c:pt idx="126">
                  <c:v>0.35083199133322696</c:v>
                </c:pt>
                <c:pt idx="127">
                  <c:v>-0.13707565638422725</c:v>
                </c:pt>
                <c:pt idx="128">
                  <c:v>-0.61349907988973973</c:v>
                </c:pt>
                <c:pt idx="129">
                  <c:v>-1.0788190251182543</c:v>
                </c:pt>
                <c:pt idx="130">
                  <c:v>-1.5333995731184586</c:v>
                </c:pt>
                <c:pt idx="131">
                  <c:v>-1.977588172359888</c:v>
                </c:pt>
                <c:pt idx="132">
                  <c:v>-2.4117157285607682</c:v>
                </c:pt>
                <c:pt idx="133">
                  <c:v>-2.8360967442017406</c:v>
                </c:pt>
                <c:pt idx="134">
                  <c:v>-3.2510295007924053</c:v>
                </c:pt>
                <c:pt idx="135">
                  <c:v>-3.6567962777734007</c:v>
                </c:pt>
                <c:pt idx="136">
                  <c:v>-4.0536636026820752</c:v>
                </c:pt>
                <c:pt idx="137">
                  <c:v>-4.4418825278781613</c:v>
                </c:pt>
                <c:pt idx="138">
                  <c:v>-4.8216889297338037</c:v>
                </c:pt>
                <c:pt idx="139">
                  <c:v>-5.1933038267345975</c:v>
                </c:pt>
                <c:pt idx="140">
                  <c:v>-5.5569337134283767</c:v>
                </c:pt>
                <c:pt idx="141">
                  <c:v>-5.9127709075979231</c:v>
                </c:pt>
                <c:pt idx="142">
                  <c:v>-6.2609939084200956</c:v>
                </c:pt>
                <c:pt idx="143">
                  <c:v>-6.6017677637291996</c:v>
                </c:pt>
                <c:pt idx="144">
                  <c:v>-6.935244444803951</c:v>
                </c:pt>
                <c:pt idx="145">
                  <c:v>-7.2615632273779811</c:v>
                </c:pt>
                <c:pt idx="146">
                  <c:v>-7.5808510778099096</c:v>
                </c:pt>
                <c:pt idx="147">
                  <c:v>-7.8932230435649995</c:v>
                </c:pt>
                <c:pt idx="148">
                  <c:v>-8.1987826473425081</c:v>
                </c:pt>
                <c:pt idx="149">
                  <c:v>-8.4976222843464644</c:v>
                </c:pt>
                <c:pt idx="150">
                  <c:v>-8.7898236223348576</c:v>
                </c:pt>
                <c:pt idx="151">
                  <c:v>-9.0754580042010922</c:v>
                </c:pt>
                <c:pt idx="152">
                  <c:v>-9.354586852944168</c:v>
                </c:pt>
                <c:pt idx="153">
                  <c:v>-9.6272620789653605</c:v>
                </c:pt>
                <c:pt idx="154">
                  <c:v>-9.8935264897009425</c:v>
                </c:pt>
                <c:pt idx="155">
                  <c:v>-10.153414201653337</c:v>
                </c:pt>
                <c:pt idx="156">
                  <c:v>-10.406951054928477</c:v>
                </c:pt>
                <c:pt idx="157">
                  <c:v>-10.654155030416755</c:v>
                </c:pt>
                <c:pt idx="158">
                  <c:v>-10.895036669775491</c:v>
                </c:pt>
                <c:pt idx="159">
                  <c:v>-11.129599498385851</c:v>
                </c:pt>
                <c:pt idx="160">
                  <c:v>-11.357840451453711</c:v>
                </c:pt>
                <c:pt idx="161">
                  <c:v>-11.579750303426355</c:v>
                </c:pt>
                <c:pt idx="162">
                  <c:v>-11.795314100876467</c:v>
                </c:pt>
                <c:pt idx="163">
                  <c:v>-12.004511598991666</c:v>
                </c:pt>
                <c:pt idx="164">
                  <c:v>-12.207317701778935</c:v>
                </c:pt>
                <c:pt idx="165">
                  <c:v>-12.403702906063323</c:v>
                </c:pt>
                <c:pt idx="166">
                  <c:v>-12.593633749323683</c:v>
                </c:pt>
                <c:pt idx="167">
                  <c:v>-12.777073261367216</c:v>
                </c:pt>
                <c:pt idx="168">
                  <c:v>-12.953981419799156</c:v>
                </c:pt>
                <c:pt idx="169">
                  <c:v>-13.124315609195012</c:v>
                </c:pt>
                <c:pt idx="170">
                  <c:v>-13.288031083830219</c:v>
                </c:pt>
                <c:pt idx="171">
                  <c:v>-13.445081433765267</c:v>
                </c:pt>
                <c:pt idx="172">
                  <c:v>-13.595419054028349</c:v>
                </c:pt>
                <c:pt idx="173">
                  <c:v>-13.738995616574247</c:v>
                </c:pt>
                <c:pt idx="174">
                  <c:v>-13.875762544637627</c:v>
                </c:pt>
                <c:pt idx="175">
                  <c:v>-14.005671489034233</c:v>
                </c:pt>
                <c:pt idx="176">
                  <c:v>-14.12867480589847</c:v>
                </c:pt>
                <c:pt idx="177">
                  <c:v>-14.244726035279861</c:v>
                </c:pt>
                <c:pt idx="178">
                  <c:v>-14.353780379955641</c:v>
                </c:pt>
                <c:pt idx="179">
                  <c:v>-14.455795183749796</c:v>
                </c:pt>
                <c:pt idx="180">
                  <c:v>-14.550730408584881</c:v>
                </c:pt>
                <c:pt idx="181">
                  <c:v>-14.638549109427636</c:v>
                </c:pt>
                <c:pt idx="182">
                  <c:v>-14.719217906227183</c:v>
                </c:pt>
                <c:pt idx="183">
                  <c:v>-14.792707451884006</c:v>
                </c:pt>
                <c:pt idx="184">
                  <c:v>-14.858992895228965</c:v>
                </c:pt>
                <c:pt idx="185">
                  <c:v>-14.918054337936418</c:v>
                </c:pt>
                <c:pt idx="186">
                  <c:v>-14.969877284243244</c:v>
                </c:pt>
                <c:pt idx="187">
                  <c:v>-15.01445308229702</c:v>
                </c:pt>
                <c:pt idx="188">
                  <c:v>-15.051779355912334</c:v>
                </c:pt>
                <c:pt idx="189">
                  <c:v>-15.081860425474867</c:v>
                </c:pt>
                <c:pt idx="190">
                  <c:v>-15.104707716698368</c:v>
                </c:pt>
                <c:pt idx="191">
                  <c:v>-15.12034015591086</c:v>
                </c:pt>
                <c:pt idx="192">
                  <c:v>-15.128784550523221</c:v>
                </c:pt>
                <c:pt idx="193">
                  <c:v>-15.130075953317776</c:v>
                </c:pt>
                <c:pt idx="194">
                  <c:v>-15.124258009183094</c:v>
                </c:pt>
                <c:pt idx="195">
                  <c:v>-15.111383282920462</c:v>
                </c:pt>
                <c:pt idx="196">
                  <c:v>-15.091513566750272</c:v>
                </c:pt>
                <c:pt idx="197">
                  <c:v>-15.064720166160582</c:v>
                </c:pt>
                <c:pt idx="198">
                  <c:v>-15.031084162758628</c:v>
                </c:pt>
                <c:pt idx="199">
                  <c:v>-14.990696652815796</c:v>
                </c:pt>
                <c:pt idx="200">
                  <c:v>-14.943658960231875</c:v>
                </c:pt>
                <c:pt idx="201">
                  <c:v>-14.890082822689745</c:v>
                </c:pt>
                <c:pt idx="202">
                  <c:v>-14.830090549824002</c:v>
                </c:pt>
                <c:pt idx="203">
                  <c:v>-14.763815152289219</c:v>
                </c:pt>
                <c:pt idx="204">
                  <c:v>-14.691400440681704</c:v>
                </c:pt>
                <c:pt idx="205">
                  <c:v>-14.613001093347609</c:v>
                </c:pt>
                <c:pt idx="206">
                  <c:v>-14.528782692194056</c:v>
                </c:pt>
                <c:pt idx="207">
                  <c:v>-14.438921725713957</c:v>
                </c:pt>
                <c:pt idx="208">
                  <c:v>-14.343605558535089</c:v>
                </c:pt>
                <c:pt idx="209">
                  <c:v>-14.243032366910324</c:v>
                </c:pt>
                <c:pt idx="210">
                  <c:v>-14.137411039680332</c:v>
                </c:pt>
                <c:pt idx="211">
                  <c:v>-14.026961044358604</c:v>
                </c:pt>
                <c:pt idx="212">
                  <c:v>-13.91191225811318</c:v>
                </c:pt>
                <c:pt idx="213">
                  <c:v>-13.79250476354915</c:v>
                </c:pt>
                <c:pt idx="214">
                  <c:v>-13.668988609328821</c:v>
                </c:pt>
                <c:pt idx="215">
                  <c:v>-13.541623535803073</c:v>
                </c:pt>
                <c:pt idx="216">
                  <c:v>-13.410678665966092</c:v>
                </c:pt>
                <c:pt idx="217">
                  <c:v>-13.276432162187037</c:v>
                </c:pt>
                <c:pt idx="218">
                  <c:v>-13.139170849312865</c:v>
                </c:pt>
                <c:pt idx="219">
                  <c:v>-12.999189804878691</c:v>
                </c:pt>
                <c:pt idx="220">
                  <c:v>-12.856791917302427</c:v>
                </c:pt>
                <c:pt idx="221">
                  <c:v>-12.712287413079364</c:v>
                </c:pt>
                <c:pt idx="222">
                  <c:v>-12.56599335412848</c:v>
                </c:pt>
                <c:pt idx="223">
                  <c:v>-12.418233106575236</c:v>
                </c:pt>
                <c:pt idx="224">
                  <c:v>-12.269335782383498</c:v>
                </c:pt>
                <c:pt idx="225">
                  <c:v>-12.119635655372161</c:v>
                </c:pt>
                <c:pt idx="226">
                  <c:v>-11.969471553269488</c:v>
                </c:pt>
                <c:pt idx="227">
                  <c:v>-11.819186227567156</c:v>
                </c:pt>
                <c:pt idx="228">
                  <c:v>-11.669125703039164</c:v>
                </c:pt>
                <c:pt idx="229">
                  <c:v>-11.519638608884065</c:v>
                </c:pt>
                <c:pt idx="230">
                  <c:v>-11.371075493534246</c:v>
                </c:pt>
                <c:pt idx="231">
                  <c:v>-11.223788125251</c:v>
                </c:pt>
                <c:pt idx="232">
                  <c:v>-11.078128780689337</c:v>
                </c:pt>
                <c:pt idx="233">
                  <c:v>-10.934449523671152</c:v>
                </c:pt>
                <c:pt idx="234">
                  <c:v>-10.793101476449099</c:v>
                </c:pt>
                <c:pt idx="235">
                  <c:v>-10.654434085775486</c:v>
                </c:pt>
                <c:pt idx="236">
                  <c:v>-10.518794386111619</c:v>
                </c:pt>
                <c:pt idx="237">
                  <c:v>-10.386526262322583</c:v>
                </c:pt>
                <c:pt idx="238">
                  <c:v>-10.257969714199781</c:v>
                </c:pt>
                <c:pt idx="239">
                  <c:v>-10.133460125139491</c:v>
                </c:pt>
                <c:pt idx="240">
                  <c:v>-10.013327537280896</c:v>
                </c:pt>
                <c:pt idx="241">
                  <c:v>-9.8978959353696112</c:v>
                </c:pt>
                <c:pt idx="242">
                  <c:v>-9.7874825415653426</c:v>
                </c:pt>
                <c:pt idx="243">
                  <c:v>-9.6823971233544057</c:v>
                </c:pt>
                <c:pt idx="244">
                  <c:v>-9.5829413166582782</c:v>
                </c:pt>
                <c:pt idx="245">
                  <c:v>-9.4894079661522781</c:v>
                </c:pt>
                <c:pt idx="246">
                  <c:v>-9.4020804847202655</c:v>
                </c:pt>
                <c:pt idx="247">
                  <c:v>-9.3212322338757687</c:v>
                </c:pt>
                <c:pt idx="248">
                  <c:v>-9.2471259268763557</c:v>
                </c:pt>
                <c:pt idx="249">
                  <c:v>-9.1800130561468318</c:v>
                </c:pt>
                <c:pt idx="250">
                  <c:v>-9.1201333465101566</c:v>
                </c:pt>
                <c:pt idx="251">
                  <c:v>-9.0677142356020646</c:v>
                </c:pt>
                <c:pt idx="252">
                  <c:v>-9.0229703827177268</c:v>
                </c:pt>
                <c:pt idx="253">
                  <c:v>-8.9861032072078313</c:v>
                </c:pt>
                <c:pt idx="254">
                  <c:v>-8.9573004574068662</c:v>
                </c:pt>
                <c:pt idx="255">
                  <c:v>-8.936735810938977</c:v>
                </c:pt>
                <c:pt idx="256">
                  <c:v>-8.9245685071101484</c:v>
                </c:pt>
                <c:pt idx="257">
                  <c:v>-8.9209430119553339</c:v>
                </c:pt>
                <c:pt idx="258">
                  <c:v>-8.9259887163713607</c:v>
                </c:pt>
                <c:pt idx="259">
                  <c:v>-8.9398196676291271</c:v>
                </c:pt>
                <c:pt idx="260">
                  <c:v>-8.9625343344223936</c:v>
                </c:pt>
                <c:pt idx="261">
                  <c:v>-8.9942154054775827</c:v>
                </c:pt>
                <c:pt idx="262">
                  <c:v>-9.0349296216188648</c:v>
                </c:pt>
                <c:pt idx="263">
                  <c:v>-9.0847276410563698</c:v>
                </c:pt>
                <c:pt idx="264">
                  <c:v>-9.1436439375431533</c:v>
                </c:pt>
                <c:pt idx="265">
                  <c:v>-9.2116967309301838</c:v>
                </c:pt>
                <c:pt idx="266">
                  <c:v>-9.2888879495357131</c:v>
                </c:pt>
                <c:pt idx="267">
                  <c:v>-9.3752032236406464</c:v>
                </c:pt>
                <c:pt idx="268">
                  <c:v>-9.4706119093203363</c:v>
                </c:pt>
                <c:pt idx="269">
                  <c:v>-9.5750671417313242</c:v>
                </c:pt>
                <c:pt idx="270">
                  <c:v>-9.6885059168834307</c:v>
                </c:pt>
                <c:pt idx="271">
                  <c:v>-9.8108492008489225</c:v>
                </c:pt>
                <c:pt idx="272">
                  <c:v>-9.942002065286772</c:v>
                </c:pt>
                <c:pt idx="273">
                  <c:v>-10.081853848095591</c:v>
                </c:pt>
                <c:pt idx="274">
                  <c:v>-10.230278337948773</c:v>
                </c:pt>
                <c:pt idx="275">
                  <c:v>-10.387133981415884</c:v>
                </c:pt>
                <c:pt idx="276">
                  <c:v>-10.552264111328459</c:v>
                </c:pt>
                <c:pt idx="277">
                  <c:v>-10.725497195012078</c:v>
                </c:pt>
                <c:pt idx="278">
                  <c:v>-10.906647100976381</c:v>
                </c:pt>
                <c:pt idx="279">
                  <c:v>-11.095513382629861</c:v>
                </c:pt>
                <c:pt idx="280">
                  <c:v>-11.291881577570106</c:v>
                </c:pt>
                <c:pt idx="281">
                  <c:v>-11.495523520988378</c:v>
                </c:pt>
                <c:pt idx="282">
                  <c:v>-11.706197671722263</c:v>
                </c:pt>
                <c:pt idx="283">
                  <c:v>-11.923649449491037</c:v>
                </c:pt>
                <c:pt idx="284">
                  <c:v>-12.147611581853013</c:v>
                </c:pt>
                <c:pt idx="285">
                  <c:v>-12.377804459436126</c:v>
                </c:pt>
                <c:pt idx="286">
                  <c:v>-12.613936498006767</c:v>
                </c:pt>
                <c:pt idx="287">
                  <c:v>-12.85570450596316</c:v>
                </c:pt>
                <c:pt idx="288">
                  <c:v>-13.102794055860844</c:v>
                </c:pt>
                <c:pt idx="289">
                  <c:v>-13.354879858606788</c:v>
                </c:pt>
                <c:pt idx="290">
                  <c:v>-13.611626138987289</c:v>
                </c:pt>
                <c:pt idx="291">
                  <c:v>-13.872687011228468</c:v>
                </c:pt>
                <c:pt idx="292">
                  <c:v>-14.137706853323246</c:v>
                </c:pt>
                <c:pt idx="293">
                  <c:v>-14.40632067889622</c:v>
                </c:pt>
                <c:pt idx="294">
                  <c:v>-14.678154505416991</c:v>
                </c:pt>
                <c:pt idx="295">
                  <c:v>-14.952825717613564</c:v>
                </c:pt>
                <c:pt idx="296">
                  <c:v>-15.229943424978648</c:v>
                </c:pt>
                <c:pt idx="297">
                  <c:v>-15.509108812305479</c:v>
                </c:pt>
                <c:pt idx="298">
                  <c:v>-15.789915482231786</c:v>
                </c:pt>
                <c:pt idx="299">
                  <c:v>-16.071949788815651</c:v>
                </c:pt>
                <c:pt idx="300">
                  <c:v>-16.354791161210365</c:v>
                </c:pt>
                <c:pt idx="301">
                  <c:v>-16.638012416548513</c:v>
                </c:pt>
                <c:pt idx="302">
                  <c:v>-16.921180061191031</c:v>
                </c:pt>
                <c:pt idx="303">
                  <c:v>-17.203854579538227</c:v>
                </c:pt>
                <c:pt idx="304">
                  <c:v>-17.485590709644569</c:v>
                </c:pt>
                <c:pt idx="305">
                  <c:v>-17.765937704919445</c:v>
                </c:pt>
                <c:pt idx="306">
                  <c:v>-18.04443958124002</c:v>
                </c:pt>
                <c:pt idx="307">
                  <c:v>-18.320635348841641</c:v>
                </c:pt>
                <c:pt idx="308">
                  <c:v>-18.594059228392929</c:v>
                </c:pt>
                <c:pt idx="309">
                  <c:v>-18.86424085070206</c:v>
                </c:pt>
                <c:pt idx="310">
                  <c:v>-19.130705439540847</c:v>
                </c:pt>
                <c:pt idx="311">
                  <c:v>-19.392973977112693</c:v>
                </c:pt>
                <c:pt idx="312">
                  <c:v>-19.650563351728245</c:v>
                </c:pt>
                <c:pt idx="313">
                  <c:v>-19.902986487293646</c:v>
                </c:pt>
                <c:pt idx="314">
                  <c:v>-20.149752454255101</c:v>
                </c:pt>
                <c:pt idx="315">
                  <c:v>-20.390366561682356</c:v>
                </c:pt>
                <c:pt idx="316">
                  <c:v>-20.624330430217785</c:v>
                </c:pt>
                <c:pt idx="317">
                  <c:v>-20.851142045657316</c:v>
                </c:pt>
                <c:pt idx="318">
                  <c:v>-21.070295792976395</c:v>
                </c:pt>
                <c:pt idx="319">
                  <c:v>-21.281282470660564</c:v>
                </c:pt>
                <c:pt idx="320">
                  <c:v>-21.483589285249678</c:v>
                </c:pt>
                <c:pt idx="321">
                  <c:v>-21.67669982606068</c:v>
                </c:pt>
                <c:pt idx="322">
                  <c:v>-21.860094020111546</c:v>
                </c:pt>
                <c:pt idx="323">
                  <c:v>-22.03324806733356</c:v>
                </c:pt>
                <c:pt idx="324">
                  <c:v>-22.195634356230851</c:v>
                </c:pt>
                <c:pt idx="325">
                  <c:v>-22.346721360224436</c:v>
                </c:pt>
                <c:pt idx="326">
                  <c:v>-22.485973515006229</c:v>
                </c:pt>
                <c:pt idx="327">
                  <c:v>-22.612851077326269</c:v>
                </c:pt>
                <c:pt idx="328">
                  <c:v>-22.726809965747961</c:v>
                </c:pt>
                <c:pt idx="329">
                  <c:v>-22.827301584028298</c:v>
                </c:pt>
                <c:pt idx="330">
                  <c:v>-22.913772627921801</c:v>
                </c:pt>
                <c:pt idx="331">
                  <c:v>-22.985664876361888</c:v>
                </c:pt>
                <c:pt idx="332">
                  <c:v>-23.042414968153174</c:v>
                </c:pt>
                <c:pt idx="333">
                  <c:v>-23.083454165506488</c:v>
                </c:pt>
                <c:pt idx="334">
                  <c:v>-23.108208105973425</c:v>
                </c:pt>
                <c:pt idx="335">
                  <c:v>-23.116096544592704</c:v>
                </c:pt>
                <c:pt idx="336">
                  <c:v>-23.106533088344541</c:v>
                </c:pt>
                <c:pt idx="337">
                  <c:v>-23.078924925328792</c:v>
                </c:pt>
                <c:pt idx="338">
                  <c:v>-23.032672551446172</c:v>
                </c:pt>
                <c:pt idx="339">
                  <c:v>-22.967169497761649</c:v>
                </c:pt>
                <c:pt idx="340">
                  <c:v>-22.881802062181634</c:v>
                </c:pt>
                <c:pt idx="341">
                  <c:v>-22.77594904958255</c:v>
                </c:pt>
                <c:pt idx="342">
                  <c:v>-22.648981525088629</c:v>
                </c:pt>
                <c:pt idx="343">
                  <c:v>-22.500262585823627</c:v>
                </c:pt>
                <c:pt idx="344">
                  <c:v>-22.329147157158431</c:v>
                </c:pt>
                <c:pt idx="345">
                  <c:v>-22.134981820244676</c:v>
                </c:pt>
                <c:pt idx="346">
                  <c:v>-21.917104678480118</c:v>
                </c:pt>
                <c:pt idx="347">
                  <c:v>-21.674845271491201</c:v>
                </c:pt>
                <c:pt idx="348">
                  <c:v>-21.407524546253345</c:v>
                </c:pt>
                <c:pt idx="349">
                  <c:v>-21.114454896107475</c:v>
                </c:pt>
                <c:pt idx="350">
                  <c:v>-20.794940279672993</c:v>
                </c:pt>
                <c:pt idx="351">
                  <c:v>-20.448276433012431</c:v>
                </c:pt>
                <c:pt idx="352">
                  <c:v>-20.073751189877743</c:v>
                </c:pt>
                <c:pt idx="353">
                  <c:v>-19.670644926458984</c:v>
                </c:pt>
                <c:pt idx="354">
                  <c:v>-19.238231148772968</c:v>
                </c:pt>
                <c:pt idx="355">
                  <c:v>-18.775777242671026</c:v>
                </c:pt>
                <c:pt idx="356">
                  <c:v>-18.28254540840144</c:v>
                </c:pt>
                <c:pt idx="357">
                  <c:v>-17.757793803743315</c:v>
                </c:pt>
                <c:pt idx="358">
                  <c:v>-17.20077792190714</c:v>
                </c:pt>
                <c:pt idx="359">
                  <c:v>-16.610752232674429</c:v>
                </c:pt>
                <c:pt idx="360">
                  <c:v>-15.986972117595158</c:v>
                </c:pt>
              </c:numCache>
            </c:numRef>
          </c:yVal>
          <c:smooth val="1"/>
        </c:ser>
        <c:ser>
          <c:idx val="1"/>
          <c:order val="1"/>
          <c:tx>
            <c:v>G5y</c:v>
          </c:tx>
          <c:marker>
            <c:symbol val="none"/>
          </c:marker>
          <c:xVal>
            <c:numRef>
              <c:f>Sayfa1!$A$14:$A$374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Sayfa1!$AJ$14:$AJ$374</c:f>
              <c:numCache>
                <c:formatCode>General</c:formatCode>
                <c:ptCount val="361"/>
                <c:pt idx="0">
                  <c:v>-3.2125472737539313</c:v>
                </c:pt>
                <c:pt idx="1">
                  <c:v>-3.6521639769734247</c:v>
                </c:pt>
                <c:pt idx="2">
                  <c:v>-4.0961148015850402</c:v>
                </c:pt>
                <c:pt idx="3">
                  <c:v>-4.5444429240651463</c:v>
                </c:pt>
                <c:pt idx="4">
                  <c:v>-4.9971880763430612</c:v>
                </c:pt>
                <c:pt idx="5">
                  <c:v>-5.4543854548447799</c:v>
                </c:pt>
                <c:pt idx="6">
                  <c:v>-5.9160644979556709</c:v>
                </c:pt>
                <c:pt idx="7">
                  <c:v>-6.3822475218928494</c:v>
                </c:pt>
                <c:pt idx="8">
                  <c:v>-6.8529482049934796</c:v>
                </c:pt>
                <c:pt idx="9">
                  <c:v>-7.3281699106285991</c:v>
                </c:pt>
                <c:pt idx="10">
                  <c:v>-7.8079038393875253</c:v>
                </c:pt>
                <c:pt idx="11">
                  <c:v>-8.2921270018929469</c:v>
                </c:pt>
                <c:pt idx="12">
                  <c:v>-8.7808000046556405</c:v>
                </c:pt>
                <c:pt idx="13">
                  <c:v>-9.2738646428200866</c:v>
                </c:pt>
                <c:pt idx="14">
                  <c:v>-9.7712412955503432</c:v>
                </c:pt>
                <c:pt idx="15">
                  <c:v>-10.272826122229397</c:v>
                </c:pt>
                <c:pt idx="16">
                  <c:v>-10.778488060660761</c:v>
                </c:pt>
                <c:pt idx="17">
                  <c:v>-11.288065632141546</c:v>
                </c:pt>
                <c:pt idx="18">
                  <c:v>-11.801363562686571</c:v>
                </c:pt>
                <c:pt idx="19">
                  <c:v>-12.318149234885126</c:v>
                </c:pt>
                <c:pt idx="20">
                  <c:v>-12.838148990915734</c:v>
                </c:pt>
                <c:pt idx="21">
                  <c:v>-13.361044314165341</c:v>
                </c:pt>
                <c:pt idx="22">
                  <c:v>-13.886467924708922</c:v>
                </c:pt>
                <c:pt idx="23">
                  <c:v>-14.413999832586525</c:v>
                </c:pt>
                <c:pt idx="24">
                  <c:v>-14.943163402312111</c:v>
                </c:pt>
                <c:pt idx="25">
                  <c:v>-15.473421492262137</c:v>
                </c:pt>
                <c:pt idx="26">
                  <c:v>-16.004172743359479</c:v>
                </c:pt>
                <c:pt idx="27">
                  <c:v>-16.534748102573626</c:v>
                </c:pt>
                <c:pt idx="28">
                  <c:v>-17.064407677899311</c:v>
                </c:pt>
                <c:pt idx="29">
                  <c:v>-17.592338032284353</c:v>
                </c:pt>
                <c:pt idx="30">
                  <c:v>-18.117650033987662</c:v>
                </c:pt>
                <c:pt idx="31">
                  <c:v>-18.639377389525222</c:v>
                </c:pt>
                <c:pt idx="32">
                  <c:v>-19.156475992081354</c:v>
                </c:pt>
                <c:pt idx="33">
                  <c:v>-19.667824222338705</c:v>
                </c:pt>
                <c:pt idx="34">
                  <c:v>-20.172224339380843</c:v>
                </c:pt>
                <c:pt idx="35">
                  <c:v>-20.668405095893011</c:v>
                </c:pt>
                <c:pt idx="36">
                  <c:v>-21.155025703592383</c:v>
                </c:pt>
                <c:pt idx="37">
                  <c:v>-21.630681260996518</c:v>
                </c:pt>
                <c:pt idx="38">
                  <c:v>-22.093909735726175</c:v>
                </c:pt>
                <c:pt idx="39">
                  <c:v>-22.543200567178825</c:v>
                </c:pt>
                <c:pt idx="40">
                  <c:v>-22.977004922468382</c:v>
                </c:pt>
                <c:pt idx="41">
                  <c:v>-23.393747599191304</c:v>
                </c:pt>
                <c:pt idx="42">
                  <c:v>-23.79184052339432</c:v>
                </c:pt>
                <c:pt idx="43">
                  <c:v>-24.169697741035645</c:v>
                </c:pt>
                <c:pt idx="44">
                  <c:v>-24.525751747632739</c:v>
                </c:pt>
                <c:pt idx="45">
                  <c:v>-24.858470945469406</c:v>
                </c:pt>
                <c:pt idx="46">
                  <c:v>-25.166377962893446</c:v>
                </c:pt>
                <c:pt idx="47">
                  <c:v>-25.448068518362991</c:v>
                </c:pt>
                <c:pt idx="48">
                  <c:v>-25.702230465702232</c:v>
                </c:pt>
                <c:pt idx="49">
                  <c:v>-25.927662619260136</c:v>
                </c:pt>
                <c:pt idx="50">
                  <c:v>-26.123292930969527</c:v>
                </c:pt>
                <c:pt idx="51">
                  <c:v>-26.288195578014651</c:v>
                </c:pt>
                <c:pt idx="52">
                  <c:v>-26.421606521768354</c:v>
                </c:pt>
                <c:pt idx="53">
                  <c:v>-26.522937117022842</c:v>
                </c:pt>
                <c:pt idx="54">
                  <c:v>-26.591785385653797</c:v>
                </c:pt>
                <c:pt idx="55">
                  <c:v>-26.627944620177054</c:v>
                </c:pt>
                <c:pt idx="56">
                  <c:v>-26.631409048663802</c:v>
                </c:pt>
                <c:pt idx="57">
                  <c:v>-26.602376370787002</c:v>
                </c:pt>
                <c:pt idx="58">
                  <c:v>-26.541247062190234</c:v>
                </c:pt>
                <c:pt idx="59">
                  <c:v>-26.448620437103962</c:v>
                </c:pt>
                <c:pt idx="60">
                  <c:v>-26.325287553027884</c:v>
                </c:pt>
                <c:pt idx="61">
                  <c:v>-26.172221132084925</c:v>
                </c:pt>
                <c:pt idx="62">
                  <c:v>-25.990562757234468</c:v>
                </c:pt>
                <c:pt idx="63">
                  <c:v>-25.781607674269814</c:v>
                </c:pt>
                <c:pt idx="64">
                  <c:v>-25.546787589424504</c:v>
                </c:pt>
                <c:pt idx="65">
                  <c:v>-25.287651895338218</c:v>
                </c:pt>
                <c:pt idx="66">
                  <c:v>-25.005847783877908</c:v>
                </c:pt>
                <c:pt idx="67">
                  <c:v>-24.703099712648154</c:v>
                </c:pt>
                <c:pt idx="68">
                  <c:v>-24.381188683641856</c:v>
                </c:pt>
                <c:pt idx="69">
                  <c:v>-24.041931768894628</c:v>
                </c:pt>
                <c:pt idx="70">
                  <c:v>-23.687162281372284</c:v>
                </c:pt>
                <c:pt idx="71">
                  <c:v>-23.318710942276883</c:v>
                </c:pt>
                <c:pt idx="72">
                  <c:v>-22.938388341401033</c:v>
                </c:pt>
                <c:pt idx="73">
                  <c:v>-22.547968928045897</c:v>
                </c:pt>
                <c:pt idx="74">
                  <c:v>-22.14917670920746</c:v>
                </c:pt>
                <c:pt idx="75">
                  <c:v>-21.743672771797577</c:v>
                </c:pt>
                <c:pt idx="76">
                  <c:v>-21.333044688831908</c:v>
                </c:pt>
                <c:pt idx="77">
                  <c:v>-20.918797817548104</c:v>
                </c:pt>
                <c:pt idx="78">
                  <c:v>-20.502348451623462</c:v>
                </c:pt>
                <c:pt idx="79">
                  <c:v>-20.085018750873086</c:v>
                </c:pt>
                <c:pt idx="80">
                  <c:v>-19.668033340426401</c:v>
                </c:pt>
                <c:pt idx="81">
                  <c:v>-19.252517447417894</c:v>
                </c:pt>
                <c:pt idx="82">
                  <c:v>-18.839496426384212</c:v>
                </c:pt>
                <c:pt idx="83">
                  <c:v>-18.429896514289695</c:v>
                </c:pt>
                <c:pt idx="84">
                  <c:v>-18.024546651683607</c:v>
                </c:pt>
                <c:pt idx="85">
                  <c:v>-17.624181207100655</c:v>
                </c:pt>
                <c:pt idx="86">
                  <c:v>-17.229443446578156</c:v>
                </c:pt>
                <c:pt idx="87">
                  <c:v>-16.840889598208456</c:v>
                </c:pt>
                <c:pt idx="88">
                  <c:v>-16.458993372144796</c:v>
                </c:pt>
                <c:pt idx="89">
                  <c:v>-16.084150808673122</c:v>
                </c:pt>
                <c:pt idx="90">
                  <c:v>-15.716685340179419</c:v>
                </c:pt>
                <c:pt idx="91">
                  <c:v>-15.356852966506485</c:v>
                </c:pt>
                <c:pt idx="92">
                  <c:v>-15.004847456832195</c:v>
                </c:pt>
                <c:pt idx="93">
                  <c:v>-14.660805504435267</c:v>
                </c:pt>
                <c:pt idx="94">
                  <c:v>-14.324811773259466</c:v>
                </c:pt>
                <c:pt idx="95">
                  <c:v>-13.996903786837613</c:v>
                </c:pt>
                <c:pt idx="96">
                  <c:v>-13.677076620762829</c:v>
                </c:pt>
                <c:pt idx="97">
                  <c:v>-13.365287369418802</c:v>
                </c:pt>
                <c:pt idx="98">
                  <c:v>-13.061459366086657</c:v>
                </c:pt>
                <c:pt idx="99">
                  <c:v>-12.765486142840345</c:v>
                </c:pt>
                <c:pt idx="100">
                  <c:v>-12.477235122876346</c:v>
                </c:pt>
                <c:pt idx="101">
                  <c:v>-12.196551043159003</c:v>
                </c:pt>
                <c:pt idx="102">
                  <c:v>-11.923259109577467</c:v>
                </c:pt>
                <c:pt idx="103">
                  <c:v>-11.657167890294765</c:v>
                </c:pt>
                <c:pt idx="104">
                  <c:v>-11.398071955711579</c:v>
                </c:pt>
                <c:pt idx="105">
                  <c:v>-11.14575427555763</c:v>
                </c:pt>
                <c:pt idx="106">
                  <c:v>-10.899988385149435</c:v>
                </c:pt>
                <c:pt idx="107">
                  <c:v>-10.660540333898572</c:v>
                </c:pt>
                <c:pt idx="108">
                  <c:v>-10.427170429790774</c:v>
                </c:pt>
                <c:pt idx="109">
                  <c:v>-10.199634793860506</c:v>
                </c:pt>
                <c:pt idx="110">
                  <c:v>-9.9776867387102524</c:v>
                </c:pt>
                <c:pt idx="111">
                  <c:v>-9.7610779849330225</c:v>
                </c:pt>
                <c:pt idx="112">
                  <c:v>-9.5495597289310599</c:v>
                </c:pt>
                <c:pt idx="113">
                  <c:v>-9.3428835751290933</c:v>
                </c:pt>
                <c:pt idx="114">
                  <c:v>-9.1408023449894422</c:v>
                </c:pt>
                <c:pt idx="115">
                  <c:v>-8.9430707745788283</c:v>
                </c:pt>
                <c:pt idx="116">
                  <c:v>-8.7494461117387203</c:v>
                </c:pt>
                <c:pt idx="117">
                  <c:v>-8.5596886231897003</c:v>
                </c:pt>
                <c:pt idx="118">
                  <c:v>-8.3735620211742905</c:v>
                </c:pt>
                <c:pt idx="119">
                  <c:v>-8.1908338185237675</c:v>
                </c:pt>
                <c:pt idx="120">
                  <c:v>-8.0112756203319666</c:v>
                </c:pt>
                <c:pt idx="121">
                  <c:v>-7.8346633597415938</c:v>
                </c:pt>
                <c:pt idx="122">
                  <c:v>-7.6607774847004944</c:v>
                </c:pt>
                <c:pt idx="123">
                  <c:v>-7.4894031019309608</c:v>
                </c:pt>
                <c:pt idx="124">
                  <c:v>-7.3203300837771863</c:v>
                </c:pt>
                <c:pt idx="125">
                  <c:v>-7.1533531430535149</c:v>
                </c:pt>
                <c:pt idx="126">
                  <c:v>-6.9882718805131923</c:v>
                </c:pt>
                <c:pt idx="127">
                  <c:v>-6.8248908090904843</c:v>
                </c:pt>
                <c:pt idx="128">
                  <c:v>-6.6630193586367215</c:v>
                </c:pt>
                <c:pt idx="129">
                  <c:v>-6.5024718644769592</c:v>
                </c:pt>
                <c:pt idx="130">
                  <c:v>-6.3430675427499468</c:v>
                </c:pt>
                <c:pt idx="131">
                  <c:v>-6.1846304551628641</c:v>
                </c:pt>
                <c:pt idx="132">
                  <c:v>-6.0269894654912797</c:v>
                </c:pt>
                <c:pt idx="133">
                  <c:v>-5.8699781898802499</c:v>
                </c:pt>
                <c:pt idx="134">
                  <c:v>-5.7134349427538069</c:v>
                </c:pt>
                <c:pt idx="135">
                  <c:v>-5.5572026799159904</c:v>
                </c:pt>
                <c:pt idx="136">
                  <c:v>-5.401128940222895</c:v>
                </c:pt>
                <c:pt idx="137">
                  <c:v>-5.2450657870227122</c:v>
                </c:pt>
                <c:pt idx="138">
                  <c:v>-5.0888697503953502</c:v>
                </c:pt>
                <c:pt idx="139">
                  <c:v>-4.9324017710756012</c:v>
                </c:pt>
                <c:pt idx="140">
                  <c:v>-4.7755271468103828</c:v>
                </c:pt>
                <c:pt idx="141">
                  <c:v>-4.6181154817802419</c:v>
                </c:pt>
                <c:pt idx="142">
                  <c:v>-4.4600406396097805</c:v>
                </c:pt>
                <c:pt idx="143">
                  <c:v>-4.3011807003927478</c:v>
                </c:pt>
                <c:pt idx="144">
                  <c:v>-4.1414179220737761</c:v>
                </c:pt>
                <c:pt idx="145">
                  <c:v>-3.9806387064488504</c:v>
                </c:pt>
                <c:pt idx="146">
                  <c:v>-3.8187335699787628</c:v>
                </c:pt>
                <c:pt idx="147">
                  <c:v>-3.6555971195456687</c:v>
                </c:pt>
                <c:pt idx="148">
                  <c:v>-3.4911280332278509</c:v>
                </c:pt>
                <c:pt idx="149">
                  <c:v>-3.3252290461158589</c:v>
                </c:pt>
                <c:pt idx="150">
                  <c:v>-3.1578069411481815</c:v>
                </c:pt>
                <c:pt idx="151">
                  <c:v>-2.9887725449030738</c:v>
                </c:pt>
                <c:pt idx="152">
                  <c:v>-2.8180407282449376</c:v>
                </c:pt>
                <c:pt idx="153">
                  <c:v>-2.6455304116906877</c:v>
                </c:pt>
                <c:pt idx="154">
                  <c:v>-2.4711645753293565</c:v>
                </c:pt>
                <c:pt idx="155">
                  <c:v>-2.2948702731008987</c:v>
                </c:pt>
                <c:pt idx="156">
                  <c:v>-2.1165786512131866</c:v>
                </c:pt>
                <c:pt idx="157">
                  <c:v>-1.9362249704532193</c:v>
                </c:pt>
                <c:pt idx="158">
                  <c:v>-1.7537486321267608</c:v>
                </c:pt>
                <c:pt idx="159">
                  <c:v>-1.5690932073392192</c:v>
                </c:pt>
                <c:pt idx="160">
                  <c:v>-1.3822064693145166</c:v>
                </c:pt>
                <c:pt idx="161">
                  <c:v>-1.1930404284284226</c:v>
                </c:pt>
                <c:pt idx="162">
                  <c:v>-1.0015513696204792</c:v>
                </c:pt>
                <c:pt idx="163">
                  <c:v>-0.80769989183147861</c:v>
                </c:pt>
                <c:pt idx="164">
                  <c:v>-0.61145094910182518</c:v>
                </c:pt>
                <c:pt idx="165">
                  <c:v>-0.41277389295337241</c:v>
                </c:pt>
                <c:pt idx="166">
                  <c:v>-0.21164251566667136</c:v>
                </c:pt>
                <c:pt idx="167">
                  <c:v>-8.0350940556732642E-3</c:v>
                </c:pt>
                <c:pt idx="168">
                  <c:v>0.198065566666489</c:v>
                </c:pt>
                <c:pt idx="169">
                  <c:v>0.40667208934476329</c:v>
                </c:pt>
                <c:pt idx="170">
                  <c:v>0.61779248208287807</c:v>
                </c:pt>
                <c:pt idx="171">
                  <c:v>0.8314300966121273</c:v>
                </c:pt>
                <c:pt idx="172">
                  <c:v>1.0475835882583131</c:v>
                </c:pt>
                <c:pt idx="173">
                  <c:v>1.2662468779374623</c:v>
                </c:pt>
                <c:pt idx="174">
                  <c:v>1.4874091166134562</c:v>
                </c:pt>
                <c:pt idx="175">
                  <c:v>1.7110546526497963</c:v>
                </c:pt>
                <c:pt idx="176">
                  <c:v>1.9371630024860083</c:v>
                </c:pt>
                <c:pt idx="177">
                  <c:v>2.1657088250657681</c:v>
                </c:pt>
                <c:pt idx="178">
                  <c:v>2.3966619004392555</c:v>
                </c:pt>
                <c:pt idx="179">
                  <c:v>2.6299871129550882</c:v>
                </c:pt>
                <c:pt idx="180">
                  <c:v>2.8656444394496594</c:v>
                </c:pt>
                <c:pt idx="181">
                  <c:v>3.1035889428310055</c:v>
                </c:pt>
                <c:pt idx="182">
                  <c:v>3.3437707714429648</c:v>
                </c:pt>
                <c:pt idx="183">
                  <c:v>3.586135164581719</c:v>
                </c:pt>
                <c:pt idx="184">
                  <c:v>3.830622464521289</c:v>
                </c:pt>
                <c:pt idx="185">
                  <c:v>4.0771681353874154</c:v>
                </c:pt>
                <c:pt idx="186">
                  <c:v>4.32570278919989</c:v>
                </c:pt>
                <c:pt idx="187">
                  <c:v>4.5761522193827906</c:v>
                </c:pt>
                <c:pt idx="188">
                  <c:v>4.8284374420187479</c:v>
                </c:pt>
                <c:pt idx="189">
                  <c:v>5.0824747450992662</c:v>
                </c:pt>
                <c:pt idx="190">
                  <c:v>5.3381757459962902</c:v>
                </c:pt>
                <c:pt idx="191">
                  <c:v>5.5954474573523472</c:v>
                </c:pt>
                <c:pt idx="192">
                  <c:v>5.854192361556712</c:v>
                </c:pt>
                <c:pt idx="193">
                  <c:v>6.1143084939440504</c:v>
                </c:pt>
                <c:pt idx="194">
                  <c:v>6.3756895348185383</c:v>
                </c:pt>
                <c:pt idx="195">
                  <c:v>6.6382249103734319</c:v>
                </c:pt>
                <c:pt idx="196">
                  <c:v>6.9017999025394516</c:v>
                </c:pt>
                <c:pt idx="197">
                  <c:v>7.1662957677602535</c:v>
                </c:pt>
                <c:pt idx="198">
                  <c:v>7.4315898646548675</c:v>
                </c:pt>
                <c:pt idx="199">
                  <c:v>7.6975557904894032</c:v>
                </c:pt>
                <c:pt idx="200">
                  <c:v>7.9640635263419339</c:v>
                </c:pt>
                <c:pt idx="201">
                  <c:v>8.2309795908048358</c:v>
                </c:pt>
                <c:pt idx="202">
                  <c:v>8.4981672020297285</c:v>
                </c:pt>
                <c:pt idx="203">
                  <c:v>8.7654864478817682</c:v>
                </c:pt>
                <c:pt idx="204">
                  <c:v>9.0327944639297844</c:v>
                </c:pt>
                <c:pt idx="205">
                  <c:v>9.2999456189615533</c:v>
                </c:pt>
                <c:pt idx="206">
                  <c:v>9.5667917076745752</c:v>
                </c:pt>
                <c:pt idx="207">
                  <c:v>9.8331821501568655</c:v>
                </c:pt>
                <c:pt idx="208">
                  <c:v>10.098964197735759</c:v>
                </c:pt>
                <c:pt idx="209">
                  <c:v>10.363983144738858</c:v>
                </c:pt>
                <c:pt idx="210">
                  <c:v>10.628082545678462</c:v>
                </c:pt>
                <c:pt idx="211">
                  <c:v>10.891104437339829</c:v>
                </c:pt>
                <c:pt idx="212">
                  <c:v>11.152889565224989</c:v>
                </c:pt>
                <c:pt idx="213">
                  <c:v>11.41327761377716</c:v>
                </c:pt>
                <c:pt idx="214">
                  <c:v>11.672107439786743</c:v>
                </c:pt>
                <c:pt idx="215">
                  <c:v>11.929217308358767</c:v>
                </c:pt>
                <c:pt idx="216">
                  <c:v>12.184445130802279</c:v>
                </c:pt>
                <c:pt idx="217">
                  <c:v>12.437628703787494</c:v>
                </c:pt>
                <c:pt idx="218">
                  <c:v>12.688605949103247</c:v>
                </c:pt>
                <c:pt idx="219">
                  <c:v>12.937215153338338</c:v>
                </c:pt>
                <c:pt idx="220">
                  <c:v>13.183295206804122</c:v>
                </c:pt>
                <c:pt idx="221">
                  <c:v>13.426685841013297</c:v>
                </c:pt>
                <c:pt idx="222">
                  <c:v>13.667227864030556</c:v>
                </c:pt>
                <c:pt idx="223">
                  <c:v>13.904763393014903</c:v>
                </c:pt>
                <c:pt idx="224">
                  <c:v>14.139136083281389</c:v>
                </c:pt>
                <c:pt idx="225">
                  <c:v>14.370191353220912</c:v>
                </c:pt>
                <c:pt idx="226">
                  <c:v>14.597776604431569</c:v>
                </c:pt>
                <c:pt idx="227">
                  <c:v>14.821741436432642</c:v>
                </c:pt>
                <c:pt idx="228">
                  <c:v>15.041937855353243</c:v>
                </c:pt>
                <c:pt idx="229">
                  <c:v>15.258220476012145</c:v>
                </c:pt>
                <c:pt idx="230">
                  <c:v>15.470446716832148</c:v>
                </c:pt>
                <c:pt idx="231">
                  <c:v>15.678476987062004</c:v>
                </c:pt>
                <c:pt idx="232">
                  <c:v>15.882174865811606</c:v>
                </c:pt>
                <c:pt idx="233">
                  <c:v>16.081407272440771</c:v>
                </c:pt>
                <c:pt idx="234">
                  <c:v>16.276044627879028</c:v>
                </c:pt>
                <c:pt idx="235">
                  <c:v>16.465961006492208</c:v>
                </c:pt>
                <c:pt idx="236">
                  <c:v>16.651034278152842</c:v>
                </c:pt>
                <c:pt idx="237">
                  <c:v>16.831146240212504</c:v>
                </c:pt>
                <c:pt idx="238">
                  <c:v>17.00618273911774</c:v>
                </c:pt>
                <c:pt idx="239">
                  <c:v>17.176033781454905</c:v>
                </c:pt>
                <c:pt idx="240">
                  <c:v>17.340593634253654</c:v>
                </c:pt>
                <c:pt idx="241">
                  <c:v>17.499760914423312</c:v>
                </c:pt>
                <c:pt idx="242">
                  <c:v>17.653438667241435</c:v>
                </c:pt>
                <c:pt idx="243">
                  <c:v>17.801534433858158</c:v>
                </c:pt>
                <c:pt idx="244">
                  <c:v>17.943960307823314</c:v>
                </c:pt>
                <c:pt idx="245">
                  <c:v>18.080632980687163</c:v>
                </c:pt>
                <c:pt idx="246">
                  <c:v>18.211473776766923</c:v>
                </c:pt>
                <c:pt idx="247">
                  <c:v>18.336408677212145</c:v>
                </c:pt>
                <c:pt idx="248">
                  <c:v>18.455368333541394</c:v>
                </c:pt>
                <c:pt idx="249">
                  <c:v>18.56828807085958</c:v>
                </c:pt>
                <c:pt idx="250">
                  <c:v>18.675107881001118</c:v>
                </c:pt>
                <c:pt idx="251">
                  <c:v>18.775772405877543</c:v>
                </c:pt>
                <c:pt idx="252">
                  <c:v>18.870230911338691</c:v>
                </c:pt>
                <c:pt idx="253">
                  <c:v>18.958437251886163</c:v>
                </c:pt>
                <c:pt idx="254">
                  <c:v>19.040349826602931</c:v>
                </c:pt>
                <c:pt idx="255">
                  <c:v>19.115931526687252</c:v>
                </c:pt>
                <c:pt idx="256">
                  <c:v>19.185149674999714</c:v>
                </c:pt>
                <c:pt idx="257">
                  <c:v>19.24797595805008</c:v>
                </c:pt>
                <c:pt idx="258">
                  <c:v>19.304386350866441</c:v>
                </c:pt>
                <c:pt idx="259">
                  <c:v>19.354361035201403</c:v>
                </c:pt>
                <c:pt idx="260">
                  <c:v>19.397884311540071</c:v>
                </c:pt>
                <c:pt idx="261">
                  <c:v>19.434944505381647</c:v>
                </c:pt>
                <c:pt idx="262">
                  <c:v>19.465533868270917</c:v>
                </c:pt>
                <c:pt idx="263">
                  <c:v>19.48964847405766</c:v>
                </c:pt>
                <c:pt idx="264">
                  <c:v>19.507288110861349</c:v>
                </c:pt>
                <c:pt idx="265">
                  <c:v>19.518456169215426</c:v>
                </c:pt>
                <c:pt idx="266">
                  <c:v>19.523159526859612</c:v>
                </c:pt>
                <c:pt idx="267">
                  <c:v>19.521408430641745</c:v>
                </c:pt>
                <c:pt idx="268">
                  <c:v>19.513216375979937</c:v>
                </c:pt>
                <c:pt idx="269">
                  <c:v>19.498599984325047</c:v>
                </c:pt>
                <c:pt idx="270">
                  <c:v>19.477578879049261</c:v>
                </c:pt>
                <c:pt idx="271">
                  <c:v>19.450175560172141</c:v>
                </c:pt>
                <c:pt idx="272">
                  <c:v>19.416415278318055</c:v>
                </c:pt>
                <c:pt idx="273">
                  <c:v>19.376325908282158</c:v>
                </c:pt>
                <c:pt idx="274">
                  <c:v>19.32993782256165</c:v>
                </c:pt>
                <c:pt idx="275">
                  <c:v>19.277283765190298</c:v>
                </c:pt>
                <c:pt idx="276">
                  <c:v>19.218398726192248</c:v>
                </c:pt>
                <c:pt idx="277">
                  <c:v>19.153319816950262</c:v>
                </c:pt>
                <c:pt idx="278">
                  <c:v>19.082086146761146</c:v>
                </c:pt>
                <c:pt idx="279">
                  <c:v>19.004738700828398</c:v>
                </c:pt>
                <c:pt idx="280">
                  <c:v>18.921320219919942</c:v>
                </c:pt>
                <c:pt idx="281">
                  <c:v>18.831875081895333</c:v>
                </c:pt>
                <c:pt idx="282">
                  <c:v>18.736449185284471</c:v>
                </c:pt>
                <c:pt idx="283">
                  <c:v>18.635089835076897</c:v>
                </c:pt>
                <c:pt idx="284">
                  <c:v>18.527845630858568</c:v>
                </c:pt>
                <c:pt idx="285">
                  <c:v>18.414766357410507</c:v>
                </c:pt>
                <c:pt idx="286">
                  <c:v>18.295902877862911</c:v>
                </c:pt>
                <c:pt idx="287">
                  <c:v>18.171307029476285</c:v>
                </c:pt>
                <c:pt idx="288">
                  <c:v>18.04103152210153</c:v>
                </c:pt>
                <c:pt idx="289">
                  <c:v>17.905129839350852</c:v>
                </c:pt>
                <c:pt idx="290">
                  <c:v>17.763656142492401</c:v>
                </c:pt>
                <c:pt idx="291">
                  <c:v>17.616665177063268</c:v>
                </c:pt>
                <c:pt idx="292">
                  <c:v>17.464212182178809</c:v>
                </c:pt>
                <c:pt idx="293">
                  <c:v>17.306352802498864</c:v>
                </c:pt>
                <c:pt idx="294">
                  <c:v>17.143143002796815</c:v>
                </c:pt>
                <c:pt idx="295">
                  <c:v>16.974638985062711</c:v>
                </c:pt>
                <c:pt idx="296">
                  <c:v>16.800897108057715</c:v>
                </c:pt>
                <c:pt idx="297">
                  <c:v>16.621973809225274</c:v>
                </c:pt>
                <c:pt idx="298">
                  <c:v>16.437925528852439</c:v>
                </c:pt>
                <c:pt idx="299">
                  <c:v>16.24880863636406</c:v>
                </c:pt>
                <c:pt idx="300">
                  <c:v>16.05467935862357</c:v>
                </c:pt>
                <c:pt idx="301">
                  <c:v>15.855593710105085</c:v>
                </c:pt>
                <c:pt idx="302">
                  <c:v>15.651607424793987</c:v>
                </c:pt>
                <c:pt idx="303">
                  <c:v>15.442775889666869</c:v>
                </c:pt>
                <c:pt idx="304">
                  <c:v>15.229154079595997</c:v>
                </c:pt>
                <c:pt idx="305">
                  <c:v>15.010796493518638</c:v>
                </c:pt>
                <c:pt idx="306">
                  <c:v>14.7877570917084</c:v>
                </c:pt>
                <c:pt idx="307">
                  <c:v>14.560089233982529</c:v>
                </c:pt>
                <c:pt idx="308">
                  <c:v>14.327845618678214</c:v>
                </c:pt>
                <c:pt idx="309">
                  <c:v>14.091078222229161</c:v>
                </c:pt>
                <c:pt idx="310">
                  <c:v>13.849838239175194</c:v>
                </c:pt>
                <c:pt idx="311">
                  <c:v>13.604176022437995</c:v>
                </c:pt>
                <c:pt idx="312">
                  <c:v>13.354141023699041</c:v>
                </c:pt>
                <c:pt idx="313">
                  <c:v>13.099781733718867</c:v>
                </c:pt>
                <c:pt idx="314">
                  <c:v>12.84114562244147</c:v>
                </c:pt>
                <c:pt idx="315">
                  <c:v>12.578279078733303</c:v>
                </c:pt>
                <c:pt idx="316">
                  <c:v>12.311227349613398</c:v>
                </c:pt>
                <c:pt idx="317">
                  <c:v>12.040034478838857</c:v>
                </c:pt>
                <c:pt idx="318">
                  <c:v>11.764743244720416</c:v>
                </c:pt>
                <c:pt idx="319">
                  <c:v>11.485395097053143</c:v>
                </c:pt>
                <c:pt idx="320">
                  <c:v>11.202030093060435</c:v>
                </c:pt>
                <c:pt idx="321">
                  <c:v>10.914686832264248</c:v>
                </c:pt>
                <c:pt idx="322">
                  <c:v>10.623402390210828</c:v>
                </c:pt>
                <c:pt idx="323">
                  <c:v>10.328212250999606</c:v>
                </c:pt>
                <c:pt idx="324">
                  <c:v>10.029150238584807</c:v>
                </c:pt>
                <c:pt idx="325">
                  <c:v>9.7262484468423001</c:v>
                </c:pt>
                <c:pt idx="326">
                  <c:v>9.4195371684213036</c:v>
                </c:pt>
                <c:pt idx="327">
                  <c:v>9.1090448224302687</c:v>
                </c:pt>
                <c:pt idx="328">
                  <c:v>8.7947978810400844</c:v>
                </c:pt>
                <c:pt idx="329">
                  <c:v>8.4768207951244658</c:v>
                </c:pt>
                <c:pt idx="330">
                  <c:v>8.1551359191010793</c:v>
                </c:pt>
                <c:pt idx="331">
                  <c:v>7.8297634351812233</c:v>
                </c:pt>
                <c:pt idx="332">
                  <c:v>7.5007212772911629</c:v>
                </c:pt>
                <c:pt idx="333">
                  <c:v>7.168025054984561</c:v>
                </c:pt>
                <c:pt idx="334">
                  <c:v>6.8316879777313737</c:v>
                </c:pt>
                <c:pt idx="335">
                  <c:v>6.4917207800417707</c:v>
                </c:pt>
                <c:pt idx="336">
                  <c:v>6.1481316479630541</c:v>
                </c:pt>
                <c:pt idx="337">
                  <c:v>5.8009261475792107</c:v>
                </c:pt>
                <c:pt idx="338">
                  <c:v>5.4501071562405086</c:v>
                </c:pt>
                <c:pt idx="339">
                  <c:v>5.0956747973637002</c:v>
                </c:pt>
                <c:pt idx="340">
                  <c:v>4.7376263797632836</c:v>
                </c:pt>
                <c:pt idx="341">
                  <c:v>4.3759563426126</c:v>
                </c:pt>
                <c:pt idx="342">
                  <c:v>4.0106562072814977</c:v>
                </c:pt>
                <c:pt idx="343">
                  <c:v>3.6417145374637885</c:v>
                </c:pt>
                <c:pt idx="344">
                  <c:v>3.2691169091891172</c:v>
                </c:pt>
                <c:pt idx="345">
                  <c:v>2.8928458925132468</c:v>
                </c:pt>
                <c:pt idx="346">
                  <c:v>2.5128810469016285</c:v>
                </c:pt>
                <c:pt idx="347">
                  <c:v>2.1291989325577179</c:v>
                </c:pt>
                <c:pt idx="348">
                  <c:v>1.7417731402115249</c:v>
                </c:pt>
                <c:pt idx="349">
                  <c:v>1.3505743421656398</c:v>
                </c:pt>
                <c:pt idx="350">
                  <c:v>0.95557036770528136</c:v>
                </c:pt>
                <c:pt idx="351">
                  <c:v>0.55672630630916764</c:v>
                </c:pt>
                <c:pt idx="352">
                  <c:v>0.15400464245798173</c:v>
                </c:pt>
                <c:pt idx="353">
                  <c:v>-0.25263457378333709</c:v>
                </c:pt>
                <c:pt idx="354">
                  <c:v>-0.66323351582367185</c:v>
                </c:pt>
                <c:pt idx="355">
                  <c:v>-1.0778363242282043</c:v>
                </c:pt>
                <c:pt idx="356">
                  <c:v>-1.4964887995559588</c:v>
                </c:pt>
                <c:pt idx="357">
                  <c:v>-1.9192380384093664</c:v>
                </c:pt>
                <c:pt idx="358">
                  <c:v>-2.3461320062649005</c:v>
                </c:pt>
                <c:pt idx="359">
                  <c:v>-2.7772190401530725</c:v>
                </c:pt>
                <c:pt idx="360">
                  <c:v>-3.2125472737539251</c:v>
                </c:pt>
              </c:numCache>
            </c:numRef>
          </c:yVal>
          <c:smooth val="1"/>
        </c:ser>
        <c:ser>
          <c:idx val="2"/>
          <c:order val="2"/>
          <c:tx>
            <c:v>G6x</c:v>
          </c:tx>
          <c:marker>
            <c:symbol val="none"/>
          </c:marker>
          <c:xVal>
            <c:numRef>
              <c:f>Sayfa1!$A$14:$A$374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Sayfa1!$AD$14:$AD$374</c:f>
              <c:numCache>
                <c:formatCode>General</c:formatCode>
                <c:ptCount val="361"/>
                <c:pt idx="0">
                  <c:v>-19.730970292800265</c:v>
                </c:pt>
                <c:pt idx="1">
                  <c:v>-18.886250337328843</c:v>
                </c:pt>
                <c:pt idx="2">
                  <c:v>-17.997549931175396</c:v>
                </c:pt>
                <c:pt idx="3">
                  <c:v>-17.064019589306774</c:v>
                </c:pt>
                <c:pt idx="4">
                  <c:v>-16.084828134042564</c:v>
                </c:pt>
                <c:pt idx="5">
                  <c:v>-15.059167605511632</c:v>
                </c:pt>
                <c:pt idx="6">
                  <c:v>-13.98625881163507</c:v>
                </c:pt>
                <c:pt idx="7">
                  <c:v>-12.865357572186758</c:v>
                </c:pt>
                <c:pt idx="8">
                  <c:v>-11.695761712581714</c:v>
                </c:pt>
                <c:pt idx="9">
                  <c:v>-10.476818863368178</c:v>
                </c:pt>
                <c:pt idx="10">
                  <c:v>-9.2079351207639242</c:v>
                </c:pt>
                <c:pt idx="11">
                  <c:v>-7.8885846217377527</c:v>
                </c:pt>
                <c:pt idx="12">
                  <c:v>-6.5183200838422923</c:v>
                </c:pt>
                <c:pt idx="13">
                  <c:v>-5.0967843549614447</c:v>
                </c:pt>
                <c:pt idx="14">
                  <c:v>-3.6237230110253797</c:v>
                </c:pt>
                <c:pt idx="15">
                  <c:v>-2.0989980302290672</c:v>
                </c:pt>
                <c:pt idx="16">
                  <c:v>-0.52260256000281302</c:v>
                </c:pt>
                <c:pt idx="17">
                  <c:v>1.1053232224471259</c:v>
                </c:pt>
                <c:pt idx="18">
                  <c:v>2.7844751741592582</c:v>
                </c:pt>
                <c:pt idx="19">
                  <c:v>4.5143672159521238</c:v>
                </c:pt>
                <c:pt idx="20">
                  <c:v>6.2943123954532449</c:v>
                </c:pt>
                <c:pt idx="21">
                  <c:v>8.1234030830895598</c:v>
                </c:pt>
                <c:pt idx="22">
                  <c:v>10.00049043664292</c:v>
                </c:pt>
                <c:pt idx="23">
                  <c:v>11.924163310807554</c:v>
                </c:pt>
                <c:pt idx="24">
                  <c:v>13.892726833614423</c:v>
                </c:pt>
                <c:pt idx="25">
                  <c:v>15.904180921299581</c:v>
                </c:pt>
                <c:pt idx="26">
                  <c:v>17.95619905662091</c:v>
                </c:pt>
                <c:pt idx="27">
                  <c:v>20.04610771191502</c:v>
                </c:pt>
                <c:pt idx="28">
                  <c:v>22.170866856115257</c:v>
                </c:pt>
                <c:pt idx="29">
                  <c:v>24.327052042940579</c:v>
                </c:pt>
                <c:pt idx="30">
                  <c:v>26.510838633489548</c:v>
                </c:pt>
                <c:pt idx="31">
                  <c:v>28.717988758109428</c:v>
                </c:pt>
                <c:pt idx="32">
                  <c:v>30.943841666787648</c:v>
                </c:pt>
                <c:pt idx="33">
                  <c:v>33.183308151191241</c:v>
                </c:pt>
                <c:pt idx="34">
                  <c:v>35.430869741303383</c:v>
                </c:pt>
                <c:pt idx="35">
                  <c:v>37.680583381619627</c:v>
                </c:pt>
                <c:pt idx="36">
                  <c:v>39.926092272272953</c:v>
                </c:pt>
                <c:pt idx="37">
                  <c:v>42.160643515637979</c:v>
                </c:pt>
                <c:pt idx="38">
                  <c:v>44.377113135689207</c:v>
                </c:pt>
                <c:pt idx="39">
                  <c:v>46.568038933166775</c:v>
                </c:pt>
                <c:pt idx="40">
                  <c:v>48.725661502927892</c:v>
                </c:pt>
                <c:pt idx="41">
                  <c:v>50.841973570575263</c:v>
                </c:pt>
                <c:pt idx="42">
                  <c:v>52.908777605021996</c:v>
                </c:pt>
                <c:pt idx="43">
                  <c:v>54.91775143543056</c:v>
                </c:pt>
                <c:pt idx="44">
                  <c:v>56.86052135035014</c:v>
                </c:pt>
                <c:pt idx="45">
                  <c:v>58.728741891354495</c:v>
                </c:pt>
                <c:pt idx="46">
                  <c:v>60.514181282582776</c:v>
                </c:pt>
                <c:pt idx="47">
                  <c:v>62.208811172524456</c:v>
                </c:pt>
                <c:pt idx="48">
                  <c:v>63.804899117730209</c:v>
                </c:pt>
                <c:pt idx="49">
                  <c:v>65.295102023087026</c:v>
                </c:pt>
                <c:pt idx="50">
                  <c:v>66.672558583003962</c:v>
                </c:pt>
                <c:pt idx="51">
                  <c:v>67.930978654503321</c:v>
                </c:pt>
                <c:pt idx="52">
                  <c:v>69.064727447088231</c:v>
                </c:pt>
                <c:pt idx="53">
                  <c:v>70.068902442906975</c:v>
                </c:pt>
                <c:pt idx="54">
                  <c:v>70.93940106815873</c:v>
                </c:pt>
                <c:pt idx="55">
                  <c:v>71.672977322834768</c:v>
                </c:pt>
                <c:pt idx="56">
                  <c:v>72.267285836241939</c:v>
                </c:pt>
                <c:pt idx="57">
                  <c:v>72.720912141526725</c:v>
                </c:pt>
                <c:pt idx="58">
                  <c:v>73.033388340767701</c:v>
                </c:pt>
                <c:pt idx="59">
                  <c:v>73.205193746991995</c:v>
                </c:pt>
                <c:pt idx="60">
                  <c:v>73.237740522270201</c:v>
                </c:pt>
                <c:pt idx="61">
                  <c:v>73.133344762265608</c:v>
                </c:pt>
                <c:pt idx="62">
                  <c:v>72.89518388776554</c:v>
                </c:pt>
                <c:pt idx="63">
                  <c:v>72.527241574779993</c:v>
                </c:pt>
                <c:pt idx="64">
                  <c:v>72.034241771192384</c:v>
                </c:pt>
                <c:pt idx="65">
                  <c:v>71.42157359762399</c:v>
                </c:pt>
                <c:pt idx="66">
                  <c:v>70.695209105110408</c:v>
                </c:pt>
                <c:pt idx="67">
                  <c:v>69.861615958765597</c:v>
                </c:pt>
                <c:pt idx="68">
                  <c:v>68.927667135482139</c:v>
                </c:pt>
                <c:pt idx="69">
                  <c:v>67.90054966957112</c:v>
                </c:pt>
                <c:pt idx="70">
                  <c:v>66.787674361052055</c:v>
                </c:pt>
                <c:pt idx="71">
                  <c:v>65.59658818765476</c:v>
                </c:pt>
                <c:pt idx="72">
                  <c:v>64.334890945739673</c:v>
                </c:pt>
                <c:pt idx="73">
                  <c:v>63.010157400273791</c:v>
                </c:pt>
                <c:pt idx="74">
                  <c:v>61.629865962725354</c:v>
                </c:pt>
                <c:pt idx="75">
                  <c:v>60.2013346503458</c:v>
                </c:pt>
                <c:pt idx="76">
                  <c:v>58.731664821637793</c:v>
                </c:pt>
                <c:pt idx="77">
                  <c:v>57.227692939834228</c:v>
                </c:pt>
                <c:pt idx="78">
                  <c:v>55.695950395963791</c:v>
                </c:pt>
                <c:pt idx="79">
                  <c:v>54.142631230513203</c:v>
                </c:pt>
                <c:pt idx="80">
                  <c:v>52.573567430781878</c:v>
                </c:pt>
                <c:pt idx="81">
                  <c:v>50.994211350945797</c:v>
                </c:pt>
                <c:pt idx="82">
                  <c:v>49.409624703217439</c:v>
                </c:pt>
                <c:pt idx="83">
                  <c:v>47.824473499713413</c:v>
                </c:pt>
                <c:pt idx="84">
                  <c:v>46.243028283138159</c:v>
                </c:pt>
                <c:pt idx="85">
                  <c:v>44.669168966993254</c:v>
                </c:pt>
                <c:pt idx="86">
                  <c:v>43.10639360915826</c:v>
                </c:pt>
                <c:pt idx="87">
                  <c:v>41.557830462683505</c:v>
                </c:pt>
                <c:pt idx="88">
                  <c:v>40.026252680875103</c:v>
                </c:pt>
                <c:pt idx="89">
                  <c:v>38.514095096824938</c:v>
                </c:pt>
                <c:pt idx="90">
                  <c:v>37.023472547358445</c:v>
                </c:pt>
                <c:pt idx="91">
                  <c:v>35.556199265222801</c:v>
                </c:pt>
                <c:pt idx="92">
                  <c:v>34.113808918914089</c:v>
                </c:pt>
                <c:pt idx="93">
                  <c:v>32.697574934955583</c:v>
                </c:pt>
                <c:pt idx="94">
                  <c:v>31.308530791189746</c:v>
                </c:pt>
                <c:pt idx="95">
                  <c:v>29.947490020609777</c:v>
                </c:pt>
                <c:pt idx="96">
                  <c:v>28.615065712635612</c:v>
                </c:pt>
                <c:pt idx="97">
                  <c:v>27.311689341998875</c:v>
                </c:pt>
                <c:pt idx="98">
                  <c:v>26.037628794287031</c:v>
                </c:pt>
                <c:pt idx="99">
                  <c:v>24.793005491586452</c:v>
                </c:pt>
                <c:pt idx="100">
                  <c:v>23.577810551646046</c:v>
                </c:pt>
                <c:pt idx="101">
                  <c:v>22.391919939721451</c:v>
                </c:pt>
                <c:pt idx="102">
                  <c:v>21.23510859400325</c:v>
                </c:pt>
                <c:pt idx="103">
                  <c:v>20.10706352360895</c:v>
                </c:pt>
                <c:pt idx="104">
                  <c:v>19.007395892855445</c:v>
                </c:pt>
                <c:pt idx="105">
                  <c:v>17.935652117285048</c:v>
                </c:pt>
                <c:pt idx="106">
                  <c:v>16.891324006047505</c:v>
                </c:pt>
                <c:pt idx="107">
                  <c:v>15.873857992091764</c:v>
                </c:pt>
                <c:pt idx="108">
                  <c:v>14.882663496498873</c:v>
                </c:pt>
                <c:pt idx="109">
                  <c:v>13.917120476523637</c:v>
                </c:pt>
                <c:pt idx="110">
                  <c:v>12.976586208741459</c:v>
                </c:pt>
                <c:pt idx="111">
                  <c:v>12.060401359400487</c:v>
                </c:pt>
                <c:pt idx="112">
                  <c:v>11.167895393851225</c:v>
                </c:pt>
                <c:pt idx="113">
                  <c:v>10.298391375965394</c:v>
                </c:pt>
                <c:pt idx="114">
                  <c:v>9.4512102069314672</c:v>
                </c:pt>
                <c:pt idx="115">
                  <c:v>8.6256743508553697</c:v>
                </c:pt>
                <c:pt idx="116">
                  <c:v>7.8211110923377767</c:v>
                </c:pt>
                <c:pt idx="117">
                  <c:v>7.0368553687247388</c:v>
                </c:pt>
                <c:pt idx="118">
                  <c:v>6.2722522171338984</c:v>
                </c:pt>
                <c:pt idx="119">
                  <c:v>5.5266588737027824</c:v>
                </c:pt>
                <c:pt idx="120">
                  <c:v>4.7994465598449629</c:v>
                </c:pt>
                <c:pt idx="121">
                  <c:v>4.090001987675679</c:v>
                </c:pt>
                <c:pt idx="122">
                  <c:v>3.3977286142156178</c:v>
                </c:pt>
                <c:pt idx="123">
                  <c:v>2.722047671519114</c:v>
                </c:pt>
                <c:pt idx="124">
                  <c:v>2.062398997528339</c:v>
                </c:pt>
                <c:pt idx="125">
                  <c:v>1.4182416902245478</c:v>
                </c:pt>
                <c:pt idx="126">
                  <c:v>0.78905460555687768</c:v>
                </c:pt>
                <c:pt idx="127">
                  <c:v>0.17433671767011738</c:v>
                </c:pt>
                <c:pt idx="128">
                  <c:v>-0.42639264187904757</c:v>
                </c:pt>
                <c:pt idx="129">
                  <c:v>-1.0135936509111421</c:v>
                </c:pt>
                <c:pt idx="130">
                  <c:v>-1.5877059559785902</c:v>
                </c:pt>
                <c:pt idx="131">
                  <c:v>-2.1491487122833721</c:v>
                </c:pt>
                <c:pt idx="132">
                  <c:v>-2.6983206934684922</c:v>
                </c:pt>
                <c:pt idx="133">
                  <c:v>-3.2356004617990575</c:v>
                </c:pt>
                <c:pt idx="134">
                  <c:v>-3.7613465903463243</c:v>
                </c:pt>
                <c:pt idx="135">
                  <c:v>-4.2758979297806334</c:v>
                </c:pt>
                <c:pt idx="136">
                  <c:v>-4.7795739132856632</c:v>
                </c:pt>
                <c:pt idx="137">
                  <c:v>-5.2726748939192163</c:v>
                </c:pt>
                <c:pt idx="138">
                  <c:v>-5.7554825094847253</c:v>
                </c:pt>
                <c:pt idx="139">
                  <c:v>-6.2282600706366891</c:v>
                </c:pt>
                <c:pt idx="140">
                  <c:v>-6.6912529685385653</c:v>
                </c:pt>
                <c:pt idx="141">
                  <c:v>-7.14468909892536</c:v>
                </c:pt>
                <c:pt idx="142">
                  <c:v>-7.5887792998919252</c:v>
                </c:pt>
                <c:pt idx="143">
                  <c:v>-8.0237178011592434</c:v>
                </c:pt>
                <c:pt idx="144">
                  <c:v>-8.4496826829364302</c:v>
                </c:pt>
                <c:pt idx="145">
                  <c:v>-8.8668363428363417</c:v>
                </c:pt>
                <c:pt idx="146">
                  <c:v>-9.2753259695883692</c:v>
                </c:pt>
                <c:pt idx="147">
                  <c:v>-9.6752840225533667</c:v>
                </c:pt>
                <c:pt idx="148">
                  <c:v>-10.066828716265549</c:v>
                </c:pt>
                <c:pt idx="149">
                  <c:v>-10.450064509423679</c:v>
                </c:pt>
                <c:pt idx="150">
                  <c:v>-10.825082597918989</c:v>
                </c:pt>
                <c:pt idx="151">
                  <c:v>-11.191961411630079</c:v>
                </c:pt>
                <c:pt idx="152">
                  <c:v>-11.55076711483796</c:v>
                </c:pt>
                <c:pt idx="153">
                  <c:v>-11.901554110211142</c:v>
                </c:pt>
                <c:pt idx="154">
                  <c:v>-12.244365546395837</c:v>
                </c:pt>
                <c:pt idx="155">
                  <c:v>-12.57923382930832</c:v>
                </c:pt>
                <c:pt idx="156">
                  <c:v>-12.906181137279265</c:v>
                </c:pt>
                <c:pt idx="157">
                  <c:v>-13.225219940233188</c:v>
                </c:pt>
                <c:pt idx="158">
                  <c:v>-13.536353523108541</c:v>
                </c:pt>
                <c:pt idx="159">
                  <c:v>-13.839576513739249</c:v>
                </c:pt>
                <c:pt idx="160">
                  <c:v>-14.134875415411278</c:v>
                </c:pt>
                <c:pt idx="161">
                  <c:v>-14.422229144307645</c:v>
                </c:pt>
                <c:pt idx="162">
                  <c:v>-14.701609572026994</c:v>
                </c:pt>
                <c:pt idx="163">
                  <c:v>-14.972982073341312</c:v>
                </c:pt>
                <c:pt idx="164">
                  <c:v>-15.236306079319661</c:v>
                </c:pt>
                <c:pt idx="165">
                  <c:v>-15.491535635904508</c:v>
                </c:pt>
                <c:pt idx="166">
                  <c:v>-15.73861996797878</c:v>
                </c:pt>
                <c:pt idx="167">
                  <c:v>-15.977504048907928</c:v>
                </c:pt>
                <c:pt idx="168">
                  <c:v>-16.208129175481801</c:v>
                </c:pt>
                <c:pt idx="169">
                  <c:v>-16.430433548117403</c:v>
                </c:pt>
                <c:pt idx="170">
                  <c:v>-16.644352856115347</c:v>
                </c:pt>
                <c:pt idx="171">
                  <c:v>-16.849820867689182</c:v>
                </c:pt>
                <c:pt idx="172">
                  <c:v>-17.046770024414315</c:v>
                </c:pt>
                <c:pt idx="173">
                  <c:v>-17.235132039661494</c:v>
                </c:pt>
                <c:pt idx="174">
                  <c:v>-17.414838500501752</c:v>
                </c:pt>
                <c:pt idx="175">
                  <c:v>-17.585821472486355</c:v>
                </c:pt>
                <c:pt idx="176">
                  <c:v>-17.748014106621728</c:v>
                </c:pt>
                <c:pt idx="177">
                  <c:v>-17.901351247774588</c:v>
                </c:pt>
                <c:pt idx="178">
                  <c:v>-18.045770043658621</c:v>
                </c:pt>
                <c:pt idx="179">
                  <c:v>-18.181210553468389</c:v>
                </c:pt>
                <c:pt idx="180">
                  <c:v>-18.307616355144098</c:v>
                </c:pt>
                <c:pt idx="181">
                  <c:v>-18.424935150167254</c:v>
                </c:pt>
                <c:pt idx="182">
                  <c:v>-18.533119364707861</c:v>
                </c:pt>
                <c:pt idx="183">
                  <c:v>-18.632126745866337</c:v>
                </c:pt>
                <c:pt idx="184">
                  <c:v>-18.721920951678229</c:v>
                </c:pt>
                <c:pt idx="185">
                  <c:v>-18.80247213347976</c:v>
                </c:pt>
                <c:pt idx="186">
                  <c:v>-18.873757509165557</c:v>
                </c:pt>
                <c:pt idx="187">
                  <c:v>-18.935761925808713</c:v>
                </c:pt>
                <c:pt idx="188">
                  <c:v>-18.988478410057215</c:v>
                </c:pt>
                <c:pt idx="189">
                  <c:v>-19.031908704671338</c:v>
                </c:pt>
                <c:pt idx="190">
                  <c:v>-19.06606378952333</c:v>
                </c:pt>
                <c:pt idx="191">
                  <c:v>-19.090964385344979</c:v>
                </c:pt>
                <c:pt idx="192">
                  <c:v>-19.1066414384801</c:v>
                </c:pt>
                <c:pt idx="193">
                  <c:v>-19.113136584880362</c:v>
                </c:pt>
                <c:pt idx="194">
                  <c:v>-19.110502591569656</c:v>
                </c:pt>
                <c:pt idx="195">
                  <c:v>-19.098803773802647</c:v>
                </c:pt>
                <c:pt idx="196">
                  <c:v>-19.078116386148317</c:v>
                </c:pt>
                <c:pt idx="197">
                  <c:v>-19.048528985748781</c:v>
                </c:pt>
                <c:pt idx="198">
                  <c:v>-19.010142766029158</c:v>
                </c:pt>
                <c:pt idx="199">
                  <c:v>-18.963071859173919</c:v>
                </c:pt>
                <c:pt idx="200">
                  <c:v>-18.907443605732357</c:v>
                </c:pt>
                <c:pt idx="201">
                  <c:v>-18.843398789775474</c:v>
                </c:pt>
                <c:pt idx="202">
                  <c:v>-18.771091838095614</c:v>
                </c:pt>
                <c:pt idx="203">
                  <c:v>-18.690690982021572</c:v>
                </c:pt>
                <c:pt idx="204">
                  <c:v>-18.60237838051107</c:v>
                </c:pt>
                <c:pt idx="205">
                  <c:v>-18.506350203285535</c:v>
                </c:pt>
                <c:pt idx="206">
                  <c:v>-18.40281667288113</c:v>
                </c:pt>
                <c:pt idx="207">
                  <c:v>-18.292002064612177</c:v>
                </c:pt>
                <c:pt idx="208">
                  <c:v>-18.174144663572754</c:v>
                </c:pt>
                <c:pt idx="209">
                  <c:v>-18.049496677939921</c:v>
                </c:pt>
                <c:pt idx="210">
                  <c:v>-17.918324107990109</c:v>
                </c:pt>
                <c:pt idx="211">
                  <c:v>-17.780906570393412</c:v>
                </c:pt>
                <c:pt idx="212">
                  <c:v>-17.637537077511219</c:v>
                </c:pt>
                <c:pt idx="213">
                  <c:v>-17.488521771589848</c:v>
                </c:pt>
                <c:pt idx="214">
                  <c:v>-17.334179613913935</c:v>
                </c:pt>
                <c:pt idx="215">
                  <c:v>-17.174842029158995</c:v>
                </c:pt>
                <c:pt idx="216">
                  <c:v>-17.010852505360948</c:v>
                </c:pt>
                <c:pt idx="217">
                  <c:v>-16.842566150101767</c:v>
                </c:pt>
                <c:pt idx="218">
                  <c:v>-16.67034920369079</c:v>
                </c:pt>
                <c:pt idx="219">
                  <c:v>-16.494578510303374</c:v>
                </c:pt>
                <c:pt idx="220">
                  <c:v>-16.31564094821821</c:v>
                </c:pt>
                <c:pt idx="221">
                  <c:v>-16.133932820471994</c:v>
                </c:pt>
                <c:pt idx="222">
                  <c:v>-15.949859207424193</c:v>
                </c:pt>
                <c:pt idx="223">
                  <c:v>-15.763833282893772</c:v>
                </c:pt>
                <c:pt idx="224">
                  <c:v>-15.576275595692977</c:v>
                </c:pt>
                <c:pt idx="225">
                  <c:v>-15.387613318539213</c:v>
                </c:pt>
                <c:pt idx="226">
                  <c:v>-15.198279466475279</c:v>
                </c:pt>
                <c:pt idx="227">
                  <c:v>-15.008712087066209</c:v>
                </c:pt>
                <c:pt idx="228">
                  <c:v>-14.819353424771448</c:v>
                </c:pt>
                <c:pt idx="229">
                  <c:v>-14.630649062008793</c:v>
                </c:pt>
                <c:pt idx="230">
                  <c:v>-14.443047039533646</c:v>
                </c:pt>
                <c:pt idx="231">
                  <c:v>-14.256996958851419</c:v>
                </c:pt>
                <c:pt idx="232">
                  <c:v>-14.072949069462052</c:v>
                </c:pt>
                <c:pt idx="233">
                  <c:v>-13.89135334380355</c:v>
                </c:pt>
                <c:pt idx="234">
                  <c:v>-13.712658542815307</c:v>
                </c:pt>
                <c:pt idx="235">
                  <c:v>-13.537311275080461</c:v>
                </c:pt>
                <c:pt idx="236">
                  <c:v>-13.365755052531636</c:v>
                </c:pt>
                <c:pt idx="237">
                  <c:v>-13.198429345714182</c:v>
                </c:pt>
                <c:pt idx="238">
                  <c:v>-13.035768641595665</c:v>
                </c:pt>
                <c:pt idx="239">
                  <c:v>-12.878201506890269</c:v>
                </c:pt>
                <c:pt idx="240">
                  <c:v>-12.726149659833091</c:v>
                </c:pt>
                <c:pt idx="241">
                  <c:v>-12.580027053289372</c:v>
                </c:pt>
                <c:pt idx="242">
                  <c:v>-12.440238972021804</c:v>
                </c:pt>
                <c:pt idx="243">
                  <c:v>-12.307181146862836</c:v>
                </c:pt>
                <c:pt idx="244">
                  <c:v>-12.18123888844916</c:v>
                </c:pt>
                <c:pt idx="245">
                  <c:v>-12.062786243075218</c:v>
                </c:pt>
                <c:pt idx="246">
                  <c:v>-11.952185173109246</c:v>
                </c:pt>
                <c:pt idx="247">
                  <c:v>-11.84978476429213</c:v>
                </c:pt>
                <c:pt idx="248">
                  <c:v>-11.755920462106506</c:v>
                </c:pt>
                <c:pt idx="249">
                  <c:v>-11.670913339260981</c:v>
                </c:pt>
                <c:pt idx="250">
                  <c:v>-11.595069396185037</c:v>
                </c:pt>
                <c:pt idx="251">
                  <c:v>-11.528678896273208</c:v>
                </c:pt>
                <c:pt idx="252">
                  <c:v>-11.472015737454287</c:v>
                </c:pt>
                <c:pt idx="253">
                  <c:v>-11.425336861494749</c:v>
                </c:pt>
                <c:pt idx="254">
                  <c:v>-11.388881702274137</c:v>
                </c:pt>
                <c:pt idx="255">
                  <c:v>-11.362871674095846</c:v>
                </c:pt>
                <c:pt idx="256">
                  <c:v>-11.347509700923398</c:v>
                </c:pt>
                <c:pt idx="257">
                  <c:v>-11.342979787254663</c:v>
                </c:pt>
                <c:pt idx="258">
                  <c:v>-11.349446631172295</c:v>
                </c:pt>
                <c:pt idx="259">
                  <c:v>-11.367055279934977</c:v>
                </c:pt>
                <c:pt idx="260">
                  <c:v>-11.39593082830207</c:v>
                </c:pt>
                <c:pt idx="261">
                  <c:v>-11.436178159616871</c:v>
                </c:pt>
                <c:pt idx="262">
                  <c:v>-11.487881729509599</c:v>
                </c:pt>
                <c:pt idx="263">
                  <c:v>-11.55110539192216</c:v>
                </c:pt>
                <c:pt idx="264">
                  <c:v>-11.625892267003357</c:v>
                </c:pt>
                <c:pt idx="265">
                  <c:v>-11.712264650276923</c:v>
                </c:pt>
                <c:pt idx="266">
                  <c:v>-11.810223962343363</c:v>
                </c:pt>
                <c:pt idx="267">
                  <c:v>-11.919750738245387</c:v>
                </c:pt>
                <c:pt idx="268">
                  <c:v>-12.040804655500251</c:v>
                </c:pt>
                <c:pt idx="269">
                  <c:v>-12.173324599687398</c:v>
                </c:pt>
                <c:pt idx="270">
                  <c:v>-12.317228766370178</c:v>
                </c:pt>
                <c:pt idx="271">
                  <c:v>-12.472414798032164</c:v>
                </c:pt>
                <c:pt idx="272">
                  <c:v>-12.638759954617164</c:v>
                </c:pt>
                <c:pt idx="273">
                  <c:v>-12.816121316182068</c:v>
                </c:pt>
                <c:pt idx="274">
                  <c:v>-13.004336016097248</c:v>
                </c:pt>
                <c:pt idx="275">
                  <c:v>-13.203221503168102</c:v>
                </c:pt>
                <c:pt idx="276">
                  <c:v>-13.412575830995006</c:v>
                </c:pt>
                <c:pt idx="277">
                  <c:v>-13.632177972844147</c:v>
                </c:pt>
                <c:pt idx="278">
                  <c:v>-13.861788160265039</c:v>
                </c:pt>
                <c:pt idx="279">
                  <c:v>-14.101148243660493</c:v>
                </c:pt>
                <c:pt idx="280">
                  <c:v>-14.349982072995168</c:v>
                </c:pt>
                <c:pt idx="281">
                  <c:v>-14.607995896815412</c:v>
                </c:pt>
                <c:pt idx="282">
                  <c:v>-14.874878777747284</c:v>
                </c:pt>
                <c:pt idx="283">
                  <c:v>-15.150303022641861</c:v>
                </c:pt>
                <c:pt idx="284">
                  <c:v>-15.433924625543314</c:v>
                </c:pt>
                <c:pt idx="285">
                  <c:v>-15.725383721671328</c:v>
                </c:pt>
                <c:pt idx="286">
                  <c:v>-16.024305050627209</c:v>
                </c:pt>
                <c:pt idx="287">
                  <c:v>-16.330298427060427</c:v>
                </c:pt>
                <c:pt idx="288">
                  <c:v>-16.64295921705963</c:v>
                </c:pt>
                <c:pt idx="289">
                  <c:v>-16.96186881856913</c:v>
                </c:pt>
                <c:pt idx="290">
                  <c:v>-17.286595144168064</c:v>
                </c:pt>
                <c:pt idx="291">
                  <c:v>-17.616693104592237</c:v>
                </c:pt>
                <c:pt idx="292">
                  <c:v>-17.951705091423072</c:v>
                </c:pt>
                <c:pt idx="293">
                  <c:v>-18.291161457415427</c:v>
                </c:pt>
                <c:pt idx="294">
                  <c:v>-18.634580992985533</c:v>
                </c:pt>
                <c:pt idx="295">
                  <c:v>-18.981471397432124</c:v>
                </c:pt>
                <c:pt idx="296">
                  <c:v>-19.331329743515759</c:v>
                </c:pt>
                <c:pt idx="297">
                  <c:v>-19.683642934076566</c:v>
                </c:pt>
                <c:pt idx="298">
                  <c:v>-20.037888149423651</c:v>
                </c:pt>
                <c:pt idx="299">
                  <c:v>-20.393533284286278</c:v>
                </c:pt>
                <c:pt idx="300">
                  <c:v>-20.750037373171445</c:v>
                </c:pt>
                <c:pt idx="301">
                  <c:v>-21.106851003027231</c:v>
                </c:pt>
                <c:pt idx="302">
                  <c:v>-21.463416712168421</c:v>
                </c:pt>
                <c:pt idx="303">
                  <c:v>-21.819169374473152</c:v>
                </c:pt>
                <c:pt idx="304">
                  <c:v>-22.173536567916024</c:v>
                </c:pt>
                <c:pt idx="305">
                  <c:v>-22.525938926554169</c:v>
                </c:pt>
                <c:pt idx="306">
                  <c:v>-22.875790475138473</c:v>
                </c:pt>
                <c:pt idx="307">
                  <c:v>-23.222498945572063</c:v>
                </c:pt>
                <c:pt idx="308">
                  <c:v>-23.56546607449107</c:v>
                </c:pt>
                <c:pt idx="309">
                  <c:v>-23.904087881292782</c:v>
                </c:pt>
                <c:pt idx="310">
                  <c:v>-24.237754925987549</c:v>
                </c:pt>
                <c:pt idx="311">
                  <c:v>-24.565852546300896</c:v>
                </c:pt>
                <c:pt idx="312">
                  <c:v>-24.887761073500798</c:v>
                </c:pt>
                <c:pt idx="313">
                  <c:v>-25.20285602647742</c:v>
                </c:pt>
                <c:pt idx="314">
                  <c:v>-25.510508283652449</c:v>
                </c:pt>
                <c:pt idx="315">
                  <c:v>-25.810084232344916</c:v>
                </c:pt>
                <c:pt idx="316">
                  <c:v>-26.100945895276833</c:v>
                </c:pt>
                <c:pt idx="317">
                  <c:v>-26.382451033952719</c:v>
                </c:pt>
                <c:pt idx="318">
                  <c:v>-26.653953228707081</c:v>
                </c:pt>
                <c:pt idx="319">
                  <c:v>-26.914801935273246</c:v>
                </c:pt>
                <c:pt idx="320">
                  <c:v>-27.164342517790043</c:v>
                </c:pt>
                <c:pt idx="321">
                  <c:v>-27.401916258233804</c:v>
                </c:pt>
                <c:pt idx="322">
                  <c:v>-27.626860342336762</c:v>
                </c:pt>
                <c:pt idx="323">
                  <c:v>-27.838507822134158</c:v>
                </c:pt>
                <c:pt idx="324">
                  <c:v>-28.036187555373491</c:v>
                </c:pt>
                <c:pt idx="325">
                  <c:v>-28.219224122117694</c:v>
                </c:pt>
                <c:pt idx="326">
                  <c:v>-28.386937718984658</c:v>
                </c:pt>
                <c:pt idx="327">
                  <c:v>-28.538644031588195</c:v>
                </c:pt>
                <c:pt idx="328">
                  <c:v>-28.67365408588465</c:v>
                </c:pt>
                <c:pt idx="329">
                  <c:v>-28.791274079281365</c:v>
                </c:pt>
                <c:pt idx="330">
                  <c:v>-28.890805192539553</c:v>
                </c:pt>
                <c:pt idx="331">
                  <c:v>-28.971543383695767</c:v>
                </c:pt>
                <c:pt idx="332">
                  <c:v>-29.032779165448801</c:v>
                </c:pt>
                <c:pt idx="333">
                  <c:v>-29.07379736770319</c:v>
                </c:pt>
                <c:pt idx="334">
                  <c:v>-29.09387688723772</c:v>
                </c:pt>
                <c:pt idx="335">
                  <c:v>-29.092290426781219</c:v>
                </c:pt>
                <c:pt idx="336">
                  <c:v>-29.068304226126394</c:v>
                </c:pt>
                <c:pt idx="337">
                  <c:v>-29.021177788303863</c:v>
                </c:pt>
                <c:pt idx="338">
                  <c:v>-28.950163604283269</c:v>
                </c:pt>
                <c:pt idx="339">
                  <c:v>-28.854506880156666</c:v>
                </c:pt>
                <c:pt idx="340">
                  <c:v>-28.733445271311531</c:v>
                </c:pt>
                <c:pt idx="341">
                  <c:v>-28.586208628716989</c:v>
                </c:pt>
                <c:pt idx="342">
                  <c:v>-28.412018763128835</c:v>
                </c:pt>
                <c:pt idx="343">
                  <c:v>-28.21008923378071</c:v>
                </c:pt>
                <c:pt idx="344">
                  <c:v>-27.979625168975495</c:v>
                </c:pt>
                <c:pt idx="345">
                  <c:v>-27.719823126922567</c:v>
                </c:pt>
                <c:pt idx="346">
                  <c:v>-27.429871006203193</c:v>
                </c:pt>
                <c:pt idx="347">
                  <c:v>-27.108948016383682</c:v>
                </c:pt>
                <c:pt idx="348">
                  <c:v>-26.756224720547404</c:v>
                </c:pt>
                <c:pt idx="349">
                  <c:v>-26.37086316289113</c:v>
                </c:pt>
                <c:pt idx="350">
                  <c:v>-25.952017096029465</c:v>
                </c:pt>
                <c:pt idx="351">
                  <c:v>-25.498832324284084</c:v>
                </c:pt>
                <c:pt idx="352">
                  <c:v>-25.010447181010147</c:v>
                </c:pt>
                <c:pt idx="353">
                  <c:v>-24.485993159925073</c:v>
                </c:pt>
                <c:pt idx="354">
                  <c:v>-23.924595722467142</c:v>
                </c:pt>
                <c:pt idx="355">
                  <c:v>-23.32537530542011</c:v>
                </c:pt>
                <c:pt idx="356">
                  <c:v>-22.687448555384023</c:v>
                </c:pt>
                <c:pt idx="357">
                  <c:v>-22.009929819161332</c:v>
                </c:pt>
                <c:pt idx="358">
                  <c:v>-21.291932921728517</c:v>
                </c:pt>
                <c:pt idx="359">
                  <c:v>-20.532573266177472</c:v>
                </c:pt>
                <c:pt idx="360">
                  <c:v>-19.730970292800286</c:v>
                </c:pt>
              </c:numCache>
            </c:numRef>
          </c:yVal>
          <c:smooth val="1"/>
        </c:ser>
        <c:axId val="54429184"/>
        <c:axId val="54455680"/>
      </c:scatterChart>
      <c:valAx>
        <c:axId val="54429184"/>
        <c:scaling>
          <c:orientation val="minMax"/>
        </c:scaling>
        <c:axPos val="b"/>
        <c:title>
          <c:layout>
            <c:manualLayout>
              <c:xMode val="edge"/>
              <c:yMode val="edge"/>
              <c:x val="0.40893772169692183"/>
              <c:y val="0.87892061646419795"/>
            </c:manualLayout>
          </c:layout>
        </c:title>
        <c:numFmt formatCode="General" sourceLinked="1"/>
        <c:majorTickMark val="none"/>
        <c:tickLblPos val="nextTo"/>
        <c:crossAx val="54455680"/>
        <c:crosses val="autoZero"/>
        <c:crossBetween val="midCat"/>
      </c:valAx>
      <c:valAx>
        <c:axId val="54455680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54429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430107</xdr:colOff>
      <xdr:row>56</xdr:row>
      <xdr:rowOff>25876</xdr:rowOff>
    </xdr:from>
    <xdr:to>
      <xdr:col>53</xdr:col>
      <xdr:colOff>418898</xdr:colOff>
      <xdr:row>74</xdr:row>
      <xdr:rowOff>153622</xdr:rowOff>
    </xdr:to>
    <xdr:graphicFrame macro="">
      <xdr:nvGraphicFramePr>
        <xdr:cNvPr id="2" name="1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598757</xdr:colOff>
      <xdr:row>32</xdr:row>
      <xdr:rowOff>120926</xdr:rowOff>
    </xdr:from>
    <xdr:to>
      <xdr:col>52</xdr:col>
      <xdr:colOff>402534</xdr:colOff>
      <xdr:row>48</xdr:row>
      <xdr:rowOff>179930</xdr:rowOff>
    </xdr:to>
    <xdr:graphicFrame macro="">
      <xdr:nvGraphicFramePr>
        <xdr:cNvPr id="5" name="4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215347</xdr:colOff>
      <xdr:row>13</xdr:row>
      <xdr:rowOff>9939</xdr:rowOff>
    </xdr:from>
    <xdr:to>
      <xdr:col>52</xdr:col>
      <xdr:colOff>496956</xdr:colOff>
      <xdr:row>27</xdr:row>
      <xdr:rowOff>81170</xdr:rowOff>
    </xdr:to>
    <xdr:graphicFrame macro="">
      <xdr:nvGraphicFramePr>
        <xdr:cNvPr id="6" name="5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93650</xdr:colOff>
      <xdr:row>11</xdr:row>
      <xdr:rowOff>38421</xdr:rowOff>
    </xdr:from>
    <xdr:to>
      <xdr:col>62</xdr:col>
      <xdr:colOff>298557</xdr:colOff>
      <xdr:row>30</xdr:row>
      <xdr:rowOff>116864</xdr:rowOff>
    </xdr:to>
    <xdr:graphicFrame macro="">
      <xdr:nvGraphicFramePr>
        <xdr:cNvPr id="9" name="8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314325</xdr:colOff>
      <xdr:row>7</xdr:row>
      <xdr:rowOff>104775</xdr:rowOff>
    </xdr:from>
    <xdr:to>
      <xdr:col>9</xdr:col>
      <xdr:colOff>323850</xdr:colOff>
      <xdr:row>21</xdr:row>
      <xdr:rowOff>148318</xdr:rowOff>
    </xdr:to>
    <xdr:graphicFrame macro="">
      <xdr:nvGraphicFramePr>
        <xdr:cNvPr id="12" name="11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ayfa1"/>
  <dimension ref="A1:AT375"/>
  <sheetViews>
    <sheetView tabSelected="1" topLeftCell="AB1" zoomScale="85" zoomScaleNormal="85" zoomScalePageLayoutView="10" workbookViewId="0">
      <selection activeCell="AR14" sqref="AR14"/>
    </sheetView>
  </sheetViews>
  <sheetFormatPr defaultRowHeight="15"/>
  <cols>
    <col min="3" max="3" width="13.28515625" customWidth="1"/>
    <col min="24" max="24" width="12.85546875" bestFit="1" customWidth="1"/>
    <col min="39" max="39" width="13.140625" customWidth="1"/>
  </cols>
  <sheetData>
    <row r="1" spans="1:46">
      <c r="A1" s="2" t="s">
        <v>6</v>
      </c>
      <c r="B1" s="2">
        <v>2</v>
      </c>
      <c r="C1" s="2"/>
      <c r="D1" s="6" t="s">
        <v>8</v>
      </c>
      <c r="E1" s="7">
        <f>ATAN(3/2)+PI()</f>
        <v>4.1243863768371218</v>
      </c>
      <c r="F1" s="8">
        <f>E1*180/PI()</f>
        <v>236.3099324740202</v>
      </c>
      <c r="G1" s="2"/>
      <c r="H1" t="s">
        <v>23</v>
      </c>
      <c r="I1">
        <v>10</v>
      </c>
      <c r="K1" s="1" t="s">
        <v>29</v>
      </c>
      <c r="L1">
        <f>100*PI()/30</f>
        <v>10.471975511965978</v>
      </c>
    </row>
    <row r="2" spans="1:46">
      <c r="A2" s="2" t="s">
        <v>7</v>
      </c>
      <c r="B2" s="2">
        <v>3</v>
      </c>
      <c r="C2" s="2"/>
      <c r="D2" s="2"/>
      <c r="E2" s="2"/>
      <c r="F2" s="2"/>
      <c r="G2" s="2"/>
      <c r="H2" t="s">
        <v>24</v>
      </c>
      <c r="I2">
        <v>5.4</v>
      </c>
      <c r="AQ2" s="33" t="s">
        <v>62</v>
      </c>
      <c r="AR2" s="33">
        <f>SUM(AO14:AO21)</f>
        <v>79.011920338194415</v>
      </c>
    </row>
    <row r="3" spans="1:46">
      <c r="A3" s="2" t="s">
        <v>1</v>
      </c>
      <c r="B3" s="2">
        <f>SQRT(B2^2+B1^2)</f>
        <v>3.6055512754639891</v>
      </c>
      <c r="C3" s="2"/>
      <c r="D3" s="3" t="s">
        <v>13</v>
      </c>
      <c r="E3" s="2">
        <f>B6^2-B5^2</f>
        <v>-4</v>
      </c>
      <c r="F3" s="2"/>
      <c r="G3" s="2"/>
      <c r="H3" t="s">
        <v>25</v>
      </c>
      <c r="I3">
        <v>9</v>
      </c>
      <c r="K3" t="s">
        <v>58</v>
      </c>
      <c r="L3">
        <v>220</v>
      </c>
      <c r="Q3" s="11"/>
      <c r="AQ3" s="33" t="s">
        <v>65</v>
      </c>
      <c r="AR3" s="33">
        <f>SUM(AO22:AO35)</f>
        <v>-263.63373346989022</v>
      </c>
    </row>
    <row r="4" spans="1:46">
      <c r="A4" s="2" t="s">
        <v>2</v>
      </c>
      <c r="B4" s="2">
        <v>0.3</v>
      </c>
      <c r="C4" s="2"/>
      <c r="D4" s="3" t="s">
        <v>12</v>
      </c>
      <c r="E4" s="2">
        <f>-E3</f>
        <v>4</v>
      </c>
      <c r="F4" s="2"/>
      <c r="G4" s="2"/>
      <c r="H4" t="s">
        <v>26</v>
      </c>
      <c r="I4">
        <v>5</v>
      </c>
      <c r="P4" s="2"/>
      <c r="S4" s="1"/>
      <c r="AK4" t="s">
        <v>74</v>
      </c>
      <c r="AL4">
        <f>SUM(AM14:AM373)</f>
        <v>21416.230628060155</v>
      </c>
      <c r="AQ4" s="33" t="s">
        <v>66</v>
      </c>
      <c r="AR4" s="33">
        <f>SUM(AO36:AO75)</f>
        <v>3184.6951514735033</v>
      </c>
      <c r="AT4" s="33" t="s">
        <v>72</v>
      </c>
    </row>
    <row r="5" spans="1:46">
      <c r="A5" s="2" t="s">
        <v>3</v>
      </c>
      <c r="B5" s="2">
        <v>2.5</v>
      </c>
      <c r="C5" s="2"/>
      <c r="D5" s="2"/>
      <c r="E5" s="2"/>
      <c r="F5" s="2"/>
      <c r="G5" s="2"/>
      <c r="H5" t="s">
        <v>27</v>
      </c>
      <c r="I5">
        <v>0.317</v>
      </c>
      <c r="K5" t="s">
        <v>8</v>
      </c>
      <c r="L5">
        <v>9.81</v>
      </c>
      <c r="P5" s="1"/>
      <c r="AQ5" s="33" t="s">
        <v>67</v>
      </c>
      <c r="AR5" s="33">
        <f>SUM(AO76:AO88)</f>
        <v>-373.35580072194529</v>
      </c>
    </row>
    <row r="6" spans="1:46">
      <c r="A6" s="2" t="s">
        <v>4</v>
      </c>
      <c r="B6" s="2">
        <v>1.5</v>
      </c>
      <c r="C6" s="2"/>
      <c r="D6" s="3"/>
      <c r="E6" s="2"/>
      <c r="F6" s="2"/>
      <c r="G6" s="2"/>
      <c r="H6" t="s">
        <v>28</v>
      </c>
      <c r="I6">
        <v>0.04</v>
      </c>
      <c r="AK6" t="s">
        <v>75</v>
      </c>
      <c r="AL6">
        <f>AL4/360</f>
        <v>59.489529522389319</v>
      </c>
      <c r="AQ6" s="33" t="s">
        <v>68</v>
      </c>
      <c r="AR6" s="33">
        <f>SUM(AO89:AO121)</f>
        <v>783.41227033733321</v>
      </c>
    </row>
    <row r="7" spans="1:46">
      <c r="A7" s="2" t="s">
        <v>5</v>
      </c>
      <c r="B7" s="2">
        <v>2</v>
      </c>
      <c r="C7" s="2"/>
      <c r="D7" s="3"/>
      <c r="E7" s="2"/>
      <c r="F7" s="2"/>
      <c r="G7" s="2"/>
      <c r="AQ7" s="33" t="s">
        <v>69</v>
      </c>
      <c r="AR7" s="33">
        <f>SUM(AO122:AP194)</f>
        <v>-1866.6657375897184</v>
      </c>
    </row>
    <row r="8" spans="1:46">
      <c r="A8" s="2"/>
      <c r="B8" s="2"/>
      <c r="C8" s="2"/>
      <c r="D8" s="2"/>
      <c r="E8" s="2"/>
      <c r="F8" s="2"/>
      <c r="G8" s="2"/>
      <c r="AQ8" s="33" t="s">
        <v>70</v>
      </c>
      <c r="AR8" s="33">
        <f>SUM(AO195:AO224)</f>
        <v>479.65326331944743</v>
      </c>
    </row>
    <row r="9" spans="1:46">
      <c r="A9" s="2"/>
      <c r="B9" s="2"/>
      <c r="C9" s="2"/>
      <c r="D9" s="2"/>
      <c r="E9" s="2"/>
      <c r="F9" s="2"/>
      <c r="G9" s="2"/>
      <c r="AQ9" s="33" t="s">
        <v>71</v>
      </c>
      <c r="AR9" s="33">
        <f>SUM(AO224:AO328)</f>
        <v>-3160.2813666437696</v>
      </c>
    </row>
    <row r="10" spans="1:46">
      <c r="A10" s="2"/>
      <c r="B10" s="2"/>
      <c r="C10" s="2"/>
      <c r="D10" s="2"/>
      <c r="E10" s="2"/>
      <c r="F10" s="2"/>
      <c r="G10" s="2"/>
      <c r="AQ10" s="34" t="s">
        <v>73</v>
      </c>
      <c r="AR10" s="33">
        <f>SUM(AO329:AO373)</f>
        <v>1143.4471185637226</v>
      </c>
    </row>
    <row r="11" spans="1:46" ht="18">
      <c r="A11" s="2"/>
      <c r="B11" s="2"/>
      <c r="C11" s="2"/>
      <c r="D11" s="2"/>
      <c r="E11" s="2"/>
      <c r="F11" s="2"/>
      <c r="G11" s="2"/>
      <c r="H11" s="42" t="s">
        <v>35</v>
      </c>
      <c r="I11" s="43"/>
      <c r="J11" s="43"/>
      <c r="K11" s="43"/>
      <c r="L11" s="43"/>
      <c r="M11" s="43"/>
      <c r="N11" s="44"/>
      <c r="O11" s="42" t="s">
        <v>34</v>
      </c>
      <c r="P11" s="43"/>
      <c r="Q11" s="43"/>
      <c r="R11" s="43"/>
      <c r="S11" s="35" t="s">
        <v>43</v>
      </c>
      <c r="T11" s="36"/>
      <c r="U11" s="36"/>
      <c r="V11" s="37"/>
      <c r="W11" s="35" t="s">
        <v>49</v>
      </c>
      <c r="X11" s="36"/>
      <c r="Y11" s="36"/>
      <c r="Z11" s="37"/>
      <c r="AA11" s="35" t="s">
        <v>50</v>
      </c>
      <c r="AB11" s="38"/>
      <c r="AC11" s="38"/>
      <c r="AD11" s="37"/>
      <c r="AE11" s="35" t="s">
        <v>51</v>
      </c>
      <c r="AF11" s="36"/>
      <c r="AG11" s="36"/>
      <c r="AH11" s="36"/>
      <c r="AI11" s="36"/>
      <c r="AJ11" s="37"/>
      <c r="AK11" s="35" t="s">
        <v>59</v>
      </c>
      <c r="AL11" s="37"/>
      <c r="AM11" s="31" t="s">
        <v>61</v>
      </c>
      <c r="AN11" s="24" t="s">
        <v>63</v>
      </c>
      <c r="AO11" s="24" t="s">
        <v>64</v>
      </c>
      <c r="AR11">
        <f>SUM(AR2:AR10)</f>
        <v>6.2830856068771936</v>
      </c>
    </row>
    <row r="12" spans="1:46">
      <c r="A12" s="39" t="s">
        <v>0</v>
      </c>
      <c r="B12" s="39"/>
      <c r="C12" s="22" t="s">
        <v>11</v>
      </c>
      <c r="D12" s="22" t="s">
        <v>14</v>
      </c>
      <c r="E12" s="22" t="s">
        <v>17</v>
      </c>
      <c r="F12" s="22" t="s">
        <v>15</v>
      </c>
      <c r="G12" s="22" t="s">
        <v>16</v>
      </c>
      <c r="H12" s="40" t="s">
        <v>18</v>
      </c>
      <c r="I12" s="41"/>
      <c r="J12" s="40" t="s">
        <v>19</v>
      </c>
      <c r="K12" s="41"/>
      <c r="L12" s="40" t="s">
        <v>21</v>
      </c>
      <c r="M12" s="41"/>
      <c r="N12" s="28" t="s">
        <v>22</v>
      </c>
      <c r="O12" s="26" t="s">
        <v>30</v>
      </c>
      <c r="P12" s="26" t="s">
        <v>31</v>
      </c>
      <c r="Q12" s="26" t="s">
        <v>32</v>
      </c>
      <c r="R12" s="24" t="s">
        <v>33</v>
      </c>
      <c r="S12" s="24" t="s">
        <v>39</v>
      </c>
      <c r="T12" s="24" t="s">
        <v>40</v>
      </c>
      <c r="U12" s="24" t="s">
        <v>41</v>
      </c>
      <c r="V12" s="24" t="s">
        <v>42</v>
      </c>
      <c r="W12" s="24" t="s">
        <v>45</v>
      </c>
      <c r="X12" s="24" t="s">
        <v>46</v>
      </c>
      <c r="Y12" s="24" t="s">
        <v>47</v>
      </c>
      <c r="Z12" s="24" t="s">
        <v>48</v>
      </c>
      <c r="AA12" s="26" t="s">
        <v>36</v>
      </c>
      <c r="AB12" s="26" t="s">
        <v>37</v>
      </c>
      <c r="AC12" s="26" t="s">
        <v>38</v>
      </c>
      <c r="AD12" s="24" t="s">
        <v>44</v>
      </c>
      <c r="AE12" s="24" t="s">
        <v>52</v>
      </c>
      <c r="AF12" s="24" t="s">
        <v>53</v>
      </c>
      <c r="AG12" s="24" t="s">
        <v>54</v>
      </c>
      <c r="AH12" s="24" t="s">
        <v>55</v>
      </c>
      <c r="AI12" s="31" t="s">
        <v>56</v>
      </c>
      <c r="AJ12" s="30" t="s">
        <v>57</v>
      </c>
      <c r="AL12" s="9"/>
      <c r="AM12" s="16"/>
      <c r="AN12" s="16"/>
      <c r="AO12" s="16"/>
    </row>
    <row r="13" spans="1:46">
      <c r="A13" s="13" t="s">
        <v>9</v>
      </c>
      <c r="B13" s="17" t="s">
        <v>10</v>
      </c>
      <c r="C13" s="18"/>
      <c r="D13" s="19" t="s">
        <v>18</v>
      </c>
      <c r="E13" s="20" t="s">
        <v>19</v>
      </c>
      <c r="F13" s="21"/>
      <c r="G13" s="21"/>
      <c r="H13" s="13" t="s">
        <v>10</v>
      </c>
      <c r="I13" s="13" t="s">
        <v>20</v>
      </c>
      <c r="J13" s="12" t="s">
        <v>10</v>
      </c>
      <c r="K13" s="17" t="s">
        <v>20</v>
      </c>
      <c r="L13" s="12" t="s">
        <v>10</v>
      </c>
      <c r="M13" s="17" t="s">
        <v>20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32"/>
      <c r="AK13" s="14" t="s">
        <v>60</v>
      </c>
      <c r="AL13" s="14" t="s">
        <v>58</v>
      </c>
      <c r="AM13" s="25"/>
      <c r="AN13" s="25"/>
      <c r="AO13" s="25"/>
      <c r="AR13" s="11"/>
    </row>
    <row r="14" spans="1:46">
      <c r="A14" s="4">
        <v>0</v>
      </c>
      <c r="B14" s="5">
        <f>A14*PI()/180</f>
        <v>0</v>
      </c>
      <c r="C14" s="2">
        <f>$B$4^2+$B$3^2-2*$B$3*$B$4*COS(B14-$E$1)</f>
        <v>14.29</v>
      </c>
      <c r="D14" s="10">
        <f>(C14+$E$3)/(2*B$6)</f>
        <v>3.4299999999999997</v>
      </c>
      <c r="E14" s="5">
        <f>(C14+E$4)/(2*B$5)</f>
        <v>3.6579999999999999</v>
      </c>
      <c r="F14" s="15">
        <f t="shared" ref="F14:F77" si="0">B$3*SIN(gama)-B$4*SIN(B14)</f>
        <v>-2.9999999999999987</v>
      </c>
      <c r="G14" s="15">
        <f t="shared" ref="G14:G77" si="1">B$4*COS(B14)-B$3*COS(gama)</f>
        <v>2.3000000000000012</v>
      </c>
      <c r="H14">
        <f>-2*ATAN(($F14+SQRT(-(D14^2)+$F14^2+$G14^2))/(D14+$G14))</f>
        <v>0.48286964933314636</v>
      </c>
      <c r="I14">
        <f>H14*180/PI()</f>
        <v>27.666392961751331</v>
      </c>
      <c r="J14" s="11">
        <f>-2*ATAN(($F14-SQRT(-(E14^2)+$F14^2+$G14^2))/(E14+$G14))</f>
        <v>1.1716842872946138</v>
      </c>
      <c r="K14" s="9">
        <f>J14*180/PI()</f>
        <v>67.132564583775192</v>
      </c>
      <c r="L14">
        <f>PI()-ASIN(B$6*SIN(H14)/B$7)</f>
        <v>2.7858976207645361</v>
      </c>
      <c r="M14" s="23">
        <f>L14*180/PI()</f>
        <v>159.62017582534548</v>
      </c>
      <c r="N14" s="16">
        <f>B$6*COS(H14)-B$7*COS(L14)</f>
        <v>3.203308543519618</v>
      </c>
      <c r="O14" s="16">
        <f t="shared" ref="O14:O77" si="2">crank*B$4*SIN(B14-H14)/(B$5*SIN(J14-H14))</f>
        <v>-0.91797411929408401</v>
      </c>
      <c r="P14" s="27">
        <f t="shared" ref="P14:P77" si="3">(B$4/B$6)*(SIN(J14-B14)/SIN(J14-H14)*crank)</f>
        <v>3.0360615013024153</v>
      </c>
      <c r="Q14" s="27">
        <f>(B$6/B$7)*(COS(H14)/COS(L14))*P14</f>
        <v>-2.1513682173643414</v>
      </c>
      <c r="R14" s="27">
        <f>B$6*(SIN(L14-H14)/COS(L14))*P14</f>
        <v>-3.6129615544596665</v>
      </c>
      <c r="S14" s="27">
        <f>(B$4/B$5)*(SIN(B14-H14)/SIN(J14-H14))</f>
        <v>-8.7660071229649625E-2</v>
      </c>
      <c r="T14" s="27">
        <f>(B$4/B$6)*(SIN(J14-B14)/SIN(J14-H14))</f>
        <v>0.28992251727796814</v>
      </c>
      <c r="U14">
        <f>(B$6/B$7)*COS(H14)/COS(L14)</f>
        <v>-0.70860495297655979</v>
      </c>
      <c r="V14" s="27">
        <f>B$6*SIN(L14-H14)/COS(L14)</f>
        <v>-1.1900159311363658</v>
      </c>
      <c r="W14" s="27">
        <f t="shared" ref="W14:W77" si="4">(B$4/B$5)*(COS(B14-H14)*(1-T14)*SIN(J14-H14)-SIN(B14-H14)*COS(J14-H14)*(S14-T14))/(SIN(J14-H14))^2*crank</f>
        <v>0.82235086107077393</v>
      </c>
      <c r="X14" s="27">
        <f t="shared" ref="X14:X77" si="5">(B$4/B$6)*(COS(J14-B14)*(S14-1)*SIN(J14-H14)-SIN(J14-B14)*COS(J14-H14)*(S14-T14))/(SIN(J14-H14))^2*crank</f>
        <v>-3.6915598257477504E-4</v>
      </c>
      <c r="Y14" s="23">
        <f>-(B$6/B$7)*(SIN(H14)*COS(L14)-COS(H14)*SIN(L14)*U14)/(COS(L14))^2*T14*crank</f>
        <v>0.56154995243921313</v>
      </c>
      <c r="Z14" s="27">
        <f t="shared" ref="Z14:Z77" si="6">B$6*(COS(L14-H14)*(U14-1)*COS(L14)+SIN(L14-H14)*SIN(L14)*U14)/(COS(L14))^2*T14*crank</f>
        <v>-6.5003856604643797</v>
      </c>
      <c r="AA14" s="27">
        <f t="shared" ref="AA14:AA77" si="7">crank*W14</f>
        <v>8.6116380793772809</v>
      </c>
      <c r="AB14" s="27">
        <f t="shared" ref="AB14:AB77" si="8">crank*X14</f>
        <v>-3.8657924096187832E-3</v>
      </c>
      <c r="AC14" s="27">
        <f>crank*Y14*T14+U14*AB14</f>
        <v>1.7076395113075327</v>
      </c>
      <c r="AD14" s="16">
        <f t="shared" ref="AD14:AD77" si="9">Z14*T14*crank+V14*AB14</f>
        <v>-19.730970292800265</v>
      </c>
      <c r="AE14" s="27">
        <f>T14*(V14-0.5*B$7*SIN(L14)*U14)</f>
        <v>-0.27346939757341365</v>
      </c>
      <c r="AF14" s="27">
        <f>0.5*COS(L14)*U14*T14</f>
        <v>9.6290457502444013E-2</v>
      </c>
      <c r="AG14" s="27">
        <f t="shared" ref="AG14:AG77" si="10">AE14*crank</f>
        <v>-2.8637648346608757</v>
      </c>
      <c r="AH14" s="27">
        <f t="shared" ref="AH14:AH77" si="11">AF14*crank</f>
        <v>1.0083513130015944</v>
      </c>
      <c r="AI14" s="27">
        <f t="shared" ref="AI14:AI77" si="12">AD14-0.5*B$7*(COS(L14)*U14^2*T14^2*crank^2+SIN(L14)*AC14)</f>
        <v>-15.98697211759514</v>
      </c>
      <c r="AJ14" s="29">
        <f>0.5*B$7*(-SIN(L14)*Q14^2+COS(L14)*AC14)</f>
        <v>-3.2125472737539313</v>
      </c>
      <c r="AK14" s="27">
        <f>IF(AND(A14&lt;270,A14&gt;180),1,0)</f>
        <v>0</v>
      </c>
      <c r="AL14" s="9">
        <f t="shared" ref="AL14:AL77" si="13">AK14*force</f>
        <v>0</v>
      </c>
      <c r="AM14" s="27">
        <f>+ABS(AL14*V14*T14)+ABS(I$5*AB14*T14)+ABS(I$6*AC14*U14*T14)+ABS(I$2*0.25*B$6^2*AB14*T14)+ABS(I$3*AI14*AE14)+ABS(I$3*AJ14*AF14)+ABS(I$4*AD14*V14*T14)</f>
        <v>76.18650841053136</v>
      </c>
      <c r="AN14" s="16">
        <f>$AL$6</f>
        <v>59.489529522389319</v>
      </c>
      <c r="AO14" s="27">
        <f>AM14-AN14</f>
        <v>16.696978888142041</v>
      </c>
      <c r="AR14" s="11"/>
    </row>
    <row r="15" spans="1:46">
      <c r="A15" s="4">
        <v>1</v>
      </c>
      <c r="B15" s="5">
        <f t="shared" ref="B15:B78" si="14">A15*PI()/180</f>
        <v>1.7453292519943295E-2</v>
      </c>
      <c r="C15" s="2">
        <f t="shared" ref="C15:C78" si="15">$B$4^2+$B$3^2-2*$B$3*$B$4*COS(B15-$E$1)</f>
        <v>14.321231565774777</v>
      </c>
      <c r="D15" s="10">
        <f t="shared" ref="D15:D78" si="16">(C15+$E$3)/(2*B$6)</f>
        <v>3.4404105219249259</v>
      </c>
      <c r="E15" s="5">
        <f t="shared" ref="E15:E78" si="17">(C15+E$4)/(2*B$5)</f>
        <v>3.6642463131549556</v>
      </c>
      <c r="F15" s="15">
        <f t="shared" si="0"/>
        <v>-3.0052357219311836</v>
      </c>
      <c r="G15" s="15">
        <f t="shared" si="1"/>
        <v>2.2999543085469187</v>
      </c>
      <c r="H15">
        <f t="shared" ref="H15:H78" si="18">-2*ATAN(($F15+SQRT(-(D15^2)+$F15^2+$G15^2))/(D15+$G15))</f>
        <v>0.48792946162266687</v>
      </c>
      <c r="I15">
        <f t="shared" ref="I15:I78" si="19">H15*180/PI()</f>
        <v>27.956298851069285</v>
      </c>
      <c r="J15" s="11">
        <f t="shared" ref="J15:J78" si="20">-2*ATAN(($F15-SQRT(-(E15^2)+$F15^2+$G15^2))/(E15+$G15))</f>
        <v>1.1701663912177764</v>
      </c>
      <c r="K15" s="9">
        <f t="shared" ref="K15:K78" si="21">J15*180/PI()</f>
        <v>67.045595544832949</v>
      </c>
      <c r="L15">
        <f t="shared" ref="L15:L78" si="22">PI()-ASIN(B$6*SIN(H15)/B$7)</f>
        <v>2.7823145911519167</v>
      </c>
      <c r="M15" s="9">
        <f t="shared" ref="M15:M78" si="23">L15*180/PI()</f>
        <v>159.414883350672</v>
      </c>
      <c r="N15" s="16">
        <f t="shared" ref="N15:N78" si="24">B$6*COS(H15)-B$7*COS(L15)</f>
        <v>3.1972599228402165</v>
      </c>
      <c r="O15" s="16">
        <f t="shared" si="2"/>
        <v>-0.90344055063916351</v>
      </c>
      <c r="P15" s="16">
        <f t="shared" si="3"/>
        <v>3.0355414209066072</v>
      </c>
      <c r="Q15" s="16">
        <f t="shared" ref="Q15:Q78" si="25">(B$6/B$7)*(COS(H15)/COS(L15))*P15</f>
        <v>-2.1481394000061758</v>
      </c>
      <c r="R15" s="16">
        <f t="shared" ref="R15:R78" si="26">B$6*(SIN(L15-H15)/COS(L15))*P15</f>
        <v>-3.6451486203894152</v>
      </c>
      <c r="S15" s="16">
        <f>(B$4/B$5)*(SIN(B15-H15)/SIN(J15-H15))</f>
        <v>-8.627221765433199E-2</v>
      </c>
      <c r="T15" s="16">
        <f t="shared" ref="T15:T78" si="27">(B$4/B$6)*(SIN(J15-B15)/SIN(J15-H15))</f>
        <v>0.28987285325848933</v>
      </c>
      <c r="U15" s="16">
        <f>(B$6/B$7)*COS(H15)/COS(L15)</f>
        <v>-0.70766268752300654</v>
      </c>
      <c r="V15" s="16">
        <f t="shared" ref="V15:V78" si="28">B$6*SIN(L15-H15)/COS(L15)</f>
        <v>-1.2008232189764487</v>
      </c>
      <c r="W15" s="16">
        <f t="shared" si="4"/>
        <v>0.84319168682023349</v>
      </c>
      <c r="X15" s="16">
        <f t="shared" si="5"/>
        <v>-5.9438954916159852E-2</v>
      </c>
      <c r="Y15" s="9">
        <f>-(B$6/B$7)*(SIN(H15)*COS(L15)-COS(H15)*SIN(L15)*U15)/(COS(L15))^2*T15*crank</f>
        <v>0.56914593124417268</v>
      </c>
      <c r="Z15" s="16">
        <f t="shared" si="6"/>
        <v>-6.4679383208652599</v>
      </c>
      <c r="AA15" s="16">
        <f t="shared" si="7"/>
        <v>8.8298826962747707</v>
      </c>
      <c r="AB15" s="16">
        <f t="shared" si="8"/>
        <v>-0.62244328033887575</v>
      </c>
      <c r="AC15" s="16">
        <f t="shared" ref="AC14:AC77" si="29">crank*Y15*T15+U15*AB15</f>
        <v>2.1681459334273954</v>
      </c>
      <c r="AD15" s="16">
        <f t="shared" si="9"/>
        <v>-18.886250337328843</v>
      </c>
      <c r="AE15" s="16">
        <f t="shared" ref="AE15:AE78" si="30">T15*(V15-0.5*B$7*SIN(L15)*U15)</f>
        <v>-0.27596188168417507</v>
      </c>
      <c r="AF15" s="16">
        <f t="shared" ref="AF15:AF78" si="31">0.5*COS(L15)*U15*T15</f>
        <v>9.6017347912958642E-2</v>
      </c>
      <c r="AG15" s="16">
        <f t="shared" si="10"/>
        <v>-2.8898660672327336</v>
      </c>
      <c r="AH15" s="16">
        <f t="shared" si="11"/>
        <v>1.0054913160684205</v>
      </c>
      <c r="AI15" s="16">
        <f t="shared" si="12"/>
        <v>-15.328696132454455</v>
      </c>
      <c r="AJ15" s="16">
        <f>0.5*B$7*(-SIN(L15)*Q15^2+COS(L15)*AC15)</f>
        <v>-3.6521639769734247</v>
      </c>
      <c r="AK15" s="16">
        <f>IF(AND(A15&lt;270,A15&gt;180),1,0)</f>
        <v>0</v>
      </c>
      <c r="AL15" s="9">
        <f t="shared" si="13"/>
        <v>0</v>
      </c>
      <c r="AM15" s="16">
        <f t="shared" ref="AM15:AM78" si="32">+ABS(AL15*V15*T15)+ABS(I$5*AB15*T15)+ABS(I$6*AC15*U15*T15)+ABS(I$2*0.25*B$6^2*AB15*T15)+ABS(I$3*AI15*AE15)+ABS(I$3*AJ15*AF15)+ABS(I$4*AD15*V15*T15)</f>
        <v>74.720504721190792</v>
      </c>
      <c r="AN15" s="16">
        <f t="shared" ref="AN15:AN78" si="33">$AL$6</f>
        <v>59.489529522389319</v>
      </c>
      <c r="AO15" s="16">
        <f t="shared" ref="AO15:AO78" si="34">AM15-AN15</f>
        <v>15.230975198801474</v>
      </c>
      <c r="AR15" s="11"/>
    </row>
    <row r="16" spans="1:46">
      <c r="A16" s="4">
        <v>2</v>
      </c>
      <c r="B16" s="5">
        <f t="shared" si="14"/>
        <v>3.4906585039886591E-2</v>
      </c>
      <c r="C16" s="2">
        <f t="shared" si="15"/>
        <v>14.352088086487415</v>
      </c>
      <c r="D16" s="10">
        <f t="shared" si="16"/>
        <v>3.4506960288291384</v>
      </c>
      <c r="E16" s="5">
        <f t="shared" si="17"/>
        <v>3.6704176172974825</v>
      </c>
      <c r="F16" s="15">
        <f t="shared" si="0"/>
        <v>-3.0104698490107489</v>
      </c>
      <c r="G16" s="15">
        <f t="shared" si="1"/>
        <v>2.2998172481057302</v>
      </c>
      <c r="H16">
        <f t="shared" si="18"/>
        <v>0.49298754178338194</v>
      </c>
      <c r="I16">
        <f t="shared" si="19"/>
        <v>28.24610549671711</v>
      </c>
      <c r="J16" s="11">
        <f t="shared" si="20"/>
        <v>1.1686730243436565</v>
      </c>
      <c r="K16" s="9">
        <f t="shared" si="21"/>
        <v>66.960031925681236</v>
      </c>
      <c r="L16">
        <f t="shared" si="22"/>
        <v>2.7787375858568173</v>
      </c>
      <c r="M16" s="9">
        <f t="shared" si="23"/>
        <v>159.20993604396685</v>
      </c>
      <c r="N16" s="16">
        <f t="shared" si="24"/>
        <v>3.1911588505351434</v>
      </c>
      <c r="O16" s="16">
        <f t="shared" si="2"/>
        <v>-0.888536975104249</v>
      </c>
      <c r="P16" s="16">
        <f t="shared" si="3"/>
        <v>3.0339792030948098</v>
      </c>
      <c r="Q16" s="16">
        <f t="shared" si="25"/>
        <v>-2.1441370084585083</v>
      </c>
      <c r="R16" s="16">
        <f t="shared" si="26"/>
        <v>-3.6758912884092738</v>
      </c>
      <c r="S16" s="16">
        <f t="shared" ref="S16:S79" si="35">(B$4/B$5)*(SIN(B16-H16)/SIN(J16-H16))</f>
        <v>-8.4849031024656948E-2</v>
      </c>
      <c r="T16" s="16">
        <f t="shared" si="27"/>
        <v>0.28972367244632902</v>
      </c>
      <c r="U16" s="16">
        <f t="shared" ref="U16:U79" si="36">(B$6/B$7)*COS(H16)/COS(L16)</f>
        <v>-0.70670787929969381</v>
      </c>
      <c r="V16" s="16">
        <f t="shared" si="28"/>
        <v>-1.211574319514017</v>
      </c>
      <c r="W16" s="16">
        <f t="shared" si="4"/>
        <v>0.86475475699399973</v>
      </c>
      <c r="X16" s="16">
        <f t="shared" si="5"/>
        <v>-0.11979572386684978</v>
      </c>
      <c r="Y16" s="9">
        <f>-(B$6/B$7)*(SIN(H16)*COS(L16)-COS(H16)*SIN(L16)*U16)/(COS(L16))^2*T16*crank</f>
        <v>0.57659892066099316</v>
      </c>
      <c r="Z16" s="16">
        <f t="shared" si="6"/>
        <v>-6.4329601649095132</v>
      </c>
      <c r="AA16" s="16">
        <f t="shared" si="7"/>
        <v>9.0556906390972554</v>
      </c>
      <c r="AB16" s="16">
        <f t="shared" si="8"/>
        <v>-1.254497886771889</v>
      </c>
      <c r="AC16" s="16">
        <f t="shared" si="29"/>
        <v>2.6359526749588764</v>
      </c>
      <c r="AD16" s="16">
        <f t="shared" si="9"/>
        <v>-17.997549931175396</v>
      </c>
      <c r="AE16" s="16">
        <f t="shared" si="30"/>
        <v>-0.27834680398926087</v>
      </c>
      <c r="AF16" s="16">
        <f t="shared" si="31"/>
        <v>9.5709082584209057E-2</v>
      </c>
      <c r="AG16" s="16">
        <f t="shared" si="10"/>
        <v>-2.9148409152095338</v>
      </c>
      <c r="AH16" s="16">
        <f t="shared" si="11"/>
        <v>1.0022631690945667</v>
      </c>
      <c r="AI16" s="16">
        <f t="shared" si="12"/>
        <v>-14.635188632618556</v>
      </c>
      <c r="AJ16" s="16">
        <f t="shared" ref="AJ16:AJ79" si="37">0.5*B$7*(-SIN(L16)*Q16^2+COS(L16)*AC16)</f>
        <v>-4.0961148015850402</v>
      </c>
      <c r="AK16" s="16">
        <f t="shared" ref="AK16:AK79" si="38">IF(AND(A16&lt;270,A16&gt;180),1,0)</f>
        <v>0</v>
      </c>
      <c r="AL16" s="9">
        <f t="shared" si="13"/>
        <v>0</v>
      </c>
      <c r="AM16" s="16">
        <f t="shared" si="32"/>
        <v>73.019706146367199</v>
      </c>
      <c r="AN16" s="16">
        <f t="shared" si="33"/>
        <v>59.489529522389319</v>
      </c>
      <c r="AO16" s="16">
        <f t="shared" si="34"/>
        <v>13.53017662397788</v>
      </c>
      <c r="AR16" s="11"/>
    </row>
    <row r="17" spans="1:44">
      <c r="A17" s="4">
        <v>3</v>
      </c>
      <c r="B17" s="5">
        <f t="shared" si="14"/>
        <v>5.2359877559829883E-2</v>
      </c>
      <c r="C17" s="2">
        <f t="shared" si="15"/>
        <v>14.382560162942786</v>
      </c>
      <c r="D17" s="10">
        <f t="shared" si="16"/>
        <v>3.4608533876475955</v>
      </c>
      <c r="E17" s="5">
        <f t="shared" si="17"/>
        <v>3.6765120325885574</v>
      </c>
      <c r="F17" s="15">
        <f t="shared" si="0"/>
        <v>-3.0157007868728818</v>
      </c>
      <c r="G17" s="15">
        <f t="shared" si="1"/>
        <v>2.2995888604263737</v>
      </c>
      <c r="H17">
        <f t="shared" si="18"/>
        <v>0.49804213401469527</v>
      </c>
      <c r="I17">
        <f t="shared" si="19"/>
        <v>28.535712298730974</v>
      </c>
      <c r="J17" s="11">
        <f t="shared" si="20"/>
        <v>1.1672048139779005</v>
      </c>
      <c r="K17" s="9">
        <f t="shared" si="21"/>
        <v>66.875909668286056</v>
      </c>
      <c r="L17">
        <f t="shared" si="22"/>
        <v>2.7751679043755071</v>
      </c>
      <c r="M17" s="9">
        <f t="shared" si="23"/>
        <v>159.0054083608818</v>
      </c>
      <c r="N17" s="16">
        <f t="shared" si="24"/>
        <v>3.1850077954133287</v>
      </c>
      <c r="O17" s="16">
        <f t="shared" si="2"/>
        <v>-0.87325056604957585</v>
      </c>
      <c r="P17" s="16">
        <f t="shared" si="3"/>
        <v>3.0313520499786879</v>
      </c>
      <c r="Q17" s="16">
        <f t="shared" si="25"/>
        <v>-2.1393487558710618</v>
      </c>
      <c r="R17" s="16">
        <f t="shared" si="26"/>
        <v>-3.7051155476357587</v>
      </c>
      <c r="S17" s="16">
        <f t="shared" si="35"/>
        <v>-8.3389286486751368E-2</v>
      </c>
      <c r="T17" s="16">
        <f t="shared" si="27"/>
        <v>0.28947279780351498</v>
      </c>
      <c r="U17" s="16">
        <f t="shared" si="36"/>
        <v>-0.70574077856978146</v>
      </c>
      <c r="V17" s="16">
        <f t="shared" si="28"/>
        <v>-1.2222650113047109</v>
      </c>
      <c r="W17" s="16">
        <f t="shared" si="4"/>
        <v>0.8870653791051426</v>
      </c>
      <c r="X17" s="16">
        <f t="shared" si="5"/>
        <v>-0.18147796423756601</v>
      </c>
      <c r="Y17" s="9">
        <f>-(B$6/B$7)*(SIN(H17)*COS(L17)-COS(H17)*SIN(L17)*U17)/(COS(L17))^2*T17*crank</f>
        <v>0.58389448122564958</v>
      </c>
      <c r="Z17" s="16">
        <f t="shared" si="6"/>
        <v>-6.3954472408148639</v>
      </c>
      <c r="AA17" s="16">
        <f t="shared" si="7"/>
        <v>9.2893269275018699</v>
      </c>
      <c r="AB17" s="16">
        <f t="shared" si="8"/>
        <v>-1.9004327974572288</v>
      </c>
      <c r="AC17" s="16">
        <f t="shared" si="29"/>
        <v>3.1112026547316276</v>
      </c>
      <c r="AD17" s="16">
        <f t="shared" si="9"/>
        <v>-17.064019589306774</v>
      </c>
      <c r="AE17" s="16">
        <f t="shared" si="30"/>
        <v>-0.28061849924162191</v>
      </c>
      <c r="AF17" s="16">
        <f t="shared" si="31"/>
        <v>9.536531488034948E-2</v>
      </c>
      <c r="AG17" s="16">
        <f t="shared" si="10"/>
        <v>-2.9386300522629081</v>
      </c>
      <c r="AH17" s="16">
        <f t="shared" si="11"/>
        <v>0.99866324211794444</v>
      </c>
      <c r="AI17" s="16">
        <f t="shared" si="12"/>
        <v>-13.905722799237349</v>
      </c>
      <c r="AJ17" s="16">
        <f t="shared" si="37"/>
        <v>-4.5444429240651463</v>
      </c>
      <c r="AK17" s="16">
        <f t="shared" si="38"/>
        <v>0</v>
      </c>
      <c r="AL17" s="9">
        <f t="shared" si="13"/>
        <v>0</v>
      </c>
      <c r="AM17" s="16">
        <f t="shared" si="32"/>
        <v>71.078395904858453</v>
      </c>
      <c r="AN17" s="16">
        <f t="shared" si="33"/>
        <v>59.489529522389319</v>
      </c>
      <c r="AO17" s="16">
        <f t="shared" si="34"/>
        <v>11.588866382469135</v>
      </c>
      <c r="AR17" s="11"/>
    </row>
    <row r="18" spans="1:44">
      <c r="A18" s="4">
        <v>4</v>
      </c>
      <c r="B18" s="5">
        <f t="shared" si="14"/>
        <v>6.9813170079773182E-2</v>
      </c>
      <c r="C18" s="2">
        <f t="shared" si="15"/>
        <v>14.412638513051213</v>
      </c>
      <c r="D18" s="10">
        <f t="shared" si="16"/>
        <v>3.4708795043504046</v>
      </c>
      <c r="E18" s="5">
        <f t="shared" si="17"/>
        <v>3.6825277026102428</v>
      </c>
      <c r="F18" s="15">
        <f t="shared" si="0"/>
        <v>-3.0209269421232361</v>
      </c>
      <c r="G18" s="15">
        <f t="shared" si="1"/>
        <v>2.2992692150779486</v>
      </c>
      <c r="H18">
        <f t="shared" si="18"/>
        <v>0.50309144395993166</v>
      </c>
      <c r="I18">
        <f t="shared" si="19"/>
        <v>28.825016448046458</v>
      </c>
      <c r="J18" s="11">
        <f t="shared" si="20"/>
        <v>1.1657624091709957</v>
      </c>
      <c r="K18" s="9">
        <f t="shared" si="21"/>
        <v>66.793265960501031</v>
      </c>
      <c r="L18">
        <f t="shared" si="22"/>
        <v>2.7716068668788374</v>
      </c>
      <c r="M18" s="9">
        <f t="shared" si="23"/>
        <v>158.80137594163477</v>
      </c>
      <c r="N18" s="16">
        <f t="shared" si="24"/>
        <v>3.1788093508070681</v>
      </c>
      <c r="O18" s="16">
        <f t="shared" si="2"/>
        <v>-0.85756805698976124</v>
      </c>
      <c r="P18" s="16">
        <f t="shared" si="3"/>
        <v>3.0276364925361752</v>
      </c>
      <c r="Q18" s="16">
        <f t="shared" si="25"/>
        <v>-2.1337621208944837</v>
      </c>
      <c r="R18" s="16">
        <f t="shared" si="26"/>
        <v>-3.7327459859931946</v>
      </c>
      <c r="S18" s="16">
        <f t="shared" si="35"/>
        <v>-8.1891717184579618E-2</v>
      </c>
      <c r="T18" s="16">
        <f t="shared" si="27"/>
        <v>0.28911798820352436</v>
      </c>
      <c r="U18" s="16">
        <f t="shared" si="36"/>
        <v>-0.70476166017773312</v>
      </c>
      <c r="V18" s="16">
        <f t="shared" si="28"/>
        <v>-1.2328910670733679</v>
      </c>
      <c r="W18" s="16">
        <f t="shared" si="4"/>
        <v>0.91014862630473403</v>
      </c>
      <c r="X18" s="16">
        <f t="shared" si="5"/>
        <v>-0.24452404404992731</v>
      </c>
      <c r="Y18" s="9">
        <f>-(B$6/B$7)*(SIN(H18)*COS(L18)-COS(H18)*SIN(L18)*U18)/(COS(L18))^2*T18*crank</f>
        <v>0.59101755291710523</v>
      </c>
      <c r="Z18">
        <f t="shared" si="6"/>
        <v>-6.3553965106114694</v>
      </c>
      <c r="AA18" s="16">
        <f t="shared" si="7"/>
        <v>9.5310541269126485</v>
      </c>
      <c r="AB18" s="16">
        <f t="shared" si="8"/>
        <v>-2.5606498013777288</v>
      </c>
      <c r="AC18" s="16">
        <f t="shared" si="29"/>
        <v>3.5940341160940088</v>
      </c>
      <c r="AD18" s="16">
        <f t="shared" si="9"/>
        <v>-16.084828134042564</v>
      </c>
      <c r="AE18" s="16">
        <f t="shared" si="30"/>
        <v>-0.28277118744656321</v>
      </c>
      <c r="AF18" s="16">
        <f t="shared" si="31"/>
        <v>9.4985694859894415E-2</v>
      </c>
      <c r="AG18" s="16">
        <f t="shared" si="10"/>
        <v>-2.9611729504299511</v>
      </c>
      <c r="AH18" s="16">
        <f t="shared" si="11"/>
        <v>0.99468787055988694</v>
      </c>
      <c r="AI18" s="16">
        <f t="shared" si="12"/>
        <v>-13.139584106551242</v>
      </c>
      <c r="AJ18" s="16">
        <f t="shared" si="37"/>
        <v>-4.9971880763430612</v>
      </c>
      <c r="AK18" s="16">
        <f t="shared" si="38"/>
        <v>0</v>
      </c>
      <c r="AL18" s="9">
        <f t="shared" si="13"/>
        <v>0</v>
      </c>
      <c r="AM18" s="16">
        <f t="shared" si="32"/>
        <v>68.891408222552599</v>
      </c>
      <c r="AN18" s="16">
        <f t="shared" si="33"/>
        <v>59.489529522389319</v>
      </c>
      <c r="AO18" s="16">
        <f t="shared" si="34"/>
        <v>9.4018787001632802</v>
      </c>
      <c r="AR18" s="11"/>
    </row>
    <row r="19" spans="1:44">
      <c r="A19" s="4">
        <v>5</v>
      </c>
      <c r="B19" s="5">
        <f t="shared" si="14"/>
        <v>8.7266462599716474E-2</v>
      </c>
      <c r="C19" s="2">
        <f t="shared" si="15"/>
        <v>14.442313974655878</v>
      </c>
      <c r="D19" s="10">
        <f t="shared" si="16"/>
        <v>3.4807713248852927</v>
      </c>
      <c r="E19" s="5">
        <f t="shared" si="17"/>
        <v>3.6884627949311755</v>
      </c>
      <c r="F19" s="15">
        <f t="shared" si="0"/>
        <v>-3.0261467228242962</v>
      </c>
      <c r="G19" s="15">
        <f t="shared" si="1"/>
        <v>2.2988584094275248</v>
      </c>
      <c r="H19">
        <f t="shared" si="18"/>
        <v>0.50813363759082464</v>
      </c>
      <c r="I19">
        <f t="shared" si="19"/>
        <v>29.113912862584371</v>
      </c>
      <c r="J19" s="11">
        <f t="shared" si="20"/>
        <v>1.1643464814472753</v>
      </c>
      <c r="K19" s="9">
        <f t="shared" si="21"/>
        <v>66.712139277836272</v>
      </c>
      <c r="L19">
        <f t="shared" si="22"/>
        <v>2.7680558145959013</v>
      </c>
      <c r="M19" s="9">
        <f t="shared" si="23"/>
        <v>158.59791563299225</v>
      </c>
      <c r="N19" s="16">
        <f t="shared" si="24"/>
        <v>3.1725662368797192</v>
      </c>
      <c r="O19" s="16">
        <f t="shared" si="2"/>
        <v>-0.84147574688389082</v>
      </c>
      <c r="P19" s="16">
        <f t="shared" si="3"/>
        <v>3.0228083949535343</v>
      </c>
      <c r="Q19" s="16">
        <f t="shared" si="25"/>
        <v>-2.1273643567022291</v>
      </c>
      <c r="R19" s="16">
        <f t="shared" si="26"/>
        <v>-3.7587058247328828</v>
      </c>
      <c r="S19" s="16">
        <f t="shared" si="35"/>
        <v>-8.035501476510945E-2</v>
      </c>
      <c r="T19" s="16">
        <f t="shared" si="27"/>
        <v>0.28865693884591992</v>
      </c>
      <c r="U19" s="16">
        <f t="shared" si="36"/>
        <v>-0.70377082459271456</v>
      </c>
      <c r="V19" s="16">
        <f t="shared" si="28"/>
        <v>-1.2434482552741026</v>
      </c>
      <c r="W19" s="16">
        <f t="shared" si="4"/>
        <v>0.93402919691024511</v>
      </c>
      <c r="X19" s="16">
        <f t="shared" si="5"/>
        <v>-0.30897196216479894</v>
      </c>
      <c r="Y19" s="9">
        <f>-(B$6/B$7)*(SIN(H19)*COS(L19)-COS(H19)*SIN(L19)*U19)/(COS(L19))^2*T19*crank</f>
        <v>0.59795244448309259</v>
      </c>
      <c r="Z19">
        <f t="shared" si="6"/>
        <v>-6.3128058952188342</v>
      </c>
      <c r="AA19" s="16">
        <f t="shared" si="7"/>
        <v>9.7811308775053352</v>
      </c>
      <c r="AB19" s="16">
        <f t="shared" si="8"/>
        <v>-3.2355468216738532</v>
      </c>
      <c r="AC19" s="16">
        <f t="shared" si="29"/>
        <v>4.0845791236642235</v>
      </c>
      <c r="AD19" s="16">
        <f t="shared" si="9"/>
        <v>-15.059167605511632</v>
      </c>
      <c r="AE19" s="16">
        <f t="shared" si="30"/>
        <v>-0.28479897612593896</v>
      </c>
      <c r="AF19" s="16">
        <f t="shared" si="31"/>
        <v>9.4569869592394745E-2</v>
      </c>
      <c r="AG19" s="16">
        <f t="shared" si="10"/>
        <v>-2.982407903823816</v>
      </c>
      <c r="AH19" s="16">
        <f t="shared" si="11"/>
        <v>0.99033335854137372</v>
      </c>
      <c r="AI19" s="16">
        <f t="shared" si="12"/>
        <v>-12.336074272654926</v>
      </c>
      <c r="AJ19" s="16">
        <f t="shared" si="37"/>
        <v>-5.4543854548447799</v>
      </c>
      <c r="AK19" s="16">
        <f t="shared" si="38"/>
        <v>0</v>
      </c>
      <c r="AL19" s="9">
        <f t="shared" si="13"/>
        <v>0</v>
      </c>
      <c r="AM19" s="16">
        <f t="shared" si="32"/>
        <v>66.454199286524357</v>
      </c>
      <c r="AN19" s="16">
        <f t="shared" si="33"/>
        <v>59.489529522389319</v>
      </c>
      <c r="AO19" s="16">
        <f t="shared" si="34"/>
        <v>6.9646697641350386</v>
      </c>
      <c r="AR19" s="11"/>
    </row>
    <row r="20" spans="1:44">
      <c r="A20" s="4">
        <v>6</v>
      </c>
      <c r="B20" s="5">
        <f t="shared" si="14"/>
        <v>0.10471975511965977</v>
      </c>
      <c r="C20" s="2">
        <f t="shared" si="15"/>
        <v>14.471577508323703</v>
      </c>
      <c r="D20" s="10">
        <f t="shared" si="16"/>
        <v>3.490525836107901</v>
      </c>
      <c r="E20" s="5">
        <f t="shared" si="17"/>
        <v>3.6943155016647409</v>
      </c>
      <c r="F20" s="15">
        <f t="shared" si="0"/>
        <v>-3.0313585389802946</v>
      </c>
      <c r="G20" s="15">
        <f t="shared" si="1"/>
        <v>2.2983565686104832</v>
      </c>
      <c r="H20">
        <f t="shared" si="18"/>
        <v>0.51316684010282221</v>
      </c>
      <c r="I20">
        <f t="shared" si="19"/>
        <v>29.402294123956477</v>
      </c>
      <c r="J20" s="11">
        <f t="shared" si="20"/>
        <v>1.162957725522975</v>
      </c>
      <c r="K20" s="9">
        <f t="shared" si="21"/>
        <v>66.632569424600092</v>
      </c>
      <c r="L20">
        <f t="shared" si="22"/>
        <v>2.7645161101804945</v>
      </c>
      <c r="M20" s="9">
        <f t="shared" si="23"/>
        <v>158.39510550926562</v>
      </c>
      <c r="N20" s="16">
        <f t="shared" si="24"/>
        <v>3.1662813028687475</v>
      </c>
      <c r="O20" s="16">
        <f t="shared" si="2"/>
        <v>-0.82495950803870399</v>
      </c>
      <c r="P20" s="16">
        <f t="shared" si="3"/>
        <v>3.0168429633507357</v>
      </c>
      <c r="Q20" s="16">
        <f t="shared" si="25"/>
        <v>-2.1201425026612282</v>
      </c>
      <c r="R20" s="16">
        <f t="shared" si="26"/>
        <v>-3.7829169616618827</v>
      </c>
      <c r="S20" s="16">
        <f t="shared" si="35"/>
        <v>-7.8777830133010734E-2</v>
      </c>
      <c r="T20" s="16">
        <f t="shared" si="27"/>
        <v>0.28808728208956275</v>
      </c>
      <c r="U20" s="16">
        <f t="shared" si="36"/>
        <v>-0.70276859896825261</v>
      </c>
      <c r="V20" s="16">
        <f t="shared" si="28"/>
        <v>-1.2539323417286152</v>
      </c>
      <c r="W20" s="16">
        <f t="shared" si="4"/>
        <v>0.95873125517745661</v>
      </c>
      <c r="X20" s="16">
        <f t="shared" si="5"/>
        <v>-0.37485908133761753</v>
      </c>
      <c r="Y20" s="9">
        <f>-(B$6/B$7)*(SIN(H20)*COS(L20)-COS(H20)*SIN(L20)*U20)/(COS(L20))^2*T20*crank</f>
        <v>0.60468282465236567</v>
      </c>
      <c r="Z20">
        <f t="shared" si="6"/>
        <v>-6.2676743232946519</v>
      </c>
      <c r="AA20" s="16">
        <f t="shared" si="7"/>
        <v>10.03981022677473</v>
      </c>
      <c r="AB20" s="16">
        <f t="shared" si="8"/>
        <v>-3.9255151202055933</v>
      </c>
      <c r="AC20" s="16">
        <f t="shared" si="29"/>
        <v>4.5829618858671131</v>
      </c>
      <c r="AD20" s="16">
        <f t="shared" si="9"/>
        <v>-13.98625881163507</v>
      </c>
      <c r="AE20" s="16">
        <f t="shared" si="30"/>
        <v>-0.28669586325252716</v>
      </c>
      <c r="AF20" s="16">
        <f t="shared" si="31"/>
        <v>9.4117483567099938E-2</v>
      </c>
      <c r="AG20" s="16">
        <f t="shared" si="10"/>
        <v>-3.002272059362411</v>
      </c>
      <c r="AH20" s="16">
        <f t="shared" si="11"/>
        <v>0.98559598316253083</v>
      </c>
      <c r="AI20" s="16">
        <f t="shared" si="12"/>
        <v>-11.494515737930097</v>
      </c>
      <c r="AJ20" s="16">
        <f t="shared" si="37"/>
        <v>-5.9160644979556709</v>
      </c>
      <c r="AK20" s="16">
        <f t="shared" si="38"/>
        <v>0</v>
      </c>
      <c r="AL20" s="9">
        <f t="shared" si="13"/>
        <v>0</v>
      </c>
      <c r="AM20" s="16">
        <f t="shared" si="32"/>
        <v>63.762922904309605</v>
      </c>
      <c r="AN20" s="16">
        <f t="shared" si="33"/>
        <v>59.489529522389319</v>
      </c>
      <c r="AO20" s="16">
        <f t="shared" si="34"/>
        <v>4.2733933819202861</v>
      </c>
      <c r="AR20" s="11"/>
    </row>
    <row r="21" spans="1:44">
      <c r="A21" s="4">
        <v>7</v>
      </c>
      <c r="B21" s="5">
        <f t="shared" si="14"/>
        <v>0.12217304763960307</v>
      </c>
      <c r="C21" s="2">
        <f t="shared" si="15"/>
        <v>14.500420200098851</v>
      </c>
      <c r="D21" s="10">
        <f t="shared" si="16"/>
        <v>3.500140066699617</v>
      </c>
      <c r="E21" s="5">
        <f t="shared" si="17"/>
        <v>3.7000840400197701</v>
      </c>
      <c r="F21" s="15">
        <f t="shared" si="0"/>
        <v>-3.0365608030215427</v>
      </c>
      <c r="G21" s="15">
        <f t="shared" si="1"/>
        <v>2.2977638454923981</v>
      </c>
      <c r="H21">
        <f t="shared" si="18"/>
        <v>0.5181891348289781</v>
      </c>
      <c r="I21">
        <f t="shared" si="19"/>
        <v>29.690050415236019</v>
      </c>
      <c r="J21" s="11">
        <f t="shared" si="20"/>
        <v>1.1615968600087156</v>
      </c>
      <c r="K21" s="9">
        <f t="shared" si="21"/>
        <v>66.554597574148119</v>
      </c>
      <c r="L21">
        <f t="shared" si="22"/>
        <v>2.7609891380557032</v>
      </c>
      <c r="M21" s="9">
        <f t="shared" si="23"/>
        <v>158.19302489205478</v>
      </c>
      <c r="N21" s="16">
        <f t="shared" si="24"/>
        <v>3.1599575292487021</v>
      </c>
      <c r="O21" s="16">
        <f t="shared" si="2"/>
        <v>-0.80800479696608174</v>
      </c>
      <c r="P21" s="16">
        <f t="shared" si="3"/>
        <v>3.0097147594571281</v>
      </c>
      <c r="Q21" s="16">
        <f t="shared" si="25"/>
        <v>-2.112083398952723</v>
      </c>
      <c r="R21" s="16">
        <f t="shared" si="26"/>
        <v>-3.8053000241924639</v>
      </c>
      <c r="S21" s="16">
        <f t="shared" si="35"/>
        <v>-7.715877448746912E-2</v>
      </c>
      <c r="T21" s="16">
        <f t="shared" si="27"/>
        <v>0.28740658875854197</v>
      </c>
      <c r="U21" s="16">
        <f t="shared" si="36"/>
        <v>-0.70175533821473723</v>
      </c>
      <c r="V21" s="16">
        <f t="shared" si="28"/>
        <v>-1.2643390913492538</v>
      </c>
      <c r="W21" s="16">
        <f t="shared" si="4"/>
        <v>0.98427825171941463</v>
      </c>
      <c r="X21" s="16">
        <f t="shared" si="5"/>
        <v>-0.44222182744794636</v>
      </c>
      <c r="Y21" s="9">
        <f>-(B$6/B$7)*(SIN(H21)*COS(L21)-COS(H21)*SIN(L21)*U21)/(COS(L21))^2*T21*crank</f>
        <v>0.61119171556995355</v>
      </c>
      <c r="Z21">
        <f t="shared" si="6"/>
        <v>-6.2200017841176685</v>
      </c>
      <c r="AA21" s="16">
        <f t="shared" si="7"/>
        <v>10.307337748966395</v>
      </c>
      <c r="AB21" s="16">
        <f t="shared" si="8"/>
        <v>-4.6309361478917381</v>
      </c>
      <c r="AC21" s="16">
        <f t="shared" si="29"/>
        <v>5.089296889923431</v>
      </c>
      <c r="AD21" s="16">
        <f t="shared" si="9"/>
        <v>-12.865357572186758</v>
      </c>
      <c r="AE21" s="16">
        <f t="shared" si="30"/>
        <v>-0.2884557409421814</v>
      </c>
      <c r="AF21" s="16">
        <f t="shared" si="31"/>
        <v>9.362817920447207E-2</v>
      </c>
      <c r="AG21" s="16">
        <f t="shared" si="10"/>
        <v>-3.0207014554325253</v>
      </c>
      <c r="AH21" s="16">
        <f t="shared" si="11"/>
        <v>0.98047199985919375</v>
      </c>
      <c r="AI21" s="16">
        <f t="shared" si="12"/>
        <v>-10.614256716859128</v>
      </c>
      <c r="AJ21" s="16">
        <f t="shared" si="37"/>
        <v>-6.3822475218928494</v>
      </c>
      <c r="AK21" s="16">
        <f t="shared" si="38"/>
        <v>0</v>
      </c>
      <c r="AL21" s="9">
        <f t="shared" si="13"/>
        <v>0</v>
      </c>
      <c r="AM21" s="16">
        <f t="shared" si="32"/>
        <v>60.814510920974598</v>
      </c>
      <c r="AN21" s="16">
        <f t="shared" si="33"/>
        <v>59.489529522389319</v>
      </c>
      <c r="AO21" s="16">
        <f t="shared" si="34"/>
        <v>1.3249813985852796</v>
      </c>
      <c r="AP21">
        <v>1</v>
      </c>
      <c r="AR21" s="11"/>
    </row>
    <row r="22" spans="1:44">
      <c r="A22" s="4">
        <v>8</v>
      </c>
      <c r="B22" s="5">
        <f t="shared" si="14"/>
        <v>0.13962634015954636</v>
      </c>
      <c r="C22" s="2">
        <f t="shared" si="15"/>
        <v>14.528833264218001</v>
      </c>
      <c r="D22" s="10">
        <f t="shared" si="16"/>
        <v>3.509611088072667</v>
      </c>
      <c r="E22" s="5">
        <f t="shared" si="17"/>
        <v>3.7057666528436002</v>
      </c>
      <c r="F22" s="15">
        <f t="shared" si="0"/>
        <v>-3.0417519302880183</v>
      </c>
      <c r="G22" s="15">
        <f t="shared" si="1"/>
        <v>2.2970804206224722</v>
      </c>
      <c r="H22">
        <f t="shared" si="18"/>
        <v>0.5231985621811821</v>
      </c>
      <c r="I22">
        <f t="shared" si="19"/>
        <v>29.9770694602947</v>
      </c>
      <c r="J22" s="11">
        <f t="shared" si="20"/>
        <v>1.1602646280911566</v>
      </c>
      <c r="K22" s="9">
        <f t="shared" si="21"/>
        <v>66.478266307939379</v>
      </c>
      <c r="L22">
        <f t="shared" si="22"/>
        <v>2.7574763047314494</v>
      </c>
      <c r="M22" s="9">
        <f t="shared" si="23"/>
        <v>157.99175436844212</v>
      </c>
      <c r="N22" s="16">
        <f t="shared" si="24"/>
        <v>3.1535980297967665</v>
      </c>
      <c r="O22" s="16">
        <f t="shared" si="2"/>
        <v>-0.7905966685642648</v>
      </c>
      <c r="P22" s="16">
        <f t="shared" si="3"/>
        <v>3.0013977198514832</v>
      </c>
      <c r="Q22" s="16">
        <f t="shared" si="25"/>
        <v>-2.1031737044670682</v>
      </c>
      <c r="R22" s="16">
        <f t="shared" si="26"/>
        <v>-3.8257744334153356</v>
      </c>
      <c r="S22" s="16">
        <f t="shared" si="35"/>
        <v>-7.5496420676392575E-2</v>
      </c>
      <c r="T22" s="16">
        <f t="shared" si="27"/>
        <v>0.28661236997946432</v>
      </c>
      <c r="U22" s="16">
        <f t="shared" si="36"/>
        <v>-0.700731426080759</v>
      </c>
      <c r="V22" s="16">
        <f t="shared" si="28"/>
        <v>-1.274664269953748</v>
      </c>
      <c r="W22" s="16">
        <f t="shared" si="4"/>
        <v>1.0106927219449822</v>
      </c>
      <c r="X22" s="16">
        <f t="shared" si="5"/>
        <v>-0.51109535218860214</v>
      </c>
      <c r="Y22" s="9">
        <f>-(B$6/B$7)*(SIN(H22)*COS(L22)-COS(H22)*SIN(L22)*U22)/(COS(L22))^2*T22*crank</f>
        <v>0.61746148882493768</v>
      </c>
      <c r="Z22">
        <f t="shared" si="6"/>
        <v>-6.1697893847719323</v>
      </c>
      <c r="AA22" s="16">
        <f t="shared" si="7"/>
        <v>10.583949434330092</v>
      </c>
      <c r="AB22" s="16">
        <f t="shared" si="8"/>
        <v>-5.3521780123986682</v>
      </c>
      <c r="AC22" s="16">
        <f t="shared" si="29"/>
        <v>5.6036868359214713</v>
      </c>
      <c r="AD22" s="16">
        <f t="shared" si="9"/>
        <v>-11.695761712581714</v>
      </c>
      <c r="AE22" s="16">
        <f t="shared" si="30"/>
        <v>-0.29007239999872875</v>
      </c>
      <c r="AF22" s="16">
        <f t="shared" si="31"/>
        <v>9.3101597482221035E-2</v>
      </c>
      <c r="AG22" s="16">
        <f t="shared" si="10"/>
        <v>-3.0376310694838873</v>
      </c>
      <c r="AH22" s="16">
        <f t="shared" si="11"/>
        <v>0.97495764895873205</v>
      </c>
      <c r="AI22" s="16">
        <f t="shared" si="12"/>
        <v>-9.6946768699620343</v>
      </c>
      <c r="AJ22" s="16">
        <f t="shared" si="37"/>
        <v>-6.8529482049934796</v>
      </c>
      <c r="AK22" s="16">
        <f t="shared" si="38"/>
        <v>0</v>
      </c>
      <c r="AL22" s="9">
        <f t="shared" si="13"/>
        <v>0</v>
      </c>
      <c r="AM22" s="16">
        <f t="shared" si="32"/>
        <v>57.606758386302232</v>
      </c>
      <c r="AN22" s="16">
        <f t="shared" si="33"/>
        <v>59.489529522389319</v>
      </c>
      <c r="AO22" s="16">
        <f t="shared" si="34"/>
        <v>-1.8827711360870865</v>
      </c>
      <c r="AR22" s="11"/>
    </row>
    <row r="23" spans="1:44">
      <c r="A23" s="4">
        <v>9</v>
      </c>
      <c r="B23" s="5">
        <f t="shared" si="14"/>
        <v>0.15707963267948966</v>
      </c>
      <c r="C23" s="2">
        <f t="shared" si="15"/>
        <v>14.55680804578658</v>
      </c>
      <c r="D23" s="10">
        <f t="shared" si="16"/>
        <v>3.5189360152621934</v>
      </c>
      <c r="E23" s="5">
        <f t="shared" si="17"/>
        <v>3.7113616091573163</v>
      </c>
      <c r="F23" s="15">
        <f t="shared" si="0"/>
        <v>-3.0469303395120679</v>
      </c>
      <c r="G23" s="15">
        <f t="shared" si="1"/>
        <v>2.2963065021785427</v>
      </c>
      <c r="H23">
        <f t="shared" si="18"/>
        <v>0.52819311862855101</v>
      </c>
      <c r="I23">
        <f t="shared" si="19"/>
        <v>30.263236465268793</v>
      </c>
      <c r="J23" s="11">
        <f t="shared" si="20"/>
        <v>1.1589617981879836</v>
      </c>
      <c r="K23" s="9">
        <f t="shared" si="21"/>
        <v>66.403619653064112</v>
      </c>
      <c r="L23">
        <f t="shared" si="22"/>
        <v>2.7539790390892405</v>
      </c>
      <c r="M23" s="9">
        <f t="shared" si="23"/>
        <v>157.79137580730745</v>
      </c>
      <c r="N23" s="16">
        <f t="shared" si="24"/>
        <v>3.1472060535414417</v>
      </c>
      <c r="O23" s="16">
        <f t="shared" si="2"/>
        <v>-0.77271979402068358</v>
      </c>
      <c r="P23" s="16">
        <f t="shared" si="3"/>
        <v>2.9918651814279396</v>
      </c>
      <c r="Q23" s="16">
        <f t="shared" si="25"/>
        <v>-2.0933999183183198</v>
      </c>
      <c r="R23" s="16">
        <f t="shared" si="26"/>
        <v>-3.8442584804928321</v>
      </c>
      <c r="S23" s="16">
        <f t="shared" si="35"/>
        <v>-7.3789304906005798E-2</v>
      </c>
      <c r="T23" s="16">
        <f t="shared" si="27"/>
        <v>0.2857020796132721</v>
      </c>
      <c r="U23" s="16">
        <f t="shared" si="36"/>
        <v>-0.69969727623862865</v>
      </c>
      <c r="V23" s="16">
        <f t="shared" si="28"/>
        <v>-1.2849036461790255</v>
      </c>
      <c r="W23" s="16">
        <f t="shared" si="4"/>
        <v>1.0379960608814489</v>
      </c>
      <c r="X23" s="16">
        <f t="shared" si="5"/>
        <v>-0.58151315648327684</v>
      </c>
      <c r="Y23" s="9">
        <f>-(B$6/B$7)*(SIN(H23)*COS(L23)-COS(H23)*SIN(L23)*U23)/(COS(L23))^2*T23*crank</f>
        <v>0.62347386447440123</v>
      </c>
      <c r="Z23">
        <f t="shared" si="6"/>
        <v>-6.1170394119011711</v>
      </c>
      <c r="AA23" s="16">
        <f t="shared" si="7"/>
        <v>10.869869331067679</v>
      </c>
      <c r="AB23" s="16">
        <f t="shared" si="8"/>
        <v>-6.0895915345789149</v>
      </c>
      <c r="AC23" s="16">
        <f t="shared" si="29"/>
        <v>6.1262203568019604</v>
      </c>
      <c r="AD23" s="16">
        <f t="shared" si="9"/>
        <v>-10.476818863368178</v>
      </c>
      <c r="AE23" s="16">
        <f t="shared" si="30"/>
        <v>-0.29153953541405508</v>
      </c>
      <c r="AF23" s="16">
        <f t="shared" si="31"/>
        <v>9.2537378688311925E-2</v>
      </c>
      <c r="AG23" s="16">
        <f t="shared" si="10"/>
        <v>-3.0529948756259229</v>
      </c>
      <c r="AH23" s="16">
        <f t="shared" si="11"/>
        <v>0.96904916356552484</v>
      </c>
      <c r="AI23" s="16">
        <f t="shared" si="12"/>
        <v>-8.7351936430044468</v>
      </c>
      <c r="AJ23" s="16">
        <f t="shared" si="37"/>
        <v>-7.3281699106285991</v>
      </c>
      <c r="AK23" s="16">
        <f t="shared" si="38"/>
        <v>0</v>
      </c>
      <c r="AL23" s="9">
        <f t="shared" si="13"/>
        <v>0</v>
      </c>
      <c r="AM23" s="16">
        <f t="shared" si="32"/>
        <v>54.138413389874231</v>
      </c>
      <c r="AN23" s="16">
        <f t="shared" si="33"/>
        <v>59.489529522389319</v>
      </c>
      <c r="AO23" s="16">
        <f t="shared" si="34"/>
        <v>-5.351116132515088</v>
      </c>
      <c r="AR23" s="11"/>
    </row>
    <row r="24" spans="1:44">
      <c r="A24" s="4">
        <v>10</v>
      </c>
      <c r="B24" s="5">
        <f t="shared" si="14"/>
        <v>0.17453292519943295</v>
      </c>
      <c r="C24" s="2">
        <f t="shared" si="15"/>
        <v>14.584336023415123</v>
      </c>
      <c r="D24" s="10">
        <f t="shared" si="16"/>
        <v>3.5281120078050408</v>
      </c>
      <c r="E24" s="5">
        <f t="shared" si="17"/>
        <v>3.7168672046830245</v>
      </c>
      <c r="F24" s="15">
        <f t="shared" si="0"/>
        <v>-3.0520944533000778</v>
      </c>
      <c r="G24" s="15">
        <f t="shared" si="1"/>
        <v>2.2954423259036636</v>
      </c>
      <c r="H24">
        <f t="shared" si="18"/>
        <v>0.53317075572394124</v>
      </c>
      <c r="I24">
        <f t="shared" si="19"/>
        <v>30.548434062782412</v>
      </c>
      <c r="J24" s="11">
        <f t="shared" si="20"/>
        <v>1.1576891645696585</v>
      </c>
      <c r="K24" s="9">
        <f t="shared" si="21"/>
        <v>66.330703117867628</v>
      </c>
      <c r="L24">
        <f t="shared" si="22"/>
        <v>2.7504987926277913</v>
      </c>
      <c r="M24" s="9">
        <f t="shared" si="23"/>
        <v>157.59197237340106</v>
      </c>
      <c r="N24" s="16">
        <f t="shared" si="24"/>
        <v>3.1407849865726751</v>
      </c>
      <c r="O24" s="16">
        <f t="shared" si="2"/>
        <v>-0.75435848286274898</v>
      </c>
      <c r="P24" s="16">
        <f t="shared" si="3"/>
        <v>2.9810899137969602</v>
      </c>
      <c r="Q24" s="16">
        <f t="shared" si="25"/>
        <v>-2.0827484053461234</v>
      </c>
      <c r="R24" s="16">
        <f t="shared" si="26"/>
        <v>-3.8606694167612323</v>
      </c>
      <c r="S24" s="16">
        <f t="shared" si="35"/>
        <v>-7.2035928846545597E-2</v>
      </c>
      <c r="T24" s="16">
        <f t="shared" si="27"/>
        <v>0.284673117349307</v>
      </c>
      <c r="U24" s="16">
        <f t="shared" si="36"/>
        <v>-0.69865333336872237</v>
      </c>
      <c r="V24" s="16">
        <f t="shared" si="28"/>
        <v>-1.295052993501953</v>
      </c>
      <c r="W24" s="16">
        <f t="shared" si="4"/>
        <v>1.0662082727661701</v>
      </c>
      <c r="X24" s="16">
        <f t="shared" si="5"/>
        <v>-0.65350667193268319</v>
      </c>
      <c r="Y24" s="9">
        <f>-(B$6/B$7)*(SIN(H24)*COS(L24)-COS(H24)*SIN(L24)*U24)/(COS(L24))^2*T24*crank</f>
        <v>0.6292099135023389</v>
      </c>
      <c r="Z24">
        <f t="shared" si="6"/>
        <v>-6.0617553983010435</v>
      </c>
      <c r="AA24" s="16">
        <f t="shared" si="7"/>
        <v>11.165306923062875</v>
      </c>
      <c r="AB24" s="16">
        <f t="shared" si="8"/>
        <v>-6.8435058653854419</v>
      </c>
      <c r="AC24" s="16">
        <f t="shared" si="29"/>
        <v>6.6569695115828216</v>
      </c>
      <c r="AD24" s="16">
        <f t="shared" si="9"/>
        <v>-9.2079351207639242</v>
      </c>
      <c r="AE24" s="16">
        <f t="shared" si="30"/>
        <v>-0.29285075293332097</v>
      </c>
      <c r="AF24" s="16">
        <f t="shared" si="31"/>
        <v>9.1935163314164431E-2</v>
      </c>
      <c r="AG24" s="16">
        <f t="shared" si="10"/>
        <v>-3.0667259133785358</v>
      </c>
      <c r="AH24" s="16">
        <f t="shared" si="11"/>
        <v>0.96274277891452287</v>
      </c>
      <c r="AI24" s="16">
        <f t="shared" si="12"/>
        <v>-7.735269320250195</v>
      </c>
      <c r="AJ24" s="16">
        <f t="shared" si="37"/>
        <v>-7.8079038393875253</v>
      </c>
      <c r="AK24" s="16">
        <f t="shared" si="38"/>
        <v>0</v>
      </c>
      <c r="AL24" s="9">
        <f t="shared" si="13"/>
        <v>0</v>
      </c>
      <c r="AM24" s="16">
        <f t="shared" si="32"/>
        <v>50.409271391269655</v>
      </c>
      <c r="AN24" s="16">
        <f t="shared" si="33"/>
        <v>59.489529522389319</v>
      </c>
      <c r="AO24" s="16">
        <f t="shared" si="34"/>
        <v>-9.0802581311196633</v>
      </c>
      <c r="AR24" s="11"/>
    </row>
    <row r="25" spans="1:44">
      <c r="A25" s="4">
        <v>11</v>
      </c>
      <c r="B25" s="5">
        <f t="shared" si="14"/>
        <v>0.19198621771937624</v>
      </c>
      <c r="C25" s="2">
        <f t="shared" si="15"/>
        <v>14.611408811814975</v>
      </c>
      <c r="D25" s="10">
        <f t="shared" si="16"/>
        <v>3.5371362706049916</v>
      </c>
      <c r="E25" s="5">
        <f t="shared" si="17"/>
        <v>3.7222817623629951</v>
      </c>
      <c r="F25" s="15">
        <f t="shared" si="0"/>
        <v>-3.0572426986129622</v>
      </c>
      <c r="G25" s="15">
        <f t="shared" si="1"/>
        <v>2.2944881550343004</v>
      </c>
      <c r="H25">
        <f t="shared" si="18"/>
        <v>0.53812937919076353</v>
      </c>
      <c r="I25">
        <f t="shared" si="19"/>
        <v>30.832542259625857</v>
      </c>
      <c r="J25" s="11">
        <f t="shared" si="20"/>
        <v>1.1564475479406431</v>
      </c>
      <c r="K25" s="9">
        <f t="shared" si="21"/>
        <v>66.25956372525178</v>
      </c>
      <c r="L25">
        <f t="shared" si="22"/>
        <v>2.7470370396625516</v>
      </c>
      <c r="M25" s="9">
        <f t="shared" si="23"/>
        <v>157.39362853877594</v>
      </c>
      <c r="N25" s="16">
        <f t="shared" si="24"/>
        <v>3.1343383536893779</v>
      </c>
      <c r="O25" s="16">
        <f t="shared" si="2"/>
        <v>-0.73549670961067293</v>
      </c>
      <c r="P25" s="16">
        <f t="shared" si="3"/>
        <v>2.9690441593767822</v>
      </c>
      <c r="Q25" s="16">
        <f t="shared" si="25"/>
        <v>-2.0712054259928161</v>
      </c>
      <c r="R25" s="16">
        <f t="shared" si="26"/>
        <v>-3.8749235590221689</v>
      </c>
      <c r="S25" s="16">
        <f t="shared" si="35"/>
        <v>-7.0234762177417739E-2</v>
      </c>
      <c r="T25" s="16">
        <f t="shared" si="27"/>
        <v>0.28352283253376159</v>
      </c>
      <c r="U25" s="16">
        <f t="shared" si="36"/>
        <v>-0.69760007423654236</v>
      </c>
      <c r="V25" s="16">
        <f t="shared" si="28"/>
        <v>-1.3051080923752698</v>
      </c>
      <c r="W25" s="16">
        <f t="shared" si="4"/>
        <v>1.0953476938483273</v>
      </c>
      <c r="X25" s="16">
        <f t="shared" si="5"/>
        <v>-0.72710479767921044</v>
      </c>
      <c r="Y25" s="9">
        <f>-(B$6/B$7)*(SIN(H25)*COS(L25)-COS(H25)*SIN(L25)*U25)/(COS(L25))^2*T25*crank</f>
        <v>0.63465006418784065</v>
      </c>
      <c r="Z25">
        <f t="shared" si="6"/>
        <v>-6.0039421946106639</v>
      </c>
      <c r="AA25" s="16">
        <f t="shared" si="7"/>
        <v>11.470454227068091</v>
      </c>
      <c r="AB25" s="16">
        <f t="shared" si="8"/>
        <v>-7.614223635929668</v>
      </c>
      <c r="AC25" s="16">
        <f t="shared" si="29"/>
        <v>7.19598704000318</v>
      </c>
      <c r="AD25" s="16">
        <f t="shared" si="9"/>
        <v>-7.8885846217377527</v>
      </c>
      <c r="AE25" s="16">
        <f t="shared" si="30"/>
        <v>-0.29399957680258032</v>
      </c>
      <c r="AF25" s="16">
        <f t="shared" si="31"/>
        <v>9.1294593101979515E-2</v>
      </c>
      <c r="AG25" s="16">
        <f t="shared" si="10"/>
        <v>-3.0787563688049819</v>
      </c>
      <c r="AH25" s="16">
        <f t="shared" si="11"/>
        <v>0.95603474333882754</v>
      </c>
      <c r="AI25" s="16">
        <f t="shared" si="12"/>
        <v>-6.6944188371775493</v>
      </c>
      <c r="AJ25" s="16">
        <f t="shared" si="37"/>
        <v>-8.2921270018929469</v>
      </c>
      <c r="AK25" s="16">
        <f t="shared" si="38"/>
        <v>0</v>
      </c>
      <c r="AL25" s="9">
        <f t="shared" si="13"/>
        <v>0</v>
      </c>
      <c r="AM25" s="16">
        <f t="shared" si="32"/>
        <v>46.420273764116615</v>
      </c>
      <c r="AN25" s="16">
        <f t="shared" si="33"/>
        <v>59.489529522389319</v>
      </c>
      <c r="AO25" s="16">
        <f t="shared" si="34"/>
        <v>-13.069255758272703</v>
      </c>
      <c r="AR25" s="11"/>
    </row>
    <row r="26" spans="1:44">
      <c r="A26" s="4">
        <v>12</v>
      </c>
      <c r="B26" s="5">
        <f t="shared" si="14"/>
        <v>0.20943951023931953</v>
      </c>
      <c r="C26" s="2">
        <f t="shared" si="15"/>
        <v>14.638018164352532</v>
      </c>
      <c r="D26" s="10">
        <f t="shared" si="16"/>
        <v>3.5460060547841774</v>
      </c>
      <c r="E26" s="5">
        <f t="shared" si="17"/>
        <v>3.727603632870506</v>
      </c>
      <c r="F26" s="15">
        <f t="shared" si="0"/>
        <v>-3.0623735072453266</v>
      </c>
      <c r="G26" s="15">
        <f t="shared" si="1"/>
        <v>2.2934442802201431</v>
      </c>
      <c r="H26">
        <f t="shared" si="18"/>
        <v>0.5430668480835763</v>
      </c>
      <c r="I26">
        <f t="shared" si="19"/>
        <v>31.115438388661161</v>
      </c>
      <c r="J26" s="11">
        <f t="shared" si="20"/>
        <v>1.1552377959720439</v>
      </c>
      <c r="K26" s="9">
        <f t="shared" si="21"/>
        <v>66.190250043193416</v>
      </c>
      <c r="L26">
        <f t="shared" si="22"/>
        <v>2.7435952774715142</v>
      </c>
      <c r="M26" s="9">
        <f t="shared" si="23"/>
        <v>157.19643009114179</v>
      </c>
      <c r="N26" s="16">
        <f t="shared" si="24"/>
        <v>3.1278698198577186</v>
      </c>
      <c r="O26" s="16">
        <f t="shared" si="2"/>
        <v>-0.71611814551279329</v>
      </c>
      <c r="P26" s="16">
        <f t="shared" si="3"/>
        <v>2.9556996819750907</v>
      </c>
      <c r="Q26" s="16">
        <f t="shared" si="25"/>
        <v>-2.0587571709623478</v>
      </c>
      <c r="R26" s="16">
        <f t="shared" si="26"/>
        <v>-3.8869364115897751</v>
      </c>
      <c r="S26" s="16">
        <f t="shared" si="35"/>
        <v>-6.8384245617697334E-2</v>
      </c>
      <c r="T26" s="16">
        <f t="shared" si="27"/>
        <v>0.28224852880888723</v>
      </c>
      <c r="U26" s="16">
        <f t="shared" si="36"/>
        <v>-0.69653800875555194</v>
      </c>
      <c r="V26" s="16">
        <f t="shared" si="28"/>
        <v>-1.3150647324874369</v>
      </c>
      <c r="W26" s="16">
        <f t="shared" si="4"/>
        <v>1.1254306869410937</v>
      </c>
      <c r="X26" s="16">
        <f t="shared" si="5"/>
        <v>-0.80233339024152484</v>
      </c>
      <c r="Y26" s="9">
        <f>-(B$6/B$7)*(SIN(H26)*COS(L26)-COS(H26)*SIN(L26)*U26)/(COS(L26))^2*T26*crank</f>
        <v>0.63977411289235442</v>
      </c>
      <c r="Z26">
        <f t="shared" si="6"/>
        <v>-5.9436060463536204</v>
      </c>
      <c r="AA26" s="16">
        <f t="shared" si="7"/>
        <v>11.785482594062183</v>
      </c>
      <c r="AB26" s="16">
        <f t="shared" si="8"/>
        <v>-8.4020156150418899</v>
      </c>
      <c r="AC26" s="16">
        <f t="shared" si="29"/>
        <v>7.7433033680461598</v>
      </c>
      <c r="AD26" s="16">
        <f t="shared" si="9"/>
        <v>-6.5183200838422923</v>
      </c>
      <c r="AE26" s="16">
        <f t="shared" si="30"/>
        <v>-0.2949794588231347</v>
      </c>
      <c r="AF26" s="16">
        <f t="shared" si="31"/>
        <v>9.0615312260776446E-2</v>
      </c>
      <c r="AG26" s="16">
        <f t="shared" si="10"/>
        <v>-3.0890176693288431</v>
      </c>
      <c r="AH26" s="16">
        <f t="shared" si="11"/>
        <v>0.94892133100400133</v>
      </c>
      <c r="AI26" s="16">
        <f t="shared" si="12"/>
        <v>-5.6122183955363161</v>
      </c>
      <c r="AJ26" s="16">
        <f t="shared" si="37"/>
        <v>-8.7808000046556405</v>
      </c>
      <c r="AK26" s="16">
        <f t="shared" si="38"/>
        <v>0</v>
      </c>
      <c r="AL26" s="9">
        <f t="shared" si="13"/>
        <v>0</v>
      </c>
      <c r="AM26" s="16">
        <f t="shared" si="32"/>
        <v>42.173610144561543</v>
      </c>
      <c r="AN26" s="16">
        <f t="shared" si="33"/>
        <v>59.489529522389319</v>
      </c>
      <c r="AO26" s="16">
        <f t="shared" si="34"/>
        <v>-17.315919377827775</v>
      </c>
      <c r="AR26" s="11"/>
    </row>
    <row r="27" spans="1:44">
      <c r="A27" s="4">
        <v>13</v>
      </c>
      <c r="B27" s="5">
        <f t="shared" si="14"/>
        <v>0.22689280275926285</v>
      </c>
      <c r="C27" s="2">
        <f t="shared" si="15"/>
        <v>14.664155975561238</v>
      </c>
      <c r="D27" s="10">
        <f t="shared" si="16"/>
        <v>3.5547186585204127</v>
      </c>
      <c r="E27" s="5">
        <f t="shared" si="17"/>
        <v>3.7328311951122473</v>
      </c>
      <c r="F27" s="15">
        <f t="shared" si="0"/>
        <v>-3.0674853163031583</v>
      </c>
      <c r="G27" s="15">
        <f t="shared" si="1"/>
        <v>2.292311019435572</v>
      </c>
      <c r="H27">
        <f t="shared" si="18"/>
        <v>0.5479809740373055</v>
      </c>
      <c r="I27">
        <f t="shared" si="19"/>
        <v>31.396997065805543</v>
      </c>
      <c r="J27" s="11">
        <f t="shared" si="20"/>
        <v>1.1540607837767696</v>
      </c>
      <c r="K27" s="9">
        <f t="shared" si="21"/>
        <v>66.122812211968764</v>
      </c>
      <c r="L27">
        <f t="shared" si="22"/>
        <v>2.7401750263789797</v>
      </c>
      <c r="M27" s="9">
        <f t="shared" si="23"/>
        <v>157.00046413866457</v>
      </c>
      <c r="N27" s="16">
        <f t="shared" si="24"/>
        <v>3.1213831914509016</v>
      </c>
      <c r="O27" s="16">
        <f t="shared" si="2"/>
        <v>-0.69620619586816246</v>
      </c>
      <c r="P27" s="16">
        <f t="shared" si="3"/>
        <v>2.941027824701429</v>
      </c>
      <c r="Q27" s="16">
        <f t="shared" si="25"/>
        <v>-2.0453898010838527</v>
      </c>
      <c r="R27" s="16">
        <f t="shared" si="26"/>
        <v>-3.8966228067399915</v>
      </c>
      <c r="S27" s="16">
        <f t="shared" si="35"/>
        <v>-6.64827944901734E-2</v>
      </c>
      <c r="T27" s="16">
        <f t="shared" si="27"/>
        <v>0.28084746964322199</v>
      </c>
      <c r="U27" s="16">
        <f t="shared" si="36"/>
        <v>-0.69546768102797507</v>
      </c>
      <c r="V27" s="16">
        <f t="shared" si="28"/>
        <v>-1.3249187151555</v>
      </c>
      <c r="W27" s="16">
        <f t="shared" si="4"/>
        <v>1.1564713064153651</v>
      </c>
      <c r="X27" s="16">
        <f t="shared" si="5"/>
        <v>-0.87921470411772473</v>
      </c>
      <c r="Y27" s="9">
        <f>-(B$6/B$7)*(SIN(H27)*COS(L27)-COS(H27)*SIN(L27)*U27)/(COS(L27))^2*T27*crank</f>
        <v>0.64456123981049118</v>
      </c>
      <c r="Z27">
        <f t="shared" si="6"/>
        <v>-5.8807546765613861</v>
      </c>
      <c r="AA27" s="16">
        <f t="shared" si="7"/>
        <v>12.110539201073006</v>
      </c>
      <c r="AB27" s="16">
        <f t="shared" si="8"/>
        <v>-9.2071148512812258</v>
      </c>
      <c r="AC27" s="16">
        <f t="shared" si="29"/>
        <v>8.2989233555854884</v>
      </c>
      <c r="AD27" s="16">
        <f t="shared" si="9"/>
        <v>-5.0967843549614447</v>
      </c>
      <c r="AE27" s="16">
        <f t="shared" si="30"/>
        <v>-0.29578378884347761</v>
      </c>
      <c r="AF27" s="16">
        <f t="shared" si="31"/>
        <v>8.9896968866275268E-2</v>
      </c>
      <c r="AG27" s="16">
        <f t="shared" si="10"/>
        <v>-3.097440593605413</v>
      </c>
      <c r="AH27" s="16">
        <f t="shared" si="11"/>
        <v>0.94139885656760247</v>
      </c>
      <c r="AI27" s="16">
        <f t="shared" si="12"/>
        <v>-4.4883149196512466</v>
      </c>
      <c r="AJ27" s="16">
        <f t="shared" si="37"/>
        <v>-9.2738646428200866</v>
      </c>
      <c r="AK27" s="16">
        <f t="shared" si="38"/>
        <v>0</v>
      </c>
      <c r="AL27" s="9">
        <f t="shared" si="13"/>
        <v>0</v>
      </c>
      <c r="AM27" s="16">
        <f t="shared" si="32"/>
        <v>37.672824025146035</v>
      </c>
      <c r="AN27" s="16">
        <f t="shared" si="33"/>
        <v>59.489529522389319</v>
      </c>
      <c r="AO27" s="16">
        <f t="shared" si="34"/>
        <v>-21.816705497243284</v>
      </c>
      <c r="AR27" s="11"/>
    </row>
    <row r="28" spans="1:44">
      <c r="A28" s="4">
        <v>14</v>
      </c>
      <c r="B28" s="5">
        <f t="shared" si="14"/>
        <v>0.24434609527920614</v>
      </c>
      <c r="C28" s="2">
        <f t="shared" si="15"/>
        <v>14.689814283610596</v>
      </c>
      <c r="D28" s="10">
        <f t="shared" si="16"/>
        <v>3.5632714278701987</v>
      </c>
      <c r="E28" s="5">
        <f t="shared" si="17"/>
        <v>3.737962856722119</v>
      </c>
      <c r="F28" s="15">
        <f t="shared" si="0"/>
        <v>-3.0725765686798989</v>
      </c>
      <c r="G28" s="15">
        <f t="shared" si="1"/>
        <v>2.2910887178828001</v>
      </c>
      <c r="H28">
        <f t="shared" si="18"/>
        <v>0.55286952062136885</v>
      </c>
      <c r="I28">
        <f t="shared" si="19"/>
        <v>31.677090153025468</v>
      </c>
      <c r="J28" s="11">
        <f t="shared" si="20"/>
        <v>1.1529174143174747</v>
      </c>
      <c r="K28" s="9">
        <f t="shared" si="21"/>
        <v>66.05730196752701</v>
      </c>
      <c r="L28">
        <f t="shared" si="22"/>
        <v>2.7367778297682372</v>
      </c>
      <c r="M28" s="9">
        <f t="shared" si="23"/>
        <v>156.80581911069285</v>
      </c>
      <c r="N28" s="16">
        <f t="shared" si="24"/>
        <v>3.114882417238336</v>
      </c>
      <c r="O28" s="16">
        <f t="shared" si="2"/>
        <v>-0.67574404346220185</v>
      </c>
      <c r="P28" s="16">
        <f t="shared" si="3"/>
        <v>2.9249995780863181</v>
      </c>
      <c r="Q28" s="16">
        <f t="shared" si="25"/>
        <v>-2.0310894928153136</v>
      </c>
      <c r="R28" s="16">
        <f t="shared" si="26"/>
        <v>-3.9038970652781018</v>
      </c>
      <c r="S28" s="16">
        <f t="shared" si="35"/>
        <v>-6.4528802869148402E-2</v>
      </c>
      <c r="T28" s="16">
        <f t="shared" si="27"/>
        <v>0.27931688483648753</v>
      </c>
      <c r="U28" s="16">
        <f t="shared" si="36"/>
        <v>-0.69438967035480903</v>
      </c>
      <c r="V28" s="16">
        <f t="shared" si="28"/>
        <v>-1.3346658558604743</v>
      </c>
      <c r="W28" s="16">
        <f t="shared" si="4"/>
        <v>1.1884809325380585</v>
      </c>
      <c r="X28" s="16">
        <f t="shared" si="5"/>
        <v>-0.95776678130396742</v>
      </c>
      <c r="Y28" s="9">
        <f>-(B$6/B$7)*(SIN(H28)*COS(L28)-COS(H28)*SIN(L28)*U28)/(COS(L28))^2*T28*crank</f>
        <v>0.64899003026181235</v>
      </c>
      <c r="Z28">
        <f t="shared" si="6"/>
        <v>-5.8153973741866798</v>
      </c>
      <c r="AA28" s="16">
        <f t="shared" si="7"/>
        <v>12.445743221977038</v>
      </c>
      <c r="AB28" s="16">
        <f t="shared" si="8"/>
        <v>-10.029710279989621</v>
      </c>
      <c r="AC28" s="16">
        <f t="shared" si="29"/>
        <v>8.8628227797742607</v>
      </c>
      <c r="AD28" s="16">
        <f t="shared" si="9"/>
        <v>-3.6237230110253797</v>
      </c>
      <c r="AE28" s="16">
        <f t="shared" si="30"/>
        <v>-0.29640590682545248</v>
      </c>
      <c r="AF28" s="16">
        <f t="shared" si="31"/>
        <v>8.9139216460173643E-2</v>
      </c>
      <c r="AG28" s="16">
        <f t="shared" si="10"/>
        <v>-3.1039553978782077</v>
      </c>
      <c r="AH28" s="16">
        <f t="shared" si="11"/>
        <v>0.93346369192677303</v>
      </c>
      <c r="AI28" s="16">
        <f t="shared" si="12"/>
        <v>-3.3224363872104186</v>
      </c>
      <c r="AJ28" s="16">
        <f t="shared" si="37"/>
        <v>-9.7712412955503432</v>
      </c>
      <c r="AK28" s="16">
        <f t="shared" si="38"/>
        <v>0</v>
      </c>
      <c r="AL28" s="9">
        <f t="shared" si="13"/>
        <v>0</v>
      </c>
      <c r="AM28" s="16">
        <f t="shared" si="32"/>
        <v>32.922920862627649</v>
      </c>
      <c r="AN28" s="16">
        <f t="shared" si="33"/>
        <v>59.489529522389319</v>
      </c>
      <c r="AO28" s="16">
        <f t="shared" si="34"/>
        <v>-26.56660865976167</v>
      </c>
      <c r="AR28" s="11"/>
    </row>
    <row r="29" spans="1:44">
      <c r="A29" s="4">
        <v>15</v>
      </c>
      <c r="B29" s="5">
        <f t="shared" si="14"/>
        <v>0.26179938779914941</v>
      </c>
      <c r="C29" s="2">
        <f t="shared" si="15"/>
        <v>14.714985272731418</v>
      </c>
      <c r="D29" s="10">
        <f t="shared" si="16"/>
        <v>3.5716617575771394</v>
      </c>
      <c r="E29" s="5">
        <f t="shared" si="17"/>
        <v>3.7429970545462838</v>
      </c>
      <c r="F29" s="15">
        <f t="shared" si="0"/>
        <v>-3.0776457135307549</v>
      </c>
      <c r="G29" s="15">
        <f t="shared" si="1"/>
        <v>2.2897777478867218</v>
      </c>
      <c r="H29">
        <f t="shared" si="18"/>
        <v>0.55773020281646091</v>
      </c>
      <c r="I29">
        <f t="shared" si="19"/>
        <v>31.955586728358629</v>
      </c>
      <c r="J29" s="11">
        <f t="shared" si="20"/>
        <v>1.1518086187366334</v>
      </c>
      <c r="K29" s="9">
        <f t="shared" si="21"/>
        <v>65.993772660402044</v>
      </c>
      <c r="L29">
        <f t="shared" si="22"/>
        <v>2.7334052540134093</v>
      </c>
      <c r="M29" s="9">
        <f t="shared" si="23"/>
        <v>156.6125847538531</v>
      </c>
      <c r="N29" s="16">
        <f t="shared" si="24"/>
        <v>3.1083715890892094</v>
      </c>
      <c r="O29" s="16">
        <f t="shared" si="2"/>
        <v>-0.65471469865803544</v>
      </c>
      <c r="P29" s="16">
        <f t="shared" si="3"/>
        <v>2.907585659311573</v>
      </c>
      <c r="Q29" s="16">
        <f t="shared" si="25"/>
        <v>-2.0158424898310252</v>
      </c>
      <c r="R29" s="16">
        <f t="shared" si="26"/>
        <v>-3.9086731789962963</v>
      </c>
      <c r="S29" s="16">
        <f t="shared" si="35"/>
        <v>-6.2520648363808218E-2</v>
      </c>
      <c r="T29" s="16">
        <f t="shared" si="27"/>
        <v>0.27765397808552666</v>
      </c>
      <c r="U29" s="16">
        <f t="shared" si="36"/>
        <v>-0.6933045922053126</v>
      </c>
      <c r="V29" s="16">
        <f t="shared" si="28"/>
        <v>-1.3443019869350126</v>
      </c>
      <c r="W29" s="16">
        <f t="shared" si="4"/>
        <v>1.2214678743408633</v>
      </c>
      <c r="X29" s="16">
        <f t="shared" si="5"/>
        <v>-1.0380027883418521</v>
      </c>
      <c r="Y29" s="9">
        <f>-(B$6/B$7)*(SIN(H29)*COS(L29)-COS(H29)*SIN(L29)*U29)/(COS(L29))^2*T29*crank</f>
        <v>0.6530385021313263</v>
      </c>
      <c r="Z29">
        <f t="shared" si="6"/>
        <v>-5.7475450884810702</v>
      </c>
      <c r="AA29" s="16">
        <f t="shared" si="7"/>
        <v>12.791181668750657</v>
      </c>
      <c r="AB29" s="16">
        <f t="shared" si="8"/>
        <v>-10.869939780868279</v>
      </c>
      <c r="AC29" s="16">
        <f t="shared" si="29"/>
        <v>9.4349445508465415</v>
      </c>
      <c r="AD29" s="16">
        <f t="shared" si="9"/>
        <v>-2.0989980302290672</v>
      </c>
      <c r="AE29" s="16">
        <f t="shared" si="30"/>
        <v>-0.29683911662594986</v>
      </c>
      <c r="AF29" s="16">
        <f t="shared" si="31"/>
        <v>8.8341715864615214E-2</v>
      </c>
      <c r="AG29" s="16">
        <f t="shared" si="10"/>
        <v>-3.1084919603005599</v>
      </c>
      <c r="AH29" s="16">
        <f t="shared" si="11"/>
        <v>0.92511228521930688</v>
      </c>
      <c r="AI29" s="16">
        <f t="shared" si="12"/>
        <v>-2.1144030601344093</v>
      </c>
      <c r="AJ29" s="16">
        <f t="shared" si="37"/>
        <v>-10.272826122229397</v>
      </c>
      <c r="AK29" s="16">
        <f t="shared" si="38"/>
        <v>0</v>
      </c>
      <c r="AL29" s="9">
        <f t="shared" si="13"/>
        <v>0</v>
      </c>
      <c r="AM29" s="16">
        <f t="shared" si="32"/>
        <v>27.930477771856832</v>
      </c>
      <c r="AN29" s="16">
        <f t="shared" si="33"/>
        <v>59.489529522389319</v>
      </c>
      <c r="AO29" s="16">
        <f t="shared" si="34"/>
        <v>-31.559051750532486</v>
      </c>
      <c r="AR29" s="11"/>
    </row>
    <row r="30" spans="1:44">
      <c r="A30" s="4">
        <v>16</v>
      </c>
      <c r="B30" s="5">
        <f t="shared" si="14"/>
        <v>0.27925268031909273</v>
      </c>
      <c r="C30" s="2">
        <f t="shared" si="15"/>
        <v>14.73966127559658</v>
      </c>
      <c r="D30" s="10">
        <f t="shared" si="16"/>
        <v>3.5798870918655266</v>
      </c>
      <c r="E30" s="5">
        <f t="shared" si="17"/>
        <v>3.7479322551193164</v>
      </c>
      <c r="F30" s="15">
        <f t="shared" si="0"/>
        <v>-3.0826912067450984</v>
      </c>
      <c r="G30" s="15">
        <f t="shared" si="1"/>
        <v>2.2883785087814972</v>
      </c>
      <c r="H30">
        <f t="shared" si="18"/>
        <v>0.56256068663329006</v>
      </c>
      <c r="I30">
        <f t="shared" si="19"/>
        <v>32.232353064069187</v>
      </c>
      <c r="J30" s="11">
        <f t="shared" si="20"/>
        <v>1.1507353565972003</v>
      </c>
      <c r="K30" s="9">
        <f t="shared" si="21"/>
        <v>65.93227926950135</v>
      </c>
      <c r="L30">
        <f t="shared" si="22"/>
        <v>2.7300588883199262</v>
      </c>
      <c r="M30" s="9">
        <f t="shared" si="23"/>
        <v>156.42085212290914</v>
      </c>
      <c r="N30" s="16">
        <f t="shared" si="24"/>
        <v>3.1018549423524613</v>
      </c>
      <c r="O30" s="16">
        <f t="shared" si="2"/>
        <v>-0.63310105669727312</v>
      </c>
      <c r="P30" s="16">
        <f t="shared" si="3"/>
        <v>2.8887566034754322</v>
      </c>
      <c r="Q30" s="16">
        <f t="shared" si="25"/>
        <v>-1.9996351611390013</v>
      </c>
      <c r="R30" s="16">
        <f t="shared" si="26"/>
        <v>-3.9108650168310102</v>
      </c>
      <c r="S30" s="16">
        <f t="shared" si="35"/>
        <v>-6.0456697590043983E-2</v>
      </c>
      <c r="T30" s="16">
        <f t="shared" si="27"/>
        <v>0.27585593569948158</v>
      </c>
      <c r="U30" s="16">
        <f t="shared" si="36"/>
        <v>-0.69221309913519946</v>
      </c>
      <c r="V30" s="16">
        <f t="shared" si="28"/>
        <v>-1.3538229604134495</v>
      </c>
      <c r="W30" s="16">
        <f t="shared" si="4"/>
        <v>1.2554369405696839</v>
      </c>
      <c r="X30" s="16">
        <f t="shared" si="5"/>
        <v>-1.1199303001094905</v>
      </c>
      <c r="Y30" s="9">
        <f>-(B$6/B$7)*(SIN(H30)*COS(L30)-COS(H30)*SIN(L30)*U30)/(COS(L30))^2*T30*crank</f>
        <v>0.6566841400927268</v>
      </c>
      <c r="Z30">
        <f t="shared" si="6"/>
        <v>-5.677210529467148</v>
      </c>
      <c r="AA30" s="16">
        <f t="shared" si="7"/>
        <v>13.146904898463216</v>
      </c>
      <c r="AB30" s="16">
        <f t="shared" si="8"/>
        <v>-11.727882677855293</v>
      </c>
      <c r="AC30" s="16">
        <f t="shared" si="29"/>
        <v>10.015194660822685</v>
      </c>
      <c r="AD30" s="16">
        <f t="shared" si="9"/>
        <v>-0.52260256000281302</v>
      </c>
      <c r="AE30" s="16">
        <f t="shared" si="30"/>
        <v>-0.29707670163879679</v>
      </c>
      <c r="AF30" s="16">
        <f t="shared" si="31"/>
        <v>8.7504137227674514E-2</v>
      </c>
      <c r="AG30" s="16">
        <f t="shared" si="10"/>
        <v>-3.1109799447371032</v>
      </c>
      <c r="AH30" s="16">
        <f t="shared" si="11"/>
        <v>0.91634118224391803</v>
      </c>
      <c r="AI30" s="16">
        <f t="shared" si="12"/>
        <v>-0.86413963119957726</v>
      </c>
      <c r="AJ30" s="16">
        <f t="shared" si="37"/>
        <v>-10.778488060660761</v>
      </c>
      <c r="AK30" s="16">
        <f t="shared" si="38"/>
        <v>0</v>
      </c>
      <c r="AL30" s="9">
        <f t="shared" si="13"/>
        <v>0</v>
      </c>
      <c r="AM30" s="16">
        <f t="shared" si="32"/>
        <v>22.703753656812047</v>
      </c>
      <c r="AN30" s="16">
        <f t="shared" si="33"/>
        <v>59.489529522389319</v>
      </c>
      <c r="AO30" s="16">
        <f t="shared" si="34"/>
        <v>-36.785775865577271</v>
      </c>
    </row>
    <row r="31" spans="1:44">
      <c r="A31" s="4">
        <v>17</v>
      </c>
      <c r="B31" s="5">
        <f t="shared" si="14"/>
        <v>0.29670597283903605</v>
      </c>
      <c r="C31" s="2">
        <f t="shared" si="15"/>
        <v>14.763834775656568</v>
      </c>
      <c r="D31" s="10">
        <f t="shared" si="16"/>
        <v>3.587944925218856</v>
      </c>
      <c r="E31" s="5">
        <f t="shared" si="17"/>
        <v>3.7527669551313139</v>
      </c>
      <c r="F31" s="15">
        <f t="shared" si="0"/>
        <v>-3.0877115114168197</v>
      </c>
      <c r="G31" s="15">
        <f t="shared" si="1"/>
        <v>2.286891426788912</v>
      </c>
      <c r="H31">
        <f t="shared" si="18"/>
        <v>0.56735858889410151</v>
      </c>
      <c r="I31">
        <f t="shared" si="19"/>
        <v>32.507252614129953</v>
      </c>
      <c r="J31" s="11">
        <f t="shared" si="20"/>
        <v>1.1496986160213705</v>
      </c>
      <c r="K31" s="9">
        <f t="shared" si="21"/>
        <v>65.87287841005633</v>
      </c>
      <c r="L31">
        <f t="shared" si="22"/>
        <v>2.7267403444623959</v>
      </c>
      <c r="M31" s="9">
        <f t="shared" si="23"/>
        <v>156.23071356574357</v>
      </c>
      <c r="N31" s="16">
        <f t="shared" si="24"/>
        <v>3.0953368558721435</v>
      </c>
      <c r="O31" s="16">
        <f t="shared" si="2"/>
        <v>-0.61088596276802487</v>
      </c>
      <c r="P31" s="16">
        <f t="shared" si="3"/>
        <v>2.8684828678234977</v>
      </c>
      <c r="Q31" s="16">
        <f t="shared" si="25"/>
        <v>-1.9824540661699013</v>
      </c>
      <c r="R31" s="16">
        <f t="shared" si="26"/>
        <v>-3.9103865565442906</v>
      </c>
      <c r="S31" s="16">
        <f t="shared" si="35"/>
        <v>-5.8335312383989625E-2</v>
      </c>
      <c r="T31" s="16">
        <f t="shared" si="27"/>
        <v>0.27391993655311531</v>
      </c>
      <c r="U31" s="16">
        <f t="shared" si="36"/>
        <v>-0.69111588164168347</v>
      </c>
      <c r="V31" s="16">
        <f t="shared" si="28"/>
        <v>-1.3632246510544275</v>
      </c>
      <c r="W31" s="16">
        <f t="shared" si="4"/>
        <v>1.2903889787219507</v>
      </c>
      <c r="X31" s="16">
        <f t="shared" si="5"/>
        <v>-1.2035505303266814</v>
      </c>
      <c r="Y31" s="9">
        <f>-(B$6/B$7)*(SIN(H31)*COS(L31)-COS(H31)*SIN(L31)*U31)/(COS(L31))^2*T31*crank</f>
        <v>0.65990393726938534</v>
      </c>
      <c r="Z31">
        <f t="shared" si="6"/>
        <v>-5.6044082745808019</v>
      </c>
      <c r="AA31" s="16">
        <f t="shared" si="7"/>
        <v>13.512921786087055</v>
      </c>
      <c r="AB31" s="16">
        <f t="shared" si="8"/>
        <v>-12.603551680994673</v>
      </c>
      <c r="AC31" s="16">
        <f t="shared" si="29"/>
        <v>10.603437870293659</v>
      </c>
      <c r="AD31" s="16">
        <f t="shared" si="9"/>
        <v>1.1053232224471259</v>
      </c>
      <c r="AE31" s="16">
        <f t="shared" si="30"/>
        <v>-0.29711194244302042</v>
      </c>
      <c r="AF31" s="16">
        <f t="shared" si="31"/>
        <v>8.662616231544791E-2</v>
      </c>
      <c r="AG31" s="16">
        <f t="shared" si="10"/>
        <v>-3.1113489855759546</v>
      </c>
      <c r="AH31" s="16">
        <f t="shared" si="11"/>
        <v>0.90714705046296051</v>
      </c>
      <c r="AI31" s="16">
        <f t="shared" si="12"/>
        <v>0.42831171042401062</v>
      </c>
      <c r="AJ31" s="16">
        <f t="shared" si="37"/>
        <v>-11.288065632141546</v>
      </c>
      <c r="AK31" s="16">
        <f t="shared" si="38"/>
        <v>0</v>
      </c>
      <c r="AL31" s="9">
        <f t="shared" si="13"/>
        <v>0</v>
      </c>
      <c r="AM31" s="16">
        <f t="shared" si="32"/>
        <v>23.670852009863605</v>
      </c>
      <c r="AN31" s="16">
        <f t="shared" si="33"/>
        <v>59.489529522389319</v>
      </c>
      <c r="AO31" s="16">
        <f t="shared" si="34"/>
        <v>-35.81867751252571</v>
      </c>
    </row>
    <row r="32" spans="1:44">
      <c r="A32" s="4">
        <v>18</v>
      </c>
      <c r="B32" s="5">
        <f t="shared" si="14"/>
        <v>0.31415926535897931</v>
      </c>
      <c r="C32" s="2">
        <f t="shared" si="15"/>
        <v>14.787498409429087</v>
      </c>
      <c r="D32" s="10">
        <f t="shared" si="16"/>
        <v>3.5958328031430291</v>
      </c>
      <c r="E32" s="5">
        <f t="shared" si="17"/>
        <v>3.7574996818858173</v>
      </c>
      <c r="F32" s="15">
        <f t="shared" si="0"/>
        <v>-3.0927050983124831</v>
      </c>
      <c r="G32" s="15">
        <f t="shared" si="1"/>
        <v>2.2853169548885472</v>
      </c>
      <c r="H32">
        <f t="shared" si="18"/>
        <v>0.57212147719936113</v>
      </c>
      <c r="I32">
        <f t="shared" si="19"/>
        <v>32.780146012313551</v>
      </c>
      <c r="J32" s="11">
        <f t="shared" si="20"/>
        <v>1.1486994137140452</v>
      </c>
      <c r="K32" s="9">
        <f t="shared" si="21"/>
        <v>65.81562833496686</v>
      </c>
      <c r="L32">
        <f t="shared" si="22"/>
        <v>2.7234512564078837</v>
      </c>
      <c r="M32" s="9">
        <f t="shared" si="23"/>
        <v>156.04226270177315</v>
      </c>
      <c r="N32" s="16">
        <f t="shared" si="24"/>
        <v>3.0888218515941253</v>
      </c>
      <c r="O32" s="16">
        <f t="shared" si="2"/>
        <v>-0.58805228539302512</v>
      </c>
      <c r="P32" s="16">
        <f t="shared" si="3"/>
        <v>2.8467349498690995</v>
      </c>
      <c r="Q32" s="16">
        <f t="shared" si="25"/>
        <v>-1.9642860272658227</v>
      </c>
      <c r="R32" s="16">
        <f t="shared" si="26"/>
        <v>-3.9071521437395447</v>
      </c>
      <c r="S32" s="16">
        <f t="shared" si="35"/>
        <v>-5.6154856810071548E-2</v>
      </c>
      <c r="T32" s="16">
        <f t="shared" si="27"/>
        <v>0.27184316336647563</v>
      </c>
      <c r="U32" s="16">
        <f t="shared" si="36"/>
        <v>-0.69001366894243032</v>
      </c>
      <c r="V32" s="16">
        <f t="shared" si="28"/>
        <v>-1.3725029595464115</v>
      </c>
      <c r="W32" s="16">
        <f t="shared" si="4"/>
        <v>1.3263203827391101</v>
      </c>
      <c r="X32" s="16">
        <f t="shared" si="5"/>
        <v>-1.2888575096718065</v>
      </c>
      <c r="Y32" s="9">
        <f>-(B$6/B$7)*(SIN(H32)*COS(L32)-COS(H32)*SIN(L32)*U32)/(COS(L32))^2*T32*crank</f>
        <v>0.66267444500196604</v>
      </c>
      <c r="Z32">
        <f t="shared" si="6"/>
        <v>-5.529154881491003</v>
      </c>
      <c r="AA32" s="16">
        <f t="shared" si="7"/>
        <v>13.889194569065305</v>
      </c>
      <c r="AB32" s="16">
        <f t="shared" si="8"/>
        <v>-13.49688427969661</v>
      </c>
      <c r="AC32" s="16">
        <f t="shared" si="29"/>
        <v>11.199493144097074</v>
      </c>
      <c r="AD32" s="16">
        <f t="shared" si="9"/>
        <v>2.7844751741592582</v>
      </c>
      <c r="AE32" s="16">
        <f t="shared" si="30"/>
        <v>-0.29693813660297891</v>
      </c>
      <c r="AF32" s="16">
        <f t="shared" si="31"/>
        <v>8.5707487065781129E-2</v>
      </c>
      <c r="AG32" s="16">
        <f t="shared" si="10"/>
        <v>-3.1095288950752034</v>
      </c>
      <c r="AH32" s="16">
        <f t="shared" si="11"/>
        <v>0.89752670574500071</v>
      </c>
      <c r="AI32" s="16">
        <f t="shared" si="12"/>
        <v>1.7627773069775059</v>
      </c>
      <c r="AJ32" s="16">
        <f t="shared" si="37"/>
        <v>-11.801363562686571</v>
      </c>
      <c r="AK32" s="16">
        <f t="shared" si="38"/>
        <v>0</v>
      </c>
      <c r="AL32" s="9">
        <f t="shared" si="13"/>
        <v>0</v>
      </c>
      <c r="AM32" s="16">
        <f t="shared" si="32"/>
        <v>31.400435204639713</v>
      </c>
      <c r="AN32" s="16">
        <f t="shared" si="33"/>
        <v>59.489529522389319</v>
      </c>
      <c r="AO32" s="16">
        <f t="shared" si="34"/>
        <v>-28.089094317749606</v>
      </c>
    </row>
    <row r="33" spans="1:42">
      <c r="A33" s="4">
        <v>19</v>
      </c>
      <c r="B33" s="5">
        <f t="shared" si="14"/>
        <v>0.33161255787892258</v>
      </c>
      <c r="C33" s="2">
        <f t="shared" si="15"/>
        <v>14.810644968742061</v>
      </c>
      <c r="D33" s="10">
        <f t="shared" si="16"/>
        <v>3.6035483229140204</v>
      </c>
      <c r="E33" s="5">
        <f t="shared" si="17"/>
        <v>3.7621289937484121</v>
      </c>
      <c r="F33" s="15">
        <f t="shared" si="0"/>
        <v>-3.0976704463371458</v>
      </c>
      <c r="G33" s="15">
        <f t="shared" si="1"/>
        <v>2.2836555726797965</v>
      </c>
      <c r="H33">
        <f t="shared" si="18"/>
        <v>0.57684687010351399</v>
      </c>
      <c r="I33">
        <f t="shared" si="19"/>
        <v>33.050891082262574</v>
      </c>
      <c r="J33" s="11">
        <f t="shared" si="20"/>
        <v>1.1477387948566597</v>
      </c>
      <c r="K33" s="9">
        <f t="shared" si="21"/>
        <v>65.760588928717993</v>
      </c>
      <c r="L33">
        <f t="shared" si="22"/>
        <v>2.720193279811923</v>
      </c>
      <c r="M33" s="9">
        <f t="shared" si="23"/>
        <v>155.85559439307218</v>
      </c>
      <c r="N33" s="16">
        <f t="shared" si="24"/>
        <v>3.0823145937170828</v>
      </c>
      <c r="O33" s="16">
        <f t="shared" si="2"/>
        <v>-0.5645829986752311</v>
      </c>
      <c r="P33" s="16">
        <f t="shared" si="3"/>
        <v>2.8234835203017061</v>
      </c>
      <c r="Q33" s="16">
        <f t="shared" si="25"/>
        <v>-1.9451182099739606</v>
      </c>
      <c r="R33" s="16">
        <f t="shared" si="26"/>
        <v>-3.9010767799735366</v>
      </c>
      <c r="S33" s="16">
        <f t="shared" si="35"/>
        <v>-5.3913705014884815E-2</v>
      </c>
      <c r="T33" s="16">
        <f t="shared" si="27"/>
        <v>0.2696228153967134</v>
      </c>
      <c r="U33" s="16">
        <f t="shared" si="36"/>
        <v>-0.68890722966433782</v>
      </c>
      <c r="V33" s="16">
        <f t="shared" si="28"/>
        <v>-1.3816538159063467</v>
      </c>
      <c r="W33" s="16">
        <f t="shared" si="4"/>
        <v>1.3632225705955046</v>
      </c>
      <c r="X33" s="16">
        <f t="shared" si="5"/>
        <v>-1.3758372135242936</v>
      </c>
      <c r="Y33" s="9">
        <f>-(B$6/B$7)*(SIN(H33)*COS(L33)-COS(H33)*SIN(L33)*U33)/(COS(L33))^2*T33*crank</f>
        <v>0.66497183139660976</v>
      </c>
      <c r="Z33">
        <f t="shared" si="6"/>
        <v>-5.451469007022486</v>
      </c>
      <c r="AA33" s="16">
        <f t="shared" si="7"/>
        <v>14.275633376635435</v>
      </c>
      <c r="AB33" s="16">
        <f t="shared" si="8"/>
        <v>-14.407733608477908</v>
      </c>
      <c r="AC33" s="16">
        <f t="shared" si="29"/>
        <v>11.803128853371462</v>
      </c>
      <c r="AD33" s="16">
        <f t="shared" si="9"/>
        <v>4.5143672159521238</v>
      </c>
      <c r="AE33" s="16">
        <f t="shared" si="30"/>
        <v>-0.29654862076248389</v>
      </c>
      <c r="AF33" s="16">
        <f t="shared" si="31"/>
        <v>8.4747824417726159E-2</v>
      </c>
      <c r="AG33" s="16">
        <f t="shared" si="10"/>
        <v>-3.105449894732017</v>
      </c>
      <c r="AH33" s="16">
        <f t="shared" si="11"/>
        <v>0.88747714199482064</v>
      </c>
      <c r="AI33" s="16">
        <f t="shared" si="12"/>
        <v>3.1389371841393738</v>
      </c>
      <c r="AJ33" s="16">
        <f t="shared" si="37"/>
        <v>-12.318149234885126</v>
      </c>
      <c r="AK33" s="16">
        <f t="shared" si="38"/>
        <v>0</v>
      </c>
      <c r="AL33" s="9">
        <f t="shared" si="13"/>
        <v>0</v>
      </c>
      <c r="AM33" s="16">
        <f t="shared" si="32"/>
        <v>39.300402418714711</v>
      </c>
      <c r="AN33" s="16">
        <f t="shared" si="33"/>
        <v>59.489529522389319</v>
      </c>
      <c r="AO33" s="16">
        <f t="shared" si="34"/>
        <v>-20.189127103674608</v>
      </c>
    </row>
    <row r="34" spans="1:42">
      <c r="A34" s="4">
        <v>20</v>
      </c>
      <c r="B34" s="5">
        <f t="shared" si="14"/>
        <v>0.3490658503988659</v>
      </c>
      <c r="C34" s="2">
        <f t="shared" si="15"/>
        <v>14.833267402929293</v>
      </c>
      <c r="D34" s="10">
        <f t="shared" si="16"/>
        <v>3.6110891343097644</v>
      </c>
      <c r="E34" s="5">
        <f t="shared" si="17"/>
        <v>3.7666534805858589</v>
      </c>
      <c r="F34" s="15">
        <f t="shared" si="0"/>
        <v>-3.1026060429976994</v>
      </c>
      <c r="G34" s="15">
        <f t="shared" si="1"/>
        <v>2.2819077862357737</v>
      </c>
      <c r="H34">
        <f t="shared" si="18"/>
        <v>0.58153223752517047</v>
      </c>
      <c r="I34">
        <f t="shared" si="19"/>
        <v>33.319342860991583</v>
      </c>
      <c r="J34" s="11">
        <f t="shared" si="20"/>
        <v>1.1468178328562166</v>
      </c>
      <c r="K34" s="9">
        <f t="shared" si="21"/>
        <v>65.707821693000682</v>
      </c>
      <c r="L34">
        <f t="shared" si="22"/>
        <v>2.7169680913739445</v>
      </c>
      <c r="M34" s="9">
        <f t="shared" si="23"/>
        <v>155.67080470744165</v>
      </c>
      <c r="N34" s="16">
        <f t="shared" si="24"/>
        <v>3.075819887337901</v>
      </c>
      <c r="O34" s="16">
        <f t="shared" si="2"/>
        <v>-0.540461273909704</v>
      </c>
      <c r="P34" s="16">
        <f t="shared" si="3"/>
        <v>2.7986995715354563</v>
      </c>
      <c r="Q34" s="16">
        <f t="shared" si="25"/>
        <v>-1.9249382115145293</v>
      </c>
      <c r="R34" s="16">
        <f t="shared" si="26"/>
        <v>-3.8920764416359961</v>
      </c>
      <c r="S34" s="16">
        <f t="shared" si="35"/>
        <v>-5.1610249975483323E-2</v>
      </c>
      <c r="T34" s="16">
        <f t="shared" si="27"/>
        <v>0.26725612262342247</v>
      </c>
      <c r="U34" s="16">
        <f t="shared" si="36"/>
        <v>-0.68779737242695416</v>
      </c>
      <c r="V34" s="16">
        <f t="shared" si="28"/>
        <v>-1.3906731830814831</v>
      </c>
      <c r="W34" s="16">
        <f t="shared" si="4"/>
        <v>1.4010814338216677</v>
      </c>
      <c r="X34" s="16">
        <f t="shared" si="5"/>
        <v>-1.4644666426674406</v>
      </c>
      <c r="Y34" s="9">
        <f>-(B$6/B$7)*(SIN(H34)*COS(L34)-COS(H34)*SIN(L34)*U34)/(COS(L34))^2*T34*crank</f>
        <v>0.66677194932159345</v>
      </c>
      <c r="Z34">
        <f t="shared" si="6"/>
        <v>-5.3713715320084061</v>
      </c>
      <c r="AA34" s="16">
        <f t="shared" si="7"/>
        <v>14.672090465250685</v>
      </c>
      <c r="AB34" s="16">
        <f t="shared" si="8"/>
        <v>-15.335858820104468</v>
      </c>
      <c r="AC34" s="16">
        <f t="shared" si="29"/>
        <v>12.414057769256788</v>
      </c>
      <c r="AD34" s="16">
        <f t="shared" si="9"/>
        <v>6.2943123954532449</v>
      </c>
      <c r="AE34" s="16">
        <f t="shared" si="30"/>
        <v>-0.29593679516838278</v>
      </c>
      <c r="AF34" s="16">
        <f t="shared" si="31"/>
        <v>8.3746907429429363E-2</v>
      </c>
      <c r="AG34" s="16">
        <f t="shared" si="10"/>
        <v>-3.0990428720929959</v>
      </c>
      <c r="AH34" s="16">
        <f t="shared" si="11"/>
        <v>0.8769955638038659</v>
      </c>
      <c r="AI34" s="16">
        <f t="shared" si="12"/>
        <v>4.5563093802553842</v>
      </c>
      <c r="AJ34" s="16">
        <f t="shared" si="37"/>
        <v>-12.838148990915734</v>
      </c>
      <c r="AK34" s="16">
        <f t="shared" si="38"/>
        <v>0</v>
      </c>
      <c r="AL34" s="9">
        <f t="shared" si="13"/>
        <v>0</v>
      </c>
      <c r="AM34" s="16">
        <f t="shared" si="32"/>
        <v>47.348759044420277</v>
      </c>
      <c r="AN34" s="16">
        <f t="shared" si="33"/>
        <v>59.489529522389319</v>
      </c>
      <c r="AO34" s="16">
        <f t="shared" si="34"/>
        <v>-12.140770477969042</v>
      </c>
    </row>
    <row r="35" spans="1:42">
      <c r="A35" s="4">
        <v>21</v>
      </c>
      <c r="B35" s="5">
        <f t="shared" si="14"/>
        <v>0.36651914291880922</v>
      </c>
      <c r="C35" s="2">
        <f t="shared" si="15"/>
        <v>14.85535882097818</v>
      </c>
      <c r="D35" s="10">
        <f t="shared" si="16"/>
        <v>3.6184529403260601</v>
      </c>
      <c r="E35" s="5">
        <f t="shared" si="17"/>
        <v>3.7710717641956366</v>
      </c>
      <c r="F35" s="15">
        <f t="shared" si="0"/>
        <v>-3.1075103848635885</v>
      </c>
      <c r="G35" s="15">
        <f t="shared" si="1"/>
        <v>2.2800741279491619</v>
      </c>
      <c r="H35">
        <f t="shared" si="18"/>
        <v>0.58617500141845869</v>
      </c>
      <c r="I35">
        <f t="shared" si="19"/>
        <v>33.585353637352725</v>
      </c>
      <c r="J35" s="11">
        <f t="shared" si="20"/>
        <v>1.1459376289334884</v>
      </c>
      <c r="K35" s="9">
        <f t="shared" si="21"/>
        <v>65.657389723117504</v>
      </c>
      <c r="L35">
        <f t="shared" si="22"/>
        <v>2.7137773880382197</v>
      </c>
      <c r="M35" s="9">
        <f t="shared" si="23"/>
        <v>155.48799087262628</v>
      </c>
      <c r="N35" s="16">
        <f t="shared" si="24"/>
        <v>3.0693426765388843</v>
      </c>
      <c r="O35" s="16">
        <f t="shared" si="2"/>
        <v>-0.51567058102723173</v>
      </c>
      <c r="P35" s="16">
        <f t="shared" si="3"/>
        <v>2.7723545826787723</v>
      </c>
      <c r="Q35" s="16">
        <f t="shared" si="25"/>
        <v>-1.9037341577430906</v>
      </c>
      <c r="R35" s="16">
        <f t="shared" si="26"/>
        <v>-3.8800684311296267</v>
      </c>
      <c r="S35" s="16">
        <f t="shared" si="35"/>
        <v>-4.9242913186532199E-2</v>
      </c>
      <c r="T35" s="16">
        <f t="shared" si="27"/>
        <v>0.26474036150207714</v>
      </c>
      <c r="U35" s="16">
        <f t="shared" si="36"/>
        <v>-0.68668494630424148</v>
      </c>
      <c r="V35" s="16">
        <f t="shared" si="28"/>
        <v>-1.3995570607640428</v>
      </c>
      <c r="W35" s="16">
        <f t="shared" si="4"/>
        <v>1.4398767619274757</v>
      </c>
      <c r="X35" s="16">
        <f t="shared" si="5"/>
        <v>-1.5547128618246049</v>
      </c>
      <c r="Y35" s="9">
        <f>-(B$6/B$7)*(SIN(H35)*COS(L35)-COS(H35)*SIN(L35)*U35)/(COS(L35))^2*T35*crank</f>
        <v>0.66805041450119507</v>
      </c>
      <c r="Z35">
        <f t="shared" si="6"/>
        <v>-5.2888856917849463</v>
      </c>
      <c r="AA35" s="16">
        <f t="shared" si="7"/>
        <v>15.078354191153391</v>
      </c>
      <c r="AB35" s="16">
        <f t="shared" si="8"/>
        <v>-16.280915017165807</v>
      </c>
      <c r="AC35" s="16">
        <f t="shared" si="29"/>
        <v>13.031931882449264</v>
      </c>
      <c r="AD35" s="16">
        <f t="shared" si="9"/>
        <v>8.1234030830895598</v>
      </c>
      <c r="AE35" s="16">
        <f t="shared" si="30"/>
        <v>-0.29509615074866591</v>
      </c>
      <c r="AF35" s="16">
        <f t="shared" si="31"/>
        <v>8.2704492695254136E-2</v>
      </c>
      <c r="AG35" s="16">
        <f t="shared" si="10"/>
        <v>-3.0902396643154502</v>
      </c>
      <c r="AH35" s="16">
        <f t="shared" si="11"/>
        <v>0.86607942223427037</v>
      </c>
      <c r="AI35" s="16">
        <f t="shared" si="12"/>
        <v>6.0142335315654831</v>
      </c>
      <c r="AJ35" s="16">
        <f t="shared" si="37"/>
        <v>-13.361044314165341</v>
      </c>
      <c r="AK35" s="16">
        <f t="shared" si="38"/>
        <v>0</v>
      </c>
      <c r="AL35" s="9">
        <f t="shared" si="13"/>
        <v>0</v>
      </c>
      <c r="AM35" s="16">
        <f t="shared" si="32"/>
        <v>55.520927773355119</v>
      </c>
      <c r="AN35" s="16">
        <f t="shared" si="33"/>
        <v>59.489529522389319</v>
      </c>
      <c r="AO35" s="16">
        <f t="shared" si="34"/>
        <v>-3.9686017490341996</v>
      </c>
      <c r="AP35">
        <v>2</v>
      </c>
    </row>
    <row r="36" spans="1:42">
      <c r="A36" s="4">
        <v>22</v>
      </c>
      <c r="B36" s="5">
        <f t="shared" si="14"/>
        <v>0.38397243543875248</v>
      </c>
      <c r="C36" s="2">
        <f t="shared" si="15"/>
        <v>14.876912493628785</v>
      </c>
      <c r="D36" s="10">
        <f t="shared" si="16"/>
        <v>3.6256374978762618</v>
      </c>
      <c r="E36" s="5">
        <f t="shared" si="17"/>
        <v>3.7753824987257572</v>
      </c>
      <c r="F36" s="15">
        <f t="shared" si="0"/>
        <v>-3.1123819780247723</v>
      </c>
      <c r="G36" s="15">
        <f t="shared" si="1"/>
        <v>2.2781551563700377</v>
      </c>
      <c r="H36">
        <f t="shared" si="18"/>
        <v>0.59077253673349139</v>
      </c>
      <c r="I36">
        <f t="shared" si="19"/>
        <v>33.848773007066455</v>
      </c>
      <c r="J36" s="11">
        <f t="shared" si="20"/>
        <v>1.1450993115336707</v>
      </c>
      <c r="K36" s="9">
        <f t="shared" si="21"/>
        <v>65.609357674215559</v>
      </c>
      <c r="L36">
        <f t="shared" si="22"/>
        <v>2.7106228860259343</v>
      </c>
      <c r="M36" s="9">
        <f t="shared" si="23"/>
        <v>155.30725122085681</v>
      </c>
      <c r="N36" s="16">
        <f t="shared" si="24"/>
        <v>3.0628880418618061</v>
      </c>
      <c r="O36" s="16">
        <f t="shared" si="2"/>
        <v>-0.49019480027424095</v>
      </c>
      <c r="P36" s="16">
        <f t="shared" si="3"/>
        <v>2.7444207016057702</v>
      </c>
      <c r="Q36" s="16">
        <f t="shared" si="25"/>
        <v>-1.8814948088620458</v>
      </c>
      <c r="R36" s="16">
        <f t="shared" si="26"/>
        <v>-3.8649717616879133</v>
      </c>
      <c r="S36" s="16">
        <f t="shared" si="35"/>
        <v>-4.6810155324953896E-2</v>
      </c>
      <c r="T36" s="16">
        <f t="shared" si="27"/>
        <v>0.26207287235057153</v>
      </c>
      <c r="U36" s="16">
        <f t="shared" si="36"/>
        <v>-0.68557084114734179</v>
      </c>
      <c r="V36" s="16">
        <f t="shared" si="28"/>
        <v>-1.4083014894278068</v>
      </c>
      <c r="W36" s="16">
        <f t="shared" si="4"/>
        <v>1.4795816457534048</v>
      </c>
      <c r="X36" s="16">
        <f t="shared" si="5"/>
        <v>-1.6465320026655879</v>
      </c>
      <c r="Y36" s="9">
        <f>-(B$6/B$7)*(SIN(H36)*COS(L36)-COS(H36)*SIN(L36)*U36)/(COS(L36))^2*T36*crank</f>
        <v>0.66878269432047255</v>
      </c>
      <c r="Z36">
        <f t="shared" si="6"/>
        <v>-5.2040372119062406</v>
      </c>
      <c r="AA36" s="16">
        <f t="shared" si="7"/>
        <v>15.494142762283975</v>
      </c>
      <c r="AB36" s="16">
        <f t="shared" si="8"/>
        <v>-17.242442811582336</v>
      </c>
      <c r="AC36" s="16">
        <f t="shared" si="29"/>
        <v>13.656337092940227</v>
      </c>
      <c r="AD36" s="16">
        <f t="shared" si="9"/>
        <v>10.00049043664292</v>
      </c>
      <c r="AE36" s="16">
        <f t="shared" si="30"/>
        <v>-0.29402029885529202</v>
      </c>
      <c r="AF36" s="16">
        <f t="shared" si="31"/>
        <v>8.1620364070449702E-2</v>
      </c>
      <c r="AG36" s="16">
        <f t="shared" si="10"/>
        <v>-3.0789733696335362</v>
      </c>
      <c r="AH36" s="16">
        <f t="shared" si="11"/>
        <v>0.85472645382349699</v>
      </c>
      <c r="AI36" s="16">
        <f t="shared" si="12"/>
        <v>7.5118538218983781</v>
      </c>
      <c r="AJ36" s="16">
        <f t="shared" si="37"/>
        <v>-13.886467924708922</v>
      </c>
      <c r="AK36" s="16">
        <f t="shared" si="38"/>
        <v>0</v>
      </c>
      <c r="AL36" s="9">
        <f t="shared" si="13"/>
        <v>0</v>
      </c>
      <c r="AM36" s="16">
        <f t="shared" si="32"/>
        <v>63.789671446570154</v>
      </c>
      <c r="AN36" s="16">
        <f t="shared" si="33"/>
        <v>59.489529522389319</v>
      </c>
      <c r="AO36" s="16">
        <f t="shared" si="34"/>
        <v>4.300141924180835</v>
      </c>
    </row>
    <row r="37" spans="1:42">
      <c r="A37" s="4">
        <v>23</v>
      </c>
      <c r="B37" s="5">
        <f t="shared" si="14"/>
        <v>0.40142572795869574</v>
      </c>
      <c r="C37" s="2">
        <f t="shared" si="15"/>
        <v>14.89792185542362</v>
      </c>
      <c r="D37" s="10">
        <f t="shared" si="16"/>
        <v>3.6326406184745399</v>
      </c>
      <c r="E37" s="5">
        <f t="shared" si="17"/>
        <v>3.7795843710847237</v>
      </c>
      <c r="F37" s="15">
        <f t="shared" si="0"/>
        <v>-3.1172193385467808</v>
      </c>
      <c r="G37" s="15">
        <f t="shared" si="1"/>
        <v>2.2761514560357332</v>
      </c>
      <c r="H37">
        <f t="shared" si="18"/>
        <v>0.59532217269492738</v>
      </c>
      <c r="I37">
        <f t="shared" si="19"/>
        <v>34.109447945977678</v>
      </c>
      <c r="J37" s="11">
        <f t="shared" si="20"/>
        <v>1.144304035542137</v>
      </c>
      <c r="K37" s="9">
        <f t="shared" si="21"/>
        <v>65.563791716352597</v>
      </c>
      <c r="L37">
        <f t="shared" si="22"/>
        <v>2.707506319683668</v>
      </c>
      <c r="M37" s="9">
        <f t="shared" si="23"/>
        <v>155.12868512287244</v>
      </c>
      <c r="N37" s="16">
        <f t="shared" si="24"/>
        <v>3.056461197111799</v>
      </c>
      <c r="O37" s="16">
        <f t="shared" si="2"/>
        <v>-0.46401834445300033</v>
      </c>
      <c r="P37" s="16">
        <f t="shared" si="3"/>
        <v>2.7148709446773602</v>
      </c>
      <c r="Q37" s="16">
        <f t="shared" si="25"/>
        <v>-1.8582096740529497</v>
      </c>
      <c r="R37" s="16">
        <f t="shared" si="26"/>
        <v>-3.8467075769086541</v>
      </c>
      <c r="S37" s="16">
        <f t="shared" si="35"/>
        <v>-4.4310487923007652E-2</v>
      </c>
      <c r="T37" s="16">
        <f t="shared" si="27"/>
        <v>0.25925107842117923</v>
      </c>
      <c r="U37" s="16">
        <f t="shared" si="36"/>
        <v>-0.68445598775001171</v>
      </c>
      <c r="V37" s="16">
        <f t="shared" si="28"/>
        <v>-1.4169025545948384</v>
      </c>
      <c r="W37" s="16">
        <f t="shared" si="4"/>
        <v>1.5201618649775994</v>
      </c>
      <c r="X37" s="16">
        <f t="shared" si="5"/>
        <v>-1.7398682399115331</v>
      </c>
      <c r="Y37" s="9">
        <f>-(B$6/B$7)*(SIN(H37)*COS(L37)-COS(H37)*SIN(L37)*U37)/(COS(L37))^2*T37*crank</f>
        <v>0.66894420790142539</v>
      </c>
      <c r="Z37">
        <f t="shared" si="6"/>
        <v>-5.1168544485046974</v>
      </c>
      <c r="AA37" s="16">
        <f t="shared" si="7"/>
        <v>15.919097824269953</v>
      </c>
      <c r="AB37" s="16">
        <f t="shared" si="8"/>
        <v>-18.219857602400921</v>
      </c>
      <c r="AC37" s="16">
        <f t="shared" si="29"/>
        <v>14.286787825557674</v>
      </c>
      <c r="AD37" s="16">
        <f t="shared" si="9"/>
        <v>11.924163310807554</v>
      </c>
      <c r="AE37" s="16">
        <f t="shared" si="30"/>
        <v>-0.29270300376204361</v>
      </c>
      <c r="AF37" s="16">
        <f t="shared" si="31"/>
        <v>8.0494336708532566E-2</v>
      </c>
      <c r="AG37" s="16">
        <f t="shared" si="10"/>
        <v>-3.0651786876750062</v>
      </c>
      <c r="AH37" s="16">
        <f t="shared" si="11"/>
        <v>0.84293472286369708</v>
      </c>
      <c r="AI37" s="16">
        <f t="shared" si="12"/>
        <v>9.0481014389043164</v>
      </c>
      <c r="AJ37" s="16">
        <f t="shared" si="37"/>
        <v>-14.413999832586525</v>
      </c>
      <c r="AK37" s="16">
        <f t="shared" si="38"/>
        <v>0</v>
      </c>
      <c r="AL37" s="9">
        <f t="shared" si="13"/>
        <v>0</v>
      </c>
      <c r="AM37" s="16">
        <f t="shared" si="32"/>
        <v>72.12503609736001</v>
      </c>
      <c r="AN37" s="16">
        <f t="shared" si="33"/>
        <v>59.489529522389319</v>
      </c>
      <c r="AO37" s="16">
        <f t="shared" si="34"/>
        <v>12.635506574970691</v>
      </c>
    </row>
    <row r="38" spans="1:42">
      <c r="A38" s="4">
        <v>24</v>
      </c>
      <c r="B38" s="5">
        <f t="shared" si="14"/>
        <v>0.41887902047863906</v>
      </c>
      <c r="C38" s="2">
        <f t="shared" si="15"/>
        <v>14.91838050670756</v>
      </c>
      <c r="D38" s="10">
        <f t="shared" si="16"/>
        <v>3.6394601689025201</v>
      </c>
      <c r="E38" s="5">
        <f t="shared" si="17"/>
        <v>3.7836761013415119</v>
      </c>
      <c r="F38" s="15">
        <f t="shared" si="0"/>
        <v>-3.1220209929227387</v>
      </c>
      <c r="G38" s="15">
        <f t="shared" si="1"/>
        <v>2.2740636372927816</v>
      </c>
      <c r="H38">
        <f t="shared" si="18"/>
        <v>0.59982119442838322</v>
      </c>
      <c r="I38">
        <f t="shared" si="19"/>
        <v>34.367222903242329</v>
      </c>
      <c r="J38" s="11">
        <f t="shared" si="20"/>
        <v>1.1435529812875094</v>
      </c>
      <c r="K38" s="9">
        <f t="shared" si="21"/>
        <v>65.520759477377098</v>
      </c>
      <c r="L38">
        <f t="shared" si="22"/>
        <v>2.704429440133322</v>
      </c>
      <c r="M38" s="9">
        <f t="shared" si="23"/>
        <v>154.95239291056748</v>
      </c>
      <c r="N38" s="16">
        <f t="shared" si="24"/>
        <v>3.0500674854325416</v>
      </c>
      <c r="O38" s="16">
        <f t="shared" si="2"/>
        <v>-0.43712629194341179</v>
      </c>
      <c r="P38" s="16">
        <f t="shared" si="3"/>
        <v>2.6836794144902774</v>
      </c>
      <c r="Q38" s="16">
        <f t="shared" si="25"/>
        <v>-1.8338691350984146</v>
      </c>
      <c r="R38" s="16">
        <f t="shared" si="26"/>
        <v>-3.8251996057500128</v>
      </c>
      <c r="S38" s="16">
        <f t="shared" si="35"/>
        <v>-4.1742486070934955E-2</v>
      </c>
      <c r="T38" s="16">
        <f t="shared" si="27"/>
        <v>0.25627250669405466</v>
      </c>
      <c r="U38" s="16">
        <f t="shared" si="36"/>
        <v>-0.68334135783753047</v>
      </c>
      <c r="V38" s="16">
        <f t="shared" si="28"/>
        <v>-1.4253563913395184</v>
      </c>
      <c r="W38" s="16">
        <f t="shared" si="4"/>
        <v>1.5615752663389992</v>
      </c>
      <c r="X38" s="16">
        <f t="shared" si="5"/>
        <v>-1.8346527513800917</v>
      </c>
      <c r="Y38" s="9">
        <f>-(B$6/B$7)*(SIN(H38)*COS(L38)-COS(H38)*SIN(L38)*U38)/(COS(L38))^2*T38*crank</f>
        <v>0.66851043793667375</v>
      </c>
      <c r="Z38">
        <f t="shared" si="6"/>
        <v>-5.0273685325490476</v>
      </c>
      <c r="AA38" s="16">
        <f t="shared" si="7"/>
        <v>16.352777949193751</v>
      </c>
      <c r="AB38" s="16">
        <f t="shared" si="8"/>
        <v>-19.212438685413325</v>
      </c>
      <c r="AC38" s="16">
        <f t="shared" si="29"/>
        <v>14.922721639323171</v>
      </c>
      <c r="AD38" s="16">
        <f t="shared" si="9"/>
        <v>13.892726833614423</v>
      </c>
      <c r="AE38" s="16">
        <f t="shared" si="30"/>
        <v>-0.29113821798218614</v>
      </c>
      <c r="AF38" s="16">
        <f t="shared" si="31"/>
        <v>7.9326261412678359E-2</v>
      </c>
      <c r="AG38" s="16">
        <f t="shared" si="10"/>
        <v>-3.0487922893068662</v>
      </c>
      <c r="AH38" s="16">
        <f t="shared" si="11"/>
        <v>0.83070266696937944</v>
      </c>
      <c r="AI38" s="16">
        <f t="shared" si="12"/>
        <v>10.621676716345005</v>
      </c>
      <c r="AJ38" s="16">
        <f t="shared" si="37"/>
        <v>-14.943163402312111</v>
      </c>
      <c r="AK38" s="16">
        <f t="shared" si="38"/>
        <v>0</v>
      </c>
      <c r="AL38" s="9">
        <f t="shared" si="13"/>
        <v>0</v>
      </c>
      <c r="AM38" s="16">
        <f t="shared" si="32"/>
        <v>80.494318534536944</v>
      </c>
      <c r="AN38" s="16">
        <f t="shared" si="33"/>
        <v>59.489529522389319</v>
      </c>
      <c r="AO38" s="16">
        <f t="shared" si="34"/>
        <v>21.004789012147626</v>
      </c>
    </row>
    <row r="39" spans="1:42">
      <c r="A39" s="4">
        <v>25</v>
      </c>
      <c r="B39" s="5">
        <f t="shared" si="14"/>
        <v>0.43633231299858238</v>
      </c>
      <c r="C39" s="2">
        <f t="shared" si="15"/>
        <v>14.938282215577237</v>
      </c>
      <c r="D39" s="10">
        <f t="shared" si="16"/>
        <v>3.6460940718590789</v>
      </c>
      <c r="E39" s="5">
        <f t="shared" si="17"/>
        <v>3.7876564431154476</v>
      </c>
      <c r="F39" s="15">
        <f t="shared" si="0"/>
        <v>-3.1267854785222085</v>
      </c>
      <c r="G39" s="15">
        <f t="shared" si="1"/>
        <v>2.2718923361109962</v>
      </c>
      <c r="H39">
        <f t="shared" si="18"/>
        <v>0.60426684496492189</v>
      </c>
      <c r="I39">
        <f t="shared" si="19"/>
        <v>34.621939916176068</v>
      </c>
      <c r="J39" s="11">
        <f t="shared" si="20"/>
        <v>1.1428473533139534</v>
      </c>
      <c r="K39" s="9">
        <f t="shared" si="21"/>
        <v>65.480329972585963</v>
      </c>
      <c r="L39">
        <f t="shared" si="22"/>
        <v>2.7013940137085548</v>
      </c>
      <c r="M39" s="9">
        <f t="shared" si="23"/>
        <v>154.77847578740582</v>
      </c>
      <c r="N39" s="16">
        <f t="shared" si="24"/>
        <v>3.0437123745933059</v>
      </c>
      <c r="O39" s="16">
        <f t="shared" si="2"/>
        <v>-0.40950453060071451</v>
      </c>
      <c r="P39" s="16">
        <f t="shared" si="3"/>
        <v>2.650821535822351</v>
      </c>
      <c r="Q39" s="16">
        <f t="shared" si="25"/>
        <v>-1.8084645789380411</v>
      </c>
      <c r="R39" s="16">
        <f t="shared" si="26"/>
        <v>-3.8003746533252092</v>
      </c>
      <c r="S39" s="16">
        <f t="shared" si="35"/>
        <v>-3.910480215817802E-2</v>
      </c>
      <c r="T39" s="16">
        <f t="shared" si="27"/>
        <v>0.25313481040834612</v>
      </c>
      <c r="U39" s="16">
        <f t="shared" si="36"/>
        <v>-0.68222796385914009</v>
      </c>
      <c r="V39" s="16">
        <f t="shared" si="28"/>
        <v>-1.4336591890356127</v>
      </c>
      <c r="W39" s="16">
        <f t="shared" si="4"/>
        <v>1.6037711405926931</v>
      </c>
      <c r="X39" s="16">
        <f t="shared" si="5"/>
        <v>-1.9308026752321918</v>
      </c>
      <c r="Y39" s="9">
        <f>-(B$6/B$7)*(SIN(H39)*COS(L39)-COS(H39)*SIN(L39)*U39)/(COS(L39))^2*T39*crank</f>
        <v>0.66745705466895833</v>
      </c>
      <c r="Z39">
        <f t="shared" si="6"/>
        <v>-4.9356135170589592</v>
      </c>
      <c r="AA39" s="16">
        <f t="shared" si="7"/>
        <v>16.794652111084428</v>
      </c>
      <c r="AB39" s="16">
        <f t="shared" si="8"/>
        <v>-20.219318333469911</v>
      </c>
      <c r="AC39" s="16">
        <f t="shared" si="29"/>
        <v>15.563493912015989</v>
      </c>
      <c r="AD39" s="16">
        <f t="shared" si="9"/>
        <v>15.904180921299581</v>
      </c>
      <c r="AE39" s="16">
        <f t="shared" si="30"/>
        <v>-0.28932012043891581</v>
      </c>
      <c r="AF39" s="16">
        <f t="shared" si="31"/>
        <v>7.8116029297768771E-2</v>
      </c>
      <c r="AG39" s="16">
        <f t="shared" si="10"/>
        <v>-3.0297532163553735</v>
      </c>
      <c r="AH39" s="16">
        <f t="shared" si="11"/>
        <v>0.81802914589825149</v>
      </c>
      <c r="AI39" s="16">
        <f t="shared" si="12"/>
        <v>12.231031183016514</v>
      </c>
      <c r="AJ39" s="16">
        <f t="shared" si="37"/>
        <v>-15.473421492262137</v>
      </c>
      <c r="AK39" s="16">
        <f t="shared" si="38"/>
        <v>0</v>
      </c>
      <c r="AL39" s="9">
        <f t="shared" si="13"/>
        <v>0</v>
      </c>
      <c r="AM39" s="16">
        <f t="shared" si="32"/>
        <v>88.862063125959239</v>
      </c>
      <c r="AN39" s="16">
        <f t="shared" si="33"/>
        <v>59.489529522389319</v>
      </c>
      <c r="AO39" s="16">
        <f t="shared" si="34"/>
        <v>29.37253360356992</v>
      </c>
    </row>
    <row r="40" spans="1:42">
      <c r="A40" s="4">
        <v>26</v>
      </c>
      <c r="B40" s="5">
        <f t="shared" si="14"/>
        <v>0.4537856055185257</v>
      </c>
      <c r="C40" s="2">
        <f t="shared" si="15"/>
        <v>14.957620919779337</v>
      </c>
      <c r="D40" s="10">
        <f t="shared" si="16"/>
        <v>3.6525403065931124</v>
      </c>
      <c r="E40" s="5">
        <f t="shared" si="17"/>
        <v>3.7915241839558673</v>
      </c>
      <c r="F40" s="15">
        <f t="shared" si="0"/>
        <v>-3.1315113440367219</v>
      </c>
      <c r="G40" s="15">
        <f t="shared" si="1"/>
        <v>2.2696382138897513</v>
      </c>
      <c r="H40">
        <f t="shared" si="18"/>
        <v>0.60865632765390243</v>
      </c>
      <c r="I40">
        <f t="shared" si="19"/>
        <v>34.873438748500384</v>
      </c>
      <c r="J40" s="11">
        <f t="shared" si="20"/>
        <v>1.142188378904617</v>
      </c>
      <c r="K40" s="9">
        <f t="shared" si="21"/>
        <v>65.442573520123872</v>
      </c>
      <c r="L40">
        <f t="shared" si="22"/>
        <v>2.69840182016297</v>
      </c>
      <c r="M40" s="9">
        <f t="shared" si="23"/>
        <v>154.60703572575756</v>
      </c>
      <c r="N40" s="16">
        <f t="shared" si="24"/>
        <v>3.0374014514282517</v>
      </c>
      <c r="O40" s="16">
        <f t="shared" si="2"/>
        <v>-0.38113991246993539</v>
      </c>
      <c r="P40" s="16">
        <f t="shared" si="3"/>
        <v>2.6162743096882686</v>
      </c>
      <c r="Q40" s="16">
        <f t="shared" si="25"/>
        <v>-1.7819885389553702</v>
      </c>
      <c r="R40" s="16">
        <f t="shared" si="26"/>
        <v>-3.772163127335169</v>
      </c>
      <c r="S40" s="16">
        <f t="shared" si="35"/>
        <v>-3.6396180647521523E-2</v>
      </c>
      <c r="T40" s="16">
        <f t="shared" si="27"/>
        <v>0.24983579332273445</v>
      </c>
      <c r="U40" s="16">
        <f t="shared" si="36"/>
        <v>-0.68111685856354098</v>
      </c>
      <c r="V40" s="16">
        <f t="shared" si="28"/>
        <v>-1.4418071963503802</v>
      </c>
      <c r="W40" s="16">
        <f t="shared" si="4"/>
        <v>1.6466896077757982</v>
      </c>
      <c r="X40" s="16">
        <f t="shared" si="5"/>
        <v>-2.0282200802786661</v>
      </c>
      <c r="Y40" s="9">
        <f>-(B$6/B$7)*(SIN(H40)*COS(L40)-COS(H40)*SIN(L40)*U40)/(COS(L40))^2*T40*crank</f>
        <v>0.66576005228053847</v>
      </c>
      <c r="Z40">
        <f t="shared" si="6"/>
        <v>-4.8416265261223792</v>
      </c>
      <c r="AA40" s="16">
        <f t="shared" si="7"/>
        <v>17.244093248437018</v>
      </c>
      <c r="AB40" s="16">
        <f t="shared" si="8"/>
        <v>-21.23947101355586</v>
      </c>
      <c r="AC40" s="16">
        <f t="shared" si="29"/>
        <v>16.208372695502845</v>
      </c>
      <c r="AD40" s="16">
        <f t="shared" si="9"/>
        <v>17.95619905662091</v>
      </c>
      <c r="AE40" s="16">
        <f t="shared" si="30"/>
        <v>-0.28724315748298151</v>
      </c>
      <c r="AF40" s="16">
        <f t="shared" si="31"/>
        <v>7.6863576754245391E-2</v>
      </c>
      <c r="AG40" s="16">
        <f t="shared" si="10"/>
        <v>-3.0080033111415694</v>
      </c>
      <c r="AH40" s="16">
        <f t="shared" si="11"/>
        <v>0.80491349353257513</v>
      </c>
      <c r="AI40" s="16">
        <f t="shared" si="12"/>
        <v>13.874349783090938</v>
      </c>
      <c r="AJ40" s="16">
        <f t="shared" si="37"/>
        <v>-16.004172743359479</v>
      </c>
      <c r="AK40" s="16">
        <f t="shared" si="38"/>
        <v>0</v>
      </c>
      <c r="AL40" s="9">
        <f t="shared" si="13"/>
        <v>0</v>
      </c>
      <c r="AM40" s="16">
        <f t="shared" si="32"/>
        <v>97.190092688615152</v>
      </c>
      <c r="AN40" s="16">
        <f t="shared" si="33"/>
        <v>59.489529522389319</v>
      </c>
      <c r="AO40" s="16">
        <f t="shared" si="34"/>
        <v>37.700563166225834</v>
      </c>
    </row>
    <row r="41" spans="1:42">
      <c r="A41" s="4">
        <v>27</v>
      </c>
      <c r="B41" s="5">
        <f t="shared" si="14"/>
        <v>0.47123889803846897</v>
      </c>
      <c r="C41" s="2">
        <f t="shared" si="15"/>
        <v>14.976390728557224</v>
      </c>
      <c r="D41" s="10">
        <f t="shared" si="16"/>
        <v>3.6587969095190744</v>
      </c>
      <c r="E41" s="5">
        <f t="shared" si="17"/>
        <v>3.7952781457114448</v>
      </c>
      <c r="F41" s="15">
        <f t="shared" si="0"/>
        <v>-3.1361971499218626</v>
      </c>
      <c r="G41" s="15">
        <f t="shared" si="1"/>
        <v>2.2673019572565116</v>
      </c>
      <c r="H41">
        <f t="shared" si="18"/>
        <v>0.61298680901410618</v>
      </c>
      <c r="I41">
        <f t="shared" si="19"/>
        <v>35.12155705370013</v>
      </c>
      <c r="J41" s="11">
        <f t="shared" si="20"/>
        <v>1.1415773063383434</v>
      </c>
      <c r="K41" s="9">
        <f t="shared" si="21"/>
        <v>65.407561641100159</v>
      </c>
      <c r="L41">
        <f t="shared" si="22"/>
        <v>2.6954546506358006</v>
      </c>
      <c r="M41" s="9">
        <f t="shared" si="23"/>
        <v>154.43817535034117</v>
      </c>
      <c r="N41" s="16">
        <f t="shared" si="24"/>
        <v>3.0311404153691077</v>
      </c>
      <c r="O41" s="16">
        <f t="shared" si="2"/>
        <v>-0.35202041907658643</v>
      </c>
      <c r="P41" s="16">
        <f t="shared" si="3"/>
        <v>2.5800165851197749</v>
      </c>
      <c r="Q41" s="16">
        <f t="shared" si="25"/>
        <v>-1.7544348446214679</v>
      </c>
      <c r="R41" s="16">
        <f t="shared" si="26"/>
        <v>-3.7404995993903616</v>
      </c>
      <c r="S41" s="16">
        <f t="shared" si="35"/>
        <v>-3.3615473859191551E-2</v>
      </c>
      <c r="T41" s="16">
        <f t="shared" si="27"/>
        <v>0.24637343566853034</v>
      </c>
      <c r="U41" s="16">
        <f t="shared" si="36"/>
        <v>-0.68000913433663823</v>
      </c>
      <c r="V41" s="16">
        <f t="shared" si="28"/>
        <v>-1.4497967264875984</v>
      </c>
      <c r="W41" s="16">
        <f t="shared" si="4"/>
        <v>1.6902610220044663</v>
      </c>
      <c r="X41" s="16">
        <f t="shared" si="5"/>
        <v>-2.126790967936766</v>
      </c>
      <c r="Y41" s="9">
        <f>-(B$6/B$7)*(SIN(H41)*COS(L41)-COS(H41)*SIN(L41)*U41)/(COS(L41))^2*T41*crank</f>
        <v>0.66339589780404529</v>
      </c>
      <c r="Z41">
        <f t="shared" si="6"/>
        <v>-4.7454479043300068</v>
      </c>
      <c r="AA41" s="16">
        <f t="shared" si="7"/>
        <v>17.700372031261356</v>
      </c>
      <c r="AB41" s="16">
        <f t="shared" si="8"/>
        <v>-22.271702935304234</v>
      </c>
      <c r="AC41" s="16">
        <f t="shared" si="29"/>
        <v>16.856533852073856</v>
      </c>
      <c r="AD41" s="16">
        <f t="shared" si="9"/>
        <v>20.04610771191502</v>
      </c>
      <c r="AE41" s="16">
        <f t="shared" si="30"/>
        <v>-0.28490208670605277</v>
      </c>
      <c r="AF41" s="16">
        <f t="shared" si="31"/>
        <v>7.556889069856218E-2</v>
      </c>
      <c r="AG41" s="16">
        <f t="shared" si="10"/>
        <v>-2.9834876752937922</v>
      </c>
      <c r="AH41" s="16">
        <f t="shared" si="11"/>
        <v>0.79135557286177671</v>
      </c>
      <c r="AI41" s="16">
        <f t="shared" si="12"/>
        <v>15.549533579337918</v>
      </c>
      <c r="AJ41" s="16">
        <f t="shared" si="37"/>
        <v>-16.534748102573626</v>
      </c>
      <c r="AK41" s="16">
        <f t="shared" si="38"/>
        <v>0</v>
      </c>
      <c r="AL41" s="9">
        <f t="shared" si="13"/>
        <v>0</v>
      </c>
      <c r="AM41" s="16">
        <f t="shared" si="32"/>
        <v>105.43757854758394</v>
      </c>
      <c r="AN41" s="16">
        <f t="shared" si="33"/>
        <v>59.489529522389319</v>
      </c>
      <c r="AO41" s="16">
        <f t="shared" si="34"/>
        <v>45.948049025194621</v>
      </c>
    </row>
    <row r="42" spans="1:42">
      <c r="A42" s="4">
        <v>28</v>
      </c>
      <c r="B42" s="5">
        <f t="shared" si="14"/>
        <v>0.48869219055841229</v>
      </c>
      <c r="C42" s="2">
        <f t="shared" si="15"/>
        <v>14.994585924445314</v>
      </c>
      <c r="D42" s="10">
        <f t="shared" si="16"/>
        <v>3.6648619748151048</v>
      </c>
      <c r="E42" s="5">
        <f t="shared" si="17"/>
        <v>3.7989171848890626</v>
      </c>
      <c r="F42" s="15">
        <f t="shared" si="0"/>
        <v>-3.1408414688357658</v>
      </c>
      <c r="G42" s="15">
        <f t="shared" si="1"/>
        <v>2.2648842778576794</v>
      </c>
      <c r="H42">
        <f t="shared" si="18"/>
        <v>0.61725542205211348</v>
      </c>
      <c r="I42">
        <f t="shared" si="19"/>
        <v>35.366130565152467</v>
      </c>
      <c r="J42" s="11">
        <f t="shared" si="20"/>
        <v>1.1410154028623973</v>
      </c>
      <c r="K42" s="9">
        <f t="shared" si="21"/>
        <v>65.375366943434713</v>
      </c>
      <c r="L42">
        <f t="shared" si="22"/>
        <v>2.6925543053616043</v>
      </c>
      <c r="M42" s="9">
        <f t="shared" si="23"/>
        <v>154.27199780699902</v>
      </c>
      <c r="N42" s="16">
        <f t="shared" si="24"/>
        <v>3.0249350710141916</v>
      </c>
      <c r="O42" s="16">
        <f t="shared" si="2"/>
        <v>-0.3221353368425261</v>
      </c>
      <c r="P42" s="16">
        <f t="shared" si="3"/>
        <v>2.5420293479352507</v>
      </c>
      <c r="Q42" s="16">
        <f t="shared" si="25"/>
        <v>-1.7257987789246045</v>
      </c>
      <c r="R42" s="16">
        <f t="shared" si="26"/>
        <v>-3.7053233997892425</v>
      </c>
      <c r="S42" s="16">
        <f t="shared" si="35"/>
        <v>-3.0761658721836466E-2</v>
      </c>
      <c r="T42" s="16">
        <f t="shared" si="27"/>
        <v>0.24274592172513756</v>
      </c>
      <c r="U42" s="16">
        <f t="shared" si="36"/>
        <v>-0.67890592228070656</v>
      </c>
      <c r="V42" s="16">
        <f t="shared" si="28"/>
        <v>-1.4576241626788737</v>
      </c>
      <c r="W42" s="16">
        <f t="shared" si="4"/>
        <v>1.7344054087089293</v>
      </c>
      <c r="X42" s="16">
        <f t="shared" si="5"/>
        <v>-2.2263843272325974</v>
      </c>
      <c r="Y42" s="9">
        <f>-(B$6/B$7)*(SIN(H42)*COS(L42)-COS(H42)*SIN(L42)*U42)/(COS(L42))^2*T42*crank</f>
        <v>0.66034169248324937</v>
      </c>
      <c r="Z42">
        <f t="shared" si="6"/>
        <v>-4.6471213649937013</v>
      </c>
      <c r="AA42" s="16">
        <f t="shared" si="7"/>
        <v>18.16265096782125</v>
      </c>
      <c r="AB42" s="16">
        <f t="shared" si="8"/>
        <v>-23.314642155004609</v>
      </c>
      <c r="AC42" s="16">
        <f t="shared" si="29"/>
        <v>17.507056596845697</v>
      </c>
      <c r="AD42" s="16">
        <f t="shared" si="9"/>
        <v>22.170866856115257</v>
      </c>
      <c r="AE42" s="16">
        <f t="shared" si="30"/>
        <v>-0.28229202344499837</v>
      </c>
      <c r="AF42" s="16">
        <f t="shared" si="31"/>
        <v>7.4232014087777104E-2</v>
      </c>
      <c r="AG42" s="16">
        <f t="shared" si="10"/>
        <v>-2.9561551567393485</v>
      </c>
      <c r="AH42" s="16">
        <f t="shared" si="11"/>
        <v>0.77735583373111528</v>
      </c>
      <c r="AI42" s="16">
        <f t="shared" si="12"/>
        <v>17.254183298837454</v>
      </c>
      <c r="AJ42" s="16">
        <f t="shared" si="37"/>
        <v>-17.064407677899311</v>
      </c>
      <c r="AK42" s="16">
        <f t="shared" si="38"/>
        <v>0</v>
      </c>
      <c r="AL42" s="9">
        <f t="shared" si="13"/>
        <v>0</v>
      </c>
      <c r="AM42" s="16">
        <f t="shared" si="32"/>
        <v>113.56115486361466</v>
      </c>
      <c r="AN42" s="16">
        <f t="shared" si="33"/>
        <v>59.489529522389319</v>
      </c>
      <c r="AO42" s="16">
        <f t="shared" si="34"/>
        <v>54.071625341225342</v>
      </c>
    </row>
    <row r="43" spans="1:42">
      <c r="A43" s="4">
        <v>29</v>
      </c>
      <c r="B43" s="5">
        <f t="shared" si="14"/>
        <v>0.50614548307835561</v>
      </c>
      <c r="C43" s="2">
        <f t="shared" si="15"/>
        <v>15.012200965010679</v>
      </c>
      <c r="D43" s="10">
        <f t="shared" si="16"/>
        <v>3.6707336550035596</v>
      </c>
      <c r="E43" s="5">
        <f t="shared" si="17"/>
        <v>3.8024401930021354</v>
      </c>
      <c r="F43" s="15">
        <f t="shared" si="0"/>
        <v>-3.1454428860738997</v>
      </c>
      <c r="G43" s="15">
        <f t="shared" si="1"/>
        <v>2.2623859121418199</v>
      </c>
      <c r="H43">
        <f t="shared" si="18"/>
        <v>0.6214592700753645</v>
      </c>
      <c r="I43">
        <f t="shared" si="19"/>
        <v>35.606993314599158</v>
      </c>
      <c r="J43" s="11">
        <f t="shared" si="20"/>
        <v>1.1405039523648393</v>
      </c>
      <c r="K43" s="9">
        <f t="shared" si="21"/>
        <v>65.346062988494779</v>
      </c>
      <c r="L43">
        <f t="shared" si="22"/>
        <v>2.6897025911116215</v>
      </c>
      <c r="M43" s="9">
        <f t="shared" si="23"/>
        <v>154.10860661609769</v>
      </c>
      <c r="N43" s="16">
        <f t="shared" si="24"/>
        <v>3.0187913196797256</v>
      </c>
      <c r="O43" s="16">
        <f t="shared" si="2"/>
        <v>-0.29147544193596447</v>
      </c>
      <c r="P43" s="16">
        <f t="shared" si="3"/>
        <v>2.5022960253657374</v>
      </c>
      <c r="Q43" s="16">
        <f t="shared" si="25"/>
        <v>-1.6960772427949447</v>
      </c>
      <c r="R43" s="16">
        <f t="shared" si="26"/>
        <v>-3.6665792435404088</v>
      </c>
      <c r="S43" s="16">
        <f t="shared" si="35"/>
        <v>-2.7833854424402085E-2</v>
      </c>
      <c r="T43" s="16">
        <f t="shared" si="27"/>
        <v>0.23895166890969588</v>
      </c>
      <c r="U43" s="16">
        <f t="shared" si="36"/>
        <v>-0.67780839101442625</v>
      </c>
      <c r="V43" s="16">
        <f t="shared" si="28"/>
        <v>-1.4652859639196758</v>
      </c>
      <c r="W43" s="16">
        <f t="shared" si="4"/>
        <v>1.7790319488963455</v>
      </c>
      <c r="X43" s="16">
        <f t="shared" si="5"/>
        <v>-2.3268512670476604</v>
      </c>
      <c r="Y43" s="9">
        <f>-(B$6/B$7)*(SIN(H43)*COS(L43)-COS(H43)*SIN(L43)*U43)/(COS(L43))^2*T43*crank</f>
        <v>0.65657534529750161</v>
      </c>
      <c r="Z43">
        <f t="shared" si="6"/>
        <v>-4.5466941352544596</v>
      </c>
      <c r="AA43" s="16">
        <f t="shared" si="7"/>
        <v>18.629979003847637</v>
      </c>
      <c r="AB43" s="16">
        <f t="shared" si="8"/>
        <v>-24.366729488510106</v>
      </c>
      <c r="AC43" s="16">
        <f t="shared" si="29"/>
        <v>18.158919585781884</v>
      </c>
      <c r="AD43" s="16">
        <f t="shared" si="9"/>
        <v>24.327052042940579</v>
      </c>
      <c r="AE43" s="16">
        <f t="shared" si="30"/>
        <v>-0.27940848981117017</v>
      </c>
      <c r="AF43" s="16">
        <f t="shared" si="31"/>
        <v>7.2853051667698704E-2</v>
      </c>
      <c r="AG43" s="16">
        <f t="shared" si="10"/>
        <v>-2.9259588631379692</v>
      </c>
      <c r="AH43" s="16">
        <f t="shared" si="11"/>
        <v>0.76291537303613299</v>
      </c>
      <c r="AI43" s="16">
        <f t="shared" si="12"/>
        <v>18.985584129132285</v>
      </c>
      <c r="AJ43" s="16">
        <f t="shared" si="37"/>
        <v>-17.592338032284353</v>
      </c>
      <c r="AK43" s="16">
        <f t="shared" si="38"/>
        <v>0</v>
      </c>
      <c r="AL43" s="9">
        <f t="shared" si="13"/>
        <v>0</v>
      </c>
      <c r="AM43" s="16">
        <f t="shared" si="32"/>
        <v>121.51508221777013</v>
      </c>
      <c r="AN43" s="16">
        <f t="shared" si="33"/>
        <v>59.489529522389319</v>
      </c>
      <c r="AO43" s="16">
        <f t="shared" si="34"/>
        <v>62.02555269538081</v>
      </c>
    </row>
    <row r="44" spans="1:42">
      <c r="A44" s="4">
        <v>30</v>
      </c>
      <c r="B44" s="5">
        <f t="shared" si="14"/>
        <v>0.52359877559829882</v>
      </c>
      <c r="C44" s="2">
        <f t="shared" si="15"/>
        <v>15.029230484541324</v>
      </c>
      <c r="D44" s="10">
        <f t="shared" si="16"/>
        <v>3.676410161513775</v>
      </c>
      <c r="E44" s="5">
        <f t="shared" si="17"/>
        <v>3.8058460969082644</v>
      </c>
      <c r="F44" s="15">
        <f t="shared" si="0"/>
        <v>-3.1499999999999986</v>
      </c>
      <c r="G44" s="15">
        <f t="shared" si="1"/>
        <v>2.2598076211353328</v>
      </c>
      <c r="H44">
        <f t="shared" si="18"/>
        <v>0.62559543102508441</v>
      </c>
      <c r="I44">
        <f t="shared" si="19"/>
        <v>35.843977880404935</v>
      </c>
      <c r="J44" s="11">
        <f t="shared" si="20"/>
        <v>1.1400442527316104</v>
      </c>
      <c r="K44" s="9">
        <f t="shared" si="21"/>
        <v>65.319724139667045</v>
      </c>
      <c r="L44">
        <f t="shared" si="22"/>
        <v>2.6869013183559596</v>
      </c>
      <c r="M44" s="9">
        <f t="shared" si="23"/>
        <v>153.94810550993327</v>
      </c>
      <c r="N44" s="16">
        <f t="shared" si="24"/>
        <v>3.0127151498838236</v>
      </c>
      <c r="O44" s="16">
        <f t="shared" si="2"/>
        <v>-0.26003319359563876</v>
      </c>
      <c r="P44" s="16">
        <f t="shared" si="3"/>
        <v>2.4608028049583406</v>
      </c>
      <c r="Q44" s="16">
        <f t="shared" si="25"/>
        <v>-1.6652689254890876</v>
      </c>
      <c r="R44" s="16">
        <f t="shared" si="26"/>
        <v>-3.6242178845397155</v>
      </c>
      <c r="S44" s="16">
        <f t="shared" si="35"/>
        <v>-2.4831340877230611E-2</v>
      </c>
      <c r="T44" s="16">
        <f t="shared" si="27"/>
        <v>0.23498935823011263</v>
      </c>
      <c r="U44" s="16">
        <f t="shared" si="36"/>
        <v>-0.67671774517392891</v>
      </c>
      <c r="V44" s="16">
        <f t="shared" si="28"/>
        <v>-1.4727786709431478</v>
      </c>
      <c r="W44" s="16">
        <f t="shared" si="4"/>
        <v>1.8240385266507133</v>
      </c>
      <c r="X44" s="16">
        <f t="shared" si="5"/>
        <v>-2.4280242525059275</v>
      </c>
      <c r="Y44" s="9">
        <f>-(B$6/B$7)*(SIN(H44)*COS(L44)-COS(H44)*SIN(L44)*U44)/(COS(L44))^2*T44*crank</f>
        <v>0.65207575811655294</v>
      </c>
      <c r="Z44">
        <f t="shared" si="6"/>
        <v>-4.4442170959157643</v>
      </c>
      <c r="AA44" s="16">
        <f t="shared" si="7"/>
        <v>19.101286783968771</v>
      </c>
      <c r="AB44" s="16">
        <f t="shared" si="8"/>
        <v>-25.42621051470157</v>
      </c>
      <c r="AC44" s="16">
        <f t="shared" si="29"/>
        <v>18.810997702445039</v>
      </c>
      <c r="AD44" s="16">
        <f t="shared" si="9"/>
        <v>26.510838633489548</v>
      </c>
      <c r="AE44" s="16">
        <f t="shared" si="30"/>
        <v>-0.27624746601008798</v>
      </c>
      <c r="AF44" s="16">
        <f t="shared" si="31"/>
        <v>7.1432175915045776E-2</v>
      </c>
      <c r="AG44" s="16">
        <f t="shared" si="10"/>
        <v>-2.8928566993002951</v>
      </c>
      <c r="AH44" s="16">
        <f t="shared" si="11"/>
        <v>0.74803599694880529</v>
      </c>
      <c r="AI44" s="16">
        <f t="shared" si="12"/>
        <v>20.740692219635463</v>
      </c>
      <c r="AJ44" s="16">
        <f t="shared" si="37"/>
        <v>-18.117650033987662</v>
      </c>
      <c r="AK44" s="16">
        <f t="shared" si="38"/>
        <v>0</v>
      </c>
      <c r="AL44" s="9">
        <f t="shared" si="13"/>
        <v>0</v>
      </c>
      <c r="AM44" s="16">
        <f t="shared" si="32"/>
        <v>129.251465150174</v>
      </c>
      <c r="AN44" s="16">
        <f t="shared" si="33"/>
        <v>59.489529522389319</v>
      </c>
      <c r="AO44" s="16">
        <f t="shared" si="34"/>
        <v>69.76193562778468</v>
      </c>
    </row>
    <row r="45" spans="1:42">
      <c r="A45" s="4">
        <v>31</v>
      </c>
      <c r="B45" s="5">
        <f t="shared" si="14"/>
        <v>0.54105206811824214</v>
      </c>
      <c r="C45" s="2">
        <f t="shared" si="15"/>
        <v>15.04566929568063</v>
      </c>
      <c r="D45" s="10">
        <f t="shared" si="16"/>
        <v>3.6818897652268769</v>
      </c>
      <c r="E45" s="5">
        <f t="shared" si="17"/>
        <v>3.8091338591361263</v>
      </c>
      <c r="F45" s="15">
        <f t="shared" si="0"/>
        <v>-3.1545114224730151</v>
      </c>
      <c r="G45" s="15">
        <f t="shared" si="1"/>
        <v>2.257150190210635</v>
      </c>
      <c r="H45">
        <f t="shared" si="18"/>
        <v>0.62966096235120173</v>
      </c>
      <c r="I45">
        <f t="shared" si="19"/>
        <v>36.076915666869688</v>
      </c>
      <c r="J45" s="11">
        <f t="shared" si="20"/>
        <v>1.1396376128752015</v>
      </c>
      <c r="K45" s="9">
        <f t="shared" si="21"/>
        <v>65.296425392113008</v>
      </c>
      <c r="L45">
        <f t="shared" si="22"/>
        <v>2.6841522981377284</v>
      </c>
      <c r="M45" s="9">
        <f t="shared" si="23"/>
        <v>153.79059825363248</v>
      </c>
      <c r="N45" s="16">
        <f t="shared" si="24"/>
        <v>3.0067126267194748</v>
      </c>
      <c r="O45" s="16">
        <f t="shared" si="2"/>
        <v>-0.22780293467305035</v>
      </c>
      <c r="P45" s="16">
        <f t="shared" si="3"/>
        <v>2.4175389656863899</v>
      </c>
      <c r="Q45" s="16">
        <f t="shared" si="25"/>
        <v>-1.6333744796338108</v>
      </c>
      <c r="R45" s="16">
        <f t="shared" si="26"/>
        <v>-3.5781967938475434</v>
      </c>
      <c r="S45" s="16">
        <f t="shared" si="35"/>
        <v>-2.1753577862433648E-2</v>
      </c>
      <c r="T45" s="16">
        <f t="shared" si="27"/>
        <v>0.23085796590375413</v>
      </c>
      <c r="U45" s="16">
        <f t="shared" si="36"/>
        <v>-0.67563522359610095</v>
      </c>
      <c r="V45" s="16">
        <f t="shared" si="28"/>
        <v>-1.4800989124208876</v>
      </c>
      <c r="W45" s="16">
        <f t="shared" si="4"/>
        <v>1.8693113575633136</v>
      </c>
      <c r="X45" s="16">
        <f t="shared" si="5"/>
        <v>-2.5297164748732972</v>
      </c>
      <c r="Y45" s="9">
        <f>-(B$6/B$7)*(SIN(H45)*COS(L45)-COS(H45)*SIN(L45)*U45)/(COS(L45))^2*T45*crank</f>
        <v>0.64682302167361705</v>
      </c>
      <c r="Z45">
        <f t="shared" si="6"/>
        <v>-4.3397449135651396</v>
      </c>
      <c r="AA45" s="16">
        <f t="shared" si="7"/>
        <v>19.575382760642896</v>
      </c>
      <c r="AB45" s="16">
        <f t="shared" si="8"/>
        <v>-26.491128977090064</v>
      </c>
      <c r="AC45" s="16">
        <f t="shared" si="29"/>
        <v>19.462059708548377</v>
      </c>
      <c r="AD45" s="16">
        <f t="shared" si="9"/>
        <v>28.717988758109428</v>
      </c>
      <c r="AE45" s="16">
        <f t="shared" si="30"/>
        <v>-0.27280544364101073</v>
      </c>
      <c r="AF45" s="16">
        <f t="shared" si="31"/>
        <v>6.9969633124371003E-2</v>
      </c>
      <c r="AG45" s="16">
        <f t="shared" si="10"/>
        <v>-2.8568119253396791</v>
      </c>
      <c r="AH45" s="16">
        <f t="shared" si="11"/>
        <v>0.73272028465965666</v>
      </c>
      <c r="AI45" s="16">
        <f t="shared" si="12"/>
        <v>22.516123386517968</v>
      </c>
      <c r="AJ45" s="16">
        <f t="shared" si="37"/>
        <v>-18.639377389525222</v>
      </c>
      <c r="AK45" s="16">
        <f t="shared" si="38"/>
        <v>0</v>
      </c>
      <c r="AL45" s="9">
        <f t="shared" si="13"/>
        <v>0</v>
      </c>
      <c r="AM45" s="16">
        <f t="shared" si="32"/>
        <v>136.72052784741837</v>
      </c>
      <c r="AN45" s="16">
        <f t="shared" si="33"/>
        <v>59.489529522389319</v>
      </c>
      <c r="AO45" s="16">
        <f t="shared" si="34"/>
        <v>77.230998325029049</v>
      </c>
    </row>
    <row r="46" spans="1:42">
      <c r="A46" s="4">
        <v>32</v>
      </c>
      <c r="B46" s="5">
        <f t="shared" si="14"/>
        <v>0.55850536063818546</v>
      </c>
      <c r="C46" s="2">
        <f t="shared" si="15"/>
        <v>15.061512391007479</v>
      </c>
      <c r="D46" s="10">
        <f t="shared" si="16"/>
        <v>3.687170797002493</v>
      </c>
      <c r="E46" s="5">
        <f t="shared" si="17"/>
        <v>3.812302478201496</v>
      </c>
      <c r="F46" s="15">
        <f t="shared" si="0"/>
        <v>-3.15897577926996</v>
      </c>
      <c r="G46" s="15">
        <f t="shared" si="1"/>
        <v>2.2544144288469292</v>
      </c>
      <c r="H46">
        <f t="shared" si="18"/>
        <v>0.63365290644753014</v>
      </c>
      <c r="I46">
        <f t="shared" si="19"/>
        <v>36.305637215641468</v>
      </c>
      <c r="J46" s="11">
        <f t="shared" si="20"/>
        <v>1.1392853494241351</v>
      </c>
      <c r="K46" s="9">
        <f t="shared" si="21"/>
        <v>65.27624218309019</v>
      </c>
      <c r="L46">
        <f t="shared" si="22"/>
        <v>2.6814573386526233</v>
      </c>
      <c r="M46" s="9">
        <f t="shared" si="23"/>
        <v>153.63618844917721</v>
      </c>
      <c r="N46" s="16">
        <f t="shared" si="24"/>
        <v>3.0007898800804345</v>
      </c>
      <c r="O46" s="16">
        <f t="shared" si="2"/>
        <v>-0.19478109781652087</v>
      </c>
      <c r="P46" s="16">
        <f t="shared" si="3"/>
        <v>2.3724972186642481</v>
      </c>
      <c r="Q46" s="16">
        <f t="shared" si="25"/>
        <v>-1.6003966993450489</v>
      </c>
      <c r="R46" s="16">
        <f t="shared" si="26"/>
        <v>-3.5284808569654902</v>
      </c>
      <c r="S46" s="16">
        <f t="shared" si="35"/>
        <v>-1.8600224723019167E-2</v>
      </c>
      <c r="T46" s="16">
        <f t="shared" si="27"/>
        <v>0.22655679589331298</v>
      </c>
      <c r="U46" s="16">
        <f t="shared" si="36"/>
        <v>-0.67456209716700799</v>
      </c>
      <c r="V46" s="16">
        <f t="shared" si="28"/>
        <v>-1.4872434113756636</v>
      </c>
      <c r="W46" s="16">
        <f t="shared" si="4"/>
        <v>1.9147247170514297</v>
      </c>
      <c r="X46" s="16">
        <f t="shared" si="5"/>
        <v>-2.6317213864528259</v>
      </c>
      <c r="Y46" s="9">
        <f>-(B$6/B$7)*(SIN(H46)*COS(L46)-COS(H46)*SIN(L46)*U46)/(COS(L46))^2*T46*crank</f>
        <v>0.64079862123571607</v>
      </c>
      <c r="Z46">
        <f t="shared" si="6"/>
        <v>-4.2333361622783068</v>
      </c>
      <c r="AA46" s="16">
        <f t="shared" si="7"/>
        <v>20.050950349118558</v>
      </c>
      <c r="AB46" s="16">
        <f t="shared" si="8"/>
        <v>-27.559321913251143</v>
      </c>
      <c r="AC46" s="16">
        <f t="shared" si="29"/>
        <v>20.110766932908991</v>
      </c>
      <c r="AD46" s="16">
        <f t="shared" si="9"/>
        <v>30.943841666787648</v>
      </c>
      <c r="AE46" s="16">
        <f t="shared" si="30"/>
        <v>-0.26907948058352832</v>
      </c>
      <c r="AF46" s="16">
        <f t="shared" si="31"/>
        <v>6.8465749580182853E-2</v>
      </c>
      <c r="AG46" s="16">
        <f t="shared" si="10"/>
        <v>-2.8177937314432331</v>
      </c>
      <c r="AH46" s="16">
        <f t="shared" si="11"/>
        <v>0.71697165301206978</v>
      </c>
      <c r="AI46" s="16">
        <f t="shared" si="12"/>
        <v>24.308144556892259</v>
      </c>
      <c r="AJ46" s="16">
        <f t="shared" si="37"/>
        <v>-19.156475992081354</v>
      </c>
      <c r="AK46" s="16">
        <f t="shared" si="38"/>
        <v>0</v>
      </c>
      <c r="AL46" s="9">
        <f t="shared" si="13"/>
        <v>0</v>
      </c>
      <c r="AM46" s="16">
        <f t="shared" si="32"/>
        <v>143.87095143072736</v>
      </c>
      <c r="AN46" s="16">
        <f t="shared" si="33"/>
        <v>59.489529522389319</v>
      </c>
      <c r="AO46" s="16">
        <f t="shared" si="34"/>
        <v>84.381421908338041</v>
      </c>
    </row>
    <row r="47" spans="1:42">
      <c r="A47" s="4">
        <v>33</v>
      </c>
      <c r="B47" s="5">
        <f t="shared" si="14"/>
        <v>0.57595865315812877</v>
      </c>
      <c r="C47" s="2">
        <f t="shared" si="15"/>
        <v>15.076754944561555</v>
      </c>
      <c r="D47" s="10">
        <f t="shared" si="16"/>
        <v>3.692251648187185</v>
      </c>
      <c r="E47" s="5">
        <f t="shared" si="17"/>
        <v>3.8153509889123116</v>
      </c>
      <c r="F47" s="15">
        <f t="shared" si="0"/>
        <v>-3.1633917105045066</v>
      </c>
      <c r="G47" s="15">
        <f t="shared" si="1"/>
        <v>2.2516011703836285</v>
      </c>
      <c r="H47">
        <f t="shared" si="18"/>
        <v>0.63756829666064563</v>
      </c>
      <c r="I47">
        <f t="shared" si="19"/>
        <v>36.529972549999812</v>
      </c>
      <c r="J47" s="11">
        <f t="shared" si="20"/>
        <v>1.1389887830654153</v>
      </c>
      <c r="K47" s="9">
        <f t="shared" si="21"/>
        <v>65.259250182389991</v>
      </c>
      <c r="L47">
        <f t="shared" si="22"/>
        <v>2.6788182415303745</v>
      </c>
      <c r="M47" s="9">
        <f t="shared" si="23"/>
        <v>153.48497932234724</v>
      </c>
      <c r="N47" s="16">
        <f t="shared" si="24"/>
        <v>2.9949530917134028</v>
      </c>
      <c r="O47" s="16">
        <f t="shared" si="2"/>
        <v>-0.16096641538100773</v>
      </c>
      <c r="P47" s="16">
        <f t="shared" si="3"/>
        <v>2.3256740543001606</v>
      </c>
      <c r="Q47" s="16">
        <f t="shared" si="25"/>
        <v>-1.5663406995412645</v>
      </c>
      <c r="R47" s="16">
        <f t="shared" si="26"/>
        <v>-3.4750430838992465</v>
      </c>
      <c r="S47" s="16">
        <f t="shared" si="35"/>
        <v>-1.5371160407802406E-2</v>
      </c>
      <c r="T47" s="16">
        <f t="shared" si="27"/>
        <v>0.22208551305746374</v>
      </c>
      <c r="U47" s="16">
        <f t="shared" si="36"/>
        <v>-0.67349966632044078</v>
      </c>
      <c r="V47" s="16">
        <f t="shared" si="28"/>
        <v>-1.4942089917862342</v>
      </c>
      <c r="W47" s="16">
        <f t="shared" si="4"/>
        <v>1.9601407884719506</v>
      </c>
      <c r="X47" s="16">
        <f t="shared" si="5"/>
        <v>-2.7338124335483758</v>
      </c>
      <c r="Y47" s="9">
        <f>-(B$6/B$7)*(SIN(H47)*COS(L47)-COS(H47)*SIN(L47)*U47)/(COS(L47))^2*T47*crank</f>
        <v>0.63398565051445854</v>
      </c>
      <c r="Z47">
        <f t="shared" si="6"/>
        <v>-4.1250534319442416</v>
      </c>
      <c r="AA47" s="16">
        <f t="shared" si="7"/>
        <v>20.52654633688395</v>
      </c>
      <c r="AB47" s="16">
        <f t="shared" si="8"/>
        <v>-28.628416858426707</v>
      </c>
      <c r="AC47" s="16">
        <f t="shared" si="29"/>
        <v>20.755673179632954</v>
      </c>
      <c r="AD47" s="16">
        <f t="shared" si="9"/>
        <v>33.183308151191241</v>
      </c>
      <c r="AE47" s="16">
        <f t="shared" si="30"/>
        <v>-0.26506725699054606</v>
      </c>
      <c r="AF47" s="16">
        <f t="shared" si="31"/>
        <v>6.6920937743937425E-2</v>
      </c>
      <c r="AG47" s="16">
        <f t="shared" si="10"/>
        <v>-2.775777824228991</v>
      </c>
      <c r="AH47" s="16">
        <f t="shared" si="11"/>
        <v>0.7007944212923124</v>
      </c>
      <c r="AI47" s="16">
        <f t="shared" si="12"/>
        <v>26.112668517210153</v>
      </c>
      <c r="AJ47" s="16">
        <f t="shared" si="37"/>
        <v>-19.667824222338705</v>
      </c>
      <c r="AK47" s="16">
        <f t="shared" si="38"/>
        <v>0</v>
      </c>
      <c r="AL47" s="9">
        <f t="shared" si="13"/>
        <v>0</v>
      </c>
      <c r="AM47" s="16">
        <f t="shared" si="32"/>
        <v>150.65027529004573</v>
      </c>
      <c r="AN47" s="16">
        <f t="shared" si="33"/>
        <v>59.489529522389319</v>
      </c>
      <c r="AO47" s="16">
        <f t="shared" si="34"/>
        <v>91.160745767656408</v>
      </c>
    </row>
    <row r="48" spans="1:42">
      <c r="A48" s="4">
        <v>34</v>
      </c>
      <c r="B48" s="5">
        <f t="shared" si="14"/>
        <v>0.59341194567807209</v>
      </c>
      <c r="C48" s="2">
        <f t="shared" si="15"/>
        <v>15.091392313313392</v>
      </c>
      <c r="D48" s="10">
        <f t="shared" si="16"/>
        <v>3.6971307711044639</v>
      </c>
      <c r="E48" s="5">
        <f t="shared" si="17"/>
        <v>3.8182784626626782</v>
      </c>
      <c r="F48" s="15">
        <f t="shared" si="0"/>
        <v>-3.1677578710412226</v>
      </c>
      <c r="G48" s="15">
        <f t="shared" si="1"/>
        <v>2.2487112717665139</v>
      </c>
      <c r="H48">
        <f t="shared" si="18"/>
        <v>0.64140416388015753</v>
      </c>
      <c r="I48">
        <f t="shared" si="19"/>
        <v>36.749751552450427</v>
      </c>
      <c r="J48" s="11">
        <f t="shared" si="20"/>
        <v>1.1387492345355748</v>
      </c>
      <c r="K48" s="9">
        <f t="shared" si="21"/>
        <v>65.245525062641562</v>
      </c>
      <c r="L48">
        <f t="shared" si="22"/>
        <v>2.6762367978178347</v>
      </c>
      <c r="M48" s="9">
        <f t="shared" si="23"/>
        <v>153.33707349256815</v>
      </c>
      <c r="N48" s="16">
        <f t="shared" si="24"/>
        <v>2.9892084810811363</v>
      </c>
      <c r="O48" s="16">
        <f t="shared" si="2"/>
        <v>-0.12636013079499162</v>
      </c>
      <c r="P48" s="16">
        <f t="shared" si="3"/>
        <v>2.2770700921345948</v>
      </c>
      <c r="Q48" s="16">
        <f t="shared" si="25"/>
        <v>-1.5312140942668142</v>
      </c>
      <c r="R48" s="16">
        <f t="shared" si="26"/>
        <v>-3.4178653246375976</v>
      </c>
      <c r="S48" s="16">
        <f t="shared" si="35"/>
        <v>-1.2066503655456806E-2</v>
      </c>
      <c r="T48" s="16">
        <f t="shared" si="27"/>
        <v>0.21744417655796297</v>
      </c>
      <c r="U48" s="16">
        <f t="shared" si="36"/>
        <v>-0.67244925817430923</v>
      </c>
      <c r="V48" s="16">
        <f t="shared" si="28"/>
        <v>-1.5009925853593671</v>
      </c>
      <c r="W48" s="16">
        <f t="shared" si="4"/>
        <v>2.0054096514656159</v>
      </c>
      <c r="X48" s="16">
        <f t="shared" si="5"/>
        <v>-2.8357430214626804</v>
      </c>
      <c r="Y48" s="9">
        <f>-(B$6/B$7)*(SIN(H48)*COS(L48)-COS(H48)*SIN(L48)*U48)/(COS(L48))^2*T48*crank</f>
        <v>0.62636903200270477</v>
      </c>
      <c r="Z48">
        <f t="shared" si="6"/>
        <v>-4.0149634200170654</v>
      </c>
      <c r="AA48" s="16">
        <f t="shared" si="7"/>
        <v>21.000600761608155</v>
      </c>
      <c r="AB48" s="16">
        <f t="shared" si="8"/>
        <v>-29.6958314789856</v>
      </c>
      <c r="AC48" s="16">
        <f t="shared" si="29"/>
        <v>21.395226038325823</v>
      </c>
      <c r="AD48" s="16">
        <f t="shared" si="9"/>
        <v>35.430869741303383</v>
      </c>
      <c r="AE48" s="16">
        <f t="shared" si="30"/>
        <v>-0.26076713181557687</v>
      </c>
      <c r="AF48" s="16">
        <f t="shared" si="31"/>
        <v>6.5335702374626048E-2</v>
      </c>
      <c r="AG48" s="16">
        <f t="shared" si="10"/>
        <v>-2.7307470186983251</v>
      </c>
      <c r="AH48" s="16">
        <f t="shared" si="11"/>
        <v>0.6841938753241813</v>
      </c>
      <c r="AI48" s="16">
        <f t="shared" si="12"/>
        <v>27.925252548468563</v>
      </c>
      <c r="AJ48" s="16">
        <f t="shared" si="37"/>
        <v>-20.172224339380843</v>
      </c>
      <c r="AK48" s="16">
        <f t="shared" si="38"/>
        <v>0</v>
      </c>
      <c r="AL48" s="9">
        <f t="shared" si="13"/>
        <v>0</v>
      </c>
      <c r="AM48" s="16">
        <f t="shared" si="32"/>
        <v>157.00536362051471</v>
      </c>
      <c r="AN48" s="16">
        <f t="shared" si="33"/>
        <v>59.489529522389319</v>
      </c>
      <c r="AO48" s="16">
        <f t="shared" si="34"/>
        <v>97.515834098125396</v>
      </c>
    </row>
    <row r="49" spans="1:41">
      <c r="A49" s="4">
        <v>35</v>
      </c>
      <c r="B49" s="5">
        <f t="shared" si="14"/>
        <v>0.6108652381980153</v>
      </c>
      <c r="C49" s="2">
        <f t="shared" si="15"/>
        <v>15.105420038578671</v>
      </c>
      <c r="D49" s="10">
        <f t="shared" si="16"/>
        <v>3.7018066795262237</v>
      </c>
      <c r="E49" s="5">
        <f t="shared" si="17"/>
        <v>3.8210840077157342</v>
      </c>
      <c r="F49" s="15">
        <f t="shared" si="0"/>
        <v>-3.1720729309053124</v>
      </c>
      <c r="G49" s="15">
        <f t="shared" si="1"/>
        <v>2.2457456132866991</v>
      </c>
      <c r="H49">
        <f t="shared" si="18"/>
        <v>0.64515754371130019</v>
      </c>
      <c r="I49">
        <f t="shared" si="19"/>
        <v>36.964804375684423</v>
      </c>
      <c r="J49" s="11">
        <f t="shared" si="20"/>
        <v>1.1385680202600204</v>
      </c>
      <c r="K49" s="9">
        <f t="shared" si="21"/>
        <v>65.235142249464772</v>
      </c>
      <c r="L49">
        <f t="shared" si="22"/>
        <v>2.673714783667398</v>
      </c>
      <c r="M49" s="9">
        <f t="shared" si="23"/>
        <v>153.19257272587583</v>
      </c>
      <c r="N49" s="16">
        <f t="shared" si="24"/>
        <v>2.9835622900344418</v>
      </c>
      <c r="O49" s="16">
        <f t="shared" si="2"/>
        <v>-9.0966208758152284E-2</v>
      </c>
      <c r="P49" s="16">
        <f t="shared" si="3"/>
        <v>2.2266904290170064</v>
      </c>
      <c r="Q49" s="16">
        <f t="shared" si="25"/>
        <v>-1.4950271715381209</v>
      </c>
      <c r="R49" s="16">
        <f t="shared" si="26"/>
        <v>-3.3569389815011608</v>
      </c>
      <c r="S49" s="16">
        <f t="shared" si="35"/>
        <v>-8.6866330669135208E-3</v>
      </c>
      <c r="T49" s="16">
        <f t="shared" si="27"/>
        <v>0.21263327310808181</v>
      </c>
      <c r="U49" s="16">
        <f t="shared" si="36"/>
        <v>-0.67141222329595007</v>
      </c>
      <c r="V49" s="16">
        <f t="shared" si="28"/>
        <v>-1.5075912384386154</v>
      </c>
      <c r="W49" s="16">
        <f t="shared" si="4"/>
        <v>2.0503694309672218</v>
      </c>
      <c r="X49" s="16">
        <f t="shared" si="5"/>
        <v>-2.9372467455106341</v>
      </c>
      <c r="Y49" s="9">
        <f>-(B$6/B$7)*(SIN(H49)*COS(L49)-COS(H49)*SIN(L49)*U49)/(COS(L49))^2*T49*crank</f>
        <v>0.61793574154945685</v>
      </c>
      <c r="Z49">
        <f t="shared" si="6"/>
        <v>-3.9031370033026676</v>
      </c>
      <c r="AA49" s="16">
        <f t="shared" si="7"/>
        <v>21.471418471572363</v>
      </c>
      <c r="AB49" s="16">
        <f t="shared" si="8"/>
        <v>-30.758775991589125</v>
      </c>
      <c r="AC49" s="16">
        <f t="shared" si="29"/>
        <v>22.027769775830649</v>
      </c>
      <c r="AD49" s="16">
        <f t="shared" si="9"/>
        <v>37.680583381619627</v>
      </c>
      <c r="AE49" s="16">
        <f t="shared" si="30"/>
        <v>-0.25617819920905044</v>
      </c>
      <c r="AF49" s="16">
        <f t="shared" si="31"/>
        <v>6.3710646490833911E-2</v>
      </c>
      <c r="AG49" s="16">
        <f t="shared" si="10"/>
        <v>-2.6826918288167181</v>
      </c>
      <c r="AH49" s="16">
        <f t="shared" si="11"/>
        <v>0.66717632990353382</v>
      </c>
      <c r="AI49" s="16">
        <f t="shared" si="12"/>
        <v>29.741101533954229</v>
      </c>
      <c r="AJ49" s="16">
        <f t="shared" si="37"/>
        <v>-20.668405095893011</v>
      </c>
      <c r="AK49" s="16">
        <f t="shared" si="38"/>
        <v>0</v>
      </c>
      <c r="AL49" s="9">
        <f t="shared" si="13"/>
        <v>0</v>
      </c>
      <c r="AM49" s="16">
        <f t="shared" si="32"/>
        <v>162.88293673993593</v>
      </c>
      <c r="AN49" s="16">
        <f t="shared" si="33"/>
        <v>59.489529522389319</v>
      </c>
      <c r="AO49" s="16">
        <f t="shared" si="34"/>
        <v>103.39340721754661</v>
      </c>
    </row>
    <row r="50" spans="1:41">
      <c r="A50" s="4">
        <v>36</v>
      </c>
      <c r="B50" s="5">
        <f t="shared" si="14"/>
        <v>0.62831853071795862</v>
      </c>
      <c r="C50" s="2">
        <f t="shared" si="15"/>
        <v>15.118833847376386</v>
      </c>
      <c r="D50" s="10">
        <f t="shared" si="16"/>
        <v>3.7062779491254623</v>
      </c>
      <c r="E50" s="5">
        <f t="shared" si="17"/>
        <v>3.8237667694752773</v>
      </c>
      <c r="F50" s="15">
        <f t="shared" si="0"/>
        <v>-3.1763355756877405</v>
      </c>
      <c r="G50" s="15">
        <f t="shared" si="1"/>
        <v>2.2427050983124857</v>
      </c>
      <c r="H50">
        <f t="shared" si="18"/>
        <v>0.64882548422305031</v>
      </c>
      <c r="I50">
        <f t="shared" si="19"/>
        <v>37.174961886512762</v>
      </c>
      <c r="J50" s="11">
        <f t="shared" si="20"/>
        <v>1.1384464476450868</v>
      </c>
      <c r="K50" s="9">
        <f t="shared" si="21"/>
        <v>65.228176651724709</v>
      </c>
      <c r="L50">
        <f t="shared" si="22"/>
        <v>2.6712539557388117</v>
      </c>
      <c r="M50" s="9">
        <f t="shared" si="23"/>
        <v>153.05157767145994</v>
      </c>
      <c r="N50" s="16">
        <f t="shared" si="24"/>
        <v>2.9780207663061926</v>
      </c>
      <c r="O50" s="16">
        <f t="shared" si="2"/>
        <v>-5.4791541291503008E-2</v>
      </c>
      <c r="P50" s="16">
        <f t="shared" si="3"/>
        <v>2.1745449806884389</v>
      </c>
      <c r="Q50" s="16">
        <f t="shared" si="25"/>
        <v>-1.4577930619333377</v>
      </c>
      <c r="R50" s="16">
        <f t="shared" si="26"/>
        <v>-3.292265708652804</v>
      </c>
      <c r="S50" s="16">
        <f t="shared" si="35"/>
        <v>-5.2322067816998373E-3</v>
      </c>
      <c r="T50" s="16">
        <f t="shared" si="27"/>
        <v>0.20765374959134106</v>
      </c>
      <c r="U50" s="16">
        <f t="shared" si="36"/>
        <v>-0.67038993209136344</v>
      </c>
      <c r="V50" s="16">
        <f t="shared" si="28"/>
        <v>-1.514002119013655</v>
      </c>
      <c r="W50" s="16">
        <f t="shared" si="4"/>
        <v>2.094846626676413</v>
      </c>
      <c r="X50" s="16">
        <f t="shared" si="5"/>
        <v>-3.0380379209806958</v>
      </c>
      <c r="Y50" s="9">
        <f>-(B$6/B$7)*(SIN(H50)*COS(L50)-COS(H50)*SIN(L50)*U50)/(COS(L50))^2*T50*crank</f>
        <v>0.60867503460578398</v>
      </c>
      <c r="Z50">
        <f t="shared" si="6"/>
        <v>-3.7896492862376352</v>
      </c>
      <c r="AA50" s="16">
        <f t="shared" si="7"/>
        <v>21.93718257587993</v>
      </c>
      <c r="AB50" s="16">
        <f t="shared" si="8"/>
        <v>-31.814258712933878</v>
      </c>
      <c r="AC50" s="16">
        <f t="shared" si="29"/>
        <v>22.651549979473181</v>
      </c>
      <c r="AD50" s="16">
        <f t="shared" si="9"/>
        <v>39.926092272272953</v>
      </c>
      <c r="AE50" s="16">
        <f t="shared" si="30"/>
        <v>-0.25130034402603851</v>
      </c>
      <c r="AF50" s="16">
        <f t="shared" si="31"/>
        <v>6.2046477071759781E-2</v>
      </c>
      <c r="AG50" s="16">
        <f t="shared" si="10"/>
        <v>-2.631611048789301</v>
      </c>
      <c r="AH50" s="16">
        <f t="shared" si="11"/>
        <v>0.64974918849922692</v>
      </c>
      <c r="AI50" s="16">
        <f t="shared" si="12"/>
        <v>31.55507611070378</v>
      </c>
      <c r="AJ50" s="16">
        <f t="shared" si="37"/>
        <v>-21.155025703592383</v>
      </c>
      <c r="AK50" s="16">
        <f t="shared" si="38"/>
        <v>0</v>
      </c>
      <c r="AL50" s="9">
        <f t="shared" si="13"/>
        <v>0</v>
      </c>
      <c r="AM50" s="16">
        <f t="shared" si="32"/>
        <v>168.2301649046573</v>
      </c>
      <c r="AN50" s="16">
        <f t="shared" si="33"/>
        <v>59.489529522389319</v>
      </c>
      <c r="AO50" s="16">
        <f t="shared" si="34"/>
        <v>108.74063538226798</v>
      </c>
    </row>
    <row r="51" spans="1:41">
      <c r="A51" s="4">
        <v>37</v>
      </c>
      <c r="B51" s="5">
        <f t="shared" si="14"/>
        <v>0.64577182323790194</v>
      </c>
      <c r="C51" s="2">
        <f t="shared" si="15"/>
        <v>15.131629653730435</v>
      </c>
      <c r="D51" s="10">
        <f t="shared" si="16"/>
        <v>3.710543217910145</v>
      </c>
      <c r="E51" s="5">
        <f t="shared" si="17"/>
        <v>3.8263259307460871</v>
      </c>
      <c r="F51" s="15">
        <f t="shared" si="0"/>
        <v>-3.1805445069456133</v>
      </c>
      <c r="G51" s="15">
        <f t="shared" si="1"/>
        <v>2.2395906530141891</v>
      </c>
      <c r="H51">
        <f t="shared" si="18"/>
        <v>0.65240505425627793</v>
      </c>
      <c r="I51">
        <f t="shared" si="19"/>
        <v>37.380056141888211</v>
      </c>
      <c r="J51" s="11">
        <f t="shared" si="20"/>
        <v>1.1383858100323851</v>
      </c>
      <c r="K51" s="9">
        <f t="shared" si="21"/>
        <v>65.224702372437164</v>
      </c>
      <c r="L51">
        <f t="shared" si="22"/>
        <v>2.6688560463273245</v>
      </c>
      <c r="M51" s="9">
        <f t="shared" si="23"/>
        <v>152.91418758252701</v>
      </c>
      <c r="N51" s="16">
        <f t="shared" si="24"/>
        <v>2.9725901458576249</v>
      </c>
      <c r="O51" s="16">
        <f t="shared" si="2"/>
        <v>-1.7846146327109489E-2</v>
      </c>
      <c r="P51" s="16">
        <f t="shared" si="3"/>
        <v>2.1206488112805837</v>
      </c>
      <c r="Q51" s="16">
        <f t="shared" si="25"/>
        <v>-1.4195278978757104</v>
      </c>
      <c r="R51" s="16">
        <f t="shared" si="26"/>
        <v>-3.2238580879529311</v>
      </c>
      <c r="S51" s="16">
        <f t="shared" si="35"/>
        <v>-1.7041814418604485E-3</v>
      </c>
      <c r="T51" s="16">
        <f t="shared" si="27"/>
        <v>0.2025070445263541</v>
      </c>
      <c r="U51" s="16">
        <f t="shared" si="36"/>
        <v>-0.66938377081800193</v>
      </c>
      <c r="V51" s="16">
        <f t="shared" si="28"/>
        <v>-1.5202225237879714</v>
      </c>
      <c r="W51" s="16">
        <f t="shared" si="4"/>
        <v>2.1386566413981329</v>
      </c>
      <c r="X51" s="16">
        <f t="shared" si="5"/>
        <v>-3.1378124426924878</v>
      </c>
      <c r="Y51" s="9">
        <f>-(B$6/B$7)*(SIN(H51)*COS(L51)-COS(H51)*SIN(L51)*U51)/(COS(L51))^2*T51*crank</f>
        <v>0.59857867119929353</v>
      </c>
      <c r="Z51">
        <f t="shared" si="6"/>
        <v>-3.6745796220289231</v>
      </c>
      <c r="AA51" s="16">
        <f t="shared" si="7"/>
        <v>22.395959977224653</v>
      </c>
      <c r="AB51" s="16">
        <f t="shared" si="8"/>
        <v>-32.859095061017882</v>
      </c>
      <c r="AC51" s="16">
        <f t="shared" si="29"/>
        <v>23.264720105148026</v>
      </c>
      <c r="AD51" s="16">
        <f t="shared" si="9"/>
        <v>42.160643515637979</v>
      </c>
      <c r="AE51" s="16">
        <f t="shared" si="30"/>
        <v>-0.24613429559940261</v>
      </c>
      <c r="AF51" s="16">
        <f t="shared" si="31"/>
        <v>6.0344010385177782E-2</v>
      </c>
      <c r="AG51" s="16">
        <f t="shared" si="10"/>
        <v>-2.5775123161719393</v>
      </c>
      <c r="AH51" s="16">
        <f t="shared" si="11"/>
        <v>0.6319209990474024</v>
      </c>
      <c r="AI51" s="16">
        <f t="shared" si="12"/>
        <v>33.36170640059035</v>
      </c>
      <c r="AJ51" s="16">
        <f t="shared" si="37"/>
        <v>-21.630681260996518</v>
      </c>
      <c r="AK51" s="16">
        <f t="shared" si="38"/>
        <v>0</v>
      </c>
      <c r="AL51" s="9">
        <f t="shared" si="13"/>
        <v>0</v>
      </c>
      <c r="AM51" s="16">
        <f t="shared" si="32"/>
        <v>172.9953202188957</v>
      </c>
      <c r="AN51" s="16">
        <f t="shared" si="33"/>
        <v>59.489529522389319</v>
      </c>
      <c r="AO51" s="16">
        <f t="shared" si="34"/>
        <v>113.50579069650638</v>
      </c>
    </row>
    <row r="52" spans="1:41">
      <c r="A52" s="4">
        <v>38</v>
      </c>
      <c r="B52" s="5">
        <f t="shared" si="14"/>
        <v>0.66322511575784515</v>
      </c>
      <c r="C52" s="2">
        <f t="shared" si="15"/>
        <v>15.14380355991425</v>
      </c>
      <c r="D52" s="10">
        <f t="shared" si="16"/>
        <v>3.7146011866380833</v>
      </c>
      <c r="E52" s="5">
        <f t="shared" si="17"/>
        <v>3.82876071198285</v>
      </c>
      <c r="F52" s="15">
        <f t="shared" si="0"/>
        <v>-3.1846984425976963</v>
      </c>
      <c r="G52" s="15">
        <f t="shared" si="1"/>
        <v>2.2364032260820181</v>
      </c>
      <c r="H52">
        <f t="shared" si="18"/>
        <v>0.65589335226686452</v>
      </c>
      <c r="I52">
        <f t="shared" si="19"/>
        <v>37.579920895578702</v>
      </c>
      <c r="J52" s="11">
        <f t="shared" si="20"/>
        <v>1.1383873813308945</v>
      </c>
      <c r="K52" s="9">
        <f t="shared" si="21"/>
        <v>65.224792401210095</v>
      </c>
      <c r="L52">
        <f t="shared" si="22"/>
        <v>2.66652275823638</v>
      </c>
      <c r="M52" s="9">
        <f t="shared" si="23"/>
        <v>152.78050002252775</v>
      </c>
      <c r="N52" s="16">
        <f t="shared" si="24"/>
        <v>2.9672766341260757</v>
      </c>
      <c r="O52" s="16">
        <f t="shared" si="2"/>
        <v>1.9856644778668789E-2</v>
      </c>
      <c r="P52" s="16">
        <f t="shared" si="3"/>
        <v>2.0650224447369663</v>
      </c>
      <c r="Q52" s="16">
        <f t="shared" si="25"/>
        <v>-1.3802509603245841</v>
      </c>
      <c r="R52" s="16">
        <f t="shared" si="26"/>
        <v>-3.1517402693321817</v>
      </c>
      <c r="S52" s="16">
        <f t="shared" si="35"/>
        <v>1.8961699018470069E-3</v>
      </c>
      <c r="T52" s="16">
        <f t="shared" si="27"/>
        <v>0.19719511780535909</v>
      </c>
      <c r="U52" s="16">
        <f t="shared" si="36"/>
        <v>-0.66839513722592725</v>
      </c>
      <c r="V52" s="16">
        <f t="shared" si="28"/>
        <v>-1.5262498852566404</v>
      </c>
      <c r="W52" s="16">
        <f t="shared" si="4"/>
        <v>2.1816045244382498</v>
      </c>
      <c r="X52" s="16">
        <f t="shared" si="5"/>
        <v>-3.2362490011217941</v>
      </c>
      <c r="Y52" s="9">
        <f>-(B$6/B$7)*(SIN(H52)*COS(L52)-COS(H52)*SIN(L52)*U52)/(COS(L52))^2*T52*crank</f>
        <v>0.58764113633633874</v>
      </c>
      <c r="Z52">
        <f t="shared" si="6"/>
        <v>-3.5580116030086502</v>
      </c>
      <c r="AA52" s="16">
        <f t="shared" si="7"/>
        <v>22.845709156711536</v>
      </c>
      <c r="AB52" s="16">
        <f t="shared" si="8"/>
        <v>-33.889920290371784</v>
      </c>
      <c r="AC52" s="16">
        <f t="shared" si="29"/>
        <v>23.865350059044061</v>
      </c>
      <c r="AD52" s="16">
        <f t="shared" si="9"/>
        <v>44.377113135689207</v>
      </c>
      <c r="AE52" s="16">
        <f t="shared" si="30"/>
        <v>-0.24068167885141781</v>
      </c>
      <c r="AF52" s="16">
        <f t="shared" si="31"/>
        <v>5.8604176822149884E-2</v>
      </c>
      <c r="AG52" s="16">
        <f t="shared" si="10"/>
        <v>-2.520412647110907</v>
      </c>
      <c r="AH52" s="16">
        <f t="shared" si="11"/>
        <v>0.61370150458047767</v>
      </c>
      <c r="AI52" s="16">
        <f t="shared" si="12"/>
        <v>35.155211798262016</v>
      </c>
      <c r="AJ52" s="16">
        <f t="shared" si="37"/>
        <v>-22.093909735726175</v>
      </c>
      <c r="AK52" s="16">
        <f t="shared" si="38"/>
        <v>0</v>
      </c>
      <c r="AL52" s="9">
        <f t="shared" si="13"/>
        <v>0</v>
      </c>
      <c r="AM52" s="16">
        <f t="shared" si="32"/>
        <v>177.12847988964847</v>
      </c>
      <c r="AN52" s="16">
        <f t="shared" si="33"/>
        <v>59.489529522389319</v>
      </c>
      <c r="AO52" s="16">
        <f t="shared" si="34"/>
        <v>117.63895036725916</v>
      </c>
    </row>
    <row r="53" spans="1:41">
      <c r="A53" s="4">
        <v>39</v>
      </c>
      <c r="B53" s="5">
        <f t="shared" si="14"/>
        <v>0.68067840827778847</v>
      </c>
      <c r="C53" s="2">
        <f t="shared" si="15"/>
        <v>15.15535185763807</v>
      </c>
      <c r="D53" s="10">
        <f t="shared" si="16"/>
        <v>3.7184506192126903</v>
      </c>
      <c r="E53" s="5">
        <f t="shared" si="17"/>
        <v>3.831070371527614</v>
      </c>
      <c r="F53" s="15">
        <f t="shared" si="0"/>
        <v>-3.1887961173149497</v>
      </c>
      <c r="G53" s="15">
        <f t="shared" si="1"/>
        <v>2.2331437884370926</v>
      </c>
      <c r="H53">
        <f t="shared" si="18"/>
        <v>0.65928751566835131</v>
      </c>
      <c r="I53">
        <f t="shared" si="19"/>
        <v>37.774392133461667</v>
      </c>
      <c r="J53" s="11">
        <f t="shared" si="20"/>
        <v>1.1384524103484284</v>
      </c>
      <c r="K53" s="9">
        <f t="shared" si="21"/>
        <v>65.228518289460666</v>
      </c>
      <c r="L53">
        <f t="shared" si="22"/>
        <v>2.6642557594187255</v>
      </c>
      <c r="M53" s="9">
        <f t="shared" si="23"/>
        <v>152.65061055811501</v>
      </c>
      <c r="N53" s="16">
        <f t="shared" si="24"/>
        <v>2.9620863862437661</v>
      </c>
      <c r="O53" s="16">
        <f t="shared" si="2"/>
        <v>5.8300014681006644E-2</v>
      </c>
      <c r="P53" s="16">
        <f t="shared" si="3"/>
        <v>2.0076921517341622</v>
      </c>
      <c r="Q53" s="16">
        <f t="shared" si="25"/>
        <v>-1.3399848093995872</v>
      </c>
      <c r="R53" s="16">
        <f t="shared" si="26"/>
        <v>-3.0759485629909604</v>
      </c>
      <c r="S53" s="16">
        <f t="shared" si="35"/>
        <v>5.5672413112873654E-3</v>
      </c>
      <c r="T53" s="16">
        <f t="shared" si="27"/>
        <v>0.19172047809317727</v>
      </c>
      <c r="U53" s="16">
        <f t="shared" si="36"/>
        <v>-0.66742543583794123</v>
      </c>
      <c r="V53" s="16">
        <f t="shared" si="28"/>
        <v>-1.5320817787398742</v>
      </c>
      <c r="W53" s="16">
        <f t="shared" si="4"/>
        <v>2.2234859431083014</v>
      </c>
      <c r="X53" s="16">
        <f t="shared" si="5"/>
        <v>-3.3330106768784407</v>
      </c>
      <c r="Y53" s="9">
        <f>-(B$6/B$7)*(SIN(H53)*COS(L53)-COS(H53)*SIN(L53)*U53)/(COS(L53))^2*T53*crank</f>
        <v>0.5758598522043461</v>
      </c>
      <c r="Z53">
        <f t="shared" si="6"/>
        <v>-3.4400330166336537</v>
      </c>
      <c r="AA53" s="16">
        <f t="shared" si="7"/>
        <v>23.284290347430709</v>
      </c>
      <c r="AB53" s="16">
        <f t="shared" si="8"/>
        <v>-34.903206189392179</v>
      </c>
      <c r="AC53" s="16">
        <f t="shared" si="29"/>
        <v>24.451436908866064</v>
      </c>
      <c r="AD53" s="16">
        <f t="shared" si="9"/>
        <v>46.568038933166775</v>
      </c>
      <c r="AE53" s="16">
        <f t="shared" si="30"/>
        <v>-0.23494506174732308</v>
      </c>
      <c r="AF53" s="16">
        <f t="shared" si="31"/>
        <v>5.6828025111967065E-2</v>
      </c>
      <c r="AG53" s="16">
        <f t="shared" si="10"/>
        <v>-2.4603389332753016</v>
      </c>
      <c r="AH53" s="16">
        <f t="shared" si="11"/>
        <v>0.59510168736590674</v>
      </c>
      <c r="AI53" s="16">
        <f t="shared" si="12"/>
        <v>36.929527208941181</v>
      </c>
      <c r="AJ53" s="16">
        <f t="shared" si="37"/>
        <v>-22.543200567178825</v>
      </c>
      <c r="AK53" s="16">
        <f t="shared" si="38"/>
        <v>0</v>
      </c>
      <c r="AL53" s="9">
        <f t="shared" si="13"/>
        <v>0</v>
      </c>
      <c r="AM53" s="16">
        <f t="shared" si="32"/>
        <v>180.58227157792476</v>
      </c>
      <c r="AN53" s="16">
        <f t="shared" si="33"/>
        <v>59.489529522389319</v>
      </c>
      <c r="AO53" s="16">
        <f t="shared" si="34"/>
        <v>121.09274205553544</v>
      </c>
    </row>
    <row r="54" spans="1:41">
      <c r="A54" s="4">
        <v>40</v>
      </c>
      <c r="B54" s="5">
        <f t="shared" si="14"/>
        <v>0.69813170079773179</v>
      </c>
      <c r="C54" s="2">
        <f t="shared" si="15"/>
        <v>15.166271029178542</v>
      </c>
      <c r="D54" s="10">
        <f t="shared" si="16"/>
        <v>3.7220903430595143</v>
      </c>
      <c r="E54" s="5">
        <f t="shared" si="17"/>
        <v>3.8332542058357086</v>
      </c>
      <c r="F54" s="15">
        <f t="shared" si="0"/>
        <v>-3.1928362829059607</v>
      </c>
      <c r="G54" s="15">
        <f t="shared" si="1"/>
        <v>2.2298133329356946</v>
      </c>
      <c r="H54">
        <f t="shared" si="18"/>
        <v>0.66258473062771028</v>
      </c>
      <c r="I54">
        <f t="shared" si="19"/>
        <v>37.963308634780333</v>
      </c>
      <c r="J54" s="11">
        <f t="shared" si="20"/>
        <v>1.1385821148507675</v>
      </c>
      <c r="K54" s="9">
        <f t="shared" si="21"/>
        <v>65.235949810028558</v>
      </c>
      <c r="L54">
        <f t="shared" si="22"/>
        <v>2.6620566774156975</v>
      </c>
      <c r="M54" s="9">
        <f t="shared" si="23"/>
        <v>152.52461244053833</v>
      </c>
      <c r="N54" s="16">
        <f t="shared" si="24"/>
        <v>2.9570254863189618</v>
      </c>
      <c r="O54" s="16">
        <f t="shared" si="2"/>
        <v>9.7463506497672922E-2</v>
      </c>
      <c r="P54" s="16">
        <f t="shared" si="3"/>
        <v>1.9486902053575046</v>
      </c>
      <c r="Q54" s="16">
        <f t="shared" si="25"/>
        <v>-1.298755395337253</v>
      </c>
      <c r="R54" s="16">
        <f t="shared" si="26"/>
        <v>-2.9965319700729771</v>
      </c>
      <c r="S54" s="16">
        <f t="shared" si="35"/>
        <v>9.307079298104223E-3</v>
      </c>
      <c r="T54" s="16">
        <f t="shared" si="27"/>
        <v>0.18608620724244448</v>
      </c>
      <c r="U54" s="16">
        <f t="shared" si="36"/>
        <v>-0.6664760728855742</v>
      </c>
      <c r="V54" s="16">
        <f t="shared" si="28"/>
        <v>-1.5377159293122411</v>
      </c>
      <c r="W54" s="16">
        <f t="shared" si="4"/>
        <v>2.2640883913124772</v>
      </c>
      <c r="X54" s="16">
        <f t="shared" si="5"/>
        <v>-3.4277469285589208</v>
      </c>
      <c r="Y54" s="9">
        <f>-(B$6/B$7)*(SIN(H54)*COS(L54)-COS(H54)*SIN(L54)*U54)/(COS(L54))^2*T54*crank</f>
        <v>0.56323537826733405</v>
      </c>
      <c r="Z54">
        <f t="shared" si="6"/>
        <v>-3.3207357637366459</v>
      </c>
      <c r="AA54" s="16">
        <f t="shared" si="7"/>
        <v>23.709478190750705</v>
      </c>
      <c r="AB54" s="16">
        <f t="shared" si="8"/>
        <v>-35.89528189708561</v>
      </c>
      <c r="AC54" s="16">
        <f t="shared" si="29"/>
        <v>25.020917778830647</v>
      </c>
      <c r="AD54" s="16">
        <f t="shared" si="9"/>
        <v>48.725661502927892</v>
      </c>
      <c r="AE54" s="16">
        <f t="shared" si="30"/>
        <v>-0.22892799804018782</v>
      </c>
      <c r="AF54" s="16">
        <f t="shared" si="31"/>
        <v>5.5016725786825614E-2</v>
      </c>
      <c r="AG54" s="16">
        <f t="shared" si="10"/>
        <v>-2.3973283894802422</v>
      </c>
      <c r="AH54" s="16">
        <f t="shared" si="11"/>
        <v>0.57613380518818491</v>
      </c>
      <c r="AI54" s="16">
        <f t="shared" si="12"/>
        <v>38.678336018036823</v>
      </c>
      <c r="AJ54" s="16">
        <f t="shared" si="37"/>
        <v>-22.977004922468382</v>
      </c>
      <c r="AK54" s="16">
        <f t="shared" si="38"/>
        <v>0</v>
      </c>
      <c r="AL54" s="9">
        <f t="shared" si="13"/>
        <v>0</v>
      </c>
      <c r="AM54" s="16">
        <f t="shared" si="32"/>
        <v>183.31264902061639</v>
      </c>
      <c r="AN54" s="16">
        <f t="shared" si="33"/>
        <v>59.489529522389319</v>
      </c>
      <c r="AO54" s="16">
        <f t="shared" si="34"/>
        <v>123.82311949822707</v>
      </c>
    </row>
    <row r="55" spans="1:41">
      <c r="A55" s="4">
        <v>41</v>
      </c>
      <c r="B55" s="5">
        <f t="shared" si="14"/>
        <v>0.715584993317675</v>
      </c>
      <c r="C55" s="2">
        <f t="shared" si="15"/>
        <v>15.176557748450238</v>
      </c>
      <c r="D55" s="10">
        <f t="shared" si="16"/>
        <v>3.7255192494834124</v>
      </c>
      <c r="E55" s="5">
        <f t="shared" si="17"/>
        <v>3.8353115496900472</v>
      </c>
      <c r="F55" s="15">
        <f t="shared" si="0"/>
        <v>-3.196817708697151</v>
      </c>
      <c r="G55" s="15">
        <f t="shared" si="1"/>
        <v>2.226412874066833</v>
      </c>
      <c r="H55">
        <f t="shared" si="18"/>
        <v>0.66578224225639371</v>
      </c>
      <c r="I55">
        <f t="shared" si="19"/>
        <v>38.146512556047895</v>
      </c>
      <c r="J55" s="11">
        <f t="shared" si="20"/>
        <v>1.1387776753836221</v>
      </c>
      <c r="K55" s="9">
        <f t="shared" si="21"/>
        <v>65.247154603200443</v>
      </c>
      <c r="L55">
        <f t="shared" si="22"/>
        <v>2.6599270936304991</v>
      </c>
      <c r="M55" s="9">
        <f t="shared" si="23"/>
        <v>152.40259627752695</v>
      </c>
      <c r="N55" s="16">
        <f t="shared" si="24"/>
        <v>2.952099925893485</v>
      </c>
      <c r="O55" s="16">
        <f t="shared" si="2"/>
        <v>0.13732289345560064</v>
      </c>
      <c r="P55" s="16">
        <f t="shared" si="3"/>
        <v>1.8880550985940265</v>
      </c>
      <c r="Q55" s="16">
        <f t="shared" si="25"/>
        <v>-1.2565921461293974</v>
      </c>
      <c r="R55" s="16">
        <f t="shared" si="26"/>
        <v>-2.9135526380524794</v>
      </c>
      <c r="S55" s="16">
        <f t="shared" si="35"/>
        <v>1.3113370375884316E-2</v>
      </c>
      <c r="T55" s="16">
        <f t="shared" si="27"/>
        <v>0.18029598106265707</v>
      </c>
      <c r="U55" s="16">
        <f t="shared" si="36"/>
        <v>-0.66554845092452064</v>
      </c>
      <c r="V55" s="16">
        <f t="shared" si="28"/>
        <v>-1.5431502185620047</v>
      </c>
      <c r="W55" s="16">
        <f t="shared" si="4"/>
        <v>2.3031926391594419</v>
      </c>
      <c r="X55" s="16">
        <f t="shared" si="5"/>
        <v>-3.5200959806528638</v>
      </c>
      <c r="Y55" s="9">
        <f>-(B$6/B$7)*(SIN(H55)*COS(L55)-COS(H55)*SIN(L55)*U55)/(COS(L55))^2*T55*crank</f>
        <v>0.54977159513256491</v>
      </c>
      <c r="Z55">
        <f t="shared" si="6"/>
        <v>-3.2002157359262138</v>
      </c>
      <c r="AA55" s="16">
        <f t="shared" si="7"/>
        <v>24.118976916617967</v>
      </c>
      <c r="AB55" s="16">
        <f t="shared" si="8"/>
        <v>-36.862358909166652</v>
      </c>
      <c r="AC55" s="16">
        <f t="shared" si="29"/>
        <v>25.571684932671779</v>
      </c>
      <c r="AD55" s="16">
        <f t="shared" si="9"/>
        <v>50.841973570575263</v>
      </c>
      <c r="AE55" s="16">
        <f t="shared" si="30"/>
        <v>-0.22263506422223545</v>
      </c>
      <c r="AF55" s="16">
        <f t="shared" si="31"/>
        <v>5.3171573764650593E-2</v>
      </c>
      <c r="AG55" s="16">
        <f t="shared" si="10"/>
        <v>-2.3314289406402224</v>
      </c>
      <c r="AH55" s="16">
        <f t="shared" si="11"/>
        <v>0.55681141839611359</v>
      </c>
      <c r="AI55" s="16">
        <f t="shared" si="12"/>
        <v>40.395109936416709</v>
      </c>
      <c r="AJ55" s="16">
        <f t="shared" si="37"/>
        <v>-23.393747599191304</v>
      </c>
      <c r="AK55" s="16">
        <f t="shared" si="38"/>
        <v>0</v>
      </c>
      <c r="AL55" s="9">
        <f t="shared" si="13"/>
        <v>0</v>
      </c>
      <c r="AM55" s="16">
        <f t="shared" si="32"/>
        <v>185.27968355092463</v>
      </c>
      <c r="AN55" s="16">
        <f t="shared" si="33"/>
        <v>59.489529522389319</v>
      </c>
      <c r="AO55" s="16">
        <f t="shared" si="34"/>
        <v>125.79015402853531</v>
      </c>
    </row>
    <row r="56" spans="1:41">
      <c r="A56" s="4">
        <v>42</v>
      </c>
      <c r="B56" s="5">
        <f t="shared" si="14"/>
        <v>0.73303828583761843</v>
      </c>
      <c r="C56" s="2">
        <f t="shared" si="15"/>
        <v>15.186208882018816</v>
      </c>
      <c r="D56" s="10">
        <f t="shared" si="16"/>
        <v>3.7287362940062718</v>
      </c>
      <c r="E56" s="5">
        <f t="shared" si="17"/>
        <v>3.8372417764037636</v>
      </c>
      <c r="F56" s="15">
        <f t="shared" si="0"/>
        <v>-3.2007391819076561</v>
      </c>
      <c r="G56" s="15">
        <f t="shared" si="1"/>
        <v>2.2229434476432197</v>
      </c>
      <c r="H56">
        <f t="shared" si="18"/>
        <v>0.66887736512720297</v>
      </c>
      <c r="I56">
        <f t="shared" si="19"/>
        <v>38.323850033619678</v>
      </c>
      <c r="J56" s="11">
        <f t="shared" si="20"/>
        <v>1.1390402288995831</v>
      </c>
      <c r="K56" s="9">
        <f t="shared" si="21"/>
        <v>65.262197811561336</v>
      </c>
      <c r="L56">
        <f t="shared" si="22"/>
        <v>2.6578685374773672</v>
      </c>
      <c r="M56" s="9">
        <f t="shared" si="23"/>
        <v>152.28464969806183</v>
      </c>
      <c r="N56" s="16">
        <f t="shared" si="24"/>
        <v>2.9473155817136307</v>
      </c>
      <c r="O56" s="16">
        <f t="shared" si="2"/>
        <v>0.17785007593153643</v>
      </c>
      <c r="P56" s="16">
        <f t="shared" si="3"/>
        <v>1.8258317166726401</v>
      </c>
      <c r="Q56" s="16">
        <f t="shared" si="25"/>
        <v>-1.2135280282327221</v>
      </c>
      <c r="R56" s="16">
        <f t="shared" si="26"/>
        <v>-2.8270862269758843</v>
      </c>
      <c r="S56" s="16">
        <f t="shared" si="35"/>
        <v>1.6983431228263766E-2</v>
      </c>
      <c r="T56" s="16">
        <f t="shared" si="27"/>
        <v>0.17435408577744696</v>
      </c>
      <c r="U56" s="16">
        <f t="shared" si="36"/>
        <v>-0.66464396316010532</v>
      </c>
      <c r="V56" s="16">
        <f t="shared" si="28"/>
        <v>-1.5483826911101699</v>
      </c>
      <c r="W56" s="16">
        <f t="shared" si="4"/>
        <v>2.340574421608983</v>
      </c>
      <c r="X56" s="16">
        <f t="shared" si="5"/>
        <v>-3.6096876083389584</v>
      </c>
      <c r="Y56" s="9">
        <f>-(B$6/B$7)*(SIN(H56)*COS(L56)-COS(H56)*SIN(L56)*U56)/(COS(L56))^2*T56*crank</f>
        <v>0.53547586793259827</v>
      </c>
      <c r="Z56">
        <f t="shared" si="6"/>
        <v>-3.0785726494453467</v>
      </c>
      <c r="AA56" s="16">
        <f t="shared" si="7"/>
        <v>24.510438027023202</v>
      </c>
      <c r="AB56" s="16">
        <f t="shared" si="8"/>
        <v>-37.800560240372612</v>
      </c>
      <c r="AC56" s="16">
        <f t="shared" si="29"/>
        <v>26.101602991017703</v>
      </c>
      <c r="AD56" s="16">
        <f t="shared" si="9"/>
        <v>52.908777605021996</v>
      </c>
      <c r="AE56" s="16">
        <f t="shared" si="30"/>
        <v>-0.21607188958759183</v>
      </c>
      <c r="AF56" s="16">
        <f t="shared" si="31"/>
        <v>5.1293989920752944E-2</v>
      </c>
      <c r="AG56" s="16">
        <f t="shared" si="10"/>
        <v>-2.2626995365854783</v>
      </c>
      <c r="AH56" s="16">
        <f t="shared" si="11"/>
        <v>0.53714940636115449</v>
      </c>
      <c r="AI56" s="16">
        <f t="shared" si="12"/>
        <v>42.073155701160815</v>
      </c>
      <c r="AJ56" s="16">
        <f t="shared" si="37"/>
        <v>-23.79184052339432</v>
      </c>
      <c r="AK56" s="16">
        <f t="shared" si="38"/>
        <v>0</v>
      </c>
      <c r="AL56" s="9">
        <f t="shared" si="13"/>
        <v>0</v>
      </c>
      <c r="AM56" s="16">
        <f t="shared" si="32"/>
        <v>186.44835475297967</v>
      </c>
      <c r="AN56" s="16">
        <f t="shared" si="33"/>
        <v>59.489529522389319</v>
      </c>
      <c r="AO56" s="16">
        <f t="shared" si="34"/>
        <v>126.95882523059035</v>
      </c>
    </row>
    <row r="57" spans="1:41">
      <c r="A57" s="4">
        <v>43</v>
      </c>
      <c r="B57" s="5">
        <f t="shared" si="14"/>
        <v>0.75049157835756164</v>
      </c>
      <c r="C57" s="2">
        <f t="shared" si="15"/>
        <v>15.1952214900555</v>
      </c>
      <c r="D57" s="10">
        <f t="shared" si="16"/>
        <v>3.7317404966851666</v>
      </c>
      <c r="E57" s="5">
        <f t="shared" si="17"/>
        <v>3.8390442980111006</v>
      </c>
      <c r="F57" s="15">
        <f t="shared" si="0"/>
        <v>-3.2045995080187484</v>
      </c>
      <c r="G57" s="15">
        <f t="shared" si="1"/>
        <v>2.2194061104857523</v>
      </c>
      <c r="H57">
        <f t="shared" si="18"/>
        <v>0.67186749403601054</v>
      </c>
      <c r="I57">
        <f t="shared" si="19"/>
        <v>38.495171800294408</v>
      </c>
      <c r="J57" s="11">
        <f t="shared" si="20"/>
        <v>1.1393708622391809</v>
      </c>
      <c r="K57" s="9">
        <f t="shared" si="21"/>
        <v>65.281141706486608</v>
      </c>
      <c r="L57">
        <f t="shared" si="22"/>
        <v>2.6558824804544172</v>
      </c>
      <c r="M57" s="9">
        <f t="shared" si="23"/>
        <v>152.17085701277446</v>
      </c>
      <c r="N57" s="16">
        <f t="shared" si="24"/>
        <v>2.9426781929744417</v>
      </c>
      <c r="O57" s="16">
        <f t="shared" si="2"/>
        <v>0.21901300999288217</v>
      </c>
      <c r="P57" s="16">
        <f t="shared" si="3"/>
        <v>1.7620714574325684</v>
      </c>
      <c r="Q57" s="16">
        <f t="shared" si="25"/>
        <v>-1.1695995768814997</v>
      </c>
      <c r="R57" s="16">
        <f t="shared" si="26"/>
        <v>-2.7372221729575648</v>
      </c>
      <c r="S57" s="16">
        <f t="shared" si="35"/>
        <v>2.091420188508112E-2</v>
      </c>
      <c r="T57" s="16">
        <f t="shared" si="27"/>
        <v>0.1682654295189201</v>
      </c>
      <c r="U57" s="16">
        <f t="shared" si="36"/>
        <v>-0.66376398752049948</v>
      </c>
      <c r="V57" s="16">
        <f t="shared" si="28"/>
        <v>-1.5534115608148167</v>
      </c>
      <c r="W57" s="16">
        <f t="shared" si="4"/>
        <v>2.3760063574317938</v>
      </c>
      <c r="X57" s="16">
        <f t="shared" si="5"/>
        <v>-3.6961463048327534</v>
      </c>
      <c r="Y57" s="9">
        <f>-(B$6/B$7)*(SIN(H57)*COS(L57)-COS(H57)*SIN(L57)*U57)/(COS(L57))^2*T57*crank</f>
        <v>0.52035918493119115</v>
      </c>
      <c r="Z57">
        <f t="shared" si="6"/>
        <v>-2.9559098333371971</v>
      </c>
      <c r="AA57" s="16">
        <f t="shared" si="7"/>
        <v>24.881480391301228</v>
      </c>
      <c r="AB57" s="16">
        <f t="shared" si="8"/>
        <v>-38.705953592852133</v>
      </c>
      <c r="AC57" s="16">
        <f t="shared" si="29"/>
        <v>26.608528164955061</v>
      </c>
      <c r="AD57" s="16">
        <f t="shared" si="9"/>
        <v>54.91775143543056</v>
      </c>
      <c r="AE57" s="16">
        <f t="shared" si="30"/>
        <v>-0.20924517832926845</v>
      </c>
      <c r="AF57" s="16">
        <f t="shared" si="31"/>
        <v>4.938552152507944E-2</v>
      </c>
      <c r="AG57" s="16">
        <f t="shared" si="10"/>
        <v>-2.1912103834610535</v>
      </c>
      <c r="AH57" s="16">
        <f t="shared" si="11"/>
        <v>0.5171639720563006</v>
      </c>
      <c r="AI57" s="16">
        <f t="shared" si="12"/>
        <v>43.705668424351842</v>
      </c>
      <c r="AJ57" s="16">
        <f t="shared" si="37"/>
        <v>-24.169697741035645</v>
      </c>
      <c r="AK57" s="16">
        <f t="shared" si="38"/>
        <v>0</v>
      </c>
      <c r="AL57" s="9">
        <f t="shared" si="13"/>
        <v>0</v>
      </c>
      <c r="AM57" s="16">
        <f t="shared" si="32"/>
        <v>186.78932138711508</v>
      </c>
      <c r="AN57" s="16">
        <f t="shared" si="33"/>
        <v>59.489529522389319</v>
      </c>
      <c r="AO57" s="16">
        <f t="shared" si="34"/>
        <v>127.29979186472576</v>
      </c>
    </row>
    <row r="58" spans="1:41">
      <c r="A58" s="4">
        <v>44</v>
      </c>
      <c r="B58" s="5">
        <f t="shared" si="14"/>
        <v>0.76794487087750496</v>
      </c>
      <c r="C58" s="2">
        <f t="shared" si="15"/>
        <v>15.203592827232574</v>
      </c>
      <c r="D58" s="10">
        <f t="shared" si="16"/>
        <v>3.7345309424108581</v>
      </c>
      <c r="E58" s="5">
        <f t="shared" si="17"/>
        <v>3.8407185654465152</v>
      </c>
      <c r="F58" s="15">
        <f t="shared" si="0"/>
        <v>-3.2083975111376977</v>
      </c>
      <c r="G58" s="15">
        <f t="shared" si="1"/>
        <v>2.2158019401015965</v>
      </c>
      <c r="H58">
        <f t="shared" si="18"/>
        <v>0.67475011491626524</v>
      </c>
      <c r="I58">
        <f t="shared" si="19"/>
        <v>38.660333810669293</v>
      </c>
      <c r="J58" s="11">
        <f t="shared" si="20"/>
        <v>1.139770605521796</v>
      </c>
      <c r="K58" s="9">
        <f t="shared" si="21"/>
        <v>65.30404530946916</v>
      </c>
      <c r="L58">
        <f t="shared" si="22"/>
        <v>2.6539703301935504</v>
      </c>
      <c r="M58" s="9">
        <f t="shared" si="23"/>
        <v>152.06129887303194</v>
      </c>
      <c r="N58" s="16">
        <f t="shared" si="24"/>
        <v>2.938193338219496</v>
      </c>
      <c r="O58" s="16">
        <f t="shared" si="2"/>
        <v>0.26077567132915702</v>
      </c>
      <c r="P58" s="16">
        <f t="shared" si="3"/>
        <v>1.6968322932566666</v>
      </c>
      <c r="Q58" s="16">
        <f t="shared" si="25"/>
        <v>-1.1248468927895139</v>
      </c>
      <c r="R58" s="16">
        <f t="shared" si="26"/>
        <v>-2.6440638359881898</v>
      </c>
      <c r="S58" s="16">
        <f t="shared" si="35"/>
        <v>2.4902242278085667E-2</v>
      </c>
      <c r="T58" s="16">
        <f t="shared" si="27"/>
        <v>0.16203554824185304</v>
      </c>
      <c r="U58" s="16">
        <f t="shared" si="36"/>
        <v>-0.66290988052251021</v>
      </c>
      <c r="V58" s="16">
        <f t="shared" si="28"/>
        <v>-1.5582352165832121</v>
      </c>
      <c r="W58" s="16">
        <f t="shared" si="4"/>
        <v>2.4092600823939563</v>
      </c>
      <c r="X58" s="16">
        <f t="shared" si="5"/>
        <v>-3.7790948047174786</v>
      </c>
      <c r="Y58" s="9">
        <f>-(B$6/B$7)*(SIN(H58)*COS(L58)-COS(H58)*SIN(L58)*U58)/(COS(L58))^2*T58*crank</f>
        <v>0.50443626713847167</v>
      </c>
      <c r="Z58">
        <f t="shared" si="6"/>
        <v>-2.8323339704330661</v>
      </c>
      <c r="AA58" s="16">
        <f t="shared" si="7"/>
        <v>25.229712584786643</v>
      </c>
      <c r="AB58" s="16">
        <f t="shared" si="8"/>
        <v>-39.574588252399288</v>
      </c>
      <c r="AC58" s="16">
        <f t="shared" si="29"/>
        <v>27.09032931809595</v>
      </c>
      <c r="AD58" s="16">
        <f t="shared" si="9"/>
        <v>56.86052135035014</v>
      </c>
      <c r="AE58" s="16">
        <f t="shared" si="30"/>
        <v>-0.20216272264238283</v>
      </c>
      <c r="AF58" s="16">
        <f t="shared" si="31"/>
        <v>4.7447841432022589E-2</v>
      </c>
      <c r="AG58" s="16">
        <f t="shared" si="10"/>
        <v>-2.1170430809434029</v>
      </c>
      <c r="AH58" s="16">
        <f t="shared" si="11"/>
        <v>0.49687263357178529</v>
      </c>
      <c r="AI58" s="16">
        <f t="shared" si="12"/>
        <v>45.285791176320636</v>
      </c>
      <c r="AJ58" s="16">
        <f t="shared" si="37"/>
        <v>-24.525751747632739</v>
      </c>
      <c r="AK58" s="16">
        <f t="shared" si="38"/>
        <v>0</v>
      </c>
      <c r="AL58" s="9">
        <f t="shared" si="13"/>
        <v>0</v>
      </c>
      <c r="AM58" s="16">
        <f t="shared" si="32"/>
        <v>186.27965206354281</v>
      </c>
      <c r="AN58" s="16">
        <f t="shared" si="33"/>
        <v>59.489529522389319</v>
      </c>
      <c r="AO58" s="16">
        <f t="shared" si="34"/>
        <v>126.79012254115349</v>
      </c>
    </row>
    <row r="59" spans="1:41">
      <c r="A59" s="4">
        <v>45</v>
      </c>
      <c r="B59" s="5">
        <f t="shared" si="14"/>
        <v>0.78539816339744828</v>
      </c>
      <c r="C59" s="2">
        <f t="shared" si="15"/>
        <v>15.21132034355964</v>
      </c>
      <c r="D59" s="10">
        <f t="shared" si="16"/>
        <v>3.7371067811865468</v>
      </c>
      <c r="E59" s="5">
        <f t="shared" si="17"/>
        <v>3.8422640687119283</v>
      </c>
      <c r="F59" s="15">
        <f t="shared" si="0"/>
        <v>-3.212132034355963</v>
      </c>
      <c r="G59" s="15">
        <f t="shared" si="1"/>
        <v>2.2121320343559656</v>
      </c>
      <c r="H59">
        <f t="shared" si="18"/>
        <v>0.67752281580388296</v>
      </c>
      <c r="I59">
        <f t="shared" si="19"/>
        <v>38.819197869381966</v>
      </c>
      <c r="J59" s="11">
        <f t="shared" si="20"/>
        <v>1.1402404255084544</v>
      </c>
      <c r="K59" s="9">
        <f t="shared" si="21"/>
        <v>65.330964011835562</v>
      </c>
      <c r="L59">
        <f t="shared" si="22"/>
        <v>2.6521334245458767</v>
      </c>
      <c r="M59" s="9">
        <f t="shared" si="23"/>
        <v>151.95605193205651</v>
      </c>
      <c r="N59" s="16">
        <f t="shared" si="24"/>
        <v>2.9338664120990821</v>
      </c>
      <c r="O59" s="16">
        <f t="shared" si="2"/>
        <v>0.30309805811620277</v>
      </c>
      <c r="P59" s="16">
        <f t="shared" si="3"/>
        <v>1.6301787686820861</v>
      </c>
      <c r="Q59" s="16">
        <f t="shared" si="25"/>
        <v>-1.0793136024002341</v>
      </c>
      <c r="R59" s="16">
        <f t="shared" si="26"/>
        <v>-2.5477285202042155</v>
      </c>
      <c r="S59" s="16">
        <f t="shared" si="35"/>
        <v>2.8943732514448945E-2</v>
      </c>
      <c r="T59" s="16">
        <f t="shared" si="27"/>
        <v>0.15567060549552805</v>
      </c>
      <c r="U59" s="16">
        <f t="shared" si="36"/>
        <v>-0.66208297098164415</v>
      </c>
      <c r="V59" s="16">
        <f t="shared" si="28"/>
        <v>-1.5628522277123755</v>
      </c>
      <c r="W59" s="16">
        <f t="shared" si="4"/>
        <v>2.4401085727996978</v>
      </c>
      <c r="X59" s="16">
        <f t="shared" si="5"/>
        <v>-3.8581579237716288</v>
      </c>
      <c r="Y59" s="9">
        <f>-(B$6/B$7)*(SIN(H59)*COS(L59)-COS(H59)*SIN(L59)*U59)/(COS(L59))^2*T59*crank</f>
        <v>0.48772564492293674</v>
      </c>
      <c r="Z59">
        <f t="shared" si="6"/>
        <v>-2.7079547904660295</v>
      </c>
      <c r="AA59" s="16">
        <f t="shared" si="7"/>
        <v>25.552757220896687</v>
      </c>
      <c r="AB59" s="16">
        <f t="shared" si="8"/>
        <v>-40.402535299033993</v>
      </c>
      <c r="AC59" s="16">
        <f t="shared" si="29"/>
        <v>27.544910597270327</v>
      </c>
      <c r="AD59" s="16">
        <f t="shared" si="9"/>
        <v>58.728741891354495</v>
      </c>
      <c r="AE59" s="16">
        <f t="shared" si="30"/>
        <v>-0.19483340588875078</v>
      </c>
      <c r="AF59" s="16">
        <f t="shared" si="31"/>
        <v>4.5482745924313998E-2</v>
      </c>
      <c r="AG59" s="16">
        <f t="shared" si="10"/>
        <v>-2.040290655379926</v>
      </c>
      <c r="AH59" s="16">
        <f t="shared" si="11"/>
        <v>0.47629420153638657</v>
      </c>
      <c r="AI59" s="16">
        <f t="shared" si="12"/>
        <v>46.806680170849241</v>
      </c>
      <c r="AJ59" s="16">
        <f t="shared" si="37"/>
        <v>-24.858470945469406</v>
      </c>
      <c r="AK59" s="16">
        <f t="shared" si="38"/>
        <v>0</v>
      </c>
      <c r="AL59" s="9">
        <f t="shared" si="13"/>
        <v>0</v>
      </c>
      <c r="AM59" s="16">
        <f t="shared" si="32"/>
        <v>184.90349407120993</v>
      </c>
      <c r="AN59" s="16">
        <f t="shared" si="33"/>
        <v>59.489529522389319</v>
      </c>
      <c r="AO59" s="16">
        <f t="shared" si="34"/>
        <v>125.41396454882062</v>
      </c>
    </row>
    <row r="60" spans="1:41">
      <c r="A60" s="4">
        <v>46</v>
      </c>
      <c r="B60" s="5">
        <f t="shared" si="14"/>
        <v>0.80285145591739149</v>
      </c>
      <c r="C60" s="2">
        <f t="shared" si="15"/>
        <v>15.218401685160366</v>
      </c>
      <c r="D60" s="10">
        <f t="shared" si="16"/>
        <v>3.7394672283867885</v>
      </c>
      <c r="E60" s="5">
        <f t="shared" si="17"/>
        <v>3.8436803370320733</v>
      </c>
      <c r="F60" s="15">
        <f t="shared" si="0"/>
        <v>-3.2158019401015938</v>
      </c>
      <c r="G60" s="15">
        <f t="shared" si="1"/>
        <v>2.2083975111377003</v>
      </c>
      <c r="H60">
        <f t="shared" si="18"/>
        <v>0.68018329774095898</v>
      </c>
      <c r="I60">
        <f t="shared" si="19"/>
        <v>38.971632255847211</v>
      </c>
      <c r="J60" s="11">
        <f t="shared" si="20"/>
        <v>1.1407812190039963</v>
      </c>
      <c r="K60" s="9">
        <f t="shared" si="21"/>
        <v>65.361949196718257</v>
      </c>
      <c r="L60">
        <f t="shared" si="22"/>
        <v>2.650373025765425</v>
      </c>
      <c r="M60" s="9">
        <f t="shared" si="23"/>
        <v>151.85518851167663</v>
      </c>
      <c r="N60" s="16">
        <f t="shared" si="24"/>
        <v>2.9297026022081565</v>
      </c>
      <c r="O60" s="16">
        <f t="shared" si="2"/>
        <v>0.34593623586970879</v>
      </c>
      <c r="P60" s="16">
        <f t="shared" si="3"/>
        <v>1.562181928604512</v>
      </c>
      <c r="Q60" s="16">
        <f t="shared" si="25"/>
        <v>-1.0330467793376037</v>
      </c>
      <c r="R60" s="16">
        <f t="shared" si="26"/>
        <v>-2.4483473563056601</v>
      </c>
      <c r="S60" s="16">
        <f t="shared" si="35"/>
        <v>3.3034477159960794E-2</v>
      </c>
      <c r="T60" s="16">
        <f t="shared" si="27"/>
        <v>0.14917738556774307</v>
      </c>
      <c r="U60" s="16">
        <f t="shared" si="36"/>
        <v>-0.66128455362456939</v>
      </c>
      <c r="V60" s="16">
        <f t="shared" si="28"/>
        <v>-1.5672613486783542</v>
      </c>
      <c r="W60" s="16">
        <f t="shared" si="4"/>
        <v>2.4683286276213638</v>
      </c>
      <c r="X60" s="16">
        <f t="shared" si="5"/>
        <v>-3.9329666626758781</v>
      </c>
      <c r="Y60" s="9">
        <f>-(B$6/B$7)*(SIN(H60)*COS(L60)-COS(H60)*SIN(L60)*U60)/(COS(L60))^2*T60*crank</f>
        <v>0.47024969794374294</v>
      </c>
      <c r="Z60">
        <f t="shared" si="6"/>
        <v>-2.5828847155131927</v>
      </c>
      <c r="AA60" s="16">
        <f t="shared" si="7"/>
        <v>25.84827694393551</v>
      </c>
      <c r="AB60" s="16">
        <f t="shared" si="8"/>
        <v>-41.185930580920349</v>
      </c>
      <c r="AC60" s="16">
        <f t="shared" si="29"/>
        <v>27.970235299875863</v>
      </c>
      <c r="AD60" s="16">
        <f t="shared" si="9"/>
        <v>60.514181282582776</v>
      </c>
      <c r="AE60" s="16">
        <f t="shared" si="30"/>
        <v>-0.18726719499645408</v>
      </c>
      <c r="AF60" s="16">
        <f t="shared" si="31"/>
        <v>4.349215113147796E-2</v>
      </c>
      <c r="AG60" s="16">
        <f t="shared" si="10"/>
        <v>-1.9610574801974248</v>
      </c>
      <c r="AH60" s="16">
        <f t="shared" si="11"/>
        <v>0.45544874161156057</v>
      </c>
      <c r="AI60" s="16">
        <f t="shared" si="12"/>
        <v>48.261574695935586</v>
      </c>
      <c r="AJ60" s="16">
        <f t="shared" si="37"/>
        <v>-25.166377962893446</v>
      </c>
      <c r="AK60" s="16">
        <f t="shared" si="38"/>
        <v>0</v>
      </c>
      <c r="AL60" s="9">
        <f t="shared" si="13"/>
        <v>0</v>
      </c>
      <c r="AM60" s="16">
        <f t="shared" si="32"/>
        <v>182.65265842252441</v>
      </c>
      <c r="AN60" s="16">
        <f t="shared" si="33"/>
        <v>59.489529522389319</v>
      </c>
      <c r="AO60" s="16">
        <f t="shared" si="34"/>
        <v>123.16312890013509</v>
      </c>
    </row>
    <row r="61" spans="1:41">
      <c r="A61" s="4">
        <v>47</v>
      </c>
      <c r="B61" s="5">
        <f t="shared" si="14"/>
        <v>0.82030474843733492</v>
      </c>
      <c r="C61" s="2">
        <f t="shared" si="15"/>
        <v>15.224834694989504</v>
      </c>
      <c r="D61" s="10">
        <f t="shared" si="16"/>
        <v>3.7416115649965014</v>
      </c>
      <c r="E61" s="5">
        <f t="shared" si="17"/>
        <v>3.8449669389979007</v>
      </c>
      <c r="F61" s="15">
        <f t="shared" si="0"/>
        <v>-3.2194061104857497</v>
      </c>
      <c r="G61" s="15">
        <f t="shared" si="1"/>
        <v>2.204599508018751</v>
      </c>
      <c r="H61">
        <f t="shared" si="18"/>
        <v>0.68272938549908424</v>
      </c>
      <c r="I61">
        <f t="shared" si="19"/>
        <v>39.117512338657718</v>
      </c>
      <c r="J61" s="11">
        <f t="shared" si="20"/>
        <v>1.1413938063707345</v>
      </c>
      <c r="K61" s="9">
        <f t="shared" si="21"/>
        <v>65.397047867415381</v>
      </c>
      <c r="L61">
        <f t="shared" si="22"/>
        <v>2.6486903148573635</v>
      </c>
      <c r="M61" s="9">
        <f t="shared" si="23"/>
        <v>151.75877627850411</v>
      </c>
      <c r="N61" s="16">
        <f t="shared" si="24"/>
        <v>2.9257068662410961</v>
      </c>
      <c r="O61" s="16">
        <f t="shared" si="2"/>
        <v>0.38924242672236253</v>
      </c>
      <c r="P61" s="16">
        <f t="shared" si="3"/>
        <v>1.4929191730231544</v>
      </c>
      <c r="Q61" s="16">
        <f t="shared" si="25"/>
        <v>-0.98609682532114928</v>
      </c>
      <c r="R61" s="16">
        <f t="shared" si="26"/>
        <v>-2.3460650377961576</v>
      </c>
      <c r="S61" s="16">
        <f t="shared" si="35"/>
        <v>3.7169913764369303E-2</v>
      </c>
      <c r="T61" s="16">
        <f t="shared" si="27"/>
        <v>0.14256327961397974</v>
      </c>
      <c r="U61" s="16">
        <f t="shared" si="36"/>
        <v>-0.66051588266785255</v>
      </c>
      <c r="V61" s="16">
        <f t="shared" si="28"/>
        <v>-1.5714615232955893</v>
      </c>
      <c r="W61" s="16">
        <f t="shared" si="4"/>
        <v>2.4937034697464093</v>
      </c>
      <c r="X61" s="16">
        <f t="shared" si="5"/>
        <v>-4.0031625091889831</v>
      </c>
      <c r="Y61" s="9">
        <f>-(B$6/B$7)*(SIN(H61)*COS(L61)-COS(H61)*SIN(L61)*U61)/(COS(L61))^2*T61*crank</f>
        <v>0.45203465520036712</v>
      </c>
      <c r="Z61">
        <f t="shared" si="6"/>
        <v>-2.4572384589629408</v>
      </c>
      <c r="AA61" s="16">
        <f t="shared" si="7"/>
        <v>26.114001669288989</v>
      </c>
      <c r="AB61" s="16">
        <f t="shared" si="8"/>
        <v>-41.921019766647312</v>
      </c>
      <c r="AC61" s="16">
        <f t="shared" si="29"/>
        <v>28.364350577123083</v>
      </c>
      <c r="AD61" s="16">
        <f t="shared" si="9"/>
        <v>62.208811172524456</v>
      </c>
      <c r="AE61" s="16">
        <f t="shared" si="30"/>
        <v>-0.17947512142189112</v>
      </c>
      <c r="AF61" s="16">
        <f t="shared" si="31"/>
        <v>4.1478087966540594E-2</v>
      </c>
      <c r="AG61" s="16">
        <f t="shared" si="10"/>
        <v>-1.8794590765371644</v>
      </c>
      <c r="AH61" s="16">
        <f t="shared" si="11"/>
        <v>0.43435752146878381</v>
      </c>
      <c r="AI61" s="16">
        <f t="shared" si="12"/>
        <v>49.643870714048241</v>
      </c>
      <c r="AJ61" s="16">
        <f t="shared" si="37"/>
        <v>-25.448068518362991</v>
      </c>
      <c r="AK61" s="16">
        <f t="shared" si="38"/>
        <v>0</v>
      </c>
      <c r="AL61" s="9">
        <f t="shared" si="13"/>
        <v>0</v>
      </c>
      <c r="AM61" s="16">
        <f t="shared" si="32"/>
        <v>179.52709966872598</v>
      </c>
      <c r="AN61" s="16">
        <f t="shared" si="33"/>
        <v>59.489529522389319</v>
      </c>
      <c r="AO61" s="16">
        <f t="shared" si="34"/>
        <v>120.03757014633666</v>
      </c>
    </row>
    <row r="62" spans="1:41">
      <c r="A62" s="4">
        <v>48</v>
      </c>
      <c r="B62" s="5">
        <f t="shared" si="14"/>
        <v>0.83775804095727813</v>
      </c>
      <c r="C62" s="2">
        <f t="shared" si="15"/>
        <v>15.230617413489938</v>
      </c>
      <c r="D62" s="10">
        <f t="shared" si="16"/>
        <v>3.7435391378299792</v>
      </c>
      <c r="E62" s="5">
        <f t="shared" si="17"/>
        <v>3.8461234826979878</v>
      </c>
      <c r="F62" s="15">
        <f t="shared" si="0"/>
        <v>-3.2229434476432171</v>
      </c>
      <c r="G62" s="15">
        <f t="shared" si="1"/>
        <v>2.2007391819076587</v>
      </c>
      <c r="H62">
        <f t="shared" si="18"/>
        <v>0.68515903799730826</v>
      </c>
      <c r="I62">
        <f t="shared" si="19"/>
        <v>39.256721172489371</v>
      </c>
      <c r="J62" s="11">
        <f t="shared" si="20"/>
        <v>1.1420789252291492</v>
      </c>
      <c r="K62" s="9">
        <f t="shared" si="21"/>
        <v>65.436302286467367</v>
      </c>
      <c r="L62">
        <f t="shared" si="22"/>
        <v>2.6470863861592289</v>
      </c>
      <c r="M62" s="9">
        <f t="shared" si="23"/>
        <v>151.66687793346105</v>
      </c>
      <c r="N62" s="16">
        <f t="shared" si="24"/>
        <v>2.9218839097121507</v>
      </c>
      <c r="O62" s="16">
        <f t="shared" si="2"/>
        <v>0.43296514480677306</v>
      </c>
      <c r="P62" s="16">
        <f t="shared" si="3"/>
        <v>1.4224740355204388</v>
      </c>
      <c r="Q62" s="16">
        <f t="shared" si="25"/>
        <v>-0.9385173095299012</v>
      </c>
      <c r="R62" s="16">
        <f t="shared" si="26"/>
        <v>-2.2410394051344182</v>
      </c>
      <c r="S62" s="16">
        <f t="shared" si="35"/>
        <v>4.1345125789497721E-2</v>
      </c>
      <c r="T62" s="16">
        <f t="shared" si="27"/>
        <v>0.13583626450377248</v>
      </c>
      <c r="U62" s="16">
        <f t="shared" si="36"/>
        <v>-0.65977816543169954</v>
      </c>
      <c r="V62" s="16">
        <f t="shared" si="28"/>
        <v>-1.575451888170663</v>
      </c>
      <c r="W62" s="16">
        <f t="shared" si="4"/>
        <v>2.5160254197485501</v>
      </c>
      <c r="X62" s="16">
        <f t="shared" si="5"/>
        <v>-4.0684018615438768</v>
      </c>
      <c r="Y62" s="9">
        <f>-(B$6/B$7)*(SIN(H62)*COS(L62)-COS(H62)*SIN(L62)*U62)/(COS(L62))^2*T62*crank</f>
        <v>0.43311055260629872</v>
      </c>
      <c r="Z62">
        <f t="shared" si="6"/>
        <v>-2.3311325802666079</v>
      </c>
      <c r="AA62" s="16">
        <f t="shared" si="7"/>
        <v>26.347756583090735</v>
      </c>
      <c r="AB62" s="16">
        <f t="shared" si="8"/>
        <v>-42.604204666924275</v>
      </c>
      <c r="AC62" s="16">
        <f t="shared" si="29"/>
        <v>28.725412510412319</v>
      </c>
      <c r="AD62" s="16">
        <f t="shared" si="9"/>
        <v>63.804899117730209</v>
      </c>
      <c r="AE62" s="16">
        <f t="shared" si="30"/>
        <v>-0.17146925018966866</v>
      </c>
      <c r="AF62" s="16">
        <f t="shared" si="31"/>
        <v>3.9442695551827951E-2</v>
      </c>
      <c r="AG62" s="16">
        <f t="shared" si="10"/>
        <v>-1.7956217890413777</v>
      </c>
      <c r="AH62" s="16">
        <f t="shared" si="11"/>
        <v>0.41304294194467167</v>
      </c>
      <c r="AI62" s="16">
        <f t="shared" si="12"/>
        <v>50.947196850684669</v>
      </c>
      <c r="AJ62" s="16">
        <f t="shared" si="37"/>
        <v>-25.702230465702232</v>
      </c>
      <c r="AK62" s="16">
        <f t="shared" si="38"/>
        <v>0</v>
      </c>
      <c r="AL62" s="9">
        <f t="shared" si="13"/>
        <v>0</v>
      </c>
      <c r="AM62" s="16">
        <f t="shared" si="32"/>
        <v>175.53527045709524</v>
      </c>
      <c r="AN62" s="16">
        <f t="shared" si="33"/>
        <v>59.489529522389319</v>
      </c>
      <c r="AO62" s="16">
        <f t="shared" si="34"/>
        <v>116.04574093470592</v>
      </c>
    </row>
    <row r="63" spans="1:41">
      <c r="A63" s="4">
        <v>49</v>
      </c>
      <c r="B63" s="5">
        <f t="shared" si="14"/>
        <v>0.85521133347722145</v>
      </c>
      <c r="C63" s="2">
        <f t="shared" si="15"/>
        <v>15.235748079189596</v>
      </c>
      <c r="D63" s="10">
        <f t="shared" si="16"/>
        <v>3.7452493597298653</v>
      </c>
      <c r="E63" s="5">
        <f t="shared" si="17"/>
        <v>3.8471496158379197</v>
      </c>
      <c r="F63" s="15">
        <f t="shared" si="0"/>
        <v>-3.2264128740668303</v>
      </c>
      <c r="G63" s="15">
        <f t="shared" si="1"/>
        <v>2.1968177086971536</v>
      </c>
      <c r="H63">
        <f t="shared" si="18"/>
        <v>0.68747035828629788</v>
      </c>
      <c r="I63">
        <f t="shared" si="19"/>
        <v>39.38915007015143</v>
      </c>
      <c r="J63" s="11">
        <f t="shared" si="20"/>
        <v>1.1428372244232767</v>
      </c>
      <c r="K63" s="9">
        <f t="shared" si="21"/>
        <v>65.479749629899047</v>
      </c>
      <c r="L63">
        <f t="shared" si="22"/>
        <v>2.6455622422247091</v>
      </c>
      <c r="M63" s="9">
        <f t="shared" si="23"/>
        <v>151.57955091864261</v>
      </c>
      <c r="N63" s="16">
        <f t="shared" si="24"/>
        <v>2.9182381644980815</v>
      </c>
      <c r="O63" s="16">
        <f t="shared" si="2"/>
        <v>0.47704937855768009</v>
      </c>
      <c r="P63" s="16">
        <f t="shared" si="3"/>
        <v>1.350935884110771</v>
      </c>
      <c r="Q63" s="16">
        <f t="shared" si="25"/>
        <v>-0.89036476621560867</v>
      </c>
      <c r="R63" s="16">
        <f t="shared" si="26"/>
        <v>-2.1334408746879667</v>
      </c>
      <c r="S63" s="16">
        <f t="shared" si="35"/>
        <v>4.5554860017822961E-2</v>
      </c>
      <c r="T63" s="16">
        <f t="shared" si="27"/>
        <v>0.12900487425386944</v>
      </c>
      <c r="U63" s="16">
        <f t="shared" si="36"/>
        <v>-0.65907255606114512</v>
      </c>
      <c r="V63" s="16">
        <f t="shared" si="28"/>
        <v>-1.5792317753793812</v>
      </c>
      <c r="W63" s="16">
        <f t="shared" si="4"/>
        <v>2.5350985894320073</v>
      </c>
      <c r="X63" s="16">
        <f t="shared" si="5"/>
        <v>-4.1283604855762785</v>
      </c>
      <c r="Y63" s="9">
        <f>-(B$6/B$7)*(SIN(H63)*COS(L63)-COS(H63)*SIN(L63)*U63)/(COS(L63))^2*T63*crank</f>
        <v>0.41351114623099505</v>
      </c>
      <c r="Z63">
        <f t="shared" si="6"/>
        <v>-2.2046849988370174</v>
      </c>
      <c r="AA63" s="16">
        <f t="shared" si="7"/>
        <v>26.547490348951474</v>
      </c>
      <c r="AB63" s="16">
        <f t="shared" si="8"/>
        <v>-43.232089909522763</v>
      </c>
      <c r="AC63" s="16">
        <f t="shared" si="29"/>
        <v>29.051711046457633</v>
      </c>
      <c r="AD63" s="16">
        <f t="shared" si="9"/>
        <v>65.295102023087026</v>
      </c>
      <c r="AE63" s="16">
        <f t="shared" si="30"/>
        <v>-0.16326263674430924</v>
      </c>
      <c r="AF63" s="16">
        <f t="shared" si="31"/>
        <v>3.7388213135183403E-2</v>
      </c>
      <c r="AG63" s="16">
        <f t="shared" si="10"/>
        <v>-1.7096823340054033</v>
      </c>
      <c r="AH63" s="16">
        <f t="shared" si="11"/>
        <v>0.39152845238780531</v>
      </c>
      <c r="AI63" s="16">
        <f t="shared" si="12"/>
        <v>52.165491310399716</v>
      </c>
      <c r="AJ63" s="16">
        <f t="shared" si="37"/>
        <v>-25.927662619260136</v>
      </c>
      <c r="AK63" s="16">
        <f t="shared" si="38"/>
        <v>0</v>
      </c>
      <c r="AL63" s="9">
        <f t="shared" si="13"/>
        <v>0</v>
      </c>
      <c r="AM63" s="16">
        <f t="shared" si="32"/>
        <v>170.69433317774775</v>
      </c>
      <c r="AN63" s="16">
        <f t="shared" si="33"/>
        <v>59.489529522389319</v>
      </c>
      <c r="AO63" s="16">
        <f t="shared" si="34"/>
        <v>111.20480365535843</v>
      </c>
    </row>
    <row r="64" spans="1:41">
      <c r="A64" s="4">
        <v>50</v>
      </c>
      <c r="B64" s="5">
        <f t="shared" si="14"/>
        <v>0.87266462599716477</v>
      </c>
      <c r="C64" s="2">
        <f t="shared" si="15"/>
        <v>15.240225129238006</v>
      </c>
      <c r="D64" s="10">
        <f t="shared" si="16"/>
        <v>3.7467417097460021</v>
      </c>
      <c r="E64" s="5">
        <f t="shared" si="17"/>
        <v>3.8480450258476013</v>
      </c>
      <c r="F64" s="15">
        <f t="shared" si="0"/>
        <v>-3.2298133329356919</v>
      </c>
      <c r="G64" s="15">
        <f t="shared" si="1"/>
        <v>2.1928362829059633</v>
      </c>
      <c r="H64">
        <f t="shared" si="18"/>
        <v>0.68966160296925727</v>
      </c>
      <c r="I64">
        <f t="shared" si="19"/>
        <v>39.514699142365487</v>
      </c>
      <c r="J64" s="11">
        <f t="shared" si="20"/>
        <v>1.1436692583289962</v>
      </c>
      <c r="K64" s="9">
        <f t="shared" si="21"/>
        <v>65.527421661108548</v>
      </c>
      <c r="L64">
        <f t="shared" si="22"/>
        <v>2.644118789079112</v>
      </c>
      <c r="M64" s="9">
        <f t="shared" si="23"/>
        <v>151.49684714547504</v>
      </c>
      <c r="N64" s="16">
        <f t="shared" si="24"/>
        <v>2.9147737684620996</v>
      </c>
      <c r="O64" s="16">
        <f t="shared" si="2"/>
        <v>0.52143681978210132</v>
      </c>
      <c r="P64" s="16">
        <f t="shared" si="3"/>
        <v>1.2783995446931733</v>
      </c>
      <c r="Q64" s="16">
        <f t="shared" si="25"/>
        <v>-0.8416984512566511</v>
      </c>
      <c r="R64" s="16">
        <f t="shared" si="26"/>
        <v>-2.0234517125045608</v>
      </c>
      <c r="S64" s="16">
        <f t="shared" si="35"/>
        <v>4.9793548427063537E-2</v>
      </c>
      <c r="T64" s="16">
        <f t="shared" si="27"/>
        <v>0.12207816407060813</v>
      </c>
      <c r="U64" s="16">
        <f t="shared" si="36"/>
        <v>-0.65840014942954772</v>
      </c>
      <c r="V64" s="16">
        <f t="shared" si="28"/>
        <v>-1.5828007143026683</v>
      </c>
      <c r="W64" s="16">
        <f t="shared" si="4"/>
        <v>2.5507415375879745</v>
      </c>
      <c r="X64" s="16">
        <f t="shared" si="5"/>
        <v>-4.1827379100968267</v>
      </c>
      <c r="Y64" s="9">
        <f>-(B$6/B$7)*(SIN(H64)*COS(L64)-COS(H64)*SIN(L64)*U64)/(COS(L64))^2*T64*crank</f>
        <v>0.39327378020509196</v>
      </c>
      <c r="Z64">
        <f t="shared" si="6"/>
        <v>-2.0780144715638955</v>
      </c>
      <c r="AA64" s="16">
        <f t="shared" si="7"/>
        <v>26.711302918975715</v>
      </c>
      <c r="AB64" s="16">
        <f t="shared" si="8"/>
        <v>-43.801528967505718</v>
      </c>
      <c r="AC64" s="16">
        <f t="shared" si="29"/>
        <v>29.341694239002379</v>
      </c>
      <c r="AD64" s="16">
        <f t="shared" si="9"/>
        <v>66.672558583003962</v>
      </c>
      <c r="AE64" s="16">
        <f t="shared" si="30"/>
        <v>-0.15486927159219571</v>
      </c>
      <c r="AF64" s="16">
        <f t="shared" si="31"/>
        <v>3.5316970531013694E-2</v>
      </c>
      <c r="AG64" s="16">
        <f t="shared" si="10"/>
        <v>-1.6217872196694818</v>
      </c>
      <c r="AH64" s="16">
        <f t="shared" si="11"/>
        <v>0.36983845055759945</v>
      </c>
      <c r="AI64" s="16">
        <f t="shared" si="12"/>
        <v>53.293078116163343</v>
      </c>
      <c r="AJ64" s="16">
        <f t="shared" si="37"/>
        <v>-26.123292930969527</v>
      </c>
      <c r="AK64" s="16">
        <f t="shared" si="38"/>
        <v>0</v>
      </c>
      <c r="AL64" s="9">
        <f t="shared" si="13"/>
        <v>0</v>
      </c>
      <c r="AM64" s="16">
        <f t="shared" si="32"/>
        <v>165.03021436906673</v>
      </c>
      <c r="AN64" s="16">
        <f t="shared" si="33"/>
        <v>59.489529522389319</v>
      </c>
      <c r="AO64" s="16">
        <f t="shared" si="34"/>
        <v>105.54068484667741</v>
      </c>
    </row>
    <row r="65" spans="1:42">
      <c r="A65" s="4">
        <v>51</v>
      </c>
      <c r="B65" s="5">
        <f t="shared" si="14"/>
        <v>0.89011791851710798</v>
      </c>
      <c r="C65" s="2">
        <f t="shared" si="15"/>
        <v>15.244047199882351</v>
      </c>
      <c r="D65" s="10">
        <f t="shared" si="16"/>
        <v>3.7480157332941171</v>
      </c>
      <c r="E65" s="5">
        <f t="shared" si="17"/>
        <v>3.8488094399764705</v>
      </c>
      <c r="F65" s="15">
        <f t="shared" si="0"/>
        <v>-3.2331437884370899</v>
      </c>
      <c r="G65" s="15">
        <f t="shared" si="1"/>
        <v>2.1887961173149524</v>
      </c>
      <c r="H65">
        <f t="shared" si="18"/>
        <v>0.69173119093200552</v>
      </c>
      <c r="I65">
        <f t="shared" si="19"/>
        <v>39.633277797962037</v>
      </c>
      <c r="J65" s="11">
        <f t="shared" si="20"/>
        <v>1.1445754815823264</v>
      </c>
      <c r="K65" s="9">
        <f t="shared" si="21"/>
        <v>65.579344428820988</v>
      </c>
      <c r="L65">
        <f t="shared" si="22"/>
        <v>2.6427568319137316</v>
      </c>
      <c r="M65" s="9">
        <f t="shared" si="23"/>
        <v>151.41881274802111</v>
      </c>
      <c r="N65" s="16">
        <f t="shared" si="24"/>
        <v>2.911494546415399</v>
      </c>
      <c r="O65" s="16">
        <f t="shared" si="2"/>
        <v>0.56606613831159425</v>
      </c>
      <c r="P65" s="16">
        <f t="shared" si="3"/>
        <v>1.2049648490588922</v>
      </c>
      <c r="Q65" s="16">
        <f t="shared" si="25"/>
        <v>-0.7925800592842035</v>
      </c>
      <c r="R65" s="16">
        <f t="shared" si="26"/>
        <v>-1.9112651562792979</v>
      </c>
      <c r="S65" s="16">
        <f t="shared" si="35"/>
        <v>5.4055334417538445E-2</v>
      </c>
      <c r="T65" s="16">
        <f t="shared" si="27"/>
        <v>0.11506566718782135</v>
      </c>
      <c r="U65" s="16">
        <f t="shared" si="36"/>
        <v>-0.65776197530013292</v>
      </c>
      <c r="V65" s="16">
        <f t="shared" si="28"/>
        <v>-1.5861584325651028</v>
      </c>
      <c r="W65" s="16">
        <f t="shared" si="4"/>
        <v>2.5627898272945484</v>
      </c>
      <c r="X65" s="16">
        <f t="shared" si="5"/>
        <v>-4.2312616598420716</v>
      </c>
      <c r="Y65" s="9">
        <f>-(B$6/B$7)*(SIN(H65)*COS(L65)-COS(H65)*SIN(L65)*U65)/(COS(L65))^2*T65*crank</f>
        <v>0.37243920922663176</v>
      </c>
      <c r="Z65">
        <f t="shared" si="6"/>
        <v>-1.9512400394888538</v>
      </c>
      <c r="AA65" s="16">
        <f t="shared" si="7"/>
        <v>26.837472313744026</v>
      </c>
      <c r="AB65" s="16">
        <f t="shared" si="8"/>
        <v>-44.309668486586688</v>
      </c>
      <c r="AC65" s="16">
        <f t="shared" si="29"/>
        <v>29.593991224160693</v>
      </c>
      <c r="AD65" s="16">
        <f t="shared" si="9"/>
        <v>67.930978654503321</v>
      </c>
      <c r="AE65" s="16">
        <f t="shared" si="30"/>
        <v>-0.14630401297587201</v>
      </c>
      <c r="AF65" s="16">
        <f t="shared" si="31"/>
        <v>3.3231377155256633E-2</v>
      </c>
      <c r="AG65" s="16">
        <f t="shared" si="10"/>
        <v>-1.5320920411856842</v>
      </c>
      <c r="AH65" s="16">
        <f t="shared" si="11"/>
        <v>0.34799816779875309</v>
      </c>
      <c r="AI65" s="16">
        <f t="shared" si="12"/>
        <v>54.324740971066873</v>
      </c>
      <c r="AJ65" s="16">
        <f t="shared" si="37"/>
        <v>-26.288195578014651</v>
      </c>
      <c r="AK65" s="16">
        <f t="shared" si="38"/>
        <v>0</v>
      </c>
      <c r="AL65" s="9">
        <f t="shared" si="13"/>
        <v>0</v>
      </c>
      <c r="AM65" s="16">
        <f t="shared" si="32"/>
        <v>158.5774917424805</v>
      </c>
      <c r="AN65" s="16">
        <f t="shared" si="33"/>
        <v>59.489529522389319</v>
      </c>
      <c r="AO65" s="16">
        <f t="shared" si="34"/>
        <v>99.087962220091185</v>
      </c>
    </row>
    <row r="66" spans="1:42">
      <c r="A66" s="4">
        <v>52</v>
      </c>
      <c r="B66" s="5">
        <f t="shared" si="14"/>
        <v>0.90757121103705141</v>
      </c>
      <c r="C66" s="2">
        <f t="shared" si="15"/>
        <v>15.247213126882887</v>
      </c>
      <c r="D66" s="10">
        <f t="shared" si="16"/>
        <v>3.7490710422942954</v>
      </c>
      <c r="E66" s="5">
        <f t="shared" si="17"/>
        <v>3.8494426253765774</v>
      </c>
      <c r="F66" s="15">
        <f t="shared" si="0"/>
        <v>-3.2364032260820155</v>
      </c>
      <c r="G66" s="15">
        <f t="shared" si="1"/>
        <v>2.184698442597699</v>
      </c>
      <c r="H66">
        <f t="shared" si="18"/>
        <v>0.69367771125933142</v>
      </c>
      <c r="I66">
        <f t="shared" si="19"/>
        <v>39.744805197454234</v>
      </c>
      <c r="J66" s="11">
        <f t="shared" si="20"/>
        <v>1.1455562443019693</v>
      </c>
      <c r="K66" s="9">
        <f t="shared" si="21"/>
        <v>65.635537993360302</v>
      </c>
      <c r="L66">
        <f t="shared" si="22"/>
        <v>2.6414770712827891</v>
      </c>
      <c r="M66" s="9">
        <f t="shared" si="23"/>
        <v>151.34548786508111</v>
      </c>
      <c r="N66" s="16">
        <f t="shared" si="24"/>
        <v>2.9084039926640486</v>
      </c>
      <c r="O66" s="16">
        <f t="shared" si="2"/>
        <v>0.61087329997915762</v>
      </c>
      <c r="P66" s="16">
        <f t="shared" si="3"/>
        <v>1.1307361111833552</v>
      </c>
      <c r="Q66" s="16">
        <f t="shared" si="25"/>
        <v>-0.74307340397114341</v>
      </c>
      <c r="R66" s="16">
        <f t="shared" si="26"/>
        <v>-1.7970843923922246</v>
      </c>
      <c r="S66" s="16">
        <f t="shared" si="35"/>
        <v>5.8334103176724689E-2</v>
      </c>
      <c r="T66" s="16">
        <f t="shared" si="27"/>
        <v>0.10797734485640274</v>
      </c>
      <c r="U66" s="16">
        <f t="shared" si="36"/>
        <v>-0.65715899282060675</v>
      </c>
      <c r="V66" s="16">
        <f t="shared" si="28"/>
        <v>-1.5893048560300356</v>
      </c>
      <c r="W66" s="16">
        <f t="shared" si="4"/>
        <v>2.5710984229812559</v>
      </c>
      <c r="X66" s="16">
        <f t="shared" si="5"/>
        <v>-4.2736912234813831</v>
      </c>
      <c r="Y66" s="9">
        <f>-(B$6/B$7)*(SIN(H66)*COS(L66)-COS(H66)*SIN(L66)*U66)/(COS(L66))^2*T66*crank</f>
        <v>0.35105137661317043</v>
      </c>
      <c r="Z66">
        <f t="shared" si="6"/>
        <v>-1.8244804501791025</v>
      </c>
      <c r="AA66" s="16">
        <f t="shared" si="7"/>
        <v>26.924479724314054</v>
      </c>
      <c r="AB66" s="16">
        <f t="shared" si="8"/>
        <v>-44.753989838000962</v>
      </c>
      <c r="AC66" s="16">
        <f t="shared" si="29"/>
        <v>29.807433355061523</v>
      </c>
      <c r="AD66" s="16">
        <f t="shared" si="9"/>
        <v>69.064727447088231</v>
      </c>
      <c r="AE66" s="16">
        <f t="shared" si="30"/>
        <v>-0.13758250809764441</v>
      </c>
      <c r="AF66" s="16">
        <f t="shared" si="31"/>
        <v>3.1133909758508879E-2</v>
      </c>
      <c r="AG66" s="16">
        <f t="shared" si="10"/>
        <v>-1.4407606556733932</v>
      </c>
      <c r="AH66" s="16">
        <f t="shared" si="11"/>
        <v>0.32603354058286355</v>
      </c>
      <c r="AI66" s="16">
        <f t="shared" si="12"/>
        <v>55.255792999613092</v>
      </c>
      <c r="AJ66" s="16">
        <f t="shared" si="37"/>
        <v>-26.421606521768354</v>
      </c>
      <c r="AK66" s="16">
        <f t="shared" si="38"/>
        <v>0</v>
      </c>
      <c r="AL66" s="9">
        <f t="shared" si="13"/>
        <v>0</v>
      </c>
      <c r="AM66" s="16">
        <f t="shared" si="32"/>
        <v>151.37910861403233</v>
      </c>
      <c r="AN66" s="16">
        <f t="shared" si="33"/>
        <v>59.489529522389319</v>
      </c>
      <c r="AO66" s="16">
        <f t="shared" si="34"/>
        <v>91.889579091643014</v>
      </c>
    </row>
    <row r="67" spans="1:42">
      <c r="A67" s="4">
        <v>53</v>
      </c>
      <c r="B67" s="5">
        <f t="shared" si="14"/>
        <v>0.92502450355699462</v>
      </c>
      <c r="C67" s="2">
        <f t="shared" si="15"/>
        <v>15.249721945867583</v>
      </c>
      <c r="D67" s="10">
        <f t="shared" si="16"/>
        <v>3.7499073152891942</v>
      </c>
      <c r="E67" s="5">
        <f t="shared" si="17"/>
        <v>3.8499443891735168</v>
      </c>
      <c r="F67" s="15">
        <f t="shared" si="0"/>
        <v>-3.2395906530141865</v>
      </c>
      <c r="G67" s="15">
        <f t="shared" si="1"/>
        <v>2.180544506945616</v>
      </c>
      <c r="H67">
        <f t="shared" si="18"/>
        <v>0.69549993022244416</v>
      </c>
      <c r="I67">
        <f t="shared" si="19"/>
        <v>39.849210653389299</v>
      </c>
      <c r="J67" s="11">
        <f t="shared" si="20"/>
        <v>1.1466117878756721</v>
      </c>
      <c r="K67" s="9">
        <f t="shared" si="21"/>
        <v>65.696016185225631</v>
      </c>
      <c r="L67">
        <f t="shared" si="22"/>
        <v>2.6402800998615348</v>
      </c>
      <c r="M67" s="9">
        <f t="shared" si="23"/>
        <v>151.27690645444548</v>
      </c>
      <c r="N67" s="16">
        <f t="shared" si="24"/>
        <v>2.9055052553746181</v>
      </c>
      <c r="O67" s="16">
        <f t="shared" si="2"/>
        <v>0.65579192459136093</v>
      </c>
      <c r="P67" s="16">
        <f t="shared" si="3"/>
        <v>1.0558215373108641</v>
      </c>
      <c r="Q67" s="16">
        <f t="shared" si="25"/>
        <v>-0.69324406501790548</v>
      </c>
      <c r="R67" s="16">
        <f t="shared" si="26"/>
        <v>-1.681121398403193</v>
      </c>
      <c r="S67" s="16">
        <f t="shared" si="35"/>
        <v>6.2623515863077531E-2</v>
      </c>
      <c r="T67" s="16">
        <f t="shared" si="27"/>
        <v>0.10082353001154482</v>
      </c>
      <c r="U67" s="16">
        <f t="shared" si="36"/>
        <v>-0.65659208542342362</v>
      </c>
      <c r="V67" s="16">
        <f t="shared" si="28"/>
        <v>-1.5922401078168411</v>
      </c>
      <c r="W67" s="16">
        <f t="shared" si="4"/>
        <v>2.5755438665798502</v>
      </c>
      <c r="X67" s="16">
        <f t="shared" si="5"/>
        <v>-4.3098216559704143</v>
      </c>
      <c r="Y67" s="9">
        <f>-(B$6/B$7)*(SIN(H67)*COS(L67)-COS(H67)*SIN(L67)*U67)/(COS(L67))^2*T67*crank</f>
        <v>0.32915714988334266</v>
      </c>
      <c r="Z67">
        <f t="shared" si="6"/>
        <v>-1.6978535632171585</v>
      </c>
      <c r="AA67" s="16">
        <f t="shared" si="7"/>
        <v>26.971032300818361</v>
      </c>
      <c r="AB67" s="16">
        <f t="shared" si="8"/>
        <v>-45.132346842262834</v>
      </c>
      <c r="AC67" s="16">
        <f t="shared" si="29"/>
        <v>29.981072941221313</v>
      </c>
      <c r="AD67" s="16">
        <f t="shared" si="9"/>
        <v>70.068902442906975</v>
      </c>
      <c r="AE67" s="16">
        <f t="shared" si="30"/>
        <v>-0.12872110368607212</v>
      </c>
      <c r="AF67" s="16">
        <f t="shared" si="31"/>
        <v>2.9027098995893504E-2</v>
      </c>
      <c r="AG67" s="16">
        <f t="shared" si="10"/>
        <v>-1.3479642456737808</v>
      </c>
      <c r="AH67" s="16">
        <f t="shared" si="11"/>
        <v>0.30397106986840899</v>
      </c>
      <c r="AI67" s="16">
        <f t="shared" si="12"/>
        <v>56.082140645457898</v>
      </c>
      <c r="AJ67" s="16">
        <f t="shared" si="37"/>
        <v>-26.522937117022842</v>
      </c>
      <c r="AK67" s="16">
        <f t="shared" si="38"/>
        <v>0</v>
      </c>
      <c r="AL67" s="9">
        <f t="shared" si="13"/>
        <v>0</v>
      </c>
      <c r="AM67" s="16">
        <f t="shared" si="32"/>
        <v>143.48591599928972</v>
      </c>
      <c r="AN67" s="16">
        <f t="shared" si="33"/>
        <v>59.489529522389319</v>
      </c>
      <c r="AO67" s="16">
        <f t="shared" si="34"/>
        <v>83.996386476900398</v>
      </c>
    </row>
    <row r="68" spans="1:42">
      <c r="A68" s="4">
        <v>54</v>
      </c>
      <c r="B68" s="5">
        <f t="shared" si="14"/>
        <v>0.94247779607693793</v>
      </c>
      <c r="C68" s="2">
        <f t="shared" si="15"/>
        <v>15.251572892625871</v>
      </c>
      <c r="D68" s="10">
        <f t="shared" si="16"/>
        <v>3.7505242975419573</v>
      </c>
      <c r="E68" s="5">
        <f t="shared" si="17"/>
        <v>3.8503145785251744</v>
      </c>
      <c r="F68" s="15">
        <f t="shared" si="0"/>
        <v>-3.242705098312483</v>
      </c>
      <c r="G68" s="15">
        <f t="shared" si="1"/>
        <v>2.1763355756877432</v>
      </c>
      <c r="H68">
        <f t="shared" si="18"/>
        <v>0.69719679723295014</v>
      </c>
      <c r="I68">
        <f t="shared" si="19"/>
        <v>39.946433971486279</v>
      </c>
      <c r="J68" s="11">
        <f t="shared" si="20"/>
        <v>1.1477422413735934</v>
      </c>
      <c r="K68" s="9">
        <f t="shared" si="21"/>
        <v>65.76078639959232</v>
      </c>
      <c r="L68">
        <f t="shared" si="22"/>
        <v>2.6391663998174475</v>
      </c>
      <c r="M68" s="9">
        <f t="shared" si="23"/>
        <v>151.21309614227573</v>
      </c>
      <c r="N68" s="16">
        <f t="shared" si="24"/>
        <v>2.9028011229717707</v>
      </c>
      <c r="O68" s="16">
        <f t="shared" si="2"/>
        <v>0.70075367953367174</v>
      </c>
      <c r="P68" s="16">
        <f t="shared" si="3"/>
        <v>0.98033257705438759</v>
      </c>
      <c r="Q68" s="16">
        <f t="shared" si="25"/>
        <v>-0.64315900626226374</v>
      </c>
      <c r="R68" s="16">
        <f t="shared" si="26"/>
        <v>-1.5635956647898275</v>
      </c>
      <c r="S68" s="16">
        <f t="shared" si="35"/>
        <v>6.6917047192570661E-2</v>
      </c>
      <c r="T68" s="16">
        <f t="shared" si="27"/>
        <v>9.3614865307333289E-2</v>
      </c>
      <c r="U68" s="16">
        <f t="shared" si="36"/>
        <v>-0.65606205620011959</v>
      </c>
      <c r="V68" s="16">
        <f t="shared" si="28"/>
        <v>-1.5949645063188402</v>
      </c>
      <c r="W68" s="16">
        <f t="shared" si="4"/>
        <v>2.5760261755012741</v>
      </c>
      <c r="X68" s="16">
        <f t="shared" si="5"/>
        <v>-4.3394867202053238</v>
      </c>
      <c r="Y68" s="9">
        <f>-(B$6/B$7)*(SIN(H68)*COS(L68)-COS(H68)*SIN(L68)*U68)/(COS(L68))^2*T68*crank</f>
        <v>0.30680601688513948</v>
      </c>
      <c r="Z68">
        <f t="shared" si="6"/>
        <v>-1.571475746943777</v>
      </c>
      <c r="AA68" s="16">
        <f t="shared" si="7"/>
        <v>26.976083028032715</v>
      </c>
      <c r="AB68" s="16">
        <f t="shared" si="8"/>
        <v>-45.442998668491704</v>
      </c>
      <c r="AC68" s="16">
        <f t="shared" si="29"/>
        <v>30.114199079538768</v>
      </c>
      <c r="AD68" s="16">
        <f t="shared" si="9"/>
        <v>70.93940106815873</v>
      </c>
      <c r="AE68" s="16">
        <f t="shared" si="30"/>
        <v>-0.11973674696733003</v>
      </c>
      <c r="AF68" s="16">
        <f t="shared" si="31"/>
        <v>2.6913515004461146E-2</v>
      </c>
      <c r="AG68" s="16">
        <f t="shared" si="10"/>
        <v>-1.2538802821243467</v>
      </c>
      <c r="AH68" s="16">
        <f t="shared" si="11"/>
        <v>0.28183767006764604</v>
      </c>
      <c r="AI68" s="16">
        <f t="shared" si="12"/>
        <v>56.800340086977755</v>
      </c>
      <c r="AJ68" s="16">
        <f t="shared" si="37"/>
        <v>-26.591785385653797</v>
      </c>
      <c r="AK68" s="16">
        <f t="shared" si="38"/>
        <v>0</v>
      </c>
      <c r="AL68" s="9">
        <f t="shared" si="13"/>
        <v>0</v>
      </c>
      <c r="AM68" s="16">
        <f t="shared" si="32"/>
        <v>134.95604839780395</v>
      </c>
      <c r="AN68" s="16">
        <f t="shared" si="33"/>
        <v>59.489529522389319</v>
      </c>
      <c r="AO68" s="16">
        <f t="shared" si="34"/>
        <v>75.466518875414636</v>
      </c>
    </row>
    <row r="69" spans="1:42">
      <c r="A69" s="4">
        <v>55</v>
      </c>
      <c r="B69" s="5">
        <f t="shared" si="14"/>
        <v>0.95993108859688125</v>
      </c>
      <c r="C69" s="2">
        <f t="shared" si="15"/>
        <v>15.252765403341439</v>
      </c>
      <c r="D69" s="10">
        <f t="shared" si="16"/>
        <v>3.750921801113813</v>
      </c>
      <c r="E69" s="5">
        <f t="shared" si="17"/>
        <v>3.8505530806682877</v>
      </c>
      <c r="F69" s="15">
        <f t="shared" si="0"/>
        <v>-3.2457456132866964</v>
      </c>
      <c r="G69" s="15">
        <f t="shared" si="1"/>
        <v>2.1720729309053151</v>
      </c>
      <c r="H69">
        <f t="shared" si="18"/>
        <v>0.69876744967219717</v>
      </c>
      <c r="I69">
        <f t="shared" si="19"/>
        <v>40.036425727337054</v>
      </c>
      <c r="J69" s="11">
        <f t="shared" si="20"/>
        <v>1.1489476186437295</v>
      </c>
      <c r="K69" s="9">
        <f t="shared" si="21"/>
        <v>65.829849429892121</v>
      </c>
      <c r="L69">
        <f t="shared" si="22"/>
        <v>2.638136340838392</v>
      </c>
      <c r="M69" s="9">
        <f t="shared" si="23"/>
        <v>151.15407811012631</v>
      </c>
      <c r="N69" s="16">
        <f t="shared" si="24"/>
        <v>2.9002940127553423</v>
      </c>
      <c r="O69" s="16">
        <f t="shared" si="2"/>
        <v>0.74568870369422458</v>
      </c>
      <c r="P69" s="16">
        <f t="shared" si="3"/>
        <v>0.90438322431426732</v>
      </c>
      <c r="Q69" s="16">
        <f t="shared" si="25"/>
        <v>-0.59288617014582135</v>
      </c>
      <c r="R69" s="16">
        <f t="shared" si="26"/>
        <v>-1.4447328128684849</v>
      </c>
      <c r="S69" s="16">
        <f t="shared" si="35"/>
        <v>7.1208025920434126E-2</v>
      </c>
      <c r="T69" s="16">
        <f t="shared" si="27"/>
        <v>8.6362236359401212E-2</v>
      </c>
      <c r="U69" s="16">
        <f t="shared" si="36"/>
        <v>-0.65556962381225825</v>
      </c>
      <c r="V69" s="16">
        <f t="shared" si="28"/>
        <v>-1.5974785622145171</v>
      </c>
      <c r="W69" s="16">
        <f t="shared" si="4"/>
        <v>2.5724704109015364</v>
      </c>
      <c r="X69" s="16">
        <f t="shared" si="5"/>
        <v>-4.3625614824242618</v>
      </c>
      <c r="Y69" s="9">
        <f>-(B$6/B$7)*(SIN(H69)*COS(L69)-COS(H69)*SIN(L69)*U69)/(COS(L69))^2*T69*crank</f>
        <v>0.28404974647799841</v>
      </c>
      <c r="Z69">
        <f t="shared" si="6"/>
        <v>-1.4454612751174964</v>
      </c>
      <c r="AA69" s="16">
        <f t="shared" si="7"/>
        <v>26.938847148217945</v>
      </c>
      <c r="AB69" s="16">
        <f t="shared" si="8"/>
        <v>-45.684637013392866</v>
      </c>
      <c r="AC69" s="16">
        <f t="shared" si="29"/>
        <v>30.206350126454954</v>
      </c>
      <c r="AD69" s="16">
        <f t="shared" si="9"/>
        <v>71.672977322834768</v>
      </c>
      <c r="AE69" s="16">
        <f t="shared" si="30"/>
        <v>-0.11064687835317671</v>
      </c>
      <c r="AF69" s="16">
        <f t="shared" si="31"/>
        <v>2.4795752187685247E-2</v>
      </c>
      <c r="AG69" s="16">
        <f t="shared" si="10"/>
        <v>-1.1586914005899449</v>
      </c>
      <c r="AH69" s="16">
        <f t="shared" si="11"/>
        <v>0.2596605097102167</v>
      </c>
      <c r="AI69" s="16">
        <f t="shared" si="12"/>
        <v>57.407644681549364</v>
      </c>
      <c r="AJ69" s="16">
        <f t="shared" si="37"/>
        <v>-26.627944620177054</v>
      </c>
      <c r="AK69" s="16">
        <f t="shared" si="38"/>
        <v>0</v>
      </c>
      <c r="AL69" s="9">
        <f t="shared" si="13"/>
        <v>0</v>
      </c>
      <c r="AM69" s="16">
        <f t="shared" si="32"/>
        <v>125.85414508618112</v>
      </c>
      <c r="AN69" s="16">
        <f t="shared" si="33"/>
        <v>59.489529522389319</v>
      </c>
      <c r="AO69" s="16">
        <f t="shared" si="34"/>
        <v>66.364615563791801</v>
      </c>
    </row>
    <row r="70" spans="1:42">
      <c r="A70" s="4">
        <v>56</v>
      </c>
      <c r="B70" s="5">
        <f t="shared" si="14"/>
        <v>0.97738438111682457</v>
      </c>
      <c r="C70" s="2">
        <f t="shared" si="15"/>
        <v>15.253299114763969</v>
      </c>
      <c r="D70" s="10">
        <f t="shared" si="16"/>
        <v>3.7510997049213231</v>
      </c>
      <c r="E70" s="5">
        <f t="shared" si="17"/>
        <v>3.8506598229527937</v>
      </c>
      <c r="F70" s="15">
        <f t="shared" si="0"/>
        <v>-3.2487112717665112</v>
      </c>
      <c r="G70" s="15">
        <f t="shared" si="1"/>
        <v>2.1677578710412253</v>
      </c>
      <c r="H70">
        <f t="shared" si="18"/>
        <v>0.70021121652065421</v>
      </c>
      <c r="I70">
        <f t="shared" si="19"/>
        <v>40.119147474354548</v>
      </c>
      <c r="J70" s="11">
        <f t="shared" si="20"/>
        <v>1.1502278161349309</v>
      </c>
      <c r="K70" s="9">
        <f t="shared" si="21"/>
        <v>65.903199343081184</v>
      </c>
      <c r="L70">
        <f t="shared" si="22"/>
        <v>2.6371901788523053</v>
      </c>
      <c r="M70" s="9">
        <f t="shared" si="23"/>
        <v>151.09986702158781</v>
      </c>
      <c r="N70" s="16">
        <f t="shared" si="24"/>
        <v>2.897985961893891</v>
      </c>
      <c r="O70" s="16">
        <f t="shared" si="2"/>
        <v>0.79052605555760758</v>
      </c>
      <c r="P70" s="16">
        <f t="shared" si="3"/>
        <v>0.82808927820365397</v>
      </c>
      <c r="Q70" s="16">
        <f t="shared" si="25"/>
        <v>-0.54249405445489862</v>
      </c>
      <c r="R70" s="16">
        <f t="shared" si="26"/>
        <v>-1.3247631286190595</v>
      </c>
      <c r="S70" s="16">
        <f t="shared" si="35"/>
        <v>7.5489677630958915E-2</v>
      </c>
      <c r="T70" s="16">
        <f t="shared" si="27"/>
        <v>7.9076701168506736E-2</v>
      </c>
      <c r="U70" s="16">
        <f t="shared" si="36"/>
        <v>-0.65511541899408798</v>
      </c>
      <c r="V70" s="16">
        <f t="shared" si="28"/>
        <v>-1.5997829744793017</v>
      </c>
      <c r="W70" s="16">
        <f t="shared" si="4"/>
        <v>2.5648278725813172</v>
      </c>
      <c r="X70" s="16">
        <f t="shared" si="5"/>
        <v>-4.3789642888824902</v>
      </c>
      <c r="Y70" s="9">
        <f>-(B$6/B$7)*(SIN(H70)*COS(L70)-COS(H70)*SIN(L70)*U70)/(COS(L70))^2*T70*crank</f>
        <v>0.2609420186828238</v>
      </c>
      <c r="Z70">
        <f t="shared" si="6"/>
        <v>-1.3199217324577452</v>
      </c>
      <c r="AA70" s="16">
        <f t="shared" si="7"/>
        <v>26.858814674079348</v>
      </c>
      <c r="AB70" s="16">
        <f t="shared" si="8"/>
        <v>-45.85640680095095</v>
      </c>
      <c r="AC70" s="16">
        <f t="shared" si="29"/>
        <v>30.25732244287239</v>
      </c>
      <c r="AD70" s="16">
        <f t="shared" si="9"/>
        <v>72.267285836241939</v>
      </c>
      <c r="AE70" s="16">
        <f t="shared" si="30"/>
        <v>-0.10146931737823971</v>
      </c>
      <c r="AF70" s="16">
        <f t="shared" si="31"/>
        <v>2.2676413430698497E-2</v>
      </c>
      <c r="AG70" s="16">
        <f t="shared" si="10"/>
        <v>-1.06258420680083</v>
      </c>
      <c r="AH70" s="16">
        <f t="shared" si="11"/>
        <v>0.23746684614549107</v>
      </c>
      <c r="AI70" s="16">
        <f t="shared" si="12"/>
        <v>57.902042160395069</v>
      </c>
      <c r="AJ70" s="16">
        <f t="shared" si="37"/>
        <v>-26.631409048663802</v>
      </c>
      <c r="AK70" s="16">
        <f t="shared" si="38"/>
        <v>0</v>
      </c>
      <c r="AL70" s="9">
        <f t="shared" si="13"/>
        <v>0</v>
      </c>
      <c r="AM70" s="16">
        <f t="shared" si="32"/>
        <v>116.25043425928033</v>
      </c>
      <c r="AN70" s="16">
        <f t="shared" si="33"/>
        <v>59.489529522389319</v>
      </c>
      <c r="AO70" s="16">
        <f t="shared" si="34"/>
        <v>56.760904736891007</v>
      </c>
    </row>
    <row r="71" spans="1:42">
      <c r="A71" s="4">
        <v>57</v>
      </c>
      <c r="B71" s="5">
        <f t="shared" si="14"/>
        <v>0.99483767363676778</v>
      </c>
      <c r="C71" s="2">
        <f t="shared" si="15"/>
        <v>15.253173864319795</v>
      </c>
      <c r="D71" s="10">
        <f t="shared" si="16"/>
        <v>3.7510579547732648</v>
      </c>
      <c r="E71" s="5">
        <f t="shared" si="17"/>
        <v>3.8506347728639589</v>
      </c>
      <c r="F71" s="15">
        <f t="shared" si="0"/>
        <v>-3.2516011703836258</v>
      </c>
      <c r="G71" s="15">
        <f t="shared" si="1"/>
        <v>2.1633917105045093</v>
      </c>
      <c r="H71">
        <f t="shared" si="18"/>
        <v>0.70152762072995878</v>
      </c>
      <c r="I71">
        <f t="shared" si="19"/>
        <v>40.194571879680957</v>
      </c>
      <c r="J71" s="11">
        <f t="shared" si="20"/>
        <v>1.1515826114821877</v>
      </c>
      <c r="K71" s="9">
        <f t="shared" si="21"/>
        <v>65.98082339858297</v>
      </c>
      <c r="L71">
        <f t="shared" si="22"/>
        <v>2.6363280554626316</v>
      </c>
      <c r="M71" s="9">
        <f t="shared" si="23"/>
        <v>151.05047098994001</v>
      </c>
      <c r="N71" s="16">
        <f t="shared" si="24"/>
        <v>2.8958786209167924</v>
      </c>
      <c r="O71" s="16">
        <f t="shared" si="2"/>
        <v>0.83519417864107248</v>
      </c>
      <c r="P71" s="16">
        <f t="shared" si="3"/>
        <v>0.75156757529600937</v>
      </c>
      <c r="Q71" s="16">
        <f t="shared" si="25"/>
        <v>-0.49205127778746544</v>
      </c>
      <c r="R71" s="16">
        <f t="shared" si="26"/>
        <v>-1.2039200344256213</v>
      </c>
      <c r="S71" s="16">
        <f t="shared" si="35"/>
        <v>7.9755169183381297E-2</v>
      </c>
      <c r="T71" s="16">
        <f t="shared" si="27"/>
        <v>7.1769416805570085E-2</v>
      </c>
      <c r="U71" s="16">
        <f t="shared" si="36"/>
        <v>-0.65469998169315391</v>
      </c>
      <c r="V71" s="16">
        <f t="shared" si="28"/>
        <v>-1.6018786254202761</v>
      </c>
      <c r="W71" s="16">
        <f t="shared" si="4"/>
        <v>2.5530768866353459</v>
      </c>
      <c r="X71" s="16">
        <f t="shared" si="5"/>
        <v>-4.3886580675461468</v>
      </c>
      <c r="Y71" s="9">
        <f>-(B$6/B$7)*(SIN(H71)*COS(L71)-COS(H71)*SIN(L71)*U71)/(COS(L71))^2*T71*crank</f>
        <v>0.2375380300015027</v>
      </c>
      <c r="Z71">
        <f t="shared" si="6"/>
        <v>-1.1949654380990902</v>
      </c>
      <c r="AA71" s="16">
        <f t="shared" si="7"/>
        <v>26.735758637011681</v>
      </c>
      <c r="AB71" s="16">
        <f t="shared" si="8"/>
        <v>-45.957919813735181</v>
      </c>
      <c r="AC71" s="16">
        <f t="shared" si="29"/>
        <v>30.267175141956677</v>
      </c>
      <c r="AD71" s="16">
        <f t="shared" si="9"/>
        <v>72.720912141526725</v>
      </c>
      <c r="AE71" s="16">
        <f t="shared" si="30"/>
        <v>-9.2222143602305198E-2</v>
      </c>
      <c r="AF71" s="16">
        <f t="shared" si="31"/>
        <v>2.0558093988243212E-2</v>
      </c>
      <c r="AG71" s="16">
        <f t="shared" si="10"/>
        <v>-0.9657480294643499</v>
      </c>
      <c r="AH71" s="16">
        <f t="shared" si="11"/>
        <v>0.21528385681757789</v>
      </c>
      <c r="AI71" s="16">
        <f t="shared" si="12"/>
        <v>58.282280561193318</v>
      </c>
      <c r="AJ71" s="16">
        <f t="shared" si="37"/>
        <v>-26.602376370787002</v>
      </c>
      <c r="AK71" s="16">
        <f t="shared" si="38"/>
        <v>0</v>
      </c>
      <c r="AL71" s="9">
        <f t="shared" si="13"/>
        <v>0</v>
      </c>
      <c r="AM71" s="16">
        <f t="shared" si="32"/>
        <v>106.21970231413088</v>
      </c>
      <c r="AN71" s="16">
        <f t="shared" si="33"/>
        <v>59.489529522389319</v>
      </c>
      <c r="AO71" s="16">
        <f t="shared" si="34"/>
        <v>46.730172791741566</v>
      </c>
    </row>
    <row r="72" spans="1:42">
      <c r="A72" s="4">
        <v>58</v>
      </c>
      <c r="B72" s="5">
        <f t="shared" si="14"/>
        <v>1.0122909661567112</v>
      </c>
      <c r="C72" s="2">
        <f t="shared" si="15"/>
        <v>15.25238969016141</v>
      </c>
      <c r="D72" s="10">
        <f t="shared" si="16"/>
        <v>3.7507965633871367</v>
      </c>
      <c r="E72" s="5">
        <f t="shared" si="17"/>
        <v>3.8504779380322818</v>
      </c>
      <c r="F72" s="15">
        <f t="shared" si="0"/>
        <v>-3.2544144288469266</v>
      </c>
      <c r="G72" s="15">
        <f t="shared" si="1"/>
        <v>2.1589757792699626</v>
      </c>
      <c r="H72">
        <f t="shared" si="18"/>
        <v>0.70271638029987016</v>
      </c>
      <c r="I72">
        <f t="shared" si="19"/>
        <v>40.262682785892672</v>
      </c>
      <c r="J72" s="11">
        <f t="shared" si="20"/>
        <v>1.1530116628770277</v>
      </c>
      <c r="K72" s="9">
        <f t="shared" si="21"/>
        <v>66.062702012214586</v>
      </c>
      <c r="L72">
        <f t="shared" si="22"/>
        <v>2.6355499981126642</v>
      </c>
      <c r="M72" s="9">
        <f t="shared" si="23"/>
        <v>151.00589158756776</v>
      </c>
      <c r="N72" s="16">
        <f t="shared" si="24"/>
        <v>2.8939732497888007</v>
      </c>
      <c r="O72" s="16">
        <f t="shared" si="2"/>
        <v>0.87962137695072062</v>
      </c>
      <c r="P72" s="16">
        <f t="shared" si="3"/>
        <v>0.67493520533159812</v>
      </c>
      <c r="Q72" s="16">
        <f t="shared" si="25"/>
        <v>-0.44162614055641308</v>
      </c>
      <c r="R72" s="16">
        <f t="shared" si="26"/>
        <v>-1.0824385224470536</v>
      </c>
      <c r="S72" s="16">
        <f t="shared" si="35"/>
        <v>8.3997654114603928E-2</v>
      </c>
      <c r="T72" s="16">
        <f t="shared" si="27"/>
        <v>6.4451564517160317E-2</v>
      </c>
      <c r="U72" s="16">
        <f t="shared" si="36"/>
        <v>-0.65432375888503336</v>
      </c>
      <c r="V72" s="16">
        <f t="shared" si="28"/>
        <v>-1.6037665747710517</v>
      </c>
      <c r="W72" s="16">
        <f t="shared" si="4"/>
        <v>2.5372231632393594</v>
      </c>
      <c r="X72" s="16">
        <f t="shared" si="5"/>
        <v>-4.3916509172619405</v>
      </c>
      <c r="Y72" s="9">
        <f>-(B$6/B$7)*(SIN(H72)*COS(L72)-COS(H72)*SIN(L72)*U72)/(COS(L72))^2*T72*crank</f>
        <v>0.21389408024267548</v>
      </c>
      <c r="Z72">
        <f t="shared" si="6"/>
        <v>-1.0706968957914229</v>
      </c>
      <c r="AA72" s="16">
        <f t="shared" si="7"/>
        <v>26.569738833835427</v>
      </c>
      <c r="AB72" s="16">
        <f t="shared" si="8"/>
        <v>-45.989260862669965</v>
      </c>
      <c r="AC72" s="16">
        <f t="shared" si="29"/>
        <v>30.236230680974369</v>
      </c>
      <c r="AD72" s="16">
        <f t="shared" si="9"/>
        <v>73.033388340767701</v>
      </c>
      <c r="AE72" s="16">
        <f t="shared" si="30"/>
        <v>-8.2923574330373923E-2</v>
      </c>
      <c r="AF72" s="16">
        <f t="shared" si="31"/>
        <v>1.844336529901517E-2</v>
      </c>
      <c r="AG72" s="16">
        <f t="shared" si="10"/>
        <v>-0.86837363975236626</v>
      </c>
      <c r="AH72" s="16">
        <f t="shared" si="11"/>
        <v>0.19313846976952992</v>
      </c>
      <c r="AI72" s="16">
        <f t="shared" si="12"/>
        <v>58.547882194942659</v>
      </c>
      <c r="AJ72" s="16">
        <f t="shared" si="37"/>
        <v>-26.541247062190234</v>
      </c>
      <c r="AK72" s="16">
        <f t="shared" si="38"/>
        <v>0</v>
      </c>
      <c r="AL72" s="9">
        <f t="shared" si="13"/>
        <v>0</v>
      </c>
      <c r="AM72" s="16">
        <f t="shared" si="32"/>
        <v>95.840174691387176</v>
      </c>
      <c r="AN72" s="16">
        <f t="shared" si="33"/>
        <v>59.489529522389319</v>
      </c>
      <c r="AO72" s="16">
        <f t="shared" si="34"/>
        <v>36.350645168997858</v>
      </c>
    </row>
    <row r="73" spans="1:42">
      <c r="A73" s="4">
        <v>59</v>
      </c>
      <c r="B73" s="5">
        <f t="shared" si="14"/>
        <v>1.0297442586766543</v>
      </c>
      <c r="C73" s="2">
        <f t="shared" si="15"/>
        <v>15.250946831155865</v>
      </c>
      <c r="D73" s="10">
        <f t="shared" si="16"/>
        <v>3.7503156103852882</v>
      </c>
      <c r="E73" s="5">
        <f t="shared" si="17"/>
        <v>3.8501893662311728</v>
      </c>
      <c r="F73" s="15">
        <f t="shared" si="0"/>
        <v>-3.2571501902106323</v>
      </c>
      <c r="G73" s="15">
        <f t="shared" si="1"/>
        <v>2.1545114224730177</v>
      </c>
      <c r="H73">
        <f t="shared" si="18"/>
        <v>0.70377740804302613</v>
      </c>
      <c r="I73">
        <f t="shared" si="19"/>
        <v>40.323475197521795</v>
      </c>
      <c r="J73" s="11">
        <f t="shared" si="20"/>
        <v>1.154514509233415</v>
      </c>
      <c r="K73" s="9">
        <f t="shared" si="21"/>
        <v>66.148808765692195</v>
      </c>
      <c r="L73">
        <f t="shared" si="22"/>
        <v>2.6348559209804243</v>
      </c>
      <c r="M73" s="9">
        <f t="shared" si="23"/>
        <v>150.96612389723384</v>
      </c>
      <c r="N73" s="16">
        <f t="shared" si="24"/>
        <v>2.8922707166104757</v>
      </c>
      <c r="O73" s="16">
        <f t="shared" si="2"/>
        <v>0.9237362928466899</v>
      </c>
      <c r="P73" s="16">
        <f t="shared" si="3"/>
        <v>0.59830872299894911</v>
      </c>
      <c r="Q73" s="16">
        <f t="shared" si="25"/>
        <v>-0.39128618850601277</v>
      </c>
      <c r="R73" s="16">
        <f t="shared" si="26"/>
        <v>-0.96055357437083644</v>
      </c>
      <c r="S73" s="16">
        <f t="shared" si="35"/>
        <v>8.8210318271959964E-2</v>
      </c>
      <c r="T73" s="16">
        <f t="shared" si="27"/>
        <v>5.7134274456169393E-2</v>
      </c>
      <c r="U73" s="16">
        <f t="shared" si="36"/>
        <v>-0.65398710308741392</v>
      </c>
      <c r="V73" s="16">
        <f t="shared" si="28"/>
        <v>-1.6054480528984763</v>
      </c>
      <c r="W73" s="16">
        <f t="shared" si="4"/>
        <v>2.5172997142513771</v>
      </c>
      <c r="X73" s="16">
        <f t="shared" si="5"/>
        <v>-4.387995967262186</v>
      </c>
      <c r="Y73" s="9">
        <f>-(B$6/B$7)*(SIN(H73)*COS(L73)-COS(H73)*SIN(L73)*U73)/(COS(L73))^2*T73*crank</f>
        <v>0.19006714764696697</v>
      </c>
      <c r="Z73">
        <f t="shared" si="6"/>
        <v>-0.94721627923621121</v>
      </c>
      <c r="AA73" s="16">
        <f t="shared" si="7"/>
        <v>26.361100963919373</v>
      </c>
      <c r="AB73" s="16">
        <f t="shared" si="8"/>
        <v>-45.950986315775076</v>
      </c>
      <c r="AC73" s="16">
        <f t="shared" si="29"/>
        <v>30.16507125705585</v>
      </c>
      <c r="AD73" s="16">
        <f t="shared" si="9"/>
        <v>73.205193746991995</v>
      </c>
      <c r="AE73" s="16">
        <f t="shared" si="30"/>
        <v>-7.3591841088469417E-2</v>
      </c>
      <c r="AF73" s="16">
        <f t="shared" si="31"/>
        <v>1.6334758984595018E-2</v>
      </c>
      <c r="AG73" s="16">
        <f t="shared" si="10"/>
        <v>-0.77065195775894335</v>
      </c>
      <c r="AH73" s="16">
        <f t="shared" si="11"/>
        <v>0.17105719608054526</v>
      </c>
      <c r="AI73" s="16">
        <f t="shared" si="12"/>
        <v>58.699145283611408</v>
      </c>
      <c r="AJ73" s="16">
        <f t="shared" si="37"/>
        <v>-26.448620437103962</v>
      </c>
      <c r="AK73" s="16">
        <f t="shared" si="38"/>
        <v>0</v>
      </c>
      <c r="AL73" s="9">
        <f t="shared" si="13"/>
        <v>0</v>
      </c>
      <c r="AM73" s="16">
        <f t="shared" si="32"/>
        <v>85.192337749159719</v>
      </c>
      <c r="AN73" s="16">
        <f t="shared" si="33"/>
        <v>59.489529522389319</v>
      </c>
      <c r="AO73" s="16">
        <f t="shared" si="34"/>
        <v>25.702808226770401</v>
      </c>
    </row>
    <row r="74" spans="1:42">
      <c r="A74" s="4">
        <v>60</v>
      </c>
      <c r="B74" s="5">
        <f t="shared" si="14"/>
        <v>1.0471975511965976</v>
      </c>
      <c r="C74" s="2">
        <f t="shared" si="15"/>
        <v>15.248845726811988</v>
      </c>
      <c r="D74" s="10">
        <f t="shared" si="16"/>
        <v>3.7496152422706626</v>
      </c>
      <c r="E74" s="5">
        <f t="shared" si="17"/>
        <v>3.849769145362397</v>
      </c>
      <c r="F74" s="15">
        <f t="shared" si="0"/>
        <v>-3.2598076211353302</v>
      </c>
      <c r="G74" s="15">
        <f t="shared" si="1"/>
        <v>2.1500000000000012</v>
      </c>
      <c r="H74">
        <f t="shared" si="18"/>
        <v>0.7047108100415751</v>
      </c>
      <c r="I74">
        <f t="shared" si="19"/>
        <v>40.376955192627726</v>
      </c>
      <c r="J74" s="11">
        <f t="shared" si="20"/>
        <v>1.1560905711467706</v>
      </c>
      <c r="K74" s="9">
        <f t="shared" si="21"/>
        <v>66.23911046157879</v>
      </c>
      <c r="L74">
        <f t="shared" si="22"/>
        <v>2.6342456265940863</v>
      </c>
      <c r="M74" s="9">
        <f t="shared" si="23"/>
        <v>150.93115660463616</v>
      </c>
      <c r="N74" s="16">
        <f t="shared" si="24"/>
        <v>2.8907714989462825</v>
      </c>
      <c r="O74" s="16">
        <f t="shared" si="2"/>
        <v>0.96746837963726062</v>
      </c>
      <c r="P74" s="16">
        <f t="shared" si="3"/>
        <v>0.52180336852201936</v>
      </c>
      <c r="Q74" s="16">
        <f t="shared" si="25"/>
        <v>-0.34109778568425414</v>
      </c>
      <c r="R74" s="16">
        <f t="shared" si="26"/>
        <v>-0.83849859263298954</v>
      </c>
      <c r="S74" s="16">
        <f t="shared" si="35"/>
        <v>9.2386424942625847E-2</v>
      </c>
      <c r="T74" s="16">
        <f t="shared" si="27"/>
        <v>4.9828551253368776E-2</v>
      </c>
      <c r="U74" s="16">
        <f t="shared" si="36"/>
        <v>-0.65369027158716075</v>
      </c>
      <c r="V74" s="16">
        <f t="shared" si="28"/>
        <v>-1.6069244531862505</v>
      </c>
      <c r="W74" s="16">
        <f t="shared" si="4"/>
        <v>2.49336633306172</v>
      </c>
      <c r="X74" s="16">
        <f t="shared" si="5"/>
        <v>-4.3777905110460091</v>
      </c>
      <c r="Y74" s="9">
        <f>-(B$6/B$7)*(SIN(H74)*COS(L74)-COS(H74)*SIN(L74)*U74)/(COS(L74))^2*T74*crank</f>
        <v>0.16611445936397187</v>
      </c>
      <c r="Z74">
        <f t="shared" si="6"/>
        <v>-0.82461896026408033</v>
      </c>
      <c r="AA74" s="16">
        <f t="shared" si="7"/>
        <v>26.110471182182739</v>
      </c>
      <c r="AB74" s="16">
        <f t="shared" si="8"/>
        <v>-45.844115028190828</v>
      </c>
      <c r="AC74" s="16">
        <f t="shared" si="29"/>
        <v>30.054531087907435</v>
      </c>
      <c r="AD74" s="16">
        <f t="shared" si="9"/>
        <v>73.237740522270201</v>
      </c>
      <c r="AE74" s="16">
        <f t="shared" si="30"/>
        <v>-6.4245066822827546E-2</v>
      </c>
      <c r="AF74" s="16">
        <f t="shared" si="31"/>
        <v>1.423475128822063E-2</v>
      </c>
      <c r="AG74" s="16">
        <f t="shared" si="10"/>
        <v>-0.6727727665332679</v>
      </c>
      <c r="AH74" s="16">
        <f t="shared" si="11"/>
        <v>0.14906596690917259</v>
      </c>
      <c r="AI74" s="16">
        <f t="shared" si="12"/>
        <v>58.737133260795083</v>
      </c>
      <c r="AJ74" s="16">
        <f t="shared" si="37"/>
        <v>-26.325287553027884</v>
      </c>
      <c r="AK74" s="16">
        <f t="shared" si="38"/>
        <v>0</v>
      </c>
      <c r="AL74" s="9">
        <f t="shared" si="13"/>
        <v>0</v>
      </c>
      <c r="AM74" s="16">
        <f t="shared" si="32"/>
        <v>74.357732979854731</v>
      </c>
      <c r="AN74" s="16">
        <f t="shared" si="33"/>
        <v>59.489529522389319</v>
      </c>
      <c r="AO74" s="16">
        <f t="shared" si="34"/>
        <v>14.868203457465412</v>
      </c>
    </row>
    <row r="75" spans="1:42">
      <c r="A75" s="4">
        <v>61</v>
      </c>
      <c r="B75" s="5">
        <f t="shared" si="14"/>
        <v>1.064650843716541</v>
      </c>
      <c r="C75" s="2">
        <f t="shared" si="15"/>
        <v>15.246087017146515</v>
      </c>
      <c r="D75" s="10">
        <f t="shared" si="16"/>
        <v>3.7486956723821714</v>
      </c>
      <c r="E75" s="5">
        <f t="shared" si="17"/>
        <v>3.8492174034293027</v>
      </c>
      <c r="F75" s="15">
        <f t="shared" si="0"/>
        <v>-3.2623859121418173</v>
      </c>
      <c r="G75" s="15">
        <f t="shared" si="1"/>
        <v>2.1454428860739023</v>
      </c>
      <c r="H75">
        <f t="shared" si="18"/>
        <v>0.70551688282082836</v>
      </c>
      <c r="I75">
        <f t="shared" si="19"/>
        <v>40.423139760859321</v>
      </c>
      <c r="J75" s="11">
        <f t="shared" si="20"/>
        <v>1.1577391526309957</v>
      </c>
      <c r="K75" s="9">
        <f t="shared" si="21"/>
        <v>66.333567222808298</v>
      </c>
      <c r="L75">
        <f t="shared" si="22"/>
        <v>2.6337188081465537</v>
      </c>
      <c r="M75" s="9">
        <f t="shared" si="23"/>
        <v>150.90097213102291</v>
      </c>
      <c r="N75" s="16">
        <f t="shared" si="24"/>
        <v>2.8894756877405605</v>
      </c>
      <c r="O75" s="16">
        <f t="shared" si="2"/>
        <v>1.0107483613752617</v>
      </c>
      <c r="P75" s="16">
        <f t="shared" si="3"/>
        <v>0.44553230952900341</v>
      </c>
      <c r="Q75" s="16">
        <f t="shared" si="25"/>
        <v>-0.2911257035795049</v>
      </c>
      <c r="R75" s="16">
        <f t="shared" si="26"/>
        <v>-0.71650386779424713</v>
      </c>
      <c r="S75" s="16">
        <f t="shared" si="35"/>
        <v>9.6519358760943738E-2</v>
      </c>
      <c r="T75" s="16">
        <f t="shared" si="27"/>
        <v>4.2545201621213544E-2</v>
      </c>
      <c r="U75" s="16">
        <f t="shared" si="36"/>
        <v>-0.65343342638218493</v>
      </c>
      <c r="V75" s="16">
        <f t="shared" si="28"/>
        <v>-1.6081973236726708</v>
      </c>
      <c r="W75" s="16">
        <f t="shared" si="4"/>
        <v>2.465508651773519</v>
      </c>
      <c r="X75" s="16">
        <f t="shared" si="5"/>
        <v>-4.361174439675354</v>
      </c>
      <c r="Y75" s="9">
        <f>-(B$6/B$7)*(SIN(H75)*COS(L75)-COS(H75)*SIN(L75)*U75)/(COS(L75))^2*T75*crank</f>
        <v>0.14209306438520097</v>
      </c>
      <c r="Z75">
        <f t="shared" si="6"/>
        <v>-0.70299508665728661</v>
      </c>
      <c r="AA75" s="16">
        <f t="shared" si="7"/>
        <v>25.818746225912545</v>
      </c>
      <c r="AB75" s="16">
        <f t="shared" si="8"/>
        <v>-45.670111935692248</v>
      </c>
      <c r="AC75" s="16">
        <f t="shared" si="29"/>
        <v>29.905684776540898</v>
      </c>
      <c r="AD75" s="16">
        <f t="shared" si="9"/>
        <v>73.133344762265608</v>
      </c>
      <c r="AE75" s="16">
        <f t="shared" si="30"/>
        <v>-5.4901145762947426E-2</v>
      </c>
      <c r="AF75" s="16">
        <f t="shared" si="31"/>
        <v>1.214574819833511E-2</v>
      </c>
      <c r="AG75" s="16">
        <f t="shared" si="10"/>
        <v>-0.57492345400846012</v>
      </c>
      <c r="AH75" s="16">
        <f t="shared" si="11"/>
        <v>0.12718997770747018</v>
      </c>
      <c r="AI75" s="16">
        <f t="shared" si="12"/>
        <v>58.663652082830239</v>
      </c>
      <c r="AJ75" s="16">
        <f t="shared" si="37"/>
        <v>-26.172221132084925</v>
      </c>
      <c r="AK75" s="16">
        <f t="shared" si="38"/>
        <v>0</v>
      </c>
      <c r="AL75" s="9">
        <f t="shared" si="13"/>
        <v>0</v>
      </c>
      <c r="AM75" s="16">
        <f t="shared" si="32"/>
        <v>63.417755401974553</v>
      </c>
      <c r="AN75" s="16">
        <f t="shared" si="33"/>
        <v>59.489529522389319</v>
      </c>
      <c r="AO75" s="16">
        <f t="shared" si="34"/>
        <v>3.9282258795852343</v>
      </c>
      <c r="AP75">
        <v>3</v>
      </c>
    </row>
    <row r="76" spans="1:42">
      <c r="A76" s="4">
        <v>62</v>
      </c>
      <c r="B76" s="5">
        <f t="shared" si="14"/>
        <v>1.0821041362364843</v>
      </c>
      <c r="C76" s="2">
        <f t="shared" si="15"/>
        <v>15.242671542489134</v>
      </c>
      <c r="D76" s="10">
        <f t="shared" si="16"/>
        <v>3.7475571808297112</v>
      </c>
      <c r="E76" s="5">
        <f t="shared" si="17"/>
        <v>3.8485343084978267</v>
      </c>
      <c r="F76" s="15">
        <f t="shared" si="0"/>
        <v>-3.2648842778576768</v>
      </c>
      <c r="G76" s="15">
        <f t="shared" si="1"/>
        <v>2.1408414688357684</v>
      </c>
      <c r="H76">
        <f t="shared" si="18"/>
        <v>0.70619610928539023</v>
      </c>
      <c r="I76">
        <f t="shared" si="19"/>
        <v>40.462056570612305</v>
      </c>
      <c r="J76" s="11">
        <f t="shared" si="20"/>
        <v>1.159459443606166</v>
      </c>
      <c r="K76" s="9">
        <f t="shared" si="21"/>
        <v>66.43213263522</v>
      </c>
      <c r="L76">
        <f t="shared" si="22"/>
        <v>2.6332750524769306</v>
      </c>
      <c r="M76" s="9">
        <f t="shared" si="23"/>
        <v>150.87554680401848</v>
      </c>
      <c r="N76" s="16">
        <f t="shared" si="24"/>
        <v>2.8883829937412395</v>
      </c>
      <c r="O76" s="16">
        <f t="shared" si="2"/>
        <v>1.0535086726991421</v>
      </c>
      <c r="P76" s="16">
        <f t="shared" si="3"/>
        <v>0.36960591606617993</v>
      </c>
      <c r="Q76" s="16">
        <f t="shared" si="25"/>
        <v>-0.24143273270534535</v>
      </c>
      <c r="R76" s="16">
        <f t="shared" si="26"/>
        <v>-0.59479510566606153</v>
      </c>
      <c r="S76" s="16">
        <f t="shared" si="35"/>
        <v>0.1006026677101501</v>
      </c>
      <c r="T76" s="16">
        <f t="shared" si="27"/>
        <v>3.5294765122764422E-2</v>
      </c>
      <c r="U76" s="16">
        <f t="shared" si="36"/>
        <v>-0.65321663482820325</v>
      </c>
      <c r="V76" s="16">
        <f t="shared" si="28"/>
        <v>-1.609268358030179</v>
      </c>
      <c r="W76" s="16">
        <f t="shared" si="4"/>
        <v>2.4338368027591977</v>
      </c>
      <c r="X76" s="16">
        <f t="shared" si="5"/>
        <v>-4.3383280193863785</v>
      </c>
      <c r="Y76" s="9">
        <f>-(B$6/B$7)*(SIN(H76)*COS(L76)-COS(H76)*SIN(L76)*U76)/(COS(L76))^2*T76*crank</f>
        <v>0.1180594158817173</v>
      </c>
      <c r="Z76">
        <f t="shared" si="6"/>
        <v>-0.58242921533524261</v>
      </c>
      <c r="AA76" s="16">
        <f t="shared" si="7"/>
        <v>25.487079398615887</v>
      </c>
      <c r="AB76" s="16">
        <f t="shared" si="8"/>
        <v>-45.430864781890016</v>
      </c>
      <c r="AC76" s="16">
        <f t="shared" si="29"/>
        <v>29.719832068718532</v>
      </c>
      <c r="AD76" s="16">
        <f t="shared" si="9"/>
        <v>72.89518388776554</v>
      </c>
      <c r="AE76" s="16">
        <f t="shared" si="30"/>
        <v>-4.5577627806423146E-2</v>
      </c>
      <c r="AF76" s="16">
        <f t="shared" si="31"/>
        <v>1.0070071484567405E-2</v>
      </c>
      <c r="AG76" s="16">
        <f t="shared" si="10"/>
        <v>-0.47728780228236278</v>
      </c>
      <c r="AH76" s="16">
        <f t="shared" si="11"/>
        <v>0.10545354199013675</v>
      </c>
      <c r="AI76" s="16">
        <f t="shared" si="12"/>
        <v>58.481216236500217</v>
      </c>
      <c r="AJ76" s="16">
        <f t="shared" si="37"/>
        <v>-25.990562757234468</v>
      </c>
      <c r="AK76" s="16">
        <f t="shared" si="38"/>
        <v>0</v>
      </c>
      <c r="AL76" s="9">
        <f t="shared" si="13"/>
        <v>0</v>
      </c>
      <c r="AM76" s="16">
        <f t="shared" si="32"/>
        <v>52.452487155588855</v>
      </c>
      <c r="AN76" s="16">
        <f t="shared" si="33"/>
        <v>59.489529522389319</v>
      </c>
      <c r="AO76" s="16">
        <f t="shared" si="34"/>
        <v>-7.0370423668004634</v>
      </c>
    </row>
    <row r="77" spans="1:42">
      <c r="A77" s="4">
        <v>63</v>
      </c>
      <c r="B77" s="5">
        <f t="shared" si="14"/>
        <v>1.0995574287564276</v>
      </c>
      <c r="C77" s="2">
        <f t="shared" si="15"/>
        <v>15.238600343226516</v>
      </c>
      <c r="D77" s="10">
        <f t="shared" si="16"/>
        <v>3.7462001144088384</v>
      </c>
      <c r="E77" s="5">
        <f t="shared" si="17"/>
        <v>3.847720068645303</v>
      </c>
      <c r="F77" s="15">
        <f t="shared" si="0"/>
        <v>-3.267301957256509</v>
      </c>
      <c r="G77" s="15">
        <f t="shared" si="1"/>
        <v>2.1361971499218653</v>
      </c>
      <c r="H77">
        <f t="shared" si="18"/>
        <v>0.70674915348225786</v>
      </c>
      <c r="I77">
        <f t="shared" si="19"/>
        <v>40.493743668977025</v>
      </c>
      <c r="J77" s="11">
        <f t="shared" si="20"/>
        <v>1.1612505230980288</v>
      </c>
      <c r="K77" s="9">
        <f t="shared" si="21"/>
        <v>66.534753930876164</v>
      </c>
      <c r="L77">
        <f t="shared" si="22"/>
        <v>2.632913843676655</v>
      </c>
      <c r="M77" s="9">
        <f t="shared" si="23"/>
        <v>150.85485106423971</v>
      </c>
      <c r="N77" s="16">
        <f t="shared" si="24"/>
        <v>2.8874927563132475</v>
      </c>
      <c r="O77" s="16">
        <f t="shared" si="2"/>
        <v>1.0956838721291253</v>
      </c>
      <c r="P77" s="16">
        <f t="shared" si="3"/>
        <v>0.29413107967708862</v>
      </c>
      <c r="Q77" s="16">
        <f t="shared" si="25"/>
        <v>-0.19207932232034231</v>
      </c>
      <c r="R77" s="16">
        <f t="shared" si="26"/>
        <v>-0.47359203602974853</v>
      </c>
      <c r="S77" s="16">
        <f t="shared" si="35"/>
        <v>0.10463010258925108</v>
      </c>
      <c r="T77" s="16">
        <f t="shared" si="27"/>
        <v>2.8087449148538866E-2</v>
      </c>
      <c r="U77" s="16">
        <f t="shared" si="36"/>
        <v>-0.65303987096914851</v>
      </c>
      <c r="V77" s="16">
        <f t="shared" si="28"/>
        <v>-1.6101393859828783</v>
      </c>
      <c r="W77" s="16">
        <f t="shared" si="4"/>
        <v>2.3984837223922457</v>
      </c>
      <c r="X77" s="16">
        <f t="shared" si="5"/>
        <v>-4.3094690762683836</v>
      </c>
      <c r="Y77" s="9">
        <f>-(B$6/B$7)*(SIN(H77)*COS(L77)-COS(H77)*SIN(L77)*U77)/(COS(L77))^2*T77*crank</f>
        <v>9.4068969541363109E-2</v>
      </c>
      <c r="Z77">
        <f t="shared" si="6"/>
        <v>-0.46300000539210856</v>
      </c>
      <c r="AA77" s="16">
        <f t="shared" si="7"/>
        <v>25.116862806740603</v>
      </c>
      <c r="AB77" s="16">
        <f t="shared" si="8"/>
        <v>-45.128654636257153</v>
      </c>
      <c r="AC77" s="16">
        <f t="shared" si="29"/>
        <v>29.498479408247949</v>
      </c>
      <c r="AD77" s="16">
        <f t="shared" si="9"/>
        <v>72.527241574779993</v>
      </c>
      <c r="AE77" s="16">
        <f t="shared" si="30"/>
        <v>-3.6291609149296668E-2</v>
      </c>
      <c r="AF77" s="16">
        <f t="shared" si="31"/>
        <v>8.009945850275587E-3</v>
      </c>
      <c r="AG77" s="16">
        <f t="shared" si="10"/>
        <v>-0.38004484230127511</v>
      </c>
      <c r="AH77" s="16">
        <f t="shared" si="11"/>
        <v>8.3879956796259453E-2</v>
      </c>
      <c r="AI77" s="16">
        <f t="shared" si="12"/>
        <v>58.193004436707866</v>
      </c>
      <c r="AJ77" s="16">
        <f t="shared" si="37"/>
        <v>-25.781607674269814</v>
      </c>
      <c r="AK77" s="16">
        <f t="shared" si="38"/>
        <v>0</v>
      </c>
      <c r="AL77" s="9">
        <f t="shared" si="13"/>
        <v>0</v>
      </c>
      <c r="AM77" s="16">
        <f t="shared" si="32"/>
        <v>41.539595272200167</v>
      </c>
      <c r="AN77" s="16">
        <f t="shared" si="33"/>
        <v>59.489529522389319</v>
      </c>
      <c r="AO77" s="16">
        <f t="shared" si="34"/>
        <v>-17.949934250189152</v>
      </c>
    </row>
    <row r="78" spans="1:42">
      <c r="A78" s="4">
        <v>64</v>
      </c>
      <c r="B78" s="5">
        <f t="shared" si="14"/>
        <v>1.1170107212763709</v>
      </c>
      <c r="C78" s="2">
        <f t="shared" si="15"/>
        <v>15.233874659485391</v>
      </c>
      <c r="D78" s="10">
        <f t="shared" si="16"/>
        <v>3.7446248864951301</v>
      </c>
      <c r="E78" s="5">
        <f t="shared" si="17"/>
        <v>3.8467749318970781</v>
      </c>
      <c r="F78" s="15">
        <f t="shared" ref="F78:F141" si="39">B$3*SIN(gama)-B$4*SIN(B78)</f>
        <v>-3.2696382138897486</v>
      </c>
      <c r="G78" s="15">
        <f t="shared" ref="G78:G141" si="40">B$4*COS(B78)-B$3*COS(gama)</f>
        <v>2.1315113440367246</v>
      </c>
      <c r="H78">
        <f t="shared" si="18"/>
        <v>0.7071768542726008</v>
      </c>
      <c r="I78">
        <f t="shared" si="19"/>
        <v>40.518249119158085</v>
      </c>
      <c r="J78" s="11">
        <f t="shared" si="20"/>
        <v>1.1631113631000976</v>
      </c>
      <c r="K78" s="9">
        <f t="shared" si="21"/>
        <v>66.641372209343828</v>
      </c>
      <c r="L78">
        <f t="shared" si="22"/>
        <v>2.6326345672691587</v>
      </c>
      <c r="M78" s="9">
        <f t="shared" si="23"/>
        <v>150.83884970477263</v>
      </c>
      <c r="N78" s="16">
        <f t="shared" si="24"/>
        <v>2.8868039544889834</v>
      </c>
      <c r="O78" s="16">
        <f t="shared" ref="O78:O141" si="41">crank*B$4*SIN(B78-H78)/(B$5*SIN(J78-H78))</f>
        <v>1.1372110229705497</v>
      </c>
      <c r="P78" s="16">
        <f t="shared" ref="P78:P141" si="42">(B$4/B$6)*(SIN(J78-B78)/SIN(J78-H78)*crank)</f>
        <v>0.21921058623609441</v>
      </c>
      <c r="Q78" s="16">
        <f t="shared" si="25"/>
        <v>-0.14312325322575031</v>
      </c>
      <c r="R78" s="16">
        <f t="shared" si="26"/>
        <v>-0.35310712246758791</v>
      </c>
      <c r="S78" s="16">
        <f t="shared" si="35"/>
        <v>0.10859565338661234</v>
      </c>
      <c r="T78" s="16">
        <f t="shared" si="27"/>
        <v>2.0933069026527969E-2</v>
      </c>
      <c r="U78" s="16">
        <f t="shared" si="36"/>
        <v>-0.6529030175194348</v>
      </c>
      <c r="V78" s="16">
        <f t="shared" si="28"/>
        <v>-1.610812363264629</v>
      </c>
      <c r="W78" s="16">
        <f t="shared" ref="W78:W141" si="43">(B$4/B$5)*(COS(B78-H78)*(1-T78)*SIN(J78-H78)-SIN(B78-H78)*COS(J78-H78)*(S78-T78))/(SIN(J78-H78))^2*crank</f>
        <v>2.3596031438463463</v>
      </c>
      <c r="X78" s="16">
        <f t="shared" ref="X78:X141" si="44">(B$4/B$6)*(COS(J78-B78)*(S78-1)*SIN(J78-H78)-SIN(J78-B78)*COS(J78-H78)*(S78-T78))/(SIN(J78-H78))^2*crank</f>
        <v>-4.2748496658538286</v>
      </c>
      <c r="Y78" s="9">
        <f>-(B$6/B$7)*(SIN(H78)*COS(L78)-COS(H78)*SIN(L78)*U78)/(COS(L78))^2*T78*crank</f>
        <v>7.0175803966308806E-2</v>
      </c>
      <c r="Z78">
        <f t="shared" ref="Z78:Z141" si="45">B$6*(COS(L78-H78)*(U78-1)*COS(L78)+SIN(L78-H78)*SIN(L78)*U78)/(COS(L78))^2*T78*crank</f>
        <v>-0.34477997414982803</v>
      </c>
      <c r="AA78" s="16">
        <f t="shared" ref="AA78:AA141" si="46">crank*W78</f>
        <v>24.709706340316874</v>
      </c>
      <c r="AB78" s="16">
        <f t="shared" ref="AB78:AB141" si="47">crank*X78</f>
        <v>-44.766121018157236</v>
      </c>
      <c r="AC78" s="16">
        <f t="shared" ref="AC78:AC141" si="48">crank*Y78*T78+U78*AB78</f>
        <v>29.243318774522095</v>
      </c>
      <c r="AD78" s="16">
        <f t="shared" ref="AD78:AD141" si="49">Z78*T78*crank+V78*AB78</f>
        <v>72.034241771192384</v>
      </c>
      <c r="AE78" s="16">
        <f t="shared" si="30"/>
        <v>-2.7059630706015057E-2</v>
      </c>
      <c r="AF78" s="16">
        <f t="shared" si="31"/>
        <v>5.9674873770100487E-3</v>
      </c>
      <c r="AG78" s="16">
        <f t="shared" ref="AG78:AG141" si="50">AE78*crank</f>
        <v>-0.28336779011623231</v>
      </c>
      <c r="AH78" s="16">
        <f t="shared" ref="AH78:AH141" si="51">AF78*crank</f>
        <v>6.2491381680015314E-2</v>
      </c>
      <c r="AI78" s="16">
        <f t="shared" ref="AI78:AI141" si="52">AD78-0.5*B$7*(COS(L78)*U78^2*T78^2*crank^2+SIN(L78)*AC78)</f>
        <v>57.802806270362531</v>
      </c>
      <c r="AJ78" s="16">
        <f t="shared" si="37"/>
        <v>-25.546787589424504</v>
      </c>
      <c r="AK78" s="16">
        <f t="shared" si="38"/>
        <v>0</v>
      </c>
      <c r="AL78" s="9">
        <f t="shared" ref="AL78:AL141" si="53">AK78*force</f>
        <v>0</v>
      </c>
      <c r="AM78" s="16">
        <f t="shared" si="32"/>
        <v>30.753319419859913</v>
      </c>
      <c r="AN78" s="16">
        <f t="shared" si="33"/>
        <v>59.489529522389319</v>
      </c>
      <c r="AO78" s="16">
        <f t="shared" si="34"/>
        <v>-28.736210102529405</v>
      </c>
    </row>
    <row r="79" spans="1:42">
      <c r="A79" s="4">
        <v>65</v>
      </c>
      <c r="B79" s="5">
        <f t="shared" ref="B79:B142" si="54">A79*PI()/180</f>
        <v>1.1344640137963142</v>
      </c>
      <c r="C79" s="2">
        <f t="shared" ref="C79:C142" si="55">$B$4^2+$B$3^2-2*$B$3*$B$4*COS(B79-$E$1)</f>
        <v>15.228495930754807</v>
      </c>
      <c r="D79" s="10">
        <f t="shared" ref="D79:D142" si="56">(C79+$E$3)/(2*B$6)</f>
        <v>3.7428319769182692</v>
      </c>
      <c r="E79" s="5">
        <f t="shared" ref="E79:E142" si="57">(C79+E$4)/(2*B$5)</f>
        <v>3.8456991861509615</v>
      </c>
      <c r="F79" s="15">
        <f t="shared" si="39"/>
        <v>-3.2718923361109935</v>
      </c>
      <c r="G79" s="15">
        <f t="shared" si="40"/>
        <v>2.1267854785222111</v>
      </c>
      <c r="H79">
        <f t="shared" ref="H79:H142" si="58">-2*ATAN(($F79+SQRT(-(D79^2)+$F79^2+$G79^2))/(D79+$G79))</f>
        <v>0.70748021800888183</v>
      </c>
      <c r="I79">
        <f t="shared" ref="I79:I142" si="59">H79*180/PI()</f>
        <v>40.535630580904311</v>
      </c>
      <c r="J79" s="11">
        <f t="shared" ref="J79:J142" si="60">-2*ATAN(($F79-SQRT(-(E79^2)+$F79^2+$G79^2))/(E79+$G79))</f>
        <v>1.1650408330400708</v>
      </c>
      <c r="K79" s="9">
        <f t="shared" ref="K79:K142" si="61">J79*180/PI()</f>
        <v>66.751922693601657</v>
      </c>
      <c r="L79">
        <f t="shared" ref="L79:L142" si="62">PI()-ASIN(B$6*SIN(H79)/B$7)</f>
        <v>2.6324365149044002</v>
      </c>
      <c r="M79" s="9">
        <f t="shared" ref="M79:M142" si="63">L79*180/PI()</f>
        <v>150.82750214014936</v>
      </c>
      <c r="N79" s="16">
        <f t="shared" ref="N79:N142" si="64">B$6*COS(H79)-B$7*COS(L79)</f>
        <v>2.8863152200729836</v>
      </c>
      <c r="O79" s="16">
        <f t="shared" si="41"/>
        <v>1.178030036859955</v>
      </c>
      <c r="P79" s="16">
        <f t="shared" si="42"/>
        <v>0.14494255075881182</v>
      </c>
      <c r="Q79" s="16">
        <f t="shared" ref="Q79:Q142" si="65">(B$6/B$7)*(COS(H79)/COS(L79))*P79</f>
        <v>-9.4619347724438821E-2</v>
      </c>
      <c r="R79" s="16">
        <f t="shared" ref="R79:R142" si="66">B$6*(SIN(L79-H79)/COS(L79))*P79</f>
        <v>-0.23354439002640273</v>
      </c>
      <c r="S79" s="16">
        <f t="shared" si="35"/>
        <v>0.11249358208619371</v>
      </c>
      <c r="T79" s="16">
        <f t="shared" ref="T79:T142" si="67">(B$4/B$6)*(SIN(J79-B79)/SIN(J79-H79))</f>
        <v>1.3840994050567709E-2</v>
      </c>
      <c r="U79" s="16">
        <f t="shared" si="36"/>
        <v>-0.65280586845672306</v>
      </c>
      <c r="V79" s="16">
        <f t="shared" ref="V79:V142" si="68">B$6*SIN(L79-H79)/COS(L79)</f>
        <v>-1.6112893612244115</v>
      </c>
      <c r="W79" s="16">
        <f t="shared" si="43"/>
        <v>2.3173673329406403</v>
      </c>
      <c r="X79" s="16">
        <f t="shared" si="44"/>
        <v>-4.2347523172213863</v>
      </c>
      <c r="Y79" s="9">
        <f>-(B$6/B$7)*(SIN(H79)*COS(L79)-COS(H79)*SIN(L79)*U79)/(COS(L79))^2*T79*crank</f>
        <v>4.6432268502315389E-2</v>
      </c>
      <c r="Z79">
        <f t="shared" si="45"/>
        <v>-0.22783531801597864</v>
      </c>
      <c r="AA79" s="16">
        <f t="shared" si="46"/>
        <v>24.267413962784293</v>
      </c>
      <c r="AB79" s="16">
        <f t="shared" si="47"/>
        <v>-44.346222565183538</v>
      </c>
      <c r="AC79" s="16">
        <f t="shared" si="48"/>
        <v>28.956204345874013</v>
      </c>
      <c r="AD79" s="16">
        <f t="shared" si="49"/>
        <v>71.42157359762399</v>
      </c>
      <c r="AE79" s="16">
        <f t="shared" ref="AE79:AE142" si="69">T79*(V79-0.5*B$7*SIN(L79)*U79)</f>
        <v>-1.7897585645751113E-2</v>
      </c>
      <c r="AF79" s="16">
        <f t="shared" ref="AF79:AF142" si="70">0.5*COS(L79)*U79*T79</f>
        <v>3.9446934034087977E-3</v>
      </c>
      <c r="AG79" s="16">
        <f t="shared" si="50"/>
        <v>-0.18742307860561944</v>
      </c>
      <c r="AH79" s="16">
        <f t="shared" si="51"/>
        <v>4.1308732722710656E-2</v>
      </c>
      <c r="AI79" s="16">
        <f t="shared" si="52"/>
        <v>57.314961251166963</v>
      </c>
      <c r="AJ79" s="16">
        <f t="shared" si="37"/>
        <v>-25.287651895338218</v>
      </c>
      <c r="AK79" s="16">
        <f t="shared" si="38"/>
        <v>0</v>
      </c>
      <c r="AL79" s="9">
        <f t="shared" si="53"/>
        <v>0</v>
      </c>
      <c r="AM79" s="16">
        <f t="shared" ref="AM79:AM142" si="71">+ABS(AL79*V79*T79)+ABS(I$5*AB79*T79)+ABS(I$6*AC79*U79*T79)+ABS(I$2*0.25*B$6^2*AB79*T79)+ABS(I$3*AI79*AE79)+ABS(I$3*AJ79*AF79)+ABS(I$4*AD79*V79*T79)</f>
        <v>20.163571345771331</v>
      </c>
      <c r="AN79" s="16">
        <f t="shared" ref="AN79:AN142" si="72">$AL$6</f>
        <v>59.489529522389319</v>
      </c>
      <c r="AO79" s="16">
        <f t="shared" ref="AO79:AO142" si="73">AM79-AN79</f>
        <v>-39.325958176617988</v>
      </c>
    </row>
    <row r="80" spans="1:42">
      <c r="A80" s="4">
        <v>66</v>
      </c>
      <c r="B80" s="5">
        <f t="shared" si="54"/>
        <v>1.1519173063162575</v>
      </c>
      <c r="C80" s="2">
        <f t="shared" si="55"/>
        <v>15.22246579544764</v>
      </c>
      <c r="D80" s="10">
        <f t="shared" si="56"/>
        <v>3.74082193181588</v>
      </c>
      <c r="E80" s="5">
        <f t="shared" si="57"/>
        <v>3.8444931590895282</v>
      </c>
      <c r="F80" s="15">
        <f t="shared" si="39"/>
        <v>-3.2740636372927789</v>
      </c>
      <c r="G80" s="15">
        <f t="shared" si="40"/>
        <v>2.1220209929227414</v>
      </c>
      <c r="H80">
        <f t="shared" si="58"/>
        <v>0.70766041032632654</v>
      </c>
      <c r="I80">
        <f t="shared" si="59"/>
        <v>40.545954840194568</v>
      </c>
      <c r="J80" s="11">
        <f t="shared" si="60"/>
        <v>1.1670377047848677</v>
      </c>
      <c r="K80" s="9">
        <f t="shared" si="61"/>
        <v>66.86633501680744</v>
      </c>
      <c r="L80">
        <f t="shared" si="62"/>
        <v>2.6323188895035852</v>
      </c>
      <c r="M80" s="9">
        <f t="shared" si="63"/>
        <v>150.82076270111912</v>
      </c>
      <c r="N80" s="16">
        <f t="shared" si="64"/>
        <v>2.8860248525926462</v>
      </c>
      <c r="O80" s="16">
        <f t="shared" si="41"/>
        <v>1.2180839759772619</v>
      </c>
      <c r="P80" s="16">
        <f t="shared" si="42"/>
        <v>7.1419920772310977E-2</v>
      </c>
      <c r="Q80" s="16">
        <f t="shared" si="65"/>
        <v>-4.6619219884252036E-2</v>
      </c>
      <c r="R80" s="16">
        <f t="shared" si="66"/>
        <v>-0.11509838428174217</v>
      </c>
      <c r="S80" s="16">
        <f t="shared" ref="S80:S143" si="74">(B$4/B$5)*(SIN(B80-H80)/SIN(J80-H80))</f>
        <v>0.11631845152668646</v>
      </c>
      <c r="T80" s="16">
        <f t="shared" si="67"/>
        <v>6.820100055686896E-3</v>
      </c>
      <c r="U80" s="16">
        <f t="shared" ref="U80:U143" si="75">(B$6/B$7)*COS(H80)/COS(L80)</f>
        <v>-0.65274813217555394</v>
      </c>
      <c r="V80" s="16">
        <f t="shared" si="68"/>
        <v>-1.6115725561875034</v>
      </c>
      <c r="W80" s="16">
        <f t="shared" si="43"/>
        <v>2.2719646258661044</v>
      </c>
      <c r="X80" s="16">
        <f t="shared" si="44"/>
        <v>-4.1894859492665537</v>
      </c>
      <c r="Y80" s="9">
        <f>-(B$6/B$7)*(SIN(H80)*COS(L80)-COS(H80)*SIN(L80)*U80)/(COS(L80))^2*T80*crank</f>
        <v>2.2888663058005989E-2</v>
      </c>
      <c r="Z80">
        <f t="shared" si="45"/>
        <v>-0.11222579856396116</v>
      </c>
      <c r="AA80" s="16">
        <f t="shared" si="46"/>
        <v>23.791957926122791</v>
      </c>
      <c r="AB80" s="16">
        <f t="shared" si="47"/>
        <v>-43.872194268444886</v>
      </c>
      <c r="AC80" s="16">
        <f t="shared" si="48"/>
        <v>28.639127569672631</v>
      </c>
      <c r="AD80" s="16">
        <f t="shared" si="49"/>
        <v>70.695209105110408</v>
      </c>
      <c r="AE80" s="16">
        <f t="shared" si="69"/>
        <v>-8.8206371261923839E-3</v>
      </c>
      <c r="AF80" s="16">
        <f t="shared" si="70"/>
        <v>1.9434339454632444E-3</v>
      </c>
      <c r="AG80" s="16">
        <f t="shared" si="50"/>
        <v>-9.2369495985424599E-2</v>
      </c>
      <c r="AH80" s="16">
        <f t="shared" si="51"/>
        <v>2.0351592686014518E-2</v>
      </c>
      <c r="AI80" s="16">
        <f t="shared" si="52"/>
        <v>56.734291897241555</v>
      </c>
      <c r="AJ80" s="16">
        <f t="shared" ref="AJ80:AJ143" si="76">0.5*B$7*(-SIN(L80)*Q80^2+COS(L80)*AC80)</f>
        <v>-25.005847783877908</v>
      </c>
      <c r="AK80" s="16">
        <f t="shared" ref="AK80:AK143" si="77">IF(AND(A80&lt;270,A80&gt;180),1,0)</f>
        <v>0</v>
      </c>
      <c r="AL80" s="9">
        <f t="shared" si="53"/>
        <v>0</v>
      </c>
      <c r="AM80" s="16">
        <f t="shared" si="71"/>
        <v>9.8351629979728799</v>
      </c>
      <c r="AN80" s="16">
        <f t="shared" si="72"/>
        <v>59.489529522389319</v>
      </c>
      <c r="AO80" s="16">
        <f t="shared" si="73"/>
        <v>-49.654366524416439</v>
      </c>
    </row>
    <row r="81" spans="1:42">
      <c r="A81" s="4">
        <v>67</v>
      </c>
      <c r="B81" s="5">
        <f t="shared" si="54"/>
        <v>1.1693705988362006</v>
      </c>
      <c r="C81" s="2">
        <f t="shared" si="55"/>
        <v>15.215786090401519</v>
      </c>
      <c r="D81" s="10">
        <f t="shared" si="56"/>
        <v>3.7385953634671729</v>
      </c>
      <c r="E81" s="5">
        <f t="shared" si="57"/>
        <v>3.8431572180803037</v>
      </c>
      <c r="F81" s="15">
        <f t="shared" si="39"/>
        <v>-3.2761514560357305</v>
      </c>
      <c r="G81" s="15">
        <f t="shared" si="40"/>
        <v>2.1172193385467835</v>
      </c>
      <c r="H81">
        <f t="shared" si="58"/>
        <v>0.70771874716730165</v>
      </c>
      <c r="I81">
        <f t="shared" si="59"/>
        <v>40.549297294972568</v>
      </c>
      <c r="J81" s="11">
        <f t="shared" si="60"/>
        <v>1.1691006581127954</v>
      </c>
      <c r="K81" s="9">
        <f t="shared" si="61"/>
        <v>66.984533535830167</v>
      </c>
      <c r="L81">
        <f t="shared" si="62"/>
        <v>2.6322808107849527</v>
      </c>
      <c r="M81" s="9">
        <f t="shared" si="63"/>
        <v>150.81858095125222</v>
      </c>
      <c r="N81" s="16">
        <f t="shared" si="64"/>
        <v>2.8859308358670157</v>
      </c>
      <c r="O81" s="16">
        <f t="shared" si="41"/>
        <v>1.2573193109997638</v>
      </c>
      <c r="P81" s="16">
        <f t="shared" si="42"/>
        <v>-1.2699469186715476E-3</v>
      </c>
      <c r="Q81" s="16">
        <f t="shared" si="65"/>
        <v>8.2893173488905823E-4</v>
      </c>
      <c r="R81" s="16">
        <f t="shared" si="66"/>
        <v>2.0467280084466321E-3</v>
      </c>
      <c r="S81" s="16">
        <f t="shared" si="74"/>
        <v>0.12006515003430505</v>
      </c>
      <c r="T81" s="16">
        <f t="shared" si="67"/>
        <v>-1.2127099774253879E-4</v>
      </c>
      <c r="U81" s="16">
        <f t="shared" si="75"/>
        <v>-0.65272943514535087</v>
      </c>
      <c r="V81" s="16">
        <f t="shared" si="68"/>
        <v>-1.6116642186806132</v>
      </c>
      <c r="W81" s="16">
        <f t="shared" si="43"/>
        <v>2.2235968301603806</v>
      </c>
      <c r="X81" s="16">
        <f t="shared" si="44"/>
        <v>-4.139381560986342</v>
      </c>
      <c r="Y81" s="9">
        <f>-(B$6/B$7)*(SIN(H81)*COS(L81)-COS(H81)*SIN(L81)*U81)/(COS(L81))^2*T81*crank</f>
        <v>-4.0704642944449417E-4</v>
      </c>
      <c r="Z81">
        <f t="shared" si="45"/>
        <v>1.9953070703440188E-3</v>
      </c>
      <c r="AA81" s="16">
        <f t="shared" si="46"/>
        <v>23.285451553924677</v>
      </c>
      <c r="AB81" s="16">
        <f t="shared" si="47"/>
        <v>-43.347502341332479</v>
      </c>
      <c r="AC81" s="16">
        <f t="shared" si="48"/>
        <v>28.294191235147082</v>
      </c>
      <c r="AD81" s="16">
        <f t="shared" si="49"/>
        <v>69.861615958765597</v>
      </c>
      <c r="AE81" s="16">
        <f t="shared" si="69"/>
        <v>1.5685295811312033E-4</v>
      </c>
      <c r="AF81" s="16">
        <f t="shared" si="70"/>
        <v>-3.4555271841680409E-5</v>
      </c>
      <c r="AG81" s="16">
        <f t="shared" si="50"/>
        <v>1.6425603363400213E-3</v>
      </c>
      <c r="AH81" s="16">
        <f t="shared" si="51"/>
        <v>-3.6186196053540474E-4</v>
      </c>
      <c r="AI81" s="16">
        <f t="shared" si="52"/>
        <v>56.066032526447955</v>
      </c>
      <c r="AJ81" s="16">
        <f t="shared" si="76"/>
        <v>-24.703099712648154</v>
      </c>
      <c r="AK81" s="16">
        <f t="shared" si="77"/>
        <v>0</v>
      </c>
      <c r="AL81" s="9">
        <f t="shared" si="53"/>
        <v>0</v>
      </c>
      <c r="AM81" s="16">
        <f t="shared" si="71"/>
        <v>0.17282482448058717</v>
      </c>
      <c r="AN81" s="16">
        <f t="shared" si="72"/>
        <v>59.489529522389319</v>
      </c>
      <c r="AO81" s="16">
        <f t="shared" si="73"/>
        <v>-59.316704697908733</v>
      </c>
    </row>
    <row r="82" spans="1:42">
      <c r="A82" s="4">
        <v>68</v>
      </c>
      <c r="B82" s="5">
        <f t="shared" si="54"/>
        <v>1.1868238913561442</v>
      </c>
      <c r="C82" s="2">
        <f t="shared" si="55"/>
        <v>15.20845885031931</v>
      </c>
      <c r="D82" s="10">
        <f t="shared" si="56"/>
        <v>3.7361529501064368</v>
      </c>
      <c r="E82" s="5">
        <f t="shared" si="57"/>
        <v>3.841691770063862</v>
      </c>
      <c r="F82" s="15">
        <f t="shared" si="39"/>
        <v>-3.2781551563700351</v>
      </c>
      <c r="G82" s="15">
        <f t="shared" si="40"/>
        <v>2.112381978024775</v>
      </c>
      <c r="H82">
        <f t="shared" si="58"/>
        <v>0.70765668516369939</v>
      </c>
      <c r="I82">
        <f t="shared" si="59"/>
        <v>40.545741404098038</v>
      </c>
      <c r="J82" s="11">
        <f t="shared" si="60"/>
        <v>1.1712282865774037</v>
      </c>
      <c r="K82" s="9">
        <f t="shared" si="61"/>
        <v>67.106437667224128</v>
      </c>
      <c r="L82">
        <f t="shared" si="62"/>
        <v>2.6323213210987557</v>
      </c>
      <c r="M82" s="9">
        <f t="shared" si="63"/>
        <v>150.82090202125988</v>
      </c>
      <c r="N82" s="16">
        <f t="shared" si="64"/>
        <v>2.886030855951601</v>
      </c>
      <c r="O82" s="16">
        <f t="shared" si="41"/>
        <v>1.2956861329500551</v>
      </c>
      <c r="P82" s="16">
        <f t="shared" si="42"/>
        <v>-7.3045633019553052E-2</v>
      </c>
      <c r="Q82" s="16">
        <f t="shared" si="65"/>
        <v>4.7680487721560035E-2</v>
      </c>
      <c r="R82" s="16">
        <f t="shared" si="66"/>
        <v>0.11771790994658805</v>
      </c>
      <c r="S82" s="16">
        <f t="shared" si="74"/>
        <v>0.12372891165277437</v>
      </c>
      <c r="T82" s="16">
        <f t="shared" si="67"/>
        <v>-6.975344139803062E-3</v>
      </c>
      <c r="U82" s="16">
        <f t="shared" si="75"/>
        <v>-0.65274932601099911</v>
      </c>
      <c r="V82" s="16">
        <f t="shared" si="68"/>
        <v>-1.611566702626521</v>
      </c>
      <c r="W82" s="16">
        <f t="shared" si="43"/>
        <v>2.1724765505394479</v>
      </c>
      <c r="X82" s="16">
        <f t="shared" si="44"/>
        <v>-4.0847877980106606</v>
      </c>
      <c r="Y82" s="9">
        <f>-(B$6/B$7)*(SIN(H82)*COS(L82)-COS(H82)*SIN(L82)*U82)/(COS(L82))^2*T82*crank</f>
        <v>-2.3409474179441597E-2</v>
      </c>
      <c r="Z82">
        <f t="shared" si="45"/>
        <v>0.11478119361310567</v>
      </c>
      <c r="AA82" s="16">
        <f t="shared" si="46"/>
        <v>22.750121237569417</v>
      </c>
      <c r="AB82" s="16">
        <f t="shared" si="47"/>
        <v>-42.775797792345067</v>
      </c>
      <c r="AC82" s="16">
        <f t="shared" si="48"/>
        <v>27.923583138396118</v>
      </c>
      <c r="AD82" s="16">
        <f t="shared" si="49"/>
        <v>68.927667135482139</v>
      </c>
      <c r="AE82" s="16">
        <f t="shared" si="69"/>
        <v>9.021383667846156E-3</v>
      </c>
      <c r="AF82" s="16">
        <f t="shared" si="70"/>
        <v>-1.9876781384299894E-3</v>
      </c>
      <c r="AG82" s="16">
        <f t="shared" si="50"/>
        <v>9.4471708853734765E-2</v>
      </c>
      <c r="AH82" s="16">
        <f t="shared" si="51"/>
        <v>-2.0814916791308969E-2</v>
      </c>
      <c r="AI82" s="16">
        <f t="shared" si="52"/>
        <v>55.315755483254399</v>
      </c>
      <c r="AJ82" s="16">
        <f t="shared" si="76"/>
        <v>-24.381188683641856</v>
      </c>
      <c r="AK82" s="16">
        <f t="shared" si="77"/>
        <v>0</v>
      </c>
      <c r="AL82" s="9">
        <f t="shared" si="53"/>
        <v>0</v>
      </c>
      <c r="AM82" s="16">
        <f t="shared" si="71"/>
        <v>9.8075266927058458</v>
      </c>
      <c r="AN82" s="16">
        <f t="shared" si="72"/>
        <v>59.489529522389319</v>
      </c>
      <c r="AO82" s="16">
        <f t="shared" si="73"/>
        <v>-49.682002829683469</v>
      </c>
    </row>
    <row r="83" spans="1:42">
      <c r="A83" s="4">
        <v>69</v>
      </c>
      <c r="B83" s="5">
        <f t="shared" si="54"/>
        <v>1.2042771838760873</v>
      </c>
      <c r="C83" s="2">
        <f t="shared" si="55"/>
        <v>15.200486307149321</v>
      </c>
      <c r="D83" s="10">
        <f t="shared" si="56"/>
        <v>3.7334954357164403</v>
      </c>
      <c r="E83" s="5">
        <f t="shared" si="57"/>
        <v>3.8400972614298636</v>
      </c>
      <c r="F83" s="15">
        <f t="shared" si="39"/>
        <v>-3.2800741279491592</v>
      </c>
      <c r="G83" s="15">
        <f t="shared" si="40"/>
        <v>2.1075103848635917</v>
      </c>
      <c r="H83">
        <f t="shared" si="58"/>
        <v>0.70747581150606753</v>
      </c>
      <c r="I83">
        <f t="shared" si="59"/>
        <v>40.53537810689064</v>
      </c>
      <c r="J83" s="11">
        <f t="shared" si="60"/>
        <v>1.1734191036853805</v>
      </c>
      <c r="K83" s="9">
        <f t="shared" si="61"/>
        <v>67.231962241196257</v>
      </c>
      <c r="L83">
        <f t="shared" si="62"/>
        <v>2.6324393914984068</v>
      </c>
      <c r="M83" s="9">
        <f t="shared" si="63"/>
        <v>150.82766695684529</v>
      </c>
      <c r="N83" s="16">
        <f t="shared" si="64"/>
        <v>2.8863223202088273</v>
      </c>
      <c r="O83" s="16">
        <f t="shared" si="41"/>
        <v>1.3331383181516712</v>
      </c>
      <c r="P83" s="16">
        <f t="shared" si="42"/>
        <v>-0.14383192479935769</v>
      </c>
      <c r="Q83" s="16">
        <f t="shared" si="65"/>
        <v>9.3894527615573722E-2</v>
      </c>
      <c r="R83" s="16">
        <f t="shared" si="66"/>
        <v>0.23175385396525355</v>
      </c>
      <c r="S83" s="16">
        <f t="shared" si="74"/>
        <v>0.12730533189543256</v>
      </c>
      <c r="T83" s="16">
        <f t="shared" si="67"/>
        <v>-1.3734937083743728E-2</v>
      </c>
      <c r="U83" s="16">
        <f t="shared" si="75"/>
        <v>-0.65280728007050215</v>
      </c>
      <c r="V83" s="16">
        <f t="shared" si="68"/>
        <v>-1.6112824346093191</v>
      </c>
      <c r="W83" s="16">
        <f t="shared" si="43"/>
        <v>2.1188244992950955</v>
      </c>
      <c r="X83" s="16">
        <f t="shared" si="44"/>
        <v>-4.0260664944439561</v>
      </c>
      <c r="Y83" s="9">
        <f>-(B$6/B$7)*(SIN(H83)*COS(L83)-COS(H83)*SIN(L83)*U83)/(COS(L83))^2*T83*crank</f>
        <v>-4.6076020669941362E-2</v>
      </c>
      <c r="Z83">
        <f t="shared" si="45"/>
        <v>0.22609145614054071</v>
      </c>
      <c r="AA83" s="16">
        <f t="shared" si="46"/>
        <v>22.188278270771814</v>
      </c>
      <c r="AB83" s="16">
        <f t="shared" si="47"/>
        <v>-42.160869739363818</v>
      </c>
      <c r="AC83" s="16">
        <f t="shared" si="48"/>
        <v>27.529549902700886</v>
      </c>
      <c r="AD83" s="16">
        <f t="shared" si="49"/>
        <v>67.90054966957112</v>
      </c>
      <c r="AE83" s="16">
        <f t="shared" si="69"/>
        <v>1.7760362876678377E-2</v>
      </c>
      <c r="AF83" s="16">
        <f t="shared" si="70"/>
        <v>-3.9144818411352743E-3</v>
      </c>
      <c r="AG83" s="16">
        <f t="shared" si="50"/>
        <v>0.18598608512820561</v>
      </c>
      <c r="AH83" s="16">
        <f t="shared" si="51"/>
        <v>-4.0992357982404089E-2</v>
      </c>
      <c r="AI83" s="16">
        <f t="shared" si="52"/>
        <v>54.489296469732402</v>
      </c>
      <c r="AJ83" s="16">
        <f t="shared" si="76"/>
        <v>-24.041931768894628</v>
      </c>
      <c r="AK83" s="16">
        <f t="shared" si="77"/>
        <v>0</v>
      </c>
      <c r="AL83" s="9">
        <f t="shared" si="53"/>
        <v>0</v>
      </c>
      <c r="AM83" s="16">
        <f t="shared" si="71"/>
        <v>19.022628147425657</v>
      </c>
      <c r="AN83" s="16">
        <f t="shared" si="72"/>
        <v>59.489529522389319</v>
      </c>
      <c r="AO83" s="16">
        <f t="shared" si="73"/>
        <v>-40.466901374963662</v>
      </c>
    </row>
    <row r="84" spans="1:42">
      <c r="A84" s="4">
        <v>70</v>
      </c>
      <c r="B84" s="5">
        <f t="shared" si="54"/>
        <v>1.2217304763960306</v>
      </c>
      <c r="C84" s="2">
        <f t="shared" si="55"/>
        <v>15.191870889405436</v>
      </c>
      <c r="D84" s="10">
        <f t="shared" si="56"/>
        <v>3.7306236298018121</v>
      </c>
      <c r="E84" s="5">
        <f t="shared" si="57"/>
        <v>3.8383741778810871</v>
      </c>
      <c r="F84" s="15">
        <f t="shared" si="39"/>
        <v>-3.2819077862357711</v>
      </c>
      <c r="G84" s="15">
        <f t="shared" si="40"/>
        <v>2.102606042997702</v>
      </c>
      <c r="H84">
        <f t="shared" si="58"/>
        <v>0.70717783342893448</v>
      </c>
      <c r="I84">
        <f t="shared" si="59"/>
        <v>40.518305220683487</v>
      </c>
      <c r="J84" s="11">
        <f t="shared" si="60"/>
        <v>1.1756715493103791</v>
      </c>
      <c r="K84" s="9">
        <f t="shared" si="61"/>
        <v>67.36101786909137</v>
      </c>
      <c r="L84">
        <f t="shared" si="62"/>
        <v>2.6326339279751871</v>
      </c>
      <c r="M84" s="9">
        <f t="shared" si="63"/>
        <v>150.83881307592617</v>
      </c>
      <c r="N84" s="16">
        <f t="shared" si="64"/>
        <v>2.8868023772511018</v>
      </c>
      <c r="O84" s="16">
        <f t="shared" si="41"/>
        <v>1.3696336465178014</v>
      </c>
      <c r="P84" s="16">
        <f t="shared" si="42"/>
        <v>-0.21356000779959186</v>
      </c>
      <c r="Q84" s="16">
        <f t="shared" si="65"/>
        <v>0.13943390657188359</v>
      </c>
      <c r="R84" s="16">
        <f t="shared" si="66"/>
        <v>0.34400542975352888</v>
      </c>
      <c r="S84" s="16">
        <f t="shared" si="74"/>
        <v>0.13079037904097149</v>
      </c>
      <c r="T84" s="16">
        <f t="shared" si="67"/>
        <v>-2.0393478532829259E-2</v>
      </c>
      <c r="U84" s="16">
        <f t="shared" si="75"/>
        <v>-0.65290270406213224</v>
      </c>
      <c r="V84" s="16">
        <f t="shared" si="68"/>
        <v>-1.6108139033051034</v>
      </c>
      <c r="W84" s="16">
        <f t="shared" si="43"/>
        <v>2.0628668471734768</v>
      </c>
      <c r="X84" s="16">
        <f t="shared" si="44"/>
        <v>-3.9635882827665259</v>
      </c>
      <c r="Y84" s="9">
        <f>-(B$6/B$7)*(SIN(H84)*COS(L84)-COS(H84)*SIN(L84)*U84)/(COS(L84))^2*T84*crank</f>
        <v>-6.8367037871620406E-2</v>
      </c>
      <c r="Z84">
        <f t="shared" si="45"/>
        <v>0.33589196382197734</v>
      </c>
      <c r="AA84" s="16">
        <f t="shared" si="46"/>
        <v>21.602291108047112</v>
      </c>
      <c r="AB84" s="16">
        <f t="shared" si="47"/>
        <v>-41.50659943664634</v>
      </c>
      <c r="AC84" s="16">
        <f t="shared" si="48"/>
        <v>27.114371473751266</v>
      </c>
      <c r="AD84" s="16">
        <f t="shared" si="49"/>
        <v>66.787674361052055</v>
      </c>
      <c r="AE84" s="16">
        <f t="shared" si="69"/>
        <v>2.6362143279255273E-2</v>
      </c>
      <c r="AF84" s="16">
        <f t="shared" si="70"/>
        <v>-5.813658939583459E-3</v>
      </c>
      <c r="AG84" s="16">
        <f t="shared" si="50"/>
        <v>0.27606371886329967</v>
      </c>
      <c r="AH84" s="16">
        <f t="shared" si="51"/>
        <v>-6.0880494050240076E-2</v>
      </c>
      <c r="AI84" s="16">
        <f t="shared" si="52"/>
        <v>53.592680558224629</v>
      </c>
      <c r="AJ84" s="16">
        <f t="shared" si="76"/>
        <v>-23.687162281372284</v>
      </c>
      <c r="AK84" s="16">
        <f t="shared" si="77"/>
        <v>0</v>
      </c>
      <c r="AL84" s="9">
        <f t="shared" si="53"/>
        <v>0</v>
      </c>
      <c r="AM84" s="16">
        <f t="shared" si="71"/>
        <v>27.778555919825116</v>
      </c>
      <c r="AN84" s="16">
        <f t="shared" si="72"/>
        <v>59.489529522389319</v>
      </c>
      <c r="AO84" s="16">
        <f t="shared" si="73"/>
        <v>-31.710973602564202</v>
      </c>
    </row>
    <row r="85" spans="1:42">
      <c r="A85" s="4">
        <v>71</v>
      </c>
      <c r="B85" s="5">
        <f t="shared" si="54"/>
        <v>1.2391837689159739</v>
      </c>
      <c r="C85" s="2">
        <f t="shared" si="55"/>
        <v>15.182615221427355</v>
      </c>
      <c r="D85" s="10">
        <f t="shared" si="56"/>
        <v>3.7275384071424518</v>
      </c>
      <c r="E85" s="5">
        <f t="shared" si="57"/>
        <v>3.836523044285471</v>
      </c>
      <c r="F85" s="15">
        <f t="shared" si="39"/>
        <v>-3.2836555726797938</v>
      </c>
      <c r="G85" s="15">
        <f t="shared" si="40"/>
        <v>2.0976704463371485</v>
      </c>
      <c r="H85">
        <f t="shared" si="58"/>
        <v>0.70676456743982541</v>
      </c>
      <c r="I85">
        <f t="shared" si="59"/>
        <v>40.494626823691235</v>
      </c>
      <c r="J85" s="11">
        <f t="shared" si="60"/>
        <v>1.1779839962658631</v>
      </c>
      <c r="K85" s="9">
        <f t="shared" si="61"/>
        <v>67.493511319988485</v>
      </c>
      <c r="L85">
        <f t="shared" si="62"/>
        <v>2.6329037777857875</v>
      </c>
      <c r="M85" s="9">
        <f t="shared" si="63"/>
        <v>150.85427433117596</v>
      </c>
      <c r="N85" s="16">
        <f t="shared" si="64"/>
        <v>2.8874679375060772</v>
      </c>
      <c r="O85" s="16">
        <f t="shared" si="41"/>
        <v>1.4051338743294386</v>
      </c>
      <c r="P85" s="16">
        <f t="shared" si="42"/>
        <v>-0.28216758213235732</v>
      </c>
      <c r="Q85" s="16">
        <f t="shared" si="65"/>
        <v>0.18426529040435655</v>
      </c>
      <c r="R85" s="16">
        <f t="shared" si="66"/>
        <v>0.45433598372238604</v>
      </c>
      <c r="S85" s="16">
        <f t="shared" si="74"/>
        <v>0.13418040108323773</v>
      </c>
      <c r="T85" s="16">
        <f t="shared" si="67"/>
        <v>-2.6945019285991821E-2</v>
      </c>
      <c r="U85" s="16">
        <f t="shared" si="75"/>
        <v>-0.6530349411929347</v>
      </c>
      <c r="V85" s="16">
        <f t="shared" si="68"/>
        <v>-1.6101636491653004</v>
      </c>
      <c r="W85" s="16">
        <f t="shared" si="43"/>
        <v>2.0048326652837911</v>
      </c>
      <c r="X85" s="16">
        <f t="shared" si="44"/>
        <v>-3.8977283556201554</v>
      </c>
      <c r="Y85" s="9">
        <f>-(B$6/B$7)*(SIN(H85)*COS(L85)-COS(H85)*SIN(L85)*U85)/(COS(L85))^2*T85*crank</f>
        <v>-9.0245953728507661E-2</v>
      </c>
      <c r="Z85">
        <f t="shared" si="45"/>
        <v>0.4441546838834628</v>
      </c>
      <c r="AA85" s="16">
        <f t="shared" si="46"/>
        <v>20.994558576441342</v>
      </c>
      <c r="AB85" s="16">
        <f t="shared" si="47"/>
        <v>-40.816915892349684</v>
      </c>
      <c r="AC85" s="16">
        <f t="shared" si="48"/>
        <v>26.68033675199834</v>
      </c>
      <c r="AD85" s="16">
        <f t="shared" si="49"/>
        <v>65.59658818765476</v>
      </c>
      <c r="AE85" s="16">
        <f t="shared" si="69"/>
        <v>3.4816046774367407E-2</v>
      </c>
      <c r="AF85" s="16">
        <f t="shared" si="70"/>
        <v>-7.6840479016130319E-3</v>
      </c>
      <c r="AG85" s="16">
        <f t="shared" si="50"/>
        <v>0.36459278924463756</v>
      </c>
      <c r="AH85" s="16">
        <f t="shared" si="51"/>
        <v>-8.046716145846522E-2</v>
      </c>
      <c r="AI85" s="16">
        <f t="shared" si="52"/>
        <v>52.632050322997706</v>
      </c>
      <c r="AJ85" s="16">
        <f t="shared" si="76"/>
        <v>-23.318710942276883</v>
      </c>
      <c r="AK85" s="16">
        <f t="shared" si="77"/>
        <v>0</v>
      </c>
      <c r="AL85" s="9">
        <f t="shared" si="53"/>
        <v>0</v>
      </c>
      <c r="AM85" s="16">
        <f t="shared" si="71"/>
        <v>36.042530196999479</v>
      </c>
      <c r="AN85" s="16">
        <f t="shared" si="72"/>
        <v>59.489529522389319</v>
      </c>
      <c r="AO85" s="16">
        <f t="shared" si="73"/>
        <v>-23.446999325389839</v>
      </c>
    </row>
    <row r="86" spans="1:42">
      <c r="A86" s="4">
        <v>72</v>
      </c>
      <c r="B86" s="5">
        <f t="shared" si="54"/>
        <v>1.2566370614359172</v>
      </c>
      <c r="C86" s="2">
        <f t="shared" si="55"/>
        <v>15.172722122581211</v>
      </c>
      <c r="D86" s="10">
        <f t="shared" si="56"/>
        <v>3.7242407075270703</v>
      </c>
      <c r="E86" s="5">
        <f t="shared" si="57"/>
        <v>3.8345444245162428</v>
      </c>
      <c r="F86" s="15">
        <f t="shared" si="39"/>
        <v>-3.2853169548885446</v>
      </c>
      <c r="G86" s="15">
        <f t="shared" si="40"/>
        <v>2.0927050983124857</v>
      </c>
      <c r="H86">
        <f t="shared" si="58"/>
        <v>0.70623792841509547</v>
      </c>
      <c r="I86">
        <f t="shared" si="59"/>
        <v>40.46445263024733</v>
      </c>
      <c r="J86" s="11">
        <f t="shared" si="60"/>
        <v>1.1803547569626216</v>
      </c>
      <c r="K86" s="9">
        <f t="shared" si="61"/>
        <v>67.629345902148245</v>
      </c>
      <c r="L86">
        <f t="shared" si="62"/>
        <v>2.6332477358050688</v>
      </c>
      <c r="M86" s="9">
        <f t="shared" si="63"/>
        <v>150.87398167401048</v>
      </c>
      <c r="N86" s="16">
        <f t="shared" si="64"/>
        <v>2.888315694161161</v>
      </c>
      <c r="O86" s="16">
        <f t="shared" si="41"/>
        <v>1.4396047634858984</v>
      </c>
      <c r="P86" s="16">
        <f t="shared" si="42"/>
        <v>-0.34959890667207</v>
      </c>
      <c r="Q86" s="16">
        <f t="shared" si="65"/>
        <v>0.22835915124354386</v>
      </c>
      <c r="R86" s="16">
        <f t="shared" si="66"/>
        <v>0.56262149581901166</v>
      </c>
      <c r="S86" s="16">
        <f t="shared" si="74"/>
        <v>0.13747212852445176</v>
      </c>
      <c r="T86" s="16">
        <f t="shared" si="67"/>
        <v>-3.3384236457829279E-2</v>
      </c>
      <c r="U86" s="16">
        <f t="shared" si="75"/>
        <v>-0.65320327634133257</v>
      </c>
      <c r="V86" s="16">
        <f t="shared" si="68"/>
        <v>-1.6093342544310663</v>
      </c>
      <c r="W86" s="16">
        <f t="shared" si="43"/>
        <v>1.944951502015408</v>
      </c>
      <c r="X86" s="16">
        <f t="shared" si="44"/>
        <v>-3.828862452379739</v>
      </c>
      <c r="Y86" s="9">
        <f>-(B$6/B$7)*(SIN(H86)*COS(L86)-COS(H86)*SIN(L86)*U86)/(COS(L86))^2*T86*crank</f>
        <v>-0.11167935682215661</v>
      </c>
      <c r="Z86">
        <f t="shared" si="45"/>
        <v>0.55085746134668101</v>
      </c>
      <c r="AA86" s="16">
        <f t="shared" si="46"/>
        <v>20.367484501066798</v>
      </c>
      <c r="AB86" s="16">
        <f t="shared" si="47"/>
        <v>-40.095753840006623</v>
      </c>
      <c r="AC86" s="16">
        <f t="shared" si="48"/>
        <v>26.229720756710758</v>
      </c>
      <c r="AD86" s="16">
        <f t="shared" si="49"/>
        <v>64.334890945739673</v>
      </c>
      <c r="AE86" s="16">
        <f t="shared" si="69"/>
        <v>4.3112377663524055E-2</v>
      </c>
      <c r="AF86" s="16">
        <f t="shared" si="70"/>
        <v>-9.5246321897150474E-3</v>
      </c>
      <c r="AG86" s="16">
        <f t="shared" si="50"/>
        <v>0.45147176315505289</v>
      </c>
      <c r="AH86" s="16">
        <f t="shared" si="51"/>
        <v>-9.9741715051178861E-2</v>
      </c>
      <c r="AI86" s="16">
        <f t="shared" si="52"/>
        <v>51.613597352799573</v>
      </c>
      <c r="AJ86" s="16">
        <f t="shared" si="76"/>
        <v>-22.938388341401033</v>
      </c>
      <c r="AK86" s="16">
        <f t="shared" si="77"/>
        <v>0</v>
      </c>
      <c r="AL86" s="9">
        <f t="shared" si="53"/>
        <v>0</v>
      </c>
      <c r="AM86" s="16">
        <f t="shared" si="71"/>
        <v>43.788489843795716</v>
      </c>
      <c r="AN86" s="16">
        <f t="shared" si="72"/>
        <v>59.489529522389319</v>
      </c>
      <c r="AO86" s="16">
        <f t="shared" si="73"/>
        <v>-15.701039678593602</v>
      </c>
    </row>
    <row r="87" spans="1:42">
      <c r="A87" s="4">
        <v>73</v>
      </c>
      <c r="B87" s="5">
        <f t="shared" si="54"/>
        <v>1.2740903539558606</v>
      </c>
      <c r="C87" s="2">
        <f t="shared" si="55"/>
        <v>15.162194606400746</v>
      </c>
      <c r="D87" s="10">
        <f t="shared" si="56"/>
        <v>3.7207315354669155</v>
      </c>
      <c r="E87" s="5">
        <f t="shared" si="57"/>
        <v>3.8324389212801493</v>
      </c>
      <c r="F87" s="15">
        <f t="shared" si="39"/>
        <v>-3.2868914267889093</v>
      </c>
      <c r="G87" s="15">
        <f t="shared" si="40"/>
        <v>2.0877115114168223</v>
      </c>
      <c r="H87">
        <f t="shared" si="58"/>
        <v>0.70559991867914806</v>
      </c>
      <c r="I87">
        <f t="shared" si="59"/>
        <v>40.427897365089287</v>
      </c>
      <c r="J87" s="11">
        <f t="shared" si="60"/>
        <v>1.1827820900806165</v>
      </c>
      <c r="K87" s="9">
        <f t="shared" si="61"/>
        <v>67.768421845281679</v>
      </c>
      <c r="L87">
        <f t="shared" si="62"/>
        <v>2.6336645508407077</v>
      </c>
      <c r="M87" s="9">
        <f t="shared" si="63"/>
        <v>150.89786341639018</v>
      </c>
      <c r="N87" s="16">
        <f t="shared" si="64"/>
        <v>2.8893421442560383</v>
      </c>
      <c r="O87" s="16">
        <f t="shared" si="41"/>
        <v>1.4730160699143635</v>
      </c>
      <c r="P87" s="16">
        <f t="shared" si="42"/>
        <v>-0.41580477561130286</v>
      </c>
      <c r="Q87" s="16">
        <f t="shared" si="65"/>
        <v>0.27168972663871016</v>
      </c>
      <c r="R87" s="16">
        <f t="shared" si="66"/>
        <v>0.66875060184001855</v>
      </c>
      <c r="S87" s="16">
        <f t="shared" si="74"/>
        <v>0.14066267326840071</v>
      </c>
      <c r="T87" s="16">
        <f t="shared" si="67"/>
        <v>-3.9706431239853131E-2</v>
      </c>
      <c r="U87" s="16">
        <f t="shared" si="75"/>
        <v>-0.65340694136877253</v>
      </c>
      <c r="V87" s="16">
        <f t="shared" si="68"/>
        <v>-1.6083283335474992</v>
      </c>
      <c r="W87" s="16">
        <f t="shared" si="43"/>
        <v>1.8834511315542404</v>
      </c>
      <c r="X87" s="16">
        <f t="shared" si="44"/>
        <v>-3.7573631311354134</v>
      </c>
      <c r="Y87" s="9">
        <f>-(B$6/B$7)*(SIN(H87)*COS(L87)-COS(H87)*SIN(L87)*U87)/(COS(L87))^2*T87*crank</f>
        <v>-0.1326370428823565</v>
      </c>
      <c r="Z87">
        <f t="shared" si="45"/>
        <v>0.65598376049782725</v>
      </c>
      <c r="AA87" s="16">
        <f t="shared" si="46"/>
        <v>19.723454127620617</v>
      </c>
      <c r="AB87" s="16">
        <f t="shared" si="47"/>
        <v>-39.347014698813858</v>
      </c>
      <c r="AC87" s="16">
        <f t="shared" si="48"/>
        <v>25.764763642197543</v>
      </c>
      <c r="AD87" s="16">
        <f t="shared" si="49"/>
        <v>63.010157400273791</v>
      </c>
      <c r="AE87" s="16">
        <f t="shared" si="69"/>
        <v>5.1242425290256723E-2</v>
      </c>
      <c r="AF87" s="16">
        <f t="shared" si="70"/>
        <v>-1.1334538011233092E-2</v>
      </c>
      <c r="AG87" s="16">
        <f t="shared" si="50"/>
        <v>0.53660942281331447</v>
      </c>
      <c r="AH87" s="16">
        <f t="shared" si="51"/>
        <v>-0.1186950044930805</v>
      </c>
      <c r="AI87" s="16">
        <f t="shared" si="52"/>
        <v>50.543498206335286</v>
      </c>
      <c r="AJ87" s="16">
        <f t="shared" si="76"/>
        <v>-22.547968928045897</v>
      </c>
      <c r="AK87" s="16">
        <f t="shared" si="77"/>
        <v>0</v>
      </c>
      <c r="AL87" s="9">
        <f t="shared" si="53"/>
        <v>0</v>
      </c>
      <c r="AM87" s="16">
        <f t="shared" si="71"/>
        <v>50.996904207752237</v>
      </c>
      <c r="AN87" s="16">
        <f t="shared" si="72"/>
        <v>59.489529522389319</v>
      </c>
      <c r="AO87" s="16">
        <f t="shared" si="73"/>
        <v>-8.4926253146370811</v>
      </c>
    </row>
    <row r="88" spans="1:42">
      <c r="A88" s="4">
        <v>74</v>
      </c>
      <c r="B88" s="5">
        <f t="shared" si="54"/>
        <v>1.2915436464758039</v>
      </c>
      <c r="C88" s="2">
        <f t="shared" si="55"/>
        <v>15.15103587966937</v>
      </c>
      <c r="D88" s="10">
        <f t="shared" si="56"/>
        <v>3.7170119598897902</v>
      </c>
      <c r="E88" s="5">
        <f t="shared" si="57"/>
        <v>3.8302071759338743</v>
      </c>
      <c r="F88" s="15">
        <f t="shared" si="39"/>
        <v>-3.2883785087814945</v>
      </c>
      <c r="G88" s="15">
        <f t="shared" si="40"/>
        <v>2.0826912067451011</v>
      </c>
      <c r="H88">
        <f t="shared" si="58"/>
        <v>0.70485261717539838</v>
      </c>
      <c r="I88">
        <f t="shared" si="59"/>
        <v>40.385080142900648</v>
      </c>
      <c r="J88" s="11">
        <f t="shared" si="60"/>
        <v>1.1852642071896748</v>
      </c>
      <c r="K88" s="9">
        <f t="shared" si="61"/>
        <v>67.910636679887929</v>
      </c>
      <c r="L88">
        <f t="shared" si="62"/>
        <v>2.6341529318514678</v>
      </c>
      <c r="M88" s="9">
        <f t="shared" si="63"/>
        <v>150.92584558710107</v>
      </c>
      <c r="N88" s="16">
        <f t="shared" si="64"/>
        <v>2.8905436097071622</v>
      </c>
      <c r="O88" s="16">
        <f t="shared" si="41"/>
        <v>1.5053414943962047</v>
      </c>
      <c r="P88" s="16">
        <f t="shared" si="42"/>
        <v>-0.48074243279728157</v>
      </c>
      <c r="Q88" s="16">
        <f t="shared" si="65"/>
        <v>0.31423494540497132</v>
      </c>
      <c r="R88" s="16">
        <f t="shared" si="66"/>
        <v>0.77262449131180577</v>
      </c>
      <c r="S88" s="16">
        <f t="shared" si="74"/>
        <v>0.143749523924698</v>
      </c>
      <c r="T88" s="16">
        <f t="shared" si="67"/>
        <v>-4.59075207202264E-2</v>
      </c>
      <c r="U88" s="16">
        <f t="shared" si="75"/>
        <v>-0.65364512047863532</v>
      </c>
      <c r="V88" s="16">
        <f t="shared" si="68"/>
        <v>-1.6071485240363721</v>
      </c>
      <c r="W88" s="16">
        <f t="shared" si="43"/>
        <v>1.8205555027704157</v>
      </c>
      <c r="X88" s="16">
        <f t="shared" si="44"/>
        <v>-3.683596373719515</v>
      </c>
      <c r="Y88" s="9">
        <f>-(B$6/B$7)*(SIN(H88)*COS(L88)-COS(H88)*SIN(L88)*U88)/(COS(L88))^2*T88*crank</f>
        <v>-0.15309202542294265</v>
      </c>
      <c r="Z88">
        <f t="shared" si="45"/>
        <v>0.7595223742604148</v>
      </c>
      <c r="AA88" s="16">
        <f t="shared" si="46"/>
        <v>19.064812643186702</v>
      </c>
      <c r="AB88" s="16">
        <f t="shared" si="47"/>
        <v>-38.574531021557434</v>
      </c>
      <c r="AC88" s="16">
        <f t="shared" si="48"/>
        <v>25.287651809736456</v>
      </c>
      <c r="AD88" s="16">
        <f t="shared" si="49"/>
        <v>61.629865962725354</v>
      </c>
      <c r="AE88" s="16">
        <f t="shared" si="69"/>
        <v>5.9198456897697399E-2</v>
      </c>
      <c r="AF88" s="16">
        <f t="shared" si="70"/>
        <v>-1.3113030861565268E-2</v>
      </c>
      <c r="AG88" s="16">
        <f t="shared" si="50"/>
        <v>0.61992479097886055</v>
      </c>
      <c r="AH88" s="16">
        <f t="shared" si="51"/>
        <v>-0.1373193380699656</v>
      </c>
      <c r="AI88" s="16">
        <f t="shared" si="52"/>
        <v>49.427855658947919</v>
      </c>
      <c r="AJ88" s="16">
        <f t="shared" si="76"/>
        <v>-22.14917670920746</v>
      </c>
      <c r="AK88" s="16">
        <f t="shared" si="77"/>
        <v>0</v>
      </c>
      <c r="AL88" s="9">
        <f t="shared" si="53"/>
        <v>0</v>
      </c>
      <c r="AM88" s="16">
        <f t="shared" si="71"/>
        <v>57.654487044737955</v>
      </c>
      <c r="AN88" s="16">
        <f t="shared" si="72"/>
        <v>59.489529522389319</v>
      </c>
      <c r="AO88" s="16">
        <f t="shared" si="73"/>
        <v>-1.8350424776513634</v>
      </c>
      <c r="AP88">
        <v>4</v>
      </c>
    </row>
    <row r="89" spans="1:42">
      <c r="A89" s="4">
        <v>75</v>
      </c>
      <c r="B89" s="5">
        <f t="shared" si="54"/>
        <v>1.3089969389957472</v>
      </c>
      <c r="C89" s="2">
        <f t="shared" si="55"/>
        <v>15.139249341443346</v>
      </c>
      <c r="D89" s="10">
        <f t="shared" si="56"/>
        <v>3.7130831138144487</v>
      </c>
      <c r="E89" s="5">
        <f t="shared" si="57"/>
        <v>3.827849868288669</v>
      </c>
      <c r="F89" s="15">
        <f t="shared" si="39"/>
        <v>-3.2897777478867192</v>
      </c>
      <c r="G89" s="15">
        <f t="shared" si="40"/>
        <v>2.0776457135307576</v>
      </c>
      <c r="H89">
        <f t="shared" si="58"/>
        <v>0.70399816882763488</v>
      </c>
      <c r="I89">
        <f t="shared" si="59"/>
        <v>40.336123858761873</v>
      </c>
      <c r="J89" s="11">
        <f t="shared" si="60"/>
        <v>1.1877992792594707</v>
      </c>
      <c r="K89" s="9">
        <f t="shared" si="61"/>
        <v>68.055885610248737</v>
      </c>
      <c r="L89">
        <f t="shared" si="62"/>
        <v>2.6347115540166879</v>
      </c>
      <c r="M89" s="9">
        <f t="shared" si="63"/>
        <v>150.95785227951063</v>
      </c>
      <c r="N89" s="16">
        <f t="shared" si="64"/>
        <v>2.8919162580662849</v>
      </c>
      <c r="O89" s="16">
        <f t="shared" si="41"/>
        <v>1.5365585995006326</v>
      </c>
      <c r="P89" s="16">
        <f t="shared" si="42"/>
        <v>-0.54437542998160926</v>
      </c>
      <c r="Q89" s="16">
        <f t="shared" si="65"/>
        <v>0.35597632385789313</v>
      </c>
      <c r="R89" s="16">
        <f t="shared" si="66"/>
        <v>0.8741566924819445</v>
      </c>
      <c r="S89" s="16">
        <f t="shared" si="74"/>
        <v>0.14673053787653134</v>
      </c>
      <c r="T89" s="16">
        <f t="shared" si="67"/>
        <v>-5.1984024347609445E-2</v>
      </c>
      <c r="U89" s="16">
        <f t="shared" si="75"/>
        <v>-0.65391695556487406</v>
      </c>
      <c r="V89" s="16">
        <f t="shared" si="68"/>
        <v>-1.605797477875657</v>
      </c>
      <c r="W89" s="16">
        <f t="shared" si="43"/>
        <v>1.7564829093553964</v>
      </c>
      <c r="X89" s="16">
        <f t="shared" si="44"/>
        <v>-3.607918558300748</v>
      </c>
      <c r="Y89" s="9">
        <f>-(B$6/B$7)*(SIN(H89)*COS(L89)-COS(H89)*SIN(L89)*U89)/(COS(L89))^2*T89*crank</f>
        <v>-0.17302051327742962</v>
      </c>
      <c r="Z89">
        <f t="shared" si="45"/>
        <v>0.86146710769263612</v>
      </c>
      <c r="AA89" s="16">
        <f t="shared" si="46"/>
        <v>18.393846013956466</v>
      </c>
      <c r="AB89" s="16">
        <f t="shared" si="47"/>
        <v>-37.782034791693029</v>
      </c>
      <c r="AC89" s="16">
        <f t="shared" si="48"/>
        <v>24.800501282341095</v>
      </c>
      <c r="AD89" s="16">
        <f t="shared" si="49"/>
        <v>60.2013346503458</v>
      </c>
      <c r="AE89" s="16">
        <f t="shared" si="69"/>
        <v>6.6973701599574637E-2</v>
      </c>
      <c r="AF89" s="16">
        <f t="shared" si="70"/>
        <v>-1.4859511001255201E-2</v>
      </c>
      <c r="AG89" s="16">
        <f t="shared" si="50"/>
        <v>0.70134696309646227</v>
      </c>
      <c r="AH89" s="16">
        <f t="shared" si="51"/>
        <v>-0.15560843532493351</v>
      </c>
      <c r="AI89" s="16">
        <f t="shared" si="52"/>
        <v>48.272645871203686</v>
      </c>
      <c r="AJ89" s="16">
        <f t="shared" si="76"/>
        <v>-21.743672771797577</v>
      </c>
      <c r="AK89" s="16">
        <f t="shared" si="77"/>
        <v>0</v>
      </c>
      <c r="AL89" s="9">
        <f t="shared" si="53"/>
        <v>0</v>
      </c>
      <c r="AM89" s="16">
        <f t="shared" si="71"/>
        <v>63.753829225285102</v>
      </c>
      <c r="AN89" s="16">
        <f t="shared" si="72"/>
        <v>59.489529522389319</v>
      </c>
      <c r="AO89" s="16">
        <f t="shared" si="73"/>
        <v>4.2642997028957836</v>
      </c>
    </row>
    <row r="90" spans="1:42">
      <c r="A90" s="4">
        <v>76</v>
      </c>
      <c r="B90" s="5">
        <f t="shared" si="54"/>
        <v>1.3264502315156903</v>
      </c>
      <c r="C90" s="2">
        <f t="shared" si="55"/>
        <v>15.126838582016392</v>
      </c>
      <c r="D90" s="10">
        <f t="shared" si="56"/>
        <v>3.7089461940054638</v>
      </c>
      <c r="E90" s="5">
        <f t="shared" si="57"/>
        <v>3.825367716403278</v>
      </c>
      <c r="F90" s="15">
        <f t="shared" si="39"/>
        <v>-3.2910887178827974</v>
      </c>
      <c r="G90" s="15">
        <f t="shared" si="40"/>
        <v>2.0725765686799016</v>
      </c>
      <c r="H90">
        <f t="shared" si="58"/>
        <v>0.70303877417979133</v>
      </c>
      <c r="I90">
        <f t="shared" si="59"/>
        <v>40.281154594553001</v>
      </c>
      <c r="J90" s="11">
        <f t="shared" si="60"/>
        <v>1.1903854430055592</v>
      </c>
      <c r="K90" s="9">
        <f t="shared" si="61"/>
        <v>68.204061878029336</v>
      </c>
      <c r="L90">
        <f t="shared" si="62"/>
        <v>2.6353390646108226</v>
      </c>
      <c r="M90" s="9">
        <f t="shared" si="63"/>
        <v>150.99380598815429</v>
      </c>
      <c r="N90" s="16">
        <f t="shared" si="64"/>
        <v>2.8934561228352651</v>
      </c>
      <c r="O90" s="16">
        <f t="shared" si="41"/>
        <v>1.5666486966135666</v>
      </c>
      <c r="P90" s="16">
        <f t="shared" si="42"/>
        <v>-0.60667343560705289</v>
      </c>
      <c r="Q90" s="16">
        <f t="shared" si="65"/>
        <v>0.396898836295346</v>
      </c>
      <c r="R90" s="16">
        <f t="shared" si="66"/>
        <v>0.97327275700495763</v>
      </c>
      <c r="S90" s="16">
        <f t="shared" si="74"/>
        <v>0.14960393049271453</v>
      </c>
      <c r="T90" s="16">
        <f t="shared" si="67"/>
        <v>-5.7933045671643084E-2</v>
      </c>
      <c r="U90" s="16">
        <f t="shared" si="75"/>
        <v>-0.6542215514977987</v>
      </c>
      <c r="V90" s="16">
        <f t="shared" si="68"/>
        <v>-1.6042778534238542</v>
      </c>
      <c r="W90" s="16">
        <f t="shared" si="43"/>
        <v>1.6914443944350546</v>
      </c>
      <c r="X90" s="16">
        <f t="shared" si="44"/>
        <v>-3.5306738213618627</v>
      </c>
      <c r="Y90" s="9">
        <f>-(B$6/B$7)*(SIN(H90)*COS(L90)-COS(H90)*SIN(L90)*U90)/(COS(L90))^2*T90*crank</f>
        <v>-0.19240185818427236</v>
      </c>
      <c r="Z90">
        <f t="shared" si="45"/>
        <v>0.96181644172488556</v>
      </c>
      <c r="AA90" s="16">
        <f t="shared" si="46"/>
        <v>17.712764278376014</v>
      </c>
      <c r="AB90" s="16">
        <f t="shared" si="47"/>
        <v>-36.973129798040766</v>
      </c>
      <c r="AC90" s="16">
        <f t="shared" si="48"/>
        <v>24.305343436525554</v>
      </c>
      <c r="AD90" s="16">
        <f t="shared" si="49"/>
        <v>58.731664821637793</v>
      </c>
      <c r="AE90" s="16">
        <f t="shared" si="69"/>
        <v>7.4562326443185584E-2</v>
      </c>
      <c r="AF90" s="16">
        <f t="shared" si="70"/>
        <v>-1.6573508014877471E-2</v>
      </c>
      <c r="AG90" s="16">
        <f t="shared" si="50"/>
        <v>0.78081485662825267</v>
      </c>
      <c r="AH90" s="16">
        <f t="shared" si="51"/>
        <v>-0.17355737007916874</v>
      </c>
      <c r="AI90" s="16">
        <f t="shared" si="52"/>
        <v>47.083671897586498</v>
      </c>
      <c r="AJ90" s="16">
        <f t="shared" si="76"/>
        <v>-21.333044688831908</v>
      </c>
      <c r="AK90" s="16">
        <f t="shared" si="77"/>
        <v>0</v>
      </c>
      <c r="AL90" s="9">
        <f t="shared" si="53"/>
        <v>0</v>
      </c>
      <c r="AM90" s="16">
        <f t="shared" si="71"/>
        <v>69.292967270570884</v>
      </c>
      <c r="AN90" s="16">
        <f t="shared" si="72"/>
        <v>59.489529522389319</v>
      </c>
      <c r="AO90" s="16">
        <f t="shared" si="73"/>
        <v>9.8034377481815653</v>
      </c>
    </row>
    <row r="91" spans="1:42">
      <c r="A91" s="4">
        <v>77</v>
      </c>
      <c r="B91" s="5">
        <f t="shared" si="54"/>
        <v>1.3439035240356338</v>
      </c>
      <c r="C91" s="2">
        <f t="shared" si="55"/>
        <v>15.113807381826058</v>
      </c>
      <c r="D91" s="10">
        <f t="shared" si="56"/>
        <v>3.7046024606086863</v>
      </c>
      <c r="E91" s="5">
        <f t="shared" si="57"/>
        <v>3.8227614763652111</v>
      </c>
      <c r="F91" s="15">
        <f t="shared" si="39"/>
        <v>-3.2923110194355694</v>
      </c>
      <c r="G91" s="15">
        <f t="shared" si="40"/>
        <v>2.067485316303161</v>
      </c>
      <c r="H91">
        <f t="shared" si="58"/>
        <v>0.70197667939085218</v>
      </c>
      <c r="I91">
        <f t="shared" si="59"/>
        <v>40.220301045703948</v>
      </c>
      <c r="J91" s="11">
        <f t="shared" si="60"/>
        <v>1.1930208070250876</v>
      </c>
      <c r="K91" s="9">
        <f t="shared" si="61"/>
        <v>68.355057113828963</v>
      </c>
      <c r="L91">
        <f t="shared" si="62"/>
        <v>2.6360340886434024</v>
      </c>
      <c r="M91" s="9">
        <f t="shared" si="63"/>
        <v>151.03362793188128</v>
      </c>
      <c r="N91" s="16">
        <f t="shared" si="64"/>
        <v>2.8951591231808913</v>
      </c>
      <c r="O91" s="16">
        <f t="shared" si="41"/>
        <v>1.5955967072170318</v>
      </c>
      <c r="P91" s="16">
        <f t="shared" si="42"/>
        <v>-0.66761200103063068</v>
      </c>
      <c r="Q91" s="16">
        <f t="shared" si="65"/>
        <v>0.436990763686191</v>
      </c>
      <c r="R91" s="16">
        <f t="shared" si="66"/>
        <v>1.0699098575248502</v>
      </c>
      <c r="S91" s="16">
        <f t="shared" si="74"/>
        <v>0.15236826188084537</v>
      </c>
      <c r="T91" s="16">
        <f t="shared" si="67"/>
        <v>-6.3752250018897838E-2</v>
      </c>
      <c r="U91" s="16">
        <f t="shared" si="75"/>
        <v>-0.65455798129989196</v>
      </c>
      <c r="V91" s="16">
        <f t="shared" si="68"/>
        <v>-1.6025923079171278</v>
      </c>
      <c r="W91" s="16">
        <f t="shared" si="43"/>
        <v>1.6256423957363662</v>
      </c>
      <c r="X91" s="16">
        <f t="shared" si="44"/>
        <v>-3.4521918190092764</v>
      </c>
      <c r="Y91" s="9">
        <f>-(B$6/B$7)*(SIN(H91)*COS(L91)-COS(H91)*SIN(L91)*U91)/(COS(L91))^2*T91*crank</f>
        <v>-0.21121847582742498</v>
      </c>
      <c r="Z91">
        <f t="shared" si="45"/>
        <v>1.0605731830138498</v>
      </c>
      <c r="AA91" s="16">
        <f t="shared" si="46"/>
        <v>17.023687359364931</v>
      </c>
      <c r="AB91" s="16">
        <f t="shared" si="47"/>
        <v>-36.151268191274426</v>
      </c>
      <c r="AC91" s="16">
        <f t="shared" si="48"/>
        <v>23.804113118013372</v>
      </c>
      <c r="AD91" s="16">
        <f t="shared" si="49"/>
        <v>57.227692939834228</v>
      </c>
      <c r="AE91" s="16">
        <f t="shared" si="69"/>
        <v>8.1959405593303086E-2</v>
      </c>
      <c r="AF91" s="16">
        <f t="shared" si="70"/>
        <v>-1.8254674602278562E-2</v>
      </c>
      <c r="AG91" s="16">
        <f t="shared" si="50"/>
        <v>0.85827688834835725</v>
      </c>
      <c r="AH91" s="16">
        <f t="shared" si="51"/>
        <v>-0.19116250541396837</v>
      </c>
      <c r="AI91" s="16">
        <f t="shared" si="52"/>
        <v>45.866523753541358</v>
      </c>
      <c r="AJ91" s="16">
        <f t="shared" si="76"/>
        <v>-20.918797817548104</v>
      </c>
      <c r="AK91" s="16">
        <f t="shared" si="77"/>
        <v>0</v>
      </c>
      <c r="AL91" s="9">
        <f t="shared" si="53"/>
        <v>0</v>
      </c>
      <c r="AM91" s="16">
        <f t="shared" si="71"/>
        <v>74.274904506620373</v>
      </c>
      <c r="AN91" s="16">
        <f t="shared" si="72"/>
        <v>59.489529522389319</v>
      </c>
      <c r="AO91" s="16">
        <f t="shared" si="73"/>
        <v>14.785374984231055</v>
      </c>
    </row>
    <row r="92" spans="1:42">
      <c r="A92" s="4">
        <v>78</v>
      </c>
      <c r="B92" s="5">
        <f t="shared" si="54"/>
        <v>1.3613568165555769</v>
      </c>
      <c r="C92" s="2">
        <f t="shared" si="55"/>
        <v>15.100159710302158</v>
      </c>
      <c r="D92" s="10">
        <f t="shared" si="56"/>
        <v>3.7000532367673862</v>
      </c>
      <c r="E92" s="5">
        <f t="shared" si="57"/>
        <v>3.8200319420604316</v>
      </c>
      <c r="F92" s="15">
        <f t="shared" si="39"/>
        <v>-3.2934442802201405</v>
      </c>
      <c r="G92" s="15">
        <f t="shared" si="40"/>
        <v>2.0623735072453293</v>
      </c>
      <c r="H92">
        <f t="shared" si="58"/>
        <v>0.70081416665000196</v>
      </c>
      <c r="I92">
        <f t="shared" si="59"/>
        <v>40.153693972023042</v>
      </c>
      <c r="J92" s="11">
        <f t="shared" si="60"/>
        <v>1.1957034576827699</v>
      </c>
      <c r="K92" s="9">
        <f t="shared" si="61"/>
        <v>68.508761674422146</v>
      </c>
      <c r="L92">
        <f t="shared" si="62"/>
        <v>2.6367952342314003</v>
      </c>
      <c r="M92" s="9">
        <f t="shared" si="63"/>
        <v>151.07723836166855</v>
      </c>
      <c r="N92" s="16">
        <f t="shared" si="64"/>
        <v>2.8970210829157605</v>
      </c>
      <c r="O92" s="16">
        <f t="shared" si="41"/>
        <v>1.6233910026231133</v>
      </c>
      <c r="P92" s="16">
        <f t="shared" si="42"/>
        <v>-0.7271722911607158</v>
      </c>
      <c r="Q92" s="16">
        <f t="shared" si="65"/>
        <v>0.47624352451945556</v>
      </c>
      <c r="R92" s="16">
        <f t="shared" si="66"/>
        <v>1.1640163115894571</v>
      </c>
      <c r="S92" s="16">
        <f t="shared" si="74"/>
        <v>0.15502242158302593</v>
      </c>
      <c r="T92" s="16">
        <f t="shared" si="67"/>
        <v>-6.943983877061212E-2</v>
      </c>
      <c r="U92" s="16">
        <f t="shared" si="75"/>
        <v>-0.65492529117036824</v>
      </c>
      <c r="V92" s="16">
        <f t="shared" si="68"/>
        <v>-1.6007434905577174</v>
      </c>
      <c r="W92" s="16">
        <f t="shared" si="43"/>
        <v>1.5592696309415117</v>
      </c>
      <c r="X92" s="16">
        <f t="shared" si="44"/>
        <v>-3.3727858868691016</v>
      </c>
      <c r="Y92" s="9">
        <f>-(B$6/B$7)*(SIN(H92)*COS(L92)-COS(H92)*SIN(L92)*U92)/(COS(L92))^2*T92*crank</f>
        <v>-0.22945574388159728</v>
      </c>
      <c r="Z92">
        <f t="shared" si="45"/>
        <v>1.1577441054412414</v>
      </c>
      <c r="AA92" s="16">
        <f t="shared" si="46"/>
        <v>16.328633391771739</v>
      </c>
      <c r="AB92" s="16">
        <f t="shared" si="47"/>
        <v>-35.319731214397684</v>
      </c>
      <c r="AC92" s="16">
        <f t="shared" si="48"/>
        <v>23.298639108646917</v>
      </c>
      <c r="AD92" s="16">
        <f t="shared" si="49"/>
        <v>55.695950395963791</v>
      </c>
      <c r="AE92" s="16">
        <f t="shared" si="69"/>
        <v>8.9160883685992495E-2</v>
      </c>
      <c r="AF92" s="16">
        <f t="shared" si="70"/>
        <v>-1.990277975150408E-2</v>
      </c>
      <c r="AG92" s="16">
        <f t="shared" si="50"/>
        <v>0.93369059058496029</v>
      </c>
      <c r="AH92" s="16">
        <f t="shared" si="51"/>
        <v>-0.20842142217780305</v>
      </c>
      <c r="AI92" s="16">
        <f t="shared" si="52"/>
        <v>44.626545077507942</v>
      </c>
      <c r="AJ92" s="16">
        <f t="shared" si="76"/>
        <v>-20.502348451623462</v>
      </c>
      <c r="AK92" s="16">
        <f t="shared" si="77"/>
        <v>0</v>
      </c>
      <c r="AL92" s="9">
        <f t="shared" si="53"/>
        <v>0</v>
      </c>
      <c r="AM92" s="16">
        <f t="shared" si="71"/>
        <v>78.707100820043806</v>
      </c>
      <c r="AN92" s="16">
        <f t="shared" si="72"/>
        <v>59.489529522389319</v>
      </c>
      <c r="AO92" s="16">
        <f t="shared" si="73"/>
        <v>19.217571297654487</v>
      </c>
    </row>
    <row r="93" spans="1:42">
      <c r="A93" s="4">
        <v>79</v>
      </c>
      <c r="B93" s="5">
        <f t="shared" si="54"/>
        <v>1.3788101090755203</v>
      </c>
      <c r="C93" s="2">
        <f t="shared" si="55"/>
        <v>15.085899724657647</v>
      </c>
      <c r="D93" s="10">
        <f t="shared" si="56"/>
        <v>3.6952999082192157</v>
      </c>
      <c r="E93" s="5">
        <f t="shared" si="57"/>
        <v>3.8171799449315293</v>
      </c>
      <c r="F93" s="15">
        <f t="shared" si="39"/>
        <v>-3.2944881550342977</v>
      </c>
      <c r="G93" s="15">
        <f t="shared" si="40"/>
        <v>2.0572426986129648</v>
      </c>
      <c r="H93">
        <f t="shared" si="58"/>
        <v>0.69955354506558087</v>
      </c>
      <c r="I93">
        <f t="shared" si="59"/>
        <v>40.081465675672618</v>
      </c>
      <c r="J93" s="11">
        <f t="shared" si="60"/>
        <v>1.1984314647146852</v>
      </c>
      <c r="K93" s="9">
        <f t="shared" si="61"/>
        <v>68.665064963832904</v>
      </c>
      <c r="L93">
        <f t="shared" si="62"/>
        <v>2.6376210976774992</v>
      </c>
      <c r="M93" s="9">
        <f t="shared" si="63"/>
        <v>151.12455685158417</v>
      </c>
      <c r="N93" s="16">
        <f t="shared" si="64"/>
        <v>2.899037748633563</v>
      </c>
      <c r="O93" s="16">
        <f t="shared" si="41"/>
        <v>1.6500232263099837</v>
      </c>
      <c r="P93" s="16">
        <f t="shared" si="42"/>
        <v>-0.78534078638970339</v>
      </c>
      <c r="Q93" s="16">
        <f t="shared" si="65"/>
        <v>0.5146514916693441</v>
      </c>
      <c r="R93" s="16">
        <f t="shared" si="66"/>
        <v>1.255551045219844</v>
      </c>
      <c r="S93" s="16">
        <f t="shared" si="74"/>
        <v>0.1575656116102026</v>
      </c>
      <c r="T93" s="16">
        <f t="shared" si="67"/>
        <v>-7.4994520899358541E-2</v>
      </c>
      <c r="U93" s="16">
        <f t="shared" si="75"/>
        <v>-0.6553225053231384</v>
      </c>
      <c r="V93" s="16">
        <f t="shared" si="68"/>
        <v>-1.5987340362032485</v>
      </c>
      <c r="W93" s="16">
        <f t="shared" si="43"/>
        <v>1.4925082172643676</v>
      </c>
      <c r="X93" s="16">
        <f t="shared" si="44"/>
        <v>-3.2927515885362735</v>
      </c>
      <c r="Y93" s="9">
        <f>-(B$6/B$7)*(SIN(H93)*COS(L93)-COS(H93)*SIN(L93)*U93)/(COS(L93))^2*T93*crank</f>
        <v>-0.24710188065312538</v>
      </c>
      <c r="Z93">
        <f t="shared" si="45"/>
        <v>1.2533395883508605</v>
      </c>
      <c r="AA93" s="16">
        <f t="shared" si="46"/>
        <v>15.629509502600454</v>
      </c>
      <c r="AB93" s="16">
        <f t="shared" si="47"/>
        <v>-34.481614002138926</v>
      </c>
      <c r="AC93" s="16">
        <f t="shared" si="48"/>
        <v>22.790636860737589</v>
      </c>
      <c r="AD93" s="16">
        <f t="shared" si="49"/>
        <v>54.142631230513203</v>
      </c>
      <c r="AE93" s="16">
        <f t="shared" si="69"/>
        <v>9.6163534394174063E-2</v>
      </c>
      <c r="AF93" s="16">
        <f t="shared" si="70"/>
        <v>-2.1517701438142283E-2</v>
      </c>
      <c r="AG93" s="16">
        <f t="shared" si="50"/>
        <v>1.0070221773198889</v>
      </c>
      <c r="AH93" s="16">
        <f t="shared" si="51"/>
        <v>-0.22533284253402108</v>
      </c>
      <c r="AI93" s="16">
        <f t="shared" si="52"/>
        <v>43.368806265503039</v>
      </c>
      <c r="AJ93" s="16">
        <f t="shared" si="76"/>
        <v>-20.085018750873086</v>
      </c>
      <c r="AK93" s="16">
        <f t="shared" si="77"/>
        <v>0</v>
      </c>
      <c r="AL93" s="9">
        <f t="shared" si="53"/>
        <v>0</v>
      </c>
      <c r="AM93" s="16">
        <f t="shared" si="71"/>
        <v>82.600945763286759</v>
      </c>
      <c r="AN93" s="16">
        <f t="shared" si="72"/>
        <v>59.489529522389319</v>
      </c>
      <c r="AO93" s="16">
        <f t="shared" si="73"/>
        <v>23.111416240897441</v>
      </c>
    </row>
    <row r="94" spans="1:42">
      <c r="A94" s="4">
        <v>80</v>
      </c>
      <c r="B94" s="5">
        <f t="shared" si="54"/>
        <v>1.3962634015954636</v>
      </c>
      <c r="C94" s="2">
        <f t="shared" si="55"/>
        <v>15.071031768622287</v>
      </c>
      <c r="D94" s="10">
        <f t="shared" si="56"/>
        <v>3.6903439228740957</v>
      </c>
      <c r="E94" s="5">
        <f t="shared" si="57"/>
        <v>3.8142063537244573</v>
      </c>
      <c r="F94" s="15">
        <f t="shared" si="39"/>
        <v>-3.2954423259036609</v>
      </c>
      <c r="G94" s="15">
        <f t="shared" si="40"/>
        <v>2.0520944533000804</v>
      </c>
      <c r="H94">
        <f t="shared" si="58"/>
        <v>0.69819714207009942</v>
      </c>
      <c r="I94">
        <f t="shared" si="59"/>
        <v>40.00374950871263</v>
      </c>
      <c r="J94" s="11">
        <f t="shared" si="60"/>
        <v>1.2012028865242621</v>
      </c>
      <c r="K94" s="9">
        <f t="shared" si="61"/>
        <v>68.82385573677216</v>
      </c>
      <c r="L94">
        <f t="shared" si="62"/>
        <v>2.6385102682340573</v>
      </c>
      <c r="M94" s="9">
        <f t="shared" si="63"/>
        <v>151.17550257174224</v>
      </c>
      <c r="N94" s="16">
        <f t="shared" si="64"/>
        <v>2.9012048069090413</v>
      </c>
      <c r="O94" s="16">
        <f t="shared" si="41"/>
        <v>1.6754881028612065</v>
      </c>
      <c r="P94" s="16">
        <f t="shared" si="42"/>
        <v>-0.84210896245868072</v>
      </c>
      <c r="Q94" s="16">
        <f t="shared" si="65"/>
        <v>0.55221179895568406</v>
      </c>
      <c r="R94" s="16">
        <f t="shared" si="66"/>
        <v>1.3444830090502093</v>
      </c>
      <c r="S94" s="16">
        <f t="shared" si="74"/>
        <v>0.1599973281972138</v>
      </c>
      <c r="T94" s="16">
        <f t="shared" si="67"/>
        <v>-8.0415482398371804E-2</v>
      </c>
      <c r="U94" s="16">
        <f t="shared" si="75"/>
        <v>-0.65574863060880806</v>
      </c>
      <c r="V94" s="16">
        <f t="shared" si="68"/>
        <v>-1.596566559658458</v>
      </c>
      <c r="W94" s="16">
        <f t="shared" si="43"/>
        <v>1.4255290146119428</v>
      </c>
      <c r="X94" s="16">
        <f t="shared" si="44"/>
        <v>-3.2123656347964569</v>
      </c>
      <c r="Y94" s="9">
        <f>-(B$6/B$7)*(SIN(H94)*COS(L94)-COS(H94)*SIN(L94)*U94)/(COS(L94))^2*T94*crank</f>
        <v>-0.26414780785896025</v>
      </c>
      <c r="Z94">
        <f t="shared" si="45"/>
        <v>1.3473732561209442</v>
      </c>
      <c r="AA94" s="16">
        <f t="shared" si="46"/>
        <v>14.928104932613255</v>
      </c>
      <c r="AB94" s="16">
        <f t="shared" si="47"/>
        <v>-33.639814263069539</v>
      </c>
      <c r="AC94" s="16">
        <f t="shared" si="48"/>
        <v>22.281703373354343</v>
      </c>
      <c r="AD94" s="16">
        <f t="shared" si="49"/>
        <v>52.573567430781878</v>
      </c>
      <c r="AE94" s="16">
        <f t="shared" si="69"/>
        <v>0.10296491521625704</v>
      </c>
      <c r="AF94" s="16">
        <f t="shared" si="70"/>
        <v>-2.3099418988416349E-2</v>
      </c>
      <c r="AG94" s="16">
        <f t="shared" si="50"/>
        <v>1.0782460707362969</v>
      </c>
      <c r="AH94" s="16">
        <f t="shared" si="51"/>
        <v>-0.24189654998733792</v>
      </c>
      <c r="AI94" s="16">
        <f t="shared" si="52"/>
        <v>42.098083821747949</v>
      </c>
      <c r="AJ94" s="16">
        <f t="shared" si="76"/>
        <v>-19.668033340426401</v>
      </c>
      <c r="AK94" s="16">
        <f t="shared" si="77"/>
        <v>0</v>
      </c>
      <c r="AL94" s="9">
        <f t="shared" si="53"/>
        <v>0</v>
      </c>
      <c r="AM94" s="16">
        <f t="shared" si="71"/>
        <v>85.971228208906737</v>
      </c>
      <c r="AN94" s="16">
        <f t="shared" si="72"/>
        <v>59.489529522389319</v>
      </c>
      <c r="AO94" s="16">
        <f t="shared" si="73"/>
        <v>26.481698686517419</v>
      </c>
    </row>
    <row r="95" spans="1:42">
      <c r="A95" s="4">
        <v>81</v>
      </c>
      <c r="B95" s="5">
        <f t="shared" si="54"/>
        <v>1.4137166941154069</v>
      </c>
      <c r="C95" s="2">
        <f t="shared" si="55"/>
        <v>15.055560371119523</v>
      </c>
      <c r="D95" s="10">
        <f t="shared" si="56"/>
        <v>3.6851867903731743</v>
      </c>
      <c r="E95" s="5">
        <f t="shared" si="57"/>
        <v>3.8111120742239044</v>
      </c>
      <c r="F95" s="15">
        <f t="shared" si="39"/>
        <v>-3.29630650217854</v>
      </c>
      <c r="G95" s="15">
        <f t="shared" si="40"/>
        <v>2.0469303395120706</v>
      </c>
      <c r="H95">
        <f t="shared" si="58"/>
        <v>0.69674729537283253</v>
      </c>
      <c r="I95">
        <f t="shared" si="59"/>
        <v>39.920679412018259</v>
      </c>
      <c r="J95" s="11">
        <f t="shared" si="60"/>
        <v>1.2040157751513034</v>
      </c>
      <c r="K95" s="9">
        <f t="shared" si="61"/>
        <v>68.985022383341985</v>
      </c>
      <c r="L95">
        <f t="shared" si="62"/>
        <v>2.6394613325384859</v>
      </c>
      <c r="M95" s="9">
        <f t="shared" si="63"/>
        <v>151.22999454243154</v>
      </c>
      <c r="N95" s="16">
        <f t="shared" si="64"/>
        <v>2.9035179004938834</v>
      </c>
      <c r="O95" s="16">
        <f t="shared" si="41"/>
        <v>1.6997832372901009</v>
      </c>
      <c r="P95" s="16">
        <f t="shared" si="42"/>
        <v>-0.89747295452428189</v>
      </c>
      <c r="Q95" s="16">
        <f t="shared" si="65"/>
        <v>0.58892414084204903</v>
      </c>
      <c r="R95" s="16">
        <f t="shared" si="66"/>
        <v>1.4307905593029655</v>
      </c>
      <c r="S95" s="16">
        <f t="shared" si="74"/>
        <v>0.16231734263967817</v>
      </c>
      <c r="T95" s="16">
        <f t="shared" si="67"/>
        <v>-8.5702354202296355E-2</v>
      </c>
      <c r="U95" s="16">
        <f t="shared" si="75"/>
        <v>-0.65620266089713697</v>
      </c>
      <c r="V95" s="16">
        <f t="shared" si="68"/>
        <v>-1.5942436505636832</v>
      </c>
      <c r="W95" s="16">
        <f t="shared" si="43"/>
        <v>1.3584911779757172</v>
      </c>
      <c r="X95" s="16">
        <f t="shared" si="44"/>
        <v>-3.1318851496809197</v>
      </c>
      <c r="Y95" s="9">
        <f>-(B$6/B$7)*(SIN(H95)*COS(L95)-COS(H95)*SIN(L95)*U95)/(COS(L95))^2*T95*crank</f>
        <v>-0.28058700096187</v>
      </c>
      <c r="Z95">
        <f t="shared" si="45"/>
        <v>1.4398616231323249</v>
      </c>
      <c r="AA95" s="16">
        <f t="shared" si="46"/>
        <v>14.226086348983525</v>
      </c>
      <c r="AB95" s="16">
        <f t="shared" si="47"/>
        <v>-32.797024593748489</v>
      </c>
      <c r="AC95" s="16">
        <f t="shared" si="48"/>
        <v>21.773314052680959</v>
      </c>
      <c r="AD95" s="16">
        <f t="shared" si="49"/>
        <v>50.994211350945797</v>
      </c>
      <c r="AE95" s="16">
        <f t="shared" si="69"/>
        <v>0.10956331944942471</v>
      </c>
      <c r="AF95" s="16">
        <f t="shared" si="70"/>
        <v>-2.4648005233764265E-2</v>
      </c>
      <c r="AG95" s="16">
        <f t="shared" si="50"/>
        <v>1.1473443982840814</v>
      </c>
      <c r="AH95" s="16">
        <f t="shared" si="51"/>
        <v>-0.25811330722678866</v>
      </c>
      <c r="AI95" s="16">
        <f t="shared" si="52"/>
        <v>40.818845560833275</v>
      </c>
      <c r="AJ95" s="16">
        <f t="shared" si="76"/>
        <v>-19.252517447417894</v>
      </c>
      <c r="AK95" s="16">
        <f t="shared" si="77"/>
        <v>0</v>
      </c>
      <c r="AL95" s="9">
        <f t="shared" si="53"/>
        <v>0</v>
      </c>
      <c r="AM95" s="16">
        <f t="shared" si="71"/>
        <v>88.835614002955055</v>
      </c>
      <c r="AN95" s="16">
        <f t="shared" si="72"/>
        <v>59.489529522389319</v>
      </c>
      <c r="AO95" s="16">
        <f t="shared" si="73"/>
        <v>29.346084480565736</v>
      </c>
    </row>
    <row r="96" spans="1:42">
      <c r="A96" s="4">
        <v>82</v>
      </c>
      <c r="B96" s="5">
        <f t="shared" si="54"/>
        <v>1.43116998663535</v>
      </c>
      <c r="C96" s="2">
        <f t="shared" si="55"/>
        <v>15.039490244886903</v>
      </c>
      <c r="D96" s="10">
        <f t="shared" si="56"/>
        <v>3.6798300816289675</v>
      </c>
      <c r="E96" s="5">
        <f t="shared" si="57"/>
        <v>3.8078980489773806</v>
      </c>
      <c r="F96" s="15">
        <f t="shared" si="39"/>
        <v>-3.2970804206224695</v>
      </c>
      <c r="G96" s="15">
        <f t="shared" si="40"/>
        <v>2.0417519302880209</v>
      </c>
      <c r="H96">
        <f t="shared" si="58"/>
        <v>0.69520634548137883</v>
      </c>
      <c r="I96">
        <f t="shared" si="59"/>
        <v>39.832389486796821</v>
      </c>
      <c r="J96" s="11">
        <f t="shared" si="60"/>
        <v>1.2068681809010082</v>
      </c>
      <c r="K96" s="9">
        <f t="shared" si="61"/>
        <v>69.14845319425892</v>
      </c>
      <c r="L96">
        <f t="shared" si="62"/>
        <v>2.6404728787112988</v>
      </c>
      <c r="M96" s="9">
        <f t="shared" si="63"/>
        <v>151.28795186891634</v>
      </c>
      <c r="N96" s="16">
        <f t="shared" si="64"/>
        <v>2.90597264345962</v>
      </c>
      <c r="O96" s="16">
        <f t="shared" si="41"/>
        <v>1.7229089082546678</v>
      </c>
      <c r="P96" s="16">
        <f t="shared" si="42"/>
        <v>-0.95143321123746349</v>
      </c>
      <c r="Q96" s="16">
        <f t="shared" si="65"/>
        <v>0.62479056842989145</v>
      </c>
      <c r="R96" s="16">
        <f t="shared" si="66"/>
        <v>1.514460815021766</v>
      </c>
      <c r="S96" s="16">
        <f t="shared" si="74"/>
        <v>0.16452568154747471</v>
      </c>
      <c r="T96" s="16">
        <f t="shared" si="67"/>
        <v>-9.0855179154142637E-2</v>
      </c>
      <c r="U96" s="16">
        <f t="shared" si="75"/>
        <v>-0.65668358120195258</v>
      </c>
      <c r="V96" s="16">
        <f t="shared" si="68"/>
        <v>-1.5917678688680748</v>
      </c>
      <c r="W96" s="16">
        <f t="shared" si="43"/>
        <v>1.2915419019177949</v>
      </c>
      <c r="X96" s="16">
        <f t="shared" si="44"/>
        <v>-3.0515472548133289</v>
      </c>
      <c r="Y96" s="9">
        <f>-(B$6/B$7)*(SIN(H96)*COS(L96)-COS(H96)*SIN(L96)*U96)/(COS(L96))^2*T96*crank</f>
        <v>-0.29641533029369549</v>
      </c>
      <c r="Z96">
        <f t="shared" si="45"/>
        <v>1.5308237476367168</v>
      </c>
      <c r="AA96" s="16">
        <f t="shared" si="46"/>
        <v>13.524995169561112</v>
      </c>
      <c r="AB96" s="16">
        <f t="shared" si="47"/>
        <v>-31.955728126012183</v>
      </c>
      <c r="AC96" s="16">
        <f t="shared" si="48"/>
        <v>21.266821375266986</v>
      </c>
      <c r="AD96" s="16">
        <f t="shared" si="49"/>
        <v>49.409624703217439</v>
      </c>
      <c r="AE96" s="16">
        <f t="shared" si="69"/>
        <v>0.11595772624422275</v>
      </c>
      <c r="AF96" s="16">
        <f t="shared" si="70"/>
        <v>-2.6163618573421941E-2</v>
      </c>
      <c r="AG96" s="16">
        <f t="shared" si="50"/>
        <v>1.2143064696527552</v>
      </c>
      <c r="AH96" s="16">
        <f t="shared" si="51"/>
        <v>-0.27398477300529278</v>
      </c>
      <c r="AI96" s="16">
        <f t="shared" si="52"/>
        <v>39.535241214707682</v>
      </c>
      <c r="AJ96" s="16">
        <f t="shared" si="76"/>
        <v>-18.839496426384212</v>
      </c>
      <c r="AK96" s="16">
        <f t="shared" si="77"/>
        <v>0</v>
      </c>
      <c r="AL96" s="9">
        <f t="shared" si="53"/>
        <v>0</v>
      </c>
      <c r="AM96" s="16">
        <f t="shared" si="71"/>
        <v>91.214141218965551</v>
      </c>
      <c r="AN96" s="16">
        <f t="shared" si="72"/>
        <v>59.489529522389319</v>
      </c>
      <c r="AO96" s="16">
        <f t="shared" si="73"/>
        <v>31.724611696576233</v>
      </c>
    </row>
    <row r="97" spans="1:41">
      <c r="A97" s="4">
        <v>83</v>
      </c>
      <c r="B97" s="5">
        <f t="shared" si="54"/>
        <v>1.4486232791552935</v>
      </c>
      <c r="C97" s="2">
        <f t="shared" si="55"/>
        <v>15.022826285040553</v>
      </c>
      <c r="D97" s="10">
        <f t="shared" si="56"/>
        <v>3.6742754283468511</v>
      </c>
      <c r="E97" s="5">
        <f t="shared" si="57"/>
        <v>3.8045652570081101</v>
      </c>
      <c r="F97" s="15">
        <f t="shared" si="39"/>
        <v>-3.2977638454923954</v>
      </c>
      <c r="G97" s="15">
        <f t="shared" si="40"/>
        <v>2.0365608030215454</v>
      </c>
      <c r="H97">
        <f t="shared" si="58"/>
        <v>0.69357662880438764</v>
      </c>
      <c r="I97">
        <f t="shared" si="59"/>
        <v>39.739013599403137</v>
      </c>
      <c r="J97" s="11">
        <f t="shared" si="60"/>
        <v>1.2097581566254889</v>
      </c>
      <c r="K97" s="9">
        <f t="shared" si="61"/>
        <v>69.314036606166923</v>
      </c>
      <c r="L97">
        <f t="shared" si="62"/>
        <v>2.6415435001130514</v>
      </c>
      <c r="M97" s="9">
        <f t="shared" si="63"/>
        <v>151.34929395669315</v>
      </c>
      <c r="N97" s="16">
        <f t="shared" si="64"/>
        <v>2.9085646352567665</v>
      </c>
      <c r="O97" s="16">
        <f t="shared" si="41"/>
        <v>1.7448678583519557</v>
      </c>
      <c r="P97" s="16">
        <f t="shared" si="42"/>
        <v>-1.003994144116781</v>
      </c>
      <c r="Q97" s="16">
        <f t="shared" si="65"/>
        <v>0.65981528459176209</v>
      </c>
      <c r="R97" s="16">
        <f t="shared" si="66"/>
        <v>1.5954890020052479</v>
      </c>
      <c r="S97" s="16">
        <f t="shared" si="74"/>
        <v>0.16662260681932967</v>
      </c>
      <c r="T97" s="16">
        <f t="shared" si="67"/>
        <v>-9.5874378522901468E-2</v>
      </c>
      <c r="U97" s="16">
        <f t="shared" si="75"/>
        <v>-0.65719037153568782</v>
      </c>
      <c r="V97" s="16">
        <f t="shared" si="68"/>
        <v>-1.5891417408702202</v>
      </c>
      <c r="W97" s="16">
        <f t="shared" si="43"/>
        <v>1.2248163381216304</v>
      </c>
      <c r="X97" s="16">
        <f t="shared" si="44"/>
        <v>-2.9715689403764709</v>
      </c>
      <c r="Y97" s="9">
        <f>-(B$6/B$7)*(SIN(H97)*COS(L97)-COS(H97)*SIN(L97)*U97)/(COS(L97))^2*T97*crank</f>
        <v>-0.31163089596509075</v>
      </c>
      <c r="Z97">
        <f t="shared" si="45"/>
        <v>1.6202808974723826</v>
      </c>
      <c r="AA97" s="16">
        <f t="shared" si="46"/>
        <v>12.826246699465555</v>
      </c>
      <c r="AB97" s="16">
        <f t="shared" si="47"/>
        <v>-31.118197175741091</v>
      </c>
      <c r="AC97" s="16">
        <f t="shared" si="48"/>
        <v>20.763455158120898</v>
      </c>
      <c r="AD97" s="16">
        <f t="shared" si="49"/>
        <v>47.824473499713413</v>
      </c>
      <c r="AE97" s="16">
        <f t="shared" si="69"/>
        <v>0.12214774956115475</v>
      </c>
      <c r="AF97" s="16">
        <f t="shared" si="70"/>
        <v>-2.7646495049242228E-2</v>
      </c>
      <c r="AG97" s="16">
        <f t="shared" si="50"/>
        <v>1.2791282422461656</v>
      </c>
      <c r="AH97" s="16">
        <f t="shared" si="51"/>
        <v>-0.28951341914735323</v>
      </c>
      <c r="AI97" s="16">
        <f t="shared" si="52"/>
        <v>38.251097940107243</v>
      </c>
      <c r="AJ97" s="16">
        <f t="shared" si="76"/>
        <v>-18.429896514289695</v>
      </c>
      <c r="AK97" s="16">
        <f t="shared" si="77"/>
        <v>0</v>
      </c>
      <c r="AL97" s="9">
        <f t="shared" si="53"/>
        <v>0</v>
      </c>
      <c r="AM97" s="16">
        <f t="shared" si="71"/>
        <v>93.128740754603001</v>
      </c>
      <c r="AN97" s="16">
        <f t="shared" si="72"/>
        <v>59.489529522389319</v>
      </c>
      <c r="AO97" s="16">
        <f t="shared" si="73"/>
        <v>33.639211232213682</v>
      </c>
    </row>
    <row r="98" spans="1:41">
      <c r="A98" s="4">
        <v>84</v>
      </c>
      <c r="B98" s="5">
        <f t="shared" si="54"/>
        <v>1.4660765716752369</v>
      </c>
      <c r="C98" s="2">
        <f t="shared" si="55"/>
        <v>15.005573567584074</v>
      </c>
      <c r="D98" s="10">
        <f t="shared" si="56"/>
        <v>3.6685245225280245</v>
      </c>
      <c r="E98" s="5">
        <f t="shared" si="57"/>
        <v>3.8011147135168146</v>
      </c>
      <c r="F98" s="15">
        <f t="shared" si="39"/>
        <v>-3.2983565686104805</v>
      </c>
      <c r="G98" s="15">
        <f t="shared" si="40"/>
        <v>2.0313585389802973</v>
      </c>
      <c r="H98">
        <f t="shared" si="58"/>
        <v>0.69186047133926498</v>
      </c>
      <c r="I98">
        <f t="shared" si="59"/>
        <v>39.640685019671736</v>
      </c>
      <c r="J98" s="11">
        <f t="shared" si="60"/>
        <v>1.2126837616553376</v>
      </c>
      <c r="K98" s="9">
        <f t="shared" si="61"/>
        <v>69.481661426899507</v>
      </c>
      <c r="L98">
        <f t="shared" si="62"/>
        <v>2.6426717987608916</v>
      </c>
      <c r="M98" s="9">
        <f t="shared" si="63"/>
        <v>151.41394070724471</v>
      </c>
      <c r="N98" s="16">
        <f t="shared" si="64"/>
        <v>2.9112894736760264</v>
      </c>
      <c r="O98" s="16">
        <f t="shared" si="41"/>
        <v>1.7656650843378288</v>
      </c>
      <c r="P98" s="16">
        <f t="shared" si="42"/>
        <v>-1.0551637769282312</v>
      </c>
      <c r="Q98" s="16">
        <f t="shared" si="65"/>
        <v>0.69400444075271739</v>
      </c>
      <c r="R98" s="16">
        <f t="shared" si="66"/>
        <v>1.6738777928116408</v>
      </c>
      <c r="S98" s="16">
        <f t="shared" si="74"/>
        <v>0.16860859561028022</v>
      </c>
      <c r="T98" s="16">
        <f t="shared" si="67"/>
        <v>-0.10076071852178518</v>
      </c>
      <c r="U98" s="16">
        <f t="shared" si="75"/>
        <v>-0.65772201048550705</v>
      </c>
      <c r="V98" s="16">
        <f t="shared" si="68"/>
        <v>-1.5863677558043132</v>
      </c>
      <c r="W98" s="16">
        <f t="shared" si="43"/>
        <v>1.1584376658860231</v>
      </c>
      <c r="X98" s="16">
        <f t="shared" si="44"/>
        <v>-2.8921471892315656</v>
      </c>
      <c r="Y98" s="9">
        <f>-(B$6/B$7)*(SIN(H98)*COS(L98)-COS(H98)*SIN(L98)*U98)/(COS(L98))^2*T98*crank</f>
        <v>-0.32623385929270404</v>
      </c>
      <c r="Z98">
        <f t="shared" si="45"/>
        <v>1.7082562300303614</v>
      </c>
      <c r="AA98" s="16">
        <f t="shared" si="46"/>
        <v>12.13113086929746</v>
      </c>
      <c r="AB98" s="16">
        <f t="shared" si="47"/>
        <v>-30.286494542634188</v>
      </c>
      <c r="AC98" s="16">
        <f t="shared" si="48"/>
        <v>20.264324232272859</v>
      </c>
      <c r="AD98" s="16">
        <f t="shared" si="49"/>
        <v>46.243028283138159</v>
      </c>
      <c r="AE98" s="16">
        <f t="shared" si="69"/>
        <v>0.12813358676659342</v>
      </c>
      <c r="AF98" s="16">
        <f t="shared" si="70"/>
        <v>-2.909694052410559E-2</v>
      </c>
      <c r="AG98" s="16">
        <f t="shared" si="50"/>
        <v>1.3418117828801341</v>
      </c>
      <c r="AH98" s="16">
        <f t="shared" si="51"/>
        <v>-0.30470244864156426</v>
      </c>
      <c r="AI98" s="16">
        <f t="shared" si="52"/>
        <v>36.969920186825618</v>
      </c>
      <c r="AJ98" s="16">
        <f t="shared" si="76"/>
        <v>-18.024546651683607</v>
      </c>
      <c r="AK98" s="16">
        <f t="shared" si="77"/>
        <v>0</v>
      </c>
      <c r="AL98" s="9">
        <f t="shared" si="53"/>
        <v>0</v>
      </c>
      <c r="AM98" s="16">
        <f t="shared" si="71"/>
        <v>94.602788214832231</v>
      </c>
      <c r="AN98" s="16">
        <f t="shared" si="72"/>
        <v>59.489529522389319</v>
      </c>
      <c r="AO98" s="16">
        <f t="shared" si="73"/>
        <v>35.113258692442912</v>
      </c>
    </row>
    <row r="99" spans="1:41">
      <c r="A99" s="4">
        <v>85</v>
      </c>
      <c r="B99" s="5">
        <f t="shared" si="54"/>
        <v>1.4835298641951802</v>
      </c>
      <c r="C99" s="2">
        <f t="shared" si="55"/>
        <v>14.987737347862328</v>
      </c>
      <c r="D99" s="10">
        <f t="shared" si="56"/>
        <v>3.6625791159541095</v>
      </c>
      <c r="E99" s="5">
        <f t="shared" si="57"/>
        <v>3.7975474695724656</v>
      </c>
      <c r="F99" s="15">
        <f t="shared" si="39"/>
        <v>-3.2988584094275222</v>
      </c>
      <c r="G99" s="15">
        <f t="shared" si="40"/>
        <v>2.0261467228242989</v>
      </c>
      <c r="H99">
        <f t="shared" si="58"/>
        <v>0.69006018294133198</v>
      </c>
      <c r="I99">
        <f t="shared" si="59"/>
        <v>39.537536092563812</v>
      </c>
      <c r="J99" s="11">
        <f t="shared" si="60"/>
        <v>1.2156430653832795</v>
      </c>
      <c r="K99" s="9">
        <f t="shared" si="61"/>
        <v>69.651217040807907</v>
      </c>
      <c r="L99">
        <f t="shared" si="62"/>
        <v>2.643856388409314</v>
      </c>
      <c r="M99" s="9">
        <f t="shared" si="63"/>
        <v>151.48181269455421</v>
      </c>
      <c r="N99" s="16">
        <f t="shared" si="64"/>
        <v>2.9141427667120494</v>
      </c>
      <c r="O99" s="16">
        <f t="shared" si="41"/>
        <v>1.7853076297625476</v>
      </c>
      <c r="P99" s="16">
        <f t="shared" si="42"/>
        <v>-1.1049533991924612</v>
      </c>
      <c r="Q99" s="16">
        <f t="shared" si="65"/>
        <v>0.72736593748848077</v>
      </c>
      <c r="R99" s="16">
        <f t="shared" si="66"/>
        <v>1.7496366510834633</v>
      </c>
      <c r="S99" s="16">
        <f t="shared" si="74"/>
        <v>0.1704843205298309</v>
      </c>
      <c r="T99" s="16">
        <f t="shared" si="67"/>
        <v>-0.10551527722060347</v>
      </c>
      <c r="U99" s="16">
        <f t="shared" si="75"/>
        <v>-0.65827747850729756</v>
      </c>
      <c r="V99" s="16">
        <f t="shared" si="68"/>
        <v>-1.5834483629464911</v>
      </c>
      <c r="W99" s="16">
        <f t="shared" si="43"/>
        <v>1.0925172950566506</v>
      </c>
      <c r="X99" s="16">
        <f t="shared" si="44"/>
        <v>-2.8134593201005775</v>
      </c>
      <c r="Y99" s="9">
        <f>-(B$6/B$7)*(SIN(H99)*COS(L99)-COS(H99)*SIN(L99)*U99)/(COS(L99))^2*T99*crank</f>
        <v>-0.3402262731860351</v>
      </c>
      <c r="Z99">
        <f t="shared" si="45"/>
        <v>1.7947744883561521</v>
      </c>
      <c r="AA99" s="16">
        <f t="shared" si="46"/>
        <v>11.440814360232554</v>
      </c>
      <c r="AB99" s="16">
        <f t="shared" si="47"/>
        <v>-29.462477104005696</v>
      </c>
      <c r="AC99" s="16">
        <f t="shared" si="48"/>
        <v>19.770419315655346</v>
      </c>
      <c r="AD99" s="16">
        <f t="shared" si="49"/>
        <v>44.669168966993254</v>
      </c>
      <c r="AE99" s="16">
        <f t="shared" si="69"/>
        <v>0.13391596751795734</v>
      </c>
      <c r="AF99" s="16">
        <f t="shared" si="70"/>
        <v>-3.0515323042257566E-2</v>
      </c>
      <c r="AG99" s="16">
        <f t="shared" si="50"/>
        <v>1.4023647325092805</v>
      </c>
      <c r="AH99" s="16">
        <f t="shared" si="51"/>
        <v>-0.31955571563825236</v>
      </c>
      <c r="AI99" s="16">
        <f t="shared" si="52"/>
        <v>35.694893371888661</v>
      </c>
      <c r="AJ99" s="16">
        <f t="shared" si="76"/>
        <v>-17.624181207100655</v>
      </c>
      <c r="AK99" s="16">
        <f t="shared" si="77"/>
        <v>0</v>
      </c>
      <c r="AL99" s="9">
        <f t="shared" si="53"/>
        <v>0</v>
      </c>
      <c r="AM99" s="16">
        <f t="shared" si="71"/>
        <v>95.660691344536602</v>
      </c>
      <c r="AN99" s="16">
        <f t="shared" si="72"/>
        <v>59.489529522389319</v>
      </c>
      <c r="AO99" s="16">
        <f t="shared" si="73"/>
        <v>36.171161822147283</v>
      </c>
    </row>
    <row r="100" spans="1:41">
      <c r="A100" s="4">
        <v>86</v>
      </c>
      <c r="B100" s="5">
        <f t="shared" si="54"/>
        <v>1.5009831567151233</v>
      </c>
      <c r="C100" s="2">
        <f t="shared" si="55"/>
        <v>14.969323058960631</v>
      </c>
      <c r="D100" s="10">
        <f t="shared" si="56"/>
        <v>3.6564410196535437</v>
      </c>
      <c r="E100" s="5">
        <f t="shared" si="57"/>
        <v>3.7938646117921264</v>
      </c>
      <c r="F100" s="15">
        <f t="shared" si="39"/>
        <v>-3.2992692150779459</v>
      </c>
      <c r="G100" s="15">
        <f t="shared" si="40"/>
        <v>2.0209269421232388</v>
      </c>
      <c r="H100">
        <f t="shared" si="58"/>
        <v>0.6881780521645563</v>
      </c>
      <c r="I100">
        <f t="shared" si="59"/>
        <v>39.429697942562882</v>
      </c>
      <c r="J100" s="11">
        <f t="shared" si="60"/>
        <v>1.2186341505057032</v>
      </c>
      <c r="K100" s="9">
        <f t="shared" si="61"/>
        <v>69.822593594487159</v>
      </c>
      <c r="L100">
        <f t="shared" si="62"/>
        <v>2.6450958973030505</v>
      </c>
      <c r="M100" s="9">
        <f t="shared" si="63"/>
        <v>151.55283132283424</v>
      </c>
      <c r="N100" s="16">
        <f t="shared" si="64"/>
        <v>2.9171201433429959</v>
      </c>
      <c r="O100" s="16">
        <f t="shared" si="41"/>
        <v>1.8038043821560719</v>
      </c>
      <c r="P100" s="16">
        <f t="shared" si="42"/>
        <v>-1.1533772273476623</v>
      </c>
      <c r="Q100" s="16">
        <f t="shared" si="65"/>
        <v>0.75990923077224848</v>
      </c>
      <c r="R100" s="16">
        <f t="shared" si="66"/>
        <v>1.8227811873103092</v>
      </c>
      <c r="S100" s="16">
        <f t="shared" si="74"/>
        <v>0.17225063027457663</v>
      </c>
      <c r="T100" s="16">
        <f t="shared" si="67"/>
        <v>-0.11013941218920313</v>
      </c>
      <c r="U100" s="16">
        <f t="shared" si="75"/>
        <v>-0.65885576093760456</v>
      </c>
      <c r="V100" s="16">
        <f t="shared" si="68"/>
        <v>-1.5803859692132352</v>
      </c>
      <c r="W100" s="16">
        <f t="shared" si="43"/>
        <v>1.0271551811031467</v>
      </c>
      <c r="X100" s="16">
        <f t="shared" si="44"/>
        <v>-2.7356635160926577</v>
      </c>
      <c r="Y100" s="9">
        <f>-(B$6/B$7)*(SIN(H100)*COS(L100)-COS(H100)*SIN(L100)*U100)/(COS(L100))^2*T100*crank</f>
        <v>-0.35361191363747058</v>
      </c>
      <c r="Z100">
        <f t="shared" si="45"/>
        <v>1.8798617147897212</v>
      </c>
      <c r="AA100" s="16">
        <f t="shared" si="46"/>
        <v>10.756343903501131</v>
      </c>
      <c r="AB100" s="16">
        <f t="shared" si="47"/>
        <v>-28.647801349501055</v>
      </c>
      <c r="AC100" s="16">
        <f t="shared" si="48"/>
        <v>19.282616885823138</v>
      </c>
      <c r="AD100" s="16">
        <f t="shared" si="49"/>
        <v>43.10639360915826</v>
      </c>
      <c r="AE100" s="16">
        <f t="shared" si="69"/>
        <v>0.1394961034997777</v>
      </c>
      <c r="AF100" s="16">
        <f t="shared" si="70"/>
        <v>-3.1902065437125211E-2</v>
      </c>
      <c r="AG100" s="16">
        <f t="shared" si="50"/>
        <v>1.4607997798643435</v>
      </c>
      <c r="AH100" s="16">
        <f t="shared" si="51"/>
        <v>-0.33407764803871143</v>
      </c>
      <c r="AI100" s="16">
        <f t="shared" si="52"/>
        <v>34.428890806329704</v>
      </c>
      <c r="AJ100" s="16">
        <f t="shared" si="76"/>
        <v>-17.229443446578156</v>
      </c>
      <c r="AK100" s="16">
        <f t="shared" si="77"/>
        <v>0</v>
      </c>
      <c r="AL100" s="9">
        <f t="shared" si="53"/>
        <v>0</v>
      </c>
      <c r="AM100" s="16">
        <f t="shared" si="71"/>
        <v>96.327515749801094</v>
      </c>
      <c r="AN100" s="16">
        <f t="shared" si="72"/>
        <v>59.489529522389319</v>
      </c>
      <c r="AO100" s="16">
        <f t="shared" si="73"/>
        <v>36.837986227411776</v>
      </c>
    </row>
    <row r="101" spans="1:41">
      <c r="A101" s="4">
        <v>87</v>
      </c>
      <c r="B101" s="5">
        <f t="shared" si="54"/>
        <v>1.5184364492350666</v>
      </c>
      <c r="C101" s="2">
        <f t="shared" si="55"/>
        <v>14.950336310049764</v>
      </c>
      <c r="D101" s="10">
        <f t="shared" si="56"/>
        <v>3.6501121033499211</v>
      </c>
      <c r="E101" s="5">
        <f t="shared" si="57"/>
        <v>3.7900672620099529</v>
      </c>
      <c r="F101" s="15">
        <f t="shared" si="39"/>
        <v>-3.299588860426371</v>
      </c>
      <c r="G101" s="15">
        <f t="shared" si="40"/>
        <v>2.0157007868728845</v>
      </c>
      <c r="H101">
        <f t="shared" si="58"/>
        <v>0.68621634165852985</v>
      </c>
      <c r="I101">
        <f t="shared" si="59"/>
        <v>39.317300209941095</v>
      </c>
      <c r="J101" s="11">
        <f t="shared" si="60"/>
        <v>1.2216551159312479</v>
      </c>
      <c r="K101" s="9">
        <f t="shared" si="61"/>
        <v>69.995682163425798</v>
      </c>
      <c r="L101">
        <f t="shared" si="62"/>
        <v>2.6463889706128172</v>
      </c>
      <c r="M101" s="9">
        <f t="shared" si="63"/>
        <v>151.62691896608487</v>
      </c>
      <c r="N101" s="16">
        <f t="shared" si="64"/>
        <v>2.9202172632501657</v>
      </c>
      <c r="O101" s="16">
        <f t="shared" si="41"/>
        <v>1.8211658765478791</v>
      </c>
      <c r="P101" s="16">
        <f t="shared" si="42"/>
        <v>-1.2004520765164499</v>
      </c>
      <c r="Q101" s="16">
        <f t="shared" si="65"/>
        <v>0.79164514537608566</v>
      </c>
      <c r="R101" s="16">
        <f t="shared" si="66"/>
        <v>1.8933325320341134</v>
      </c>
      <c r="S101" s="16">
        <f t="shared" si="74"/>
        <v>0.17390853086572763</v>
      </c>
      <c r="T101" s="16">
        <f t="shared" si="67"/>
        <v>-0.1146347291535139</v>
      </c>
      <c r="U101" s="16">
        <f t="shared" si="75"/>
        <v>-0.65945585072694712</v>
      </c>
      <c r="V101" s="16">
        <f t="shared" si="68"/>
        <v>-1.5771829372217083</v>
      </c>
      <c r="W101" s="16">
        <f t="shared" si="43"/>
        <v>0.96244023275103874</v>
      </c>
      <c r="X101" s="16">
        <f t="shared" si="44"/>
        <v>-2.6588995060349583</v>
      </c>
      <c r="Y101" s="9">
        <f>-(B$6/B$7)*(SIN(H101)*COS(L101)-COS(H101)*SIN(L101)*U101)/(COS(L101))^2*T101*crank</f>
        <v>-0.36639611415901002</v>
      </c>
      <c r="Z101">
        <f t="shared" si="45"/>
        <v>1.9635449831046969</v>
      </c>
      <c r="AA101" s="16">
        <f t="shared" si="46"/>
        <v>10.078650549099713</v>
      </c>
      <c r="AB101" s="16">
        <f t="shared" si="47"/>
        <v>-27.843930515976517</v>
      </c>
      <c r="AC101" s="16">
        <f t="shared" si="48"/>
        <v>18.80168386206504</v>
      </c>
      <c r="AD101" s="16">
        <f t="shared" si="49"/>
        <v>41.557830462683505</v>
      </c>
      <c r="AE101" s="16">
        <f t="shared" si="69"/>
        <v>0.14487563948519613</v>
      </c>
      <c r="AF101" s="16">
        <f t="shared" si="70"/>
        <v>-3.3257638239863413E-2</v>
      </c>
      <c r="AG101" s="16">
        <f t="shared" si="50"/>
        <v>1.5171341489693853</v>
      </c>
      <c r="AH101" s="16">
        <f t="shared" si="51"/>
        <v>-0.34827317323367296</v>
      </c>
      <c r="AI101" s="16">
        <f t="shared" si="52"/>
        <v>33.174483336853314</v>
      </c>
      <c r="AJ101" s="16">
        <f t="shared" si="76"/>
        <v>-16.840889598208456</v>
      </c>
      <c r="AK101" s="16">
        <f t="shared" si="77"/>
        <v>0</v>
      </c>
      <c r="AL101" s="9">
        <f t="shared" si="53"/>
        <v>0</v>
      </c>
      <c r="AM101" s="16">
        <f t="shared" si="71"/>
        <v>96.628650305713336</v>
      </c>
      <c r="AN101" s="16">
        <f t="shared" si="72"/>
        <v>59.489529522389319</v>
      </c>
      <c r="AO101" s="16">
        <f t="shared" si="73"/>
        <v>37.139120783324017</v>
      </c>
    </row>
    <row r="102" spans="1:41">
      <c r="A102" s="4">
        <v>88</v>
      </c>
      <c r="B102" s="5">
        <f t="shared" si="54"/>
        <v>1.5358897417550099</v>
      </c>
      <c r="C102" s="2">
        <f t="shared" si="55"/>
        <v>14.93078288467737</v>
      </c>
      <c r="D102" s="10">
        <f t="shared" si="56"/>
        <v>3.6435942948924569</v>
      </c>
      <c r="E102" s="5">
        <f t="shared" si="57"/>
        <v>3.7861565769354741</v>
      </c>
      <c r="F102" s="15">
        <f t="shared" si="39"/>
        <v>-3.2998172481057275</v>
      </c>
      <c r="G102" s="15">
        <f t="shared" si="40"/>
        <v>2.0104698490107515</v>
      </c>
      <c r="H102">
        <f t="shared" si="58"/>
        <v>0.68417728410197409</v>
      </c>
      <c r="I102">
        <f t="shared" si="59"/>
        <v>39.200470817766188</v>
      </c>
      <c r="J102" s="11">
        <f t="shared" si="60"/>
        <v>1.224704079368218</v>
      </c>
      <c r="K102" s="9">
        <f t="shared" si="61"/>
        <v>70.17037490025389</v>
      </c>
      <c r="L102">
        <f t="shared" si="62"/>
        <v>2.6477342725668782</v>
      </c>
      <c r="M102" s="9">
        <f t="shared" si="63"/>
        <v>151.70399909022328</v>
      </c>
      <c r="N102" s="16">
        <f t="shared" si="64"/>
        <v>2.9234298255110041</v>
      </c>
      <c r="O102" s="16">
        <f t="shared" si="41"/>
        <v>1.8374041067735198</v>
      </c>
      <c r="P102" s="16">
        <f t="shared" si="42"/>
        <v>-1.2461970452727278</v>
      </c>
      <c r="Q102" s="16">
        <f t="shared" si="65"/>
        <v>0.82258569662572556</v>
      </c>
      <c r="R102" s="16">
        <f t="shared" si="66"/>
        <v>1.9613167314348594</v>
      </c>
      <c r="S102" s="16">
        <f t="shared" si="74"/>
        <v>0.17545916763021258</v>
      </c>
      <c r="T102" s="16">
        <f t="shared" si="67"/>
        <v>-0.11900305189300145</v>
      </c>
      <c r="U102" s="16">
        <f t="shared" si="75"/>
        <v>-0.66007675090074081</v>
      </c>
      <c r="V102" s="16">
        <f t="shared" si="68"/>
        <v>-1.5738415837807007</v>
      </c>
      <c r="W102" s="16">
        <f t="shared" si="43"/>
        <v>0.89845079365837299</v>
      </c>
      <c r="X102" s="16">
        <f t="shared" si="44"/>
        <v>-2.5832893678758979</v>
      </c>
      <c r="Y102" s="9">
        <f>-(B$6/B$7)*(SIN(H102)*COS(L102)-COS(H102)*SIN(L102)*U102)/(COS(L102))^2*T102*crank</f>
        <v>-0.3785856047168234</v>
      </c>
      <c r="Z102">
        <f t="shared" si="45"/>
        <v>2.0458521497133675</v>
      </c>
      <c r="AA102" s="16">
        <f t="shared" si="46"/>
        <v>9.4085547098968796</v>
      </c>
      <c r="AB102" s="16">
        <f t="shared" si="47"/>
        <v>-27.052143000718473</v>
      </c>
      <c r="AC102" s="16">
        <f t="shared" si="48"/>
        <v>18.32828291879736</v>
      </c>
      <c r="AD102" s="16">
        <f t="shared" si="49"/>
        <v>40.026252680875103</v>
      </c>
      <c r="AE102" s="16">
        <f t="shared" si="69"/>
        <v>0.15005660611392707</v>
      </c>
      <c r="AF102" s="16">
        <f t="shared" si="70"/>
        <v>-3.4582552930358931E-2</v>
      </c>
      <c r="AG102" s="16">
        <f t="shared" si="50"/>
        <v>1.5713891046337685</v>
      </c>
      <c r="AH102" s="16">
        <f t="shared" si="51"/>
        <v>-0.362147647427986</v>
      </c>
      <c r="AI102" s="16">
        <f t="shared" si="52"/>
        <v>31.933951191265997</v>
      </c>
      <c r="AJ102" s="16">
        <f t="shared" si="76"/>
        <v>-16.458993372144796</v>
      </c>
      <c r="AK102" s="16">
        <f t="shared" si="77"/>
        <v>0</v>
      </c>
      <c r="AL102" s="9">
        <f t="shared" si="53"/>
        <v>0</v>
      </c>
      <c r="AM102" s="16">
        <f t="shared" si="71"/>
        <v>96.589512502374731</v>
      </c>
      <c r="AN102" s="16">
        <f t="shared" si="72"/>
        <v>59.489529522389319</v>
      </c>
      <c r="AO102" s="16">
        <f t="shared" si="73"/>
        <v>37.099982979985413</v>
      </c>
    </row>
    <row r="103" spans="1:41">
      <c r="A103" s="4">
        <v>89</v>
      </c>
      <c r="B103" s="5">
        <f t="shared" si="54"/>
        <v>1.5533430342749535</v>
      </c>
      <c r="C103" s="2">
        <f t="shared" si="55"/>
        <v>14.910668739006242</v>
      </c>
      <c r="D103" s="10">
        <f t="shared" si="56"/>
        <v>3.6368895796687473</v>
      </c>
      <c r="E103" s="5">
        <f t="shared" si="57"/>
        <v>3.782133747801248</v>
      </c>
      <c r="F103" s="15">
        <f t="shared" si="39"/>
        <v>-3.2999543085469161</v>
      </c>
      <c r="G103" s="15">
        <f t="shared" si="40"/>
        <v>2.0052357219311863</v>
      </c>
      <c r="H103">
        <f t="shared" si="58"/>
        <v>0.68206307864945837</v>
      </c>
      <c r="I103">
        <f t="shared" si="59"/>
        <v>39.079335768313491</v>
      </c>
      <c r="J103" s="11">
        <f t="shared" si="60"/>
        <v>1.2277791796048168</v>
      </c>
      <c r="K103" s="9">
        <f t="shared" si="61"/>
        <v>70.346565165390686</v>
      </c>
      <c r="L103">
        <f t="shared" si="62"/>
        <v>2.6491304882931459</v>
      </c>
      <c r="M103" s="9">
        <f t="shared" si="63"/>
        <v>151.7839963586282</v>
      </c>
      <c r="N103" s="16">
        <f t="shared" si="64"/>
        <v>2.9267535763061865</v>
      </c>
      <c r="O103" s="16">
        <f t="shared" si="41"/>
        <v>1.8525323457083405</v>
      </c>
      <c r="P103" s="16">
        <f t="shared" si="42"/>
        <v>-1.2906332152870368</v>
      </c>
      <c r="Q103" s="16">
        <f t="shared" si="65"/>
        <v>0.85274392142249011</v>
      </c>
      <c r="R103" s="16">
        <f t="shared" si="66"/>
        <v>2.0267641692306428</v>
      </c>
      <c r="S103" s="16">
        <f t="shared" si="74"/>
        <v>0.17690380803426381</v>
      </c>
      <c r="T103" s="16">
        <f t="shared" si="67"/>
        <v>-0.12324639355891093</v>
      </c>
      <c r="U103" s="16">
        <f t="shared" si="75"/>
        <v>-0.66071747675643067</v>
      </c>
      <c r="V103" s="16">
        <f t="shared" si="68"/>
        <v>-1.5703641787801736</v>
      </c>
      <c r="W103" s="16">
        <f t="shared" si="43"/>
        <v>0.83525518098519436</v>
      </c>
      <c r="X103" s="16">
        <f t="shared" si="44"/>
        <v>-2.5089384256966314</v>
      </c>
      <c r="Y103" s="9">
        <f>-(B$6/B$7)*(SIN(H103)*COS(L103)-COS(H103)*SIN(L103)*U103)/(COS(L103))^2*T103*crank</f>
        <v>-0.39018835643529171</v>
      </c>
      <c r="Z103">
        <f t="shared" si="45"/>
        <v>2.1268116241568458</v>
      </c>
      <c r="AA103" s="16">
        <f t="shared" si="46"/>
        <v>8.7467718015196656</v>
      </c>
      <c r="AB103" s="16">
        <f t="shared" si="47"/>
        <v>-26.273541754925596</v>
      </c>
      <c r="AC103" s="16">
        <f t="shared" si="48"/>
        <v>17.862978266802806</v>
      </c>
      <c r="AD103" s="16">
        <f t="shared" si="49"/>
        <v>38.514095096824938</v>
      </c>
      <c r="AE103" s="16">
        <f t="shared" si="69"/>
        <v>0.15504137469900148</v>
      </c>
      <c r="AF103" s="16">
        <f t="shared" si="70"/>
        <v>-3.5877355561779553E-2</v>
      </c>
      <c r="AG103" s="16">
        <f t="shared" si="50"/>
        <v>1.6235894791894849</v>
      </c>
      <c r="AH103" s="16">
        <f t="shared" si="51"/>
        <v>-0.37570678887705183</v>
      </c>
      <c r="AI103" s="16">
        <f t="shared" si="52"/>
        <v>30.709297551335951</v>
      </c>
      <c r="AJ103" s="16">
        <f t="shared" si="76"/>
        <v>-16.084150808673122</v>
      </c>
      <c r="AK103" s="16">
        <f t="shared" si="77"/>
        <v>0</v>
      </c>
      <c r="AL103" s="9">
        <f t="shared" si="53"/>
        <v>0</v>
      </c>
      <c r="AM103" s="16">
        <f t="shared" si="71"/>
        <v>96.235293031586338</v>
      </c>
      <c r="AN103" s="16">
        <f t="shared" si="72"/>
        <v>59.489529522389319</v>
      </c>
      <c r="AO103" s="16">
        <f t="shared" si="73"/>
        <v>36.745763509197019</v>
      </c>
    </row>
    <row r="104" spans="1:41">
      <c r="A104" s="4">
        <v>90</v>
      </c>
      <c r="B104" s="5">
        <f t="shared" si="54"/>
        <v>1.5707963267948966</v>
      </c>
      <c r="C104" s="2">
        <f t="shared" si="55"/>
        <v>14.889999999999997</v>
      </c>
      <c r="D104" s="10">
        <f t="shared" si="56"/>
        <v>3.629999999999999</v>
      </c>
      <c r="E104" s="5">
        <f t="shared" si="57"/>
        <v>3.7779999999999996</v>
      </c>
      <c r="F104" s="15">
        <f t="shared" si="39"/>
        <v>-3.2999999999999985</v>
      </c>
      <c r="G104" s="15">
        <f t="shared" si="40"/>
        <v>2.0000000000000013</v>
      </c>
      <c r="H104">
        <f t="shared" si="58"/>
        <v>0.67987588786530417</v>
      </c>
      <c r="I104">
        <f t="shared" si="59"/>
        <v>38.954018967391548</v>
      </c>
      <c r="J104" s="11">
        <f t="shared" si="60"/>
        <v>1.2308785784978198</v>
      </c>
      <c r="K104" s="9">
        <f t="shared" si="61"/>
        <v>70.52414764098728</v>
      </c>
      <c r="L104">
        <f t="shared" si="62"/>
        <v>2.6505763253878509</v>
      </c>
      <c r="M104" s="9">
        <f t="shared" si="63"/>
        <v>151.86683672201826</v>
      </c>
      <c r="N104" s="16">
        <f t="shared" si="64"/>
        <v>2.9301843156873035</v>
      </c>
      <c r="O104" s="16">
        <f t="shared" si="41"/>
        <v>1.8665649752828148</v>
      </c>
      <c r="P104" s="16">
        <f t="shared" si="42"/>
        <v>-1.3337833672543387</v>
      </c>
      <c r="Q104" s="16">
        <f t="shared" si="65"/>
        <v>0.88213371918701933</v>
      </c>
      <c r="R104" s="16">
        <f t="shared" si="66"/>
        <v>2.0897090179005353</v>
      </c>
      <c r="S104" s="16">
        <f t="shared" si="74"/>
        <v>0.17824382545107686</v>
      </c>
      <c r="T104" s="16">
        <f t="shared" si="67"/>
        <v>-0.1273669295473685</v>
      </c>
      <c r="U104" s="16">
        <f t="shared" si="75"/>
        <v>-0.66137705780732337</v>
      </c>
      <c r="V104" s="16">
        <f t="shared" si="68"/>
        <v>-1.5667529444472741</v>
      </c>
      <c r="W104" s="16">
        <f t="shared" si="43"/>
        <v>0.77291226524888368</v>
      </c>
      <c r="X104" s="16">
        <f t="shared" si="44"/>
        <v>-2.4359362144422803</v>
      </c>
      <c r="Y104" s="9">
        <f>-(B$6/B$7)*(SIN(H104)*COS(L104)-COS(H104)*SIN(L104)*U104)/(COS(L104))^2*T104*crank</f>
        <v>-0.40121343308084972</v>
      </c>
      <c r="Z104">
        <f t="shared" si="45"/>
        <v>2.2064521588012589</v>
      </c>
      <c r="AA104" s="16">
        <f t="shared" si="46"/>
        <v>8.093918314584462</v>
      </c>
      <c r="AB104" s="16">
        <f t="shared" si="47"/>
        <v>-25.509064386350662</v>
      </c>
      <c r="AC104" s="16">
        <f t="shared" si="48"/>
        <v>17.406241755024425</v>
      </c>
      <c r="AD104" s="16">
        <f t="shared" si="49"/>
        <v>37.023472547358445</v>
      </c>
      <c r="AE104" s="16">
        <f t="shared" si="69"/>
        <v>0.15983261430196782</v>
      </c>
      <c r="AF104" s="16">
        <f t="shared" si="70"/>
        <v>-3.7142620780142806E-2</v>
      </c>
      <c r="AG104" s="16">
        <f t="shared" si="50"/>
        <v>1.6737632229837101</v>
      </c>
      <c r="AH104" s="16">
        <f t="shared" si="51"/>
        <v>-0.38895661525989411</v>
      </c>
      <c r="AI104" s="16">
        <f t="shared" si="52"/>
        <v>29.502263417183947</v>
      </c>
      <c r="AJ104" s="16">
        <f t="shared" si="76"/>
        <v>-15.716685340179419</v>
      </c>
      <c r="AK104" s="16">
        <f t="shared" si="77"/>
        <v>0</v>
      </c>
      <c r="AL104" s="9">
        <f t="shared" si="53"/>
        <v>0</v>
      </c>
      <c r="AM104" s="16">
        <f t="shared" si="71"/>
        <v>95.590738158174489</v>
      </c>
      <c r="AN104" s="16">
        <f t="shared" si="72"/>
        <v>59.489529522389319</v>
      </c>
      <c r="AO104" s="16">
        <f t="shared" si="73"/>
        <v>36.10120863578517</v>
      </c>
    </row>
    <row r="105" spans="1:41">
      <c r="A105" s="4">
        <v>91</v>
      </c>
      <c r="B105" s="5">
        <f t="shared" si="54"/>
        <v>1.5882496193148399</v>
      </c>
      <c r="C105" s="2">
        <f t="shared" si="55"/>
        <v>14.868782963556761</v>
      </c>
      <c r="D105" s="10">
        <f t="shared" si="56"/>
        <v>3.6229276545189202</v>
      </c>
      <c r="E105" s="5">
        <f t="shared" si="57"/>
        <v>3.7737565927113521</v>
      </c>
      <c r="F105" s="15">
        <f t="shared" si="39"/>
        <v>-3.2999543085469161</v>
      </c>
      <c r="G105" s="15">
        <f t="shared" si="40"/>
        <v>1.9947642780688164</v>
      </c>
      <c r="H105">
        <f t="shared" si="58"/>
        <v>0.67761783511667195</v>
      </c>
      <c r="I105">
        <f t="shared" si="59"/>
        <v>38.824642074977007</v>
      </c>
      <c r="J105" s="11">
        <f t="shared" si="60"/>
        <v>1.2340004626865237</v>
      </c>
      <c r="K105" s="9">
        <f t="shared" si="61"/>
        <v>70.703018429128633</v>
      </c>
      <c r="L105">
        <f t="shared" si="62"/>
        <v>2.6520705152276864</v>
      </c>
      <c r="M105" s="9">
        <f t="shared" si="63"/>
        <v>151.95244749363215</v>
      </c>
      <c r="N105" s="16">
        <f t="shared" si="64"/>
        <v>2.9337179034558889</v>
      </c>
      <c r="O105" s="16">
        <f t="shared" si="41"/>
        <v>1.8795173268758436</v>
      </c>
      <c r="P105" s="16">
        <f t="shared" si="42"/>
        <v>-1.3756717140802261</v>
      </c>
      <c r="Q105" s="16">
        <f t="shared" si="65"/>
        <v>0.91076970314805428</v>
      </c>
      <c r="R105" s="16">
        <f t="shared" si="66"/>
        <v>2.1501887213999233</v>
      </c>
      <c r="S105" s="16">
        <f t="shared" si="74"/>
        <v>0.17948068391949365</v>
      </c>
      <c r="T105" s="16">
        <f t="shared" si="67"/>
        <v>-0.1313669720205411</v>
      </c>
      <c r="U105" s="16">
        <f t="shared" si="75"/>
        <v>-0.66205453948509418</v>
      </c>
      <c r="V105" s="16">
        <f t="shared" si="68"/>
        <v>-1.5630100549370813</v>
      </c>
      <c r="W105" s="16">
        <f t="shared" si="43"/>
        <v>0.71147207750951635</v>
      </c>
      <c r="X105" s="16">
        <f t="shared" si="44"/>
        <v>-2.3643574892354238</v>
      </c>
      <c r="Y105" s="9">
        <f>-(B$6/B$7)*(SIN(H105)*COS(L105)-COS(H105)*SIN(L105)*U105)/(COS(L105))^2*T105*crank</f>
        <v>-0.41167085009581089</v>
      </c>
      <c r="Z105">
        <f t="shared" si="45"/>
        <v>2.2848026574095952</v>
      </c>
      <c r="AA105" s="16">
        <f t="shared" si="46"/>
        <v>7.4505181731272154</v>
      </c>
      <c r="AB105" s="16">
        <f t="shared" si="47"/>
        <v>-24.759493728806721</v>
      </c>
      <c r="AC105" s="16">
        <f t="shared" si="48"/>
        <v>16.958459162497377</v>
      </c>
      <c r="AD105" s="16">
        <f t="shared" si="49"/>
        <v>35.556199265222801</v>
      </c>
      <c r="AE105" s="16">
        <f t="shared" si="69"/>
        <v>0.16443325125031835</v>
      </c>
      <c r="AF105" s="16">
        <f t="shared" si="70"/>
        <v>-3.8378946251836465E-2</v>
      </c>
      <c r="AG105" s="16">
        <f t="shared" si="50"/>
        <v>1.7219409804462829</v>
      </c>
      <c r="AH105" s="16">
        <f t="shared" si="51"/>
        <v>-0.40190338532428993</v>
      </c>
      <c r="AI105" s="16">
        <f t="shared" si="52"/>
        <v>28.314343371161648</v>
      </c>
      <c r="AJ105" s="16">
        <f t="shared" si="76"/>
        <v>-15.356852966506485</v>
      </c>
      <c r="AK105" s="16">
        <f t="shared" si="77"/>
        <v>0</v>
      </c>
      <c r="AL105" s="9">
        <f t="shared" si="53"/>
        <v>0</v>
      </c>
      <c r="AM105" s="16">
        <f t="shared" si="71"/>
        <v>94.679967839540808</v>
      </c>
      <c r="AN105" s="16">
        <f t="shared" si="72"/>
        <v>59.489529522389319</v>
      </c>
      <c r="AO105" s="16">
        <f t="shared" si="73"/>
        <v>35.190438317151489</v>
      </c>
    </row>
    <row r="106" spans="1:41">
      <c r="A106" s="4">
        <v>92</v>
      </c>
      <c r="B106" s="5">
        <f t="shared" si="54"/>
        <v>1.605702911834783</v>
      </c>
      <c r="C106" s="2">
        <f t="shared" si="55"/>
        <v>14.847024092591369</v>
      </c>
      <c r="D106" s="10">
        <f t="shared" si="56"/>
        <v>3.6156746975304563</v>
      </c>
      <c r="E106" s="5">
        <f t="shared" si="57"/>
        <v>3.7694048185182738</v>
      </c>
      <c r="F106" s="15">
        <f t="shared" si="39"/>
        <v>-3.2998172481057275</v>
      </c>
      <c r="G106" s="15">
        <f t="shared" si="40"/>
        <v>1.9895301509892511</v>
      </c>
      <c r="H106">
        <f t="shared" si="58"/>
        <v>0.67529100239651418</v>
      </c>
      <c r="I106">
        <f t="shared" si="59"/>
        <v>38.691324380479024</v>
      </c>
      <c r="J106" s="11">
        <f t="shared" si="60"/>
        <v>1.2371430450495953</v>
      </c>
      <c r="K106" s="9">
        <f t="shared" si="61"/>
        <v>70.883075135304878</v>
      </c>
      <c r="L106">
        <f t="shared" si="62"/>
        <v>2.653611814042895</v>
      </c>
      <c r="M106" s="9">
        <f t="shared" si="63"/>
        <v>152.04075741071213</v>
      </c>
      <c r="N106" s="16">
        <f t="shared" si="64"/>
        <v>2.9373502642076055</v>
      </c>
      <c r="O106" s="16">
        <f t="shared" si="41"/>
        <v>1.8914055324535164</v>
      </c>
      <c r="P106" s="16">
        <f t="shared" si="42"/>
        <v>-1.4163236519221982</v>
      </c>
      <c r="Q106" s="16">
        <f t="shared" si="65"/>
        <v>0.93866706219628349</v>
      </c>
      <c r="R106" s="16">
        <f t="shared" si="66"/>
        <v>2.2082435107903926</v>
      </c>
      <c r="S106" s="16">
        <f t="shared" si="74"/>
        <v>0.18061592392880124</v>
      </c>
      <c r="T106" s="16">
        <f t="shared" si="67"/>
        <v>-0.1352489461328297</v>
      </c>
      <c r="U106" s="16">
        <f t="shared" si="75"/>
        <v>-0.66274898461403831</v>
      </c>
      <c r="V106" s="16">
        <f t="shared" si="68"/>
        <v>-1.5591376362270171</v>
      </c>
      <c r="W106" s="16">
        <f t="shared" si="43"/>
        <v>0.6509764316197959</v>
      </c>
      <c r="X106" s="16">
        <f t="shared" si="44"/>
        <v>-2.2942632589486376</v>
      </c>
      <c r="Y106" s="9">
        <f>-(B$6/B$7)*(SIN(H106)*COS(L106)-COS(H106)*SIN(L106)*U106)/(COS(L106))^2*T106*crank</f>
        <v>-0.42157144173544703</v>
      </c>
      <c r="Z106">
        <f t="shared" si="45"/>
        <v>2.3618920020523047</v>
      </c>
      <c r="AA106" s="16">
        <f t="shared" si="46"/>
        <v>6.8170092507894973</v>
      </c>
      <c r="AB106" s="16">
        <f t="shared" si="47"/>
        <v>-24.02546866571339</v>
      </c>
      <c r="AC106" s="16">
        <f t="shared" si="48"/>
        <v>16.5199365669828</v>
      </c>
      <c r="AD106" s="16">
        <f t="shared" si="49"/>
        <v>34.113808918914089</v>
      </c>
      <c r="AE106" s="16">
        <f t="shared" si="69"/>
        <v>0.1688464312121018</v>
      </c>
      <c r="AF106" s="16">
        <f t="shared" si="70"/>
        <v>-3.9586947504567982E-2</v>
      </c>
      <c r="AG106" s="16">
        <f t="shared" si="50"/>
        <v>1.7681556929359781</v>
      </c>
      <c r="AH106" s="16">
        <f t="shared" si="51"/>
        <v>-0.41455354486131857</v>
      </c>
      <c r="AI106" s="16">
        <f t="shared" si="52"/>
        <v>27.146801894541646</v>
      </c>
      <c r="AJ106" s="16">
        <f t="shared" si="76"/>
        <v>-15.004847456832195</v>
      </c>
      <c r="AK106" s="16">
        <f t="shared" si="77"/>
        <v>0</v>
      </c>
      <c r="AL106" s="9">
        <f t="shared" si="53"/>
        <v>0</v>
      </c>
      <c r="AM106" s="16">
        <f t="shared" si="71"/>
        <v>93.526327138002387</v>
      </c>
      <c r="AN106" s="16">
        <f t="shared" si="72"/>
        <v>59.489529522389319</v>
      </c>
      <c r="AO106" s="16">
        <f t="shared" si="73"/>
        <v>34.036797615613068</v>
      </c>
    </row>
    <row r="107" spans="1:41">
      <c r="A107" s="4">
        <v>93</v>
      </c>
      <c r="B107" s="5">
        <f t="shared" si="54"/>
        <v>1.6231562043547263</v>
      </c>
      <c r="C107" s="2">
        <f t="shared" si="55"/>
        <v>14.824730015066699</v>
      </c>
      <c r="D107" s="10">
        <f t="shared" si="56"/>
        <v>3.6082433383555661</v>
      </c>
      <c r="E107" s="5">
        <f t="shared" si="57"/>
        <v>3.7649460030133399</v>
      </c>
      <c r="F107" s="15">
        <f t="shared" si="39"/>
        <v>-3.299588860426371</v>
      </c>
      <c r="G107" s="15">
        <f t="shared" si="40"/>
        <v>1.9842992131271182</v>
      </c>
      <c r="H107">
        <f t="shared" si="58"/>
        <v>0.67289742854637413</v>
      </c>
      <c r="I107">
        <f t="shared" si="59"/>
        <v>38.554182700913124</v>
      </c>
      <c r="J107" s="11">
        <f t="shared" si="60"/>
        <v>1.2403045659229124</v>
      </c>
      <c r="K107" s="9">
        <f t="shared" si="61"/>
        <v>71.064216938188466</v>
      </c>
      <c r="L107">
        <f t="shared" si="62"/>
        <v>2.6551990037689559</v>
      </c>
      <c r="M107" s="9">
        <f t="shared" si="63"/>
        <v>152.13169668330195</v>
      </c>
      <c r="N107" s="16">
        <f t="shared" si="64"/>
        <v>2.941077391597144</v>
      </c>
      <c r="O107" s="16">
        <f t="shared" si="41"/>
        <v>1.9022463866214077</v>
      </c>
      <c r="P107" s="16">
        <f t="shared" si="42"/>
        <v>-1.4557655293523148</v>
      </c>
      <c r="Q107" s="16">
        <f t="shared" si="65"/>
        <v>0.9658414333480928</v>
      </c>
      <c r="R107" s="16">
        <f t="shared" si="66"/>
        <v>2.2639159535515661</v>
      </c>
      <c r="S107" s="16">
        <f t="shared" si="74"/>
        <v>0.1816511492456962</v>
      </c>
      <c r="T107" s="16">
        <f t="shared" si="67"/>
        <v>-0.13901536798752634</v>
      </c>
      <c r="U107" s="16">
        <f t="shared" si="75"/>
        <v>-0.66345947467090094</v>
      </c>
      <c r="V107" s="16">
        <f t="shared" si="68"/>
        <v>-1.5551377662849357</v>
      </c>
      <c r="W107" s="16">
        <f t="shared" si="43"/>
        <v>0.59145955094844738</v>
      </c>
      <c r="X107" s="16">
        <f t="shared" si="44"/>
        <v>-2.2257018264991535</v>
      </c>
      <c r="Y107" s="9">
        <f>-(B$6/B$7)*(SIN(H107)*COS(L107)-COS(H107)*SIN(L107)*U107)/(COS(L107))^2*T107*crank</f>
        <v>-0.43092673666894699</v>
      </c>
      <c r="Z107">
        <f t="shared" si="45"/>
        <v>2.4377488976549668</v>
      </c>
      <c r="AA107" s="16">
        <f t="shared" si="46"/>
        <v>6.1937499338505342</v>
      </c>
      <c r="AB107" s="16">
        <f t="shared" si="47"/>
        <v>-23.307495024037085</v>
      </c>
      <c r="AC107" s="16">
        <f t="shared" si="48"/>
        <v>16.090906693461218</v>
      </c>
      <c r="AD107" s="16">
        <f t="shared" si="49"/>
        <v>32.697574934955583</v>
      </c>
      <c r="AE107" s="16">
        <f t="shared" si="69"/>
        <v>0.17307548389112246</v>
      </c>
      <c r="AF107" s="16">
        <f t="shared" si="70"/>
        <v>-4.0767253180836065E-2</v>
      </c>
      <c r="AG107" s="16">
        <f t="shared" si="50"/>
        <v>1.8124422290294964</v>
      </c>
      <c r="AH107" s="16">
        <f t="shared" si="51"/>
        <v>-0.4269136769998324</v>
      </c>
      <c r="AI107" s="16">
        <f t="shared" si="52"/>
        <v>26.000689935661406</v>
      </c>
      <c r="AJ107" s="16">
        <f t="shared" si="76"/>
        <v>-14.660805504435267</v>
      </c>
      <c r="AK107" s="16">
        <f t="shared" si="77"/>
        <v>0</v>
      </c>
      <c r="AL107" s="9">
        <f t="shared" si="53"/>
        <v>0</v>
      </c>
      <c r="AM107" s="16">
        <f t="shared" si="71"/>
        <v>92.152268193602325</v>
      </c>
      <c r="AN107" s="16">
        <f t="shared" si="72"/>
        <v>59.489529522389319</v>
      </c>
      <c r="AO107" s="16">
        <f t="shared" si="73"/>
        <v>32.662738671213006</v>
      </c>
    </row>
    <row r="108" spans="1:41">
      <c r="A108" s="4">
        <v>94</v>
      </c>
      <c r="B108" s="5">
        <f t="shared" si="54"/>
        <v>1.6406094968746698</v>
      </c>
      <c r="C108" s="2">
        <f t="shared" si="55"/>
        <v>14.80190752197473</v>
      </c>
      <c r="D108" s="10">
        <f t="shared" si="56"/>
        <v>3.6006358406582435</v>
      </c>
      <c r="E108" s="5">
        <f t="shared" si="57"/>
        <v>3.760381504394946</v>
      </c>
      <c r="F108" s="15">
        <f t="shared" si="39"/>
        <v>-3.2992692150779459</v>
      </c>
      <c r="G108" s="15">
        <f t="shared" si="40"/>
        <v>1.9790730578767637</v>
      </c>
      <c r="H108">
        <f t="shared" si="58"/>
        <v>0.67043910784881078</v>
      </c>
      <c r="I108">
        <f t="shared" si="59"/>
        <v>38.413331300253084</v>
      </c>
      <c r="J108" s="11">
        <f t="shared" si="60"/>
        <v>1.2434832940965903</v>
      </c>
      <c r="K108" s="9">
        <f t="shared" si="61"/>
        <v>71.246344646759539</v>
      </c>
      <c r="L108">
        <f t="shared" si="62"/>
        <v>2.656830892694487</v>
      </c>
      <c r="M108" s="9">
        <f t="shared" si="63"/>
        <v>152.22519703136899</v>
      </c>
      <c r="N108" s="16">
        <f t="shared" si="64"/>
        <v>2.9448953518802128</v>
      </c>
      <c r="O108" s="16">
        <f t="shared" si="41"/>
        <v>1.912057219587908</v>
      </c>
      <c r="P108" s="16">
        <f t="shared" si="42"/>
        <v>-1.4940244346252332</v>
      </c>
      <c r="Q108" s="16">
        <f t="shared" si="65"/>
        <v>0.9923087847160601</v>
      </c>
      <c r="R108" s="16">
        <f t="shared" si="66"/>
        <v>2.3172505367789493</v>
      </c>
      <c r="S108" s="16">
        <f t="shared" si="74"/>
        <v>0.18258801478317668</v>
      </c>
      <c r="T108" s="16">
        <f t="shared" si="67"/>
        <v>-0.14266882432240804</v>
      </c>
      <c r="U108" s="16">
        <f t="shared" si="75"/>
        <v>-0.66418511084457243</v>
      </c>
      <c r="V108" s="16">
        <f t="shared" si="68"/>
        <v>-1.5510124754821815</v>
      </c>
      <c r="W108" s="16">
        <f t="shared" si="43"/>
        <v>0.53294869060125027</v>
      </c>
      <c r="X108" s="16">
        <f t="shared" si="44"/>
        <v>-2.1587098210154916</v>
      </c>
      <c r="Y108" s="9">
        <f>-(B$6/B$7)*(SIN(H108)*COS(L108)-COS(H108)*SIN(L108)*U108)/(COS(L108))^2*T108*crank</f>
        <v>-0.43974884223666105</v>
      </c>
      <c r="Z108">
        <f t="shared" si="45"/>
        <v>2.5124017333550204</v>
      </c>
      <c r="AA108" s="16">
        <f t="shared" si="46"/>
        <v>5.581025637110625</v>
      </c>
      <c r="AB108" s="16">
        <f t="shared" si="47"/>
        <v>-22.605956383114687</v>
      </c>
      <c r="AC108" s="16">
        <f t="shared" si="48"/>
        <v>15.671535161466327</v>
      </c>
      <c r="AD108" s="16">
        <f t="shared" si="49"/>
        <v>31.308530791189746</v>
      </c>
      <c r="AE108" s="16">
        <f t="shared" si="69"/>
        <v>0.17712389036170872</v>
      </c>
      <c r="AF108" s="16">
        <f t="shared" si="70"/>
        <v>-4.1920500697666584E-2</v>
      </c>
      <c r="AG108" s="16">
        <f t="shared" si="50"/>
        <v>1.8548370424519605</v>
      </c>
      <c r="AH108" s="16">
        <f t="shared" si="51"/>
        <v>-0.43899045675531717</v>
      </c>
      <c r="AI108" s="16">
        <f t="shared" si="52"/>
        <v>24.876861472187702</v>
      </c>
      <c r="AJ108" s="16">
        <f t="shared" si="76"/>
        <v>-14.324811773259466</v>
      </c>
      <c r="AK108" s="16">
        <f t="shared" si="77"/>
        <v>0</v>
      </c>
      <c r="AL108" s="9">
        <f t="shared" si="53"/>
        <v>0</v>
      </c>
      <c r="AM108" s="16">
        <f t="shared" si="71"/>
        <v>90.57925986998606</v>
      </c>
      <c r="AN108" s="16">
        <f t="shared" si="72"/>
        <v>59.489529522389319</v>
      </c>
      <c r="AO108" s="16">
        <f t="shared" si="73"/>
        <v>31.089730347596742</v>
      </c>
    </row>
    <row r="109" spans="1:41">
      <c r="A109" s="4">
        <v>95</v>
      </c>
      <c r="B109" s="5">
        <f t="shared" si="54"/>
        <v>1.6580627893946132</v>
      </c>
      <c r="C109" s="2">
        <f t="shared" si="55"/>
        <v>14.77856356526795</v>
      </c>
      <c r="D109" s="10">
        <f t="shared" si="56"/>
        <v>3.5928545217559833</v>
      </c>
      <c r="E109" s="5">
        <f t="shared" si="57"/>
        <v>3.7557127130535903</v>
      </c>
      <c r="F109" s="15">
        <f t="shared" si="39"/>
        <v>-3.2988584094275222</v>
      </c>
      <c r="G109" s="15">
        <f t="shared" si="40"/>
        <v>1.9738532771757038</v>
      </c>
      <c r="H109">
        <f t="shared" si="58"/>
        <v>0.66791798895944443</v>
      </c>
      <c r="I109">
        <f t="shared" si="59"/>
        <v>38.268881828241682</v>
      </c>
      <c r="J109" s="11">
        <f t="shared" si="60"/>
        <v>1.2466775276092752</v>
      </c>
      <c r="K109" s="9">
        <f t="shared" si="61"/>
        <v>71.429360745815629</v>
      </c>
      <c r="L109">
        <f t="shared" si="62"/>
        <v>2.6585063159227103</v>
      </c>
      <c r="M109" s="9">
        <f t="shared" si="63"/>
        <v>152.32119171124438</v>
      </c>
      <c r="N109" s="16">
        <f t="shared" si="64"/>
        <v>2.9488002867889485</v>
      </c>
      <c r="O109" s="16">
        <f t="shared" si="41"/>
        <v>1.920855780892827</v>
      </c>
      <c r="P109" s="16">
        <f t="shared" si="42"/>
        <v>-1.5311280007987107</v>
      </c>
      <c r="Q109" s="16">
        <f t="shared" si="65"/>
        <v>1.0180853087604067</v>
      </c>
      <c r="R109" s="16">
        <f t="shared" si="66"/>
        <v>2.3682932839955129</v>
      </c>
      <c r="S109" s="16">
        <f t="shared" si="74"/>
        <v>0.18342821549744165</v>
      </c>
      <c r="T109" s="16">
        <f t="shared" si="67"/>
        <v>-0.14621195390011577</v>
      </c>
      <c r="U109" s="16">
        <f t="shared" si="75"/>
        <v>-0.66492501491013423</v>
      </c>
      <c r="V109" s="16">
        <f t="shared" si="68"/>
        <v>-1.5467637472243314</v>
      </c>
      <c r="W109" s="16">
        <f t="shared" si="43"/>
        <v>0.47546474768799024</v>
      </c>
      <c r="X109" s="16">
        <f t="shared" si="44"/>
        <v>-2.0933132095598475</v>
      </c>
      <c r="Y109" s="9">
        <f>-(B$6/B$7)*(SIN(H109)*COS(L109)-COS(H109)*SIN(L109)*U109)/(COS(L109))^2*T109*crank</f>
        <v>-0.44805033741150524</v>
      </c>
      <c r="Z109">
        <f t="shared" si="45"/>
        <v>2.5858784597469944</v>
      </c>
      <c r="AA109" s="16">
        <f t="shared" si="46"/>
        <v>4.9790551945917159</v>
      </c>
      <c r="AB109" s="16">
        <f t="shared" si="47"/>
        <v>-21.921124669385627</v>
      </c>
      <c r="AC109" s="16">
        <f t="shared" si="48"/>
        <v>15.261926565016214</v>
      </c>
      <c r="AD109" s="16">
        <f t="shared" si="49"/>
        <v>29.947490020609777</v>
      </c>
      <c r="AE109" s="16">
        <f t="shared" si="69"/>
        <v>0.18099525302442171</v>
      </c>
      <c r="AF109" s="16">
        <f t="shared" si="70"/>
        <v>-4.3047332301960783E-2</v>
      </c>
      <c r="AG109" s="16">
        <f t="shared" si="50"/>
        <v>1.8953778574538303</v>
      </c>
      <c r="AH109" s="16">
        <f t="shared" si="51"/>
        <v>-0.45079060972159535</v>
      </c>
      <c r="AI109" s="16">
        <f t="shared" si="52"/>
        <v>23.775989851964148</v>
      </c>
      <c r="AJ109" s="16">
        <f t="shared" si="76"/>
        <v>-13.996903786837613</v>
      </c>
      <c r="AK109" s="16">
        <f t="shared" si="77"/>
        <v>0</v>
      </c>
      <c r="AL109" s="9">
        <f t="shared" si="53"/>
        <v>0</v>
      </c>
      <c r="AM109" s="16">
        <f t="shared" si="71"/>
        <v>88.827722132347901</v>
      </c>
      <c r="AN109" s="16">
        <f t="shared" si="72"/>
        <v>59.489529522389319</v>
      </c>
      <c r="AO109" s="16">
        <f t="shared" si="73"/>
        <v>29.338192609958583</v>
      </c>
    </row>
    <row r="110" spans="1:41">
      <c r="A110" s="4">
        <v>96</v>
      </c>
      <c r="B110" s="5">
        <f t="shared" si="54"/>
        <v>1.6755160819145563</v>
      </c>
      <c r="C110" s="2">
        <f t="shared" si="55"/>
        <v>14.754705255741705</v>
      </c>
      <c r="D110" s="10">
        <f t="shared" si="56"/>
        <v>3.5849017519139017</v>
      </c>
      <c r="E110" s="5">
        <f t="shared" si="57"/>
        <v>3.7509410511483408</v>
      </c>
      <c r="F110" s="15">
        <f t="shared" si="39"/>
        <v>-3.2983565686104805</v>
      </c>
      <c r="G110" s="15">
        <f t="shared" si="40"/>
        <v>1.9686414610197054</v>
      </c>
      <c r="H110">
        <f t="shared" si="58"/>
        <v>0.66533597414922518</v>
      </c>
      <c r="I110">
        <f t="shared" si="59"/>
        <v>38.120943276975844</v>
      </c>
      <c r="J110" s="11">
        <f t="shared" si="60"/>
        <v>1.2498855943574629</v>
      </c>
      <c r="K110" s="9">
        <f t="shared" si="61"/>
        <v>71.613169430883048</v>
      </c>
      <c r="L110">
        <f t="shared" si="62"/>
        <v>2.6602241356633463</v>
      </c>
      <c r="M110" s="9">
        <f t="shared" si="63"/>
        <v>152.41961553234708</v>
      </c>
      <c r="N110" s="16">
        <f t="shared" si="64"/>
        <v>2.9527884157962472</v>
      </c>
      <c r="O110" s="16">
        <f t="shared" si="41"/>
        <v>1.9286601336379012</v>
      </c>
      <c r="P110" s="16">
        <f t="shared" si="42"/>
        <v>-1.5671042282593748</v>
      </c>
      <c r="Q110" s="16">
        <f t="shared" si="65"/>
        <v>1.0431873254966353</v>
      </c>
      <c r="R110" s="16">
        <f t="shared" si="66"/>
        <v>2.4170914049105514</v>
      </c>
      <c r="S110" s="16">
        <f t="shared" si="74"/>
        <v>0.18417347628764844</v>
      </c>
      <c r="T110" s="16">
        <f t="shared" si="67"/>
        <v>-0.14964743056061361</v>
      </c>
      <c r="U110" s="16">
        <f t="shared" si="75"/>
        <v>-0.66567832993171872</v>
      </c>
      <c r="V110" s="16">
        <f t="shared" si="68"/>
        <v>-1.5423935187739746</v>
      </c>
      <c r="W110" s="16">
        <f t="shared" si="43"/>
        <v>0.41902285359406055</v>
      </c>
      <c r="X110" s="16">
        <f t="shared" si="44"/>
        <v>-2.0295282784341926</v>
      </c>
      <c r="Y110" s="9">
        <f>-(B$6/B$7)*(SIN(H110)*COS(L110)-COS(H110)*SIN(L110)*U110)/(COS(L110))^2*T110*crank</f>
        <v>-0.45584417439058444</v>
      </c>
      <c r="Z110">
        <f t="shared" si="45"/>
        <v>2.6582064810331496</v>
      </c>
      <c r="AA110" s="16">
        <f t="shared" si="46"/>
        <v>4.3879970617911068</v>
      </c>
      <c r="AB110" s="16">
        <f t="shared" si="47"/>
        <v>-21.253170432605334</v>
      </c>
      <c r="AC110" s="16">
        <f t="shared" si="48"/>
        <v>14.862130332445791</v>
      </c>
      <c r="AD110" s="16">
        <f t="shared" si="49"/>
        <v>28.615065712635612</v>
      </c>
      <c r="AE110" s="16">
        <f t="shared" si="69"/>
        <v>0.18469326813290285</v>
      </c>
      <c r="AF110" s="16">
        <f t="shared" si="70"/>
        <v>-4.4148391507297255E-2</v>
      </c>
      <c r="AG110" s="16">
        <f t="shared" si="50"/>
        <v>1.9341033811127248</v>
      </c>
      <c r="AH110" s="16">
        <f t="shared" si="51"/>
        <v>-0.46232087475710359</v>
      </c>
      <c r="AI110" s="16">
        <f t="shared" si="52"/>
        <v>22.698583735805684</v>
      </c>
      <c r="AJ110" s="16">
        <f t="shared" si="76"/>
        <v>-13.677076620762829</v>
      </c>
      <c r="AK110" s="16">
        <f t="shared" si="77"/>
        <v>0</v>
      </c>
      <c r="AL110" s="9">
        <f t="shared" si="53"/>
        <v>0</v>
      </c>
      <c r="AM110" s="16">
        <f t="shared" si="71"/>
        <v>86.916982245007787</v>
      </c>
      <c r="AN110" s="16">
        <f t="shared" si="72"/>
        <v>59.489529522389319</v>
      </c>
      <c r="AO110" s="16">
        <f t="shared" si="73"/>
        <v>27.427452722618469</v>
      </c>
    </row>
    <row r="111" spans="1:41">
      <c r="A111" s="4">
        <v>97</v>
      </c>
      <c r="B111" s="5">
        <f t="shared" si="54"/>
        <v>1.6929693744344996</v>
      </c>
      <c r="C111" s="2">
        <f t="shared" si="55"/>
        <v>14.730339860868201</v>
      </c>
      <c r="D111" s="10">
        <f t="shared" si="56"/>
        <v>3.5767799536227334</v>
      </c>
      <c r="E111" s="5">
        <f t="shared" si="57"/>
        <v>3.7460679721736398</v>
      </c>
      <c r="F111" s="15">
        <f t="shared" si="39"/>
        <v>-3.2977638454923954</v>
      </c>
      <c r="G111" s="15">
        <f t="shared" si="40"/>
        <v>1.963439196978457</v>
      </c>
      <c r="H111">
        <f t="shared" si="58"/>
        <v>0.66269491882839981</v>
      </c>
      <c r="I111">
        <f t="shared" si="59"/>
        <v>37.969621953631986</v>
      </c>
      <c r="J111" s="11">
        <f t="shared" si="60"/>
        <v>1.2531058525370218</v>
      </c>
      <c r="K111" s="9">
        <f t="shared" si="61"/>
        <v>71.797676633514257</v>
      </c>
      <c r="L111">
        <f t="shared" si="62"/>
        <v>2.6619832413712103</v>
      </c>
      <c r="M111" s="9">
        <f t="shared" si="63"/>
        <v>152.52040486512507</v>
      </c>
      <c r="N111" s="16">
        <f t="shared" si="64"/>
        <v>2.9568560378231439</v>
      </c>
      <c r="O111" s="16">
        <f t="shared" si="41"/>
        <v>1.935488558861947</v>
      </c>
      <c r="P111" s="16">
        <f t="shared" si="42"/>
        <v>-1.60198132405175</v>
      </c>
      <c r="Q111" s="16">
        <f t="shared" si="65"/>
        <v>1.0676311952573239</v>
      </c>
      <c r="R111" s="16">
        <f t="shared" si="66"/>
        <v>2.4636929771413523</v>
      </c>
      <c r="S111" s="16">
        <f t="shared" si="74"/>
        <v>0.18482554286441263</v>
      </c>
      <c r="T111" s="16">
        <f t="shared" si="67"/>
        <v>-0.15297794787824126</v>
      </c>
      <c r="U111" s="16">
        <f t="shared" si="75"/>
        <v>-0.66644422080842891</v>
      </c>
      <c r="V111" s="16">
        <f t="shared" si="68"/>
        <v>-1.5379036822415326</v>
      </c>
      <c r="W111" s="16">
        <f t="shared" si="43"/>
        <v>0.36363294349778297</v>
      </c>
      <c r="X111" s="16">
        <f t="shared" si="44"/>
        <v>-1.9673625762283382</v>
      </c>
      <c r="Y111" s="9">
        <f>-(B$6/B$7)*(SIN(H111)*COS(L111)-COS(H111)*SIN(L111)*U111)/(COS(L111))^2*T111*crank</f>
        <v>-0.46314358864257638</v>
      </c>
      <c r="Z111">
        <f t="shared" si="45"/>
        <v>2.7294125610605389</v>
      </c>
      <c r="AA111" s="16">
        <f t="shared" si="46"/>
        <v>3.8079552796528913</v>
      </c>
      <c r="AB111" s="16">
        <f t="shared" si="47"/>
        <v>-20.602172721421457</v>
      </c>
      <c r="AC111" s="16">
        <f t="shared" si="48"/>
        <v>14.472146325648106</v>
      </c>
      <c r="AD111" s="16">
        <f t="shared" si="49"/>
        <v>27.311689341998875</v>
      </c>
      <c r="AE111" s="16">
        <f t="shared" si="69"/>
        <v>0.18822170081686215</v>
      </c>
      <c r="AF111" s="16">
        <f t="shared" si="70"/>
        <v>-4.5224319895335742E-2</v>
      </c>
      <c r="AG111" s="16">
        <f t="shared" si="50"/>
        <v>1.9710530417747671</v>
      </c>
      <c r="AH111" s="16">
        <f t="shared" si="51"/>
        <v>-0.47358797048927165</v>
      </c>
      <c r="AI111" s="16">
        <f t="shared" si="52"/>
        <v>21.645002501161745</v>
      </c>
      <c r="AJ111" s="16">
        <f t="shared" si="76"/>
        <v>-13.365287369418802</v>
      </c>
      <c r="AK111" s="16">
        <f t="shared" si="77"/>
        <v>0</v>
      </c>
      <c r="AL111" s="9">
        <f t="shared" si="53"/>
        <v>0</v>
      </c>
      <c r="AM111" s="16">
        <f t="shared" si="71"/>
        <v>84.865249968919755</v>
      </c>
      <c r="AN111" s="16">
        <f t="shared" si="72"/>
        <v>59.489529522389319</v>
      </c>
      <c r="AO111" s="16">
        <f t="shared" si="73"/>
        <v>25.375720446530437</v>
      </c>
    </row>
    <row r="112" spans="1:41">
      <c r="A112" s="4">
        <v>98</v>
      </c>
      <c r="B112" s="5">
        <f t="shared" si="54"/>
        <v>1.7104226669544429</v>
      </c>
      <c r="C112" s="2">
        <f t="shared" si="55"/>
        <v>14.705474802582746</v>
      </c>
      <c r="D112" s="10">
        <f t="shared" si="56"/>
        <v>3.5684916008609151</v>
      </c>
      <c r="E112" s="5">
        <f t="shared" si="57"/>
        <v>3.7410949605165493</v>
      </c>
      <c r="F112" s="15">
        <f t="shared" si="39"/>
        <v>-3.2970804206224695</v>
      </c>
      <c r="G112" s="15">
        <f t="shared" si="40"/>
        <v>1.9582480697119817</v>
      </c>
      <c r="H112">
        <f t="shared" si="58"/>
        <v>0.65999663132475095</v>
      </c>
      <c r="I112">
        <f t="shared" si="59"/>
        <v>37.815021467760012</v>
      </c>
      <c r="J112" s="11">
        <f t="shared" si="60"/>
        <v>1.256336690933521</v>
      </c>
      <c r="K112" s="9">
        <f t="shared" si="61"/>
        <v>71.98279003792247</v>
      </c>
      <c r="L112">
        <f t="shared" si="62"/>
        <v>2.6637825497470602</v>
      </c>
      <c r="M112" s="9">
        <f t="shared" si="63"/>
        <v>152.6234976411038</v>
      </c>
      <c r="N112" s="16">
        <f t="shared" si="64"/>
        <v>2.9609995324415319</v>
      </c>
      <c r="O112" s="16">
        <f t="shared" si="41"/>
        <v>1.9413594696302923</v>
      </c>
      <c r="P112" s="16">
        <f t="shared" si="42"/>
        <v>-1.6357875572881215</v>
      </c>
      <c r="Q112" s="16">
        <f t="shared" si="65"/>
        <v>1.0914332405474403</v>
      </c>
      <c r="R112" s="16">
        <f t="shared" si="66"/>
        <v>2.5081466586623256</v>
      </c>
      <c r="S112" s="16">
        <f t="shared" si="74"/>
        <v>0.18538617354595274</v>
      </c>
      <c r="T112" s="16">
        <f t="shared" si="67"/>
        <v>-0.15620620535437288</v>
      </c>
      <c r="U112" s="16">
        <f t="shared" si="75"/>
        <v>-0.66722187467721339</v>
      </c>
      <c r="V112" s="16">
        <f t="shared" si="68"/>
        <v>-1.533296085721815</v>
      </c>
      <c r="W112" s="16">
        <f t="shared" si="43"/>
        <v>0.30930029952219373</v>
      </c>
      <c r="X112" s="16">
        <f t="shared" si="44"/>
        <v>-1.90681581267402</v>
      </c>
      <c r="Y112" s="9">
        <f>-(B$6/B$7)*(SIN(H112)*COS(L112)-COS(H112)*SIN(L112)*U112)/(COS(L112))^2*T112*crank</f>
        <v>-0.46996201715509367</v>
      </c>
      <c r="Z112">
        <f t="shared" si="45"/>
        <v>2.799522742210355</v>
      </c>
      <c r="AA112" s="16">
        <f t="shared" si="46"/>
        <v>3.2389851624401551</v>
      </c>
      <c r="AB112" s="16">
        <f t="shared" si="47"/>
        <v>-19.968128496151841</v>
      </c>
      <c r="AC112" s="16">
        <f t="shared" si="48"/>
        <v>14.091930149058246</v>
      </c>
      <c r="AD112" s="16">
        <f t="shared" si="49"/>
        <v>26.037628794287031</v>
      </c>
      <c r="AE112" s="16">
        <f t="shared" si="69"/>
        <v>0.19158436250628214</v>
      </c>
      <c r="AF112" s="16">
        <f t="shared" si="70"/>
        <v>-4.6275754262968233E-2</v>
      </c>
      <c r="AG112" s="16">
        <f t="shared" si="50"/>
        <v>2.0062667526413995</v>
      </c>
      <c r="AH112" s="16">
        <f t="shared" si="51"/>
        <v>-0.48459856543955854</v>
      </c>
      <c r="AI112" s="16">
        <f t="shared" si="52"/>
        <v>20.615470997565062</v>
      </c>
      <c r="AJ112" s="16">
        <f t="shared" si="76"/>
        <v>-13.061459366086657</v>
      </c>
      <c r="AK112" s="16">
        <f t="shared" si="77"/>
        <v>0</v>
      </c>
      <c r="AL112" s="9">
        <f t="shared" si="53"/>
        <v>0</v>
      </c>
      <c r="AM112" s="16">
        <f t="shared" si="71"/>
        <v>82.689609080263892</v>
      </c>
      <c r="AN112" s="16">
        <f t="shared" si="72"/>
        <v>59.489529522389319</v>
      </c>
      <c r="AO112" s="16">
        <f t="shared" si="73"/>
        <v>23.200079557874574</v>
      </c>
    </row>
    <row r="113" spans="1:42">
      <c r="A113" s="4">
        <v>99</v>
      </c>
      <c r="B113" s="5">
        <f t="shared" si="54"/>
        <v>1.7278759594743864</v>
      </c>
      <c r="C113" s="2">
        <f t="shared" si="55"/>
        <v>14.680117655022968</v>
      </c>
      <c r="D113" s="10">
        <f t="shared" si="56"/>
        <v>3.5600392183409895</v>
      </c>
      <c r="E113" s="5">
        <f t="shared" si="57"/>
        <v>3.7360235310045935</v>
      </c>
      <c r="F113" s="15">
        <f t="shared" si="39"/>
        <v>-3.29630650217854</v>
      </c>
      <c r="G113" s="15">
        <f t="shared" si="40"/>
        <v>1.9530696604879321</v>
      </c>
      <c r="H113">
        <f t="shared" si="58"/>
        <v>0.6572428728899784</v>
      </c>
      <c r="I113">
        <f t="shared" si="59"/>
        <v>37.657242731648992</v>
      </c>
      <c r="J113" s="11">
        <f t="shared" si="60"/>
        <v>1.2595765290771277</v>
      </c>
      <c r="K113" s="9">
        <f t="shared" si="61"/>
        <v>72.168419089856627</v>
      </c>
      <c r="L113">
        <f t="shared" si="62"/>
        <v>2.6656210046154309</v>
      </c>
      <c r="M113" s="9">
        <f t="shared" si="63"/>
        <v>152.72883334588673</v>
      </c>
      <c r="N113" s="16">
        <f t="shared" si="64"/>
        <v>2.965215360622254</v>
      </c>
      <c r="O113" s="16">
        <f t="shared" si="41"/>
        <v>1.9462913343543546</v>
      </c>
      <c r="P113" s="16">
        <f t="shared" si="42"/>
        <v>-1.6685511298286804</v>
      </c>
      <c r="Q113" s="16">
        <f t="shared" si="65"/>
        <v>1.1146096764914928</v>
      </c>
      <c r="R113" s="16">
        <f t="shared" si="66"/>
        <v>2.5505014295581336</v>
      </c>
      <c r="S113" s="16">
        <f t="shared" si="74"/>
        <v>0.18585713193564982</v>
      </c>
      <c r="T113" s="16">
        <f t="shared" si="67"/>
        <v>-0.15933489606828077</v>
      </c>
      <c r="U113" s="16">
        <f t="shared" si="75"/>
        <v>-0.66801050118610172</v>
      </c>
      <c r="V113" s="16">
        <f t="shared" si="68"/>
        <v>-1.5285725345557784</v>
      </c>
      <c r="W113" s="16">
        <f t="shared" si="43"/>
        <v>0.25602606492048513</v>
      </c>
      <c r="X113" s="16">
        <f t="shared" si="44"/>
        <v>-1.8478807090463509</v>
      </c>
      <c r="Y113" s="9">
        <f>-(B$6/B$7)*(SIN(H113)*COS(L113)-COS(H113)*SIN(L113)*U113)/(COS(L113))^2*T113*crank</f>
        <v>-0.47631302456280289</v>
      </c>
      <c r="Z113">
        <f t="shared" si="45"/>
        <v>2.8685622761102372</v>
      </c>
      <c r="AA113" s="16">
        <f t="shared" si="46"/>
        <v>2.6810986822723319</v>
      </c>
      <c r="AB113" s="16">
        <f t="shared" si="47"/>
        <v>-19.350961534167716</v>
      </c>
      <c r="AC113" s="16">
        <f t="shared" si="48"/>
        <v>13.721398148158732</v>
      </c>
      <c r="AD113" s="16">
        <f t="shared" si="49"/>
        <v>24.793005491586452</v>
      </c>
      <c r="AE113" s="16">
        <f t="shared" si="69"/>
        <v>0.19478509064692365</v>
      </c>
      <c r="AF113" s="16">
        <f t="shared" si="70"/>
        <v>-4.7303324095012179E-2</v>
      </c>
      <c r="AG113" s="16">
        <f t="shared" si="50"/>
        <v>2.0397846993506574</v>
      </c>
      <c r="AH113" s="16">
        <f t="shared" si="51"/>
        <v>-0.49535925155755772</v>
      </c>
      <c r="AI113" s="16">
        <f t="shared" si="52"/>
        <v>19.61009357310806</v>
      </c>
      <c r="AJ113" s="16">
        <f t="shared" si="76"/>
        <v>-12.765486142840345</v>
      </c>
      <c r="AK113" s="16">
        <f t="shared" si="77"/>
        <v>0</v>
      </c>
      <c r="AL113" s="9">
        <f t="shared" si="53"/>
        <v>0</v>
      </c>
      <c r="AM113" s="16">
        <f t="shared" si="71"/>
        <v>80.406022706201369</v>
      </c>
      <c r="AN113" s="16">
        <f t="shared" si="72"/>
        <v>59.489529522389319</v>
      </c>
      <c r="AO113" s="16">
        <f t="shared" si="73"/>
        <v>20.916493183812051</v>
      </c>
    </row>
    <row r="114" spans="1:42">
      <c r="A114" s="4">
        <v>100</v>
      </c>
      <c r="B114" s="5">
        <f t="shared" si="54"/>
        <v>1.7453292519943295</v>
      </c>
      <c r="C114" s="2">
        <f t="shared" si="55"/>
        <v>14.654276142221656</v>
      </c>
      <c r="D114" s="10">
        <f t="shared" si="56"/>
        <v>3.551425380740552</v>
      </c>
      <c r="E114" s="5">
        <f t="shared" si="57"/>
        <v>3.730855228444331</v>
      </c>
      <c r="F114" s="15">
        <f t="shared" si="39"/>
        <v>-3.2954423259036609</v>
      </c>
      <c r="G114" s="15">
        <f t="shared" si="40"/>
        <v>1.9479055466999222</v>
      </c>
      <c r="H114">
        <f t="shared" si="58"/>
        <v>0.65443535790949214</v>
      </c>
      <c r="I114">
        <f t="shared" si="59"/>
        <v>37.496383972347381</v>
      </c>
      <c r="J114" s="11">
        <f t="shared" si="60"/>
        <v>1.2628238172770283</v>
      </c>
      <c r="K114" s="9">
        <f t="shared" si="61"/>
        <v>72.354474998573579</v>
      </c>
      <c r="L114">
        <f t="shared" si="62"/>
        <v>2.6674975766933451</v>
      </c>
      <c r="M114" s="9">
        <f t="shared" si="63"/>
        <v>152.83635300590331</v>
      </c>
      <c r="N114" s="16">
        <f t="shared" si="64"/>
        <v>2.9695000650761276</v>
      </c>
      <c r="O114" s="16">
        <f t="shared" si="41"/>
        <v>1.9503026088195794</v>
      </c>
      <c r="P114" s="16">
        <f t="shared" si="42"/>
        <v>-1.7003000613598294</v>
      </c>
      <c r="Q114" s="16">
        <f t="shared" si="65"/>
        <v>1.1371765493438966</v>
      </c>
      <c r="R114" s="16">
        <f t="shared" si="66"/>
        <v>2.5908063615215489</v>
      </c>
      <c r="S114" s="16">
        <f t="shared" si="74"/>
        <v>0.18624018043119311</v>
      </c>
      <c r="T114" s="16">
        <f t="shared" si="67"/>
        <v>-0.16236669570292189</v>
      </c>
      <c r="U114" s="16">
        <f t="shared" si="75"/>
        <v>-0.66880933265063236</v>
      </c>
      <c r="V114" s="16">
        <f t="shared" si="68"/>
        <v>-1.5237347926986071</v>
      </c>
      <c r="W114" s="16">
        <f t="shared" si="43"/>
        <v>0.20380772757124976</v>
      </c>
      <c r="X114" s="16">
        <f t="shared" si="44"/>
        <v>-1.7905437973087823</v>
      </c>
      <c r="Y114" s="9">
        <f>-(B$6/B$7)*(SIN(H114)*COS(L114)-COS(H114)*SIN(L114)*U114)/(COS(L114))^2*T114*crank</f>
        <v>-0.48221023678903446</v>
      </c>
      <c r="Z114">
        <f t="shared" si="45"/>
        <v>2.9365555651587036</v>
      </c>
      <c r="AA114" s="16">
        <f t="shared" si="46"/>
        <v>2.1342695322755607</v>
      </c>
      <c r="AB114" s="16">
        <f t="shared" si="47"/>
        <v>-18.750530798520142</v>
      </c>
      <c r="AC114" s="16">
        <f t="shared" si="48"/>
        <v>13.360432085404119</v>
      </c>
      <c r="AD114" s="16">
        <f t="shared" si="49"/>
        <v>23.577810551646046</v>
      </c>
      <c r="AE114" s="16">
        <f t="shared" si="69"/>
        <v>0.1978277305863424</v>
      </c>
      <c r="AF114" s="16">
        <f t="shared" si="70"/>
        <v>-4.830764934140707E-2</v>
      </c>
      <c r="AG114" s="16">
        <f t="shared" si="50"/>
        <v>2.0716471502879803</v>
      </c>
      <c r="AH114" s="16">
        <f t="shared" si="51"/>
        <v>-0.50587652094385427</v>
      </c>
      <c r="AI114" s="16">
        <f t="shared" si="52"/>
        <v>18.628867315908828</v>
      </c>
      <c r="AJ114" s="16">
        <f t="shared" si="76"/>
        <v>-12.477235122876346</v>
      </c>
      <c r="AK114" s="16">
        <f t="shared" si="77"/>
        <v>0</v>
      </c>
      <c r="AL114" s="9">
        <f t="shared" si="53"/>
        <v>0</v>
      </c>
      <c r="AM114" s="16">
        <f t="shared" si="71"/>
        <v>78.029350170856659</v>
      </c>
      <c r="AN114" s="16">
        <f t="shared" si="72"/>
        <v>59.489529522389319</v>
      </c>
      <c r="AO114" s="16">
        <f t="shared" si="73"/>
        <v>18.539820648467341</v>
      </c>
    </row>
    <row r="115" spans="1:42">
      <c r="A115" s="4">
        <v>101</v>
      </c>
      <c r="B115" s="5">
        <f t="shared" si="54"/>
        <v>1.7627825445142729</v>
      </c>
      <c r="C115" s="2">
        <f t="shared" si="55"/>
        <v>14.627958135753939</v>
      </c>
      <c r="D115" s="10">
        <f t="shared" si="56"/>
        <v>3.5426527119179796</v>
      </c>
      <c r="E115" s="5">
        <f t="shared" si="57"/>
        <v>3.7255916271507878</v>
      </c>
      <c r="F115" s="15">
        <f t="shared" si="39"/>
        <v>-3.2944881550342977</v>
      </c>
      <c r="G115" s="15">
        <f t="shared" si="40"/>
        <v>1.9427573013870378</v>
      </c>
      <c r="H115">
        <f t="shared" si="58"/>
        <v>0.65157575429237236</v>
      </c>
      <c r="I115">
        <f t="shared" si="59"/>
        <v>37.332540754006068</v>
      </c>
      <c r="J115" s="11">
        <f t="shared" si="60"/>
        <v>1.266077036549456</v>
      </c>
      <c r="K115" s="9">
        <f t="shared" si="61"/>
        <v>72.540870732714296</v>
      </c>
      <c r="L115">
        <f t="shared" si="62"/>
        <v>2.6694112632628793</v>
      </c>
      <c r="M115" s="9">
        <f t="shared" si="63"/>
        <v>152.94599916964847</v>
      </c>
      <c r="N115" s="16">
        <f t="shared" si="64"/>
        <v>2.9738502702327776</v>
      </c>
      <c r="O115" s="16">
        <f t="shared" si="41"/>
        <v>1.9534116763765155</v>
      </c>
      <c r="P115" s="16">
        <f t="shared" si="42"/>
        <v>-1.7310620879606573</v>
      </c>
      <c r="Q115" s="16">
        <f t="shared" si="65"/>
        <v>1.1591496825196195</v>
      </c>
      <c r="R115" s="16">
        <f t="shared" si="66"/>
        <v>2.6291104134477883</v>
      </c>
      <c r="S115" s="16">
        <f t="shared" si="74"/>
        <v>0.18653707451324894</v>
      </c>
      <c r="T115" s="16">
        <f t="shared" si="67"/>
        <v>-0.16530425285874956</v>
      </c>
      <c r="U115" s="16">
        <f t="shared" si="75"/>
        <v>-0.66961762410567216</v>
      </c>
      <c r="V115" s="16">
        <f t="shared" si="68"/>
        <v>-1.5187845841769376</v>
      </c>
      <c r="W115" s="16">
        <f t="shared" si="43"/>
        <v>0.15263957180848134</v>
      </c>
      <c r="X115" s="16">
        <f t="shared" si="44"/>
        <v>-1.7347861664395103</v>
      </c>
      <c r="Y115" s="9">
        <f>-(B$6/B$7)*(SIN(H115)*COS(L115)-COS(H115)*SIN(L115)*U115)/(COS(L115))^2*T115*crank</f>
        <v>-0.48766728179928998</v>
      </c>
      <c r="Z115">
        <f t="shared" si="45"/>
        <v>3.0035261138816454</v>
      </c>
      <c r="AA115" s="16">
        <f t="shared" si="46"/>
        <v>1.5984378581353891</v>
      </c>
      <c r="AB115" s="16">
        <f t="shared" si="47"/>
        <v>-18.166638253451886</v>
      </c>
      <c r="AC115" s="16">
        <f t="shared" si="48"/>
        <v>13.008883488325248</v>
      </c>
      <c r="AD115" s="16">
        <f t="shared" si="49"/>
        <v>22.391919939721451</v>
      </c>
      <c r="AE115" s="16">
        <f t="shared" si="69"/>
        <v>0.20071611950243889</v>
      </c>
      <c r="AF115" s="16">
        <f t="shared" si="70"/>
        <v>-4.9289338477503525E-2</v>
      </c>
      <c r="AG115" s="16">
        <f t="shared" si="50"/>
        <v>2.1018942882863767</v>
      </c>
      <c r="AH115" s="16">
        <f t="shared" si="51"/>
        <v>-0.5161567455374193</v>
      </c>
      <c r="AI115" s="16">
        <f t="shared" si="52"/>
        <v>17.671694475773258</v>
      </c>
      <c r="AJ115" s="16">
        <f t="shared" si="76"/>
        <v>-12.196551043159003</v>
      </c>
      <c r="AK115" s="16">
        <f t="shared" si="77"/>
        <v>0</v>
      </c>
      <c r="AL115" s="9">
        <f t="shared" si="53"/>
        <v>0</v>
      </c>
      <c r="AM115" s="16">
        <f t="shared" si="71"/>
        <v>75.573373253722252</v>
      </c>
      <c r="AN115" s="16">
        <f t="shared" si="72"/>
        <v>59.489529522389319</v>
      </c>
      <c r="AO115" s="16">
        <f t="shared" si="73"/>
        <v>16.083843731332934</v>
      </c>
    </row>
    <row r="116" spans="1:42">
      <c r="A116" s="4">
        <v>102</v>
      </c>
      <c r="B116" s="5">
        <f t="shared" si="54"/>
        <v>1.780235837034216</v>
      </c>
      <c r="C116" s="2">
        <f t="shared" si="55"/>
        <v>14.601171652339536</v>
      </c>
      <c r="D116" s="10">
        <f t="shared" si="56"/>
        <v>3.5337238841131788</v>
      </c>
      <c r="E116" s="5">
        <f t="shared" si="57"/>
        <v>3.7202343304679077</v>
      </c>
      <c r="F116" s="15">
        <f t="shared" si="39"/>
        <v>-3.2934442802201405</v>
      </c>
      <c r="G116" s="15">
        <f t="shared" si="40"/>
        <v>1.9376264927546736</v>
      </c>
      <c r="H116">
        <f t="shared" si="58"/>
        <v>0.64866568401978875</v>
      </c>
      <c r="I116">
        <f t="shared" si="59"/>
        <v>37.165806009300546</v>
      </c>
      <c r="J116" s="11">
        <f t="shared" si="60"/>
        <v>1.2693346984524445</v>
      </c>
      <c r="K116" s="9">
        <f t="shared" si="61"/>
        <v>72.727521010836099</v>
      </c>
      <c r="L116">
        <f t="shared" si="62"/>
        <v>2.6713610877596734</v>
      </c>
      <c r="M116" s="9">
        <f t="shared" si="63"/>
        <v>153.05771588410602</v>
      </c>
      <c r="N116" s="16">
        <f t="shared" si="64"/>
        <v>2.9782626818993658</v>
      </c>
      <c r="O116" s="16">
        <f t="shared" si="41"/>
        <v>1.9556367957385898</v>
      </c>
      <c r="P116" s="16">
        <f t="shared" si="42"/>
        <v>-1.7608645732299306</v>
      </c>
      <c r="Q116" s="16">
        <f t="shared" si="65"/>
        <v>1.1805446295984827</v>
      </c>
      <c r="R116" s="16">
        <f t="shared" si="66"/>
        <v>2.6654622514279231</v>
      </c>
      <c r="S116" s="16">
        <f t="shared" si="74"/>
        <v>0.18674955776051511</v>
      </c>
      <c r="T116" s="16">
        <f t="shared" si="67"/>
        <v>-0.16815018056696651</v>
      </c>
      <c r="U116" s="16">
        <f t="shared" si="75"/>
        <v>-0.67043465326412088</v>
      </c>
      <c r="V116" s="16">
        <f t="shared" si="68"/>
        <v>-1.5137235946196028</v>
      </c>
      <c r="W116" s="16">
        <f t="shared" si="43"/>
        <v>0.102513098240438</v>
      </c>
      <c r="X116" s="16">
        <f t="shared" si="44"/>
        <v>-1.6805841554197738</v>
      </c>
      <c r="Y116" s="9">
        <f>-(B$6/B$7)*(SIN(H116)*COS(L116)-COS(H116)*SIN(L116)*U116)/(COS(L116))^2*T116*crank</f>
        <v>-0.49269773704268366</v>
      </c>
      <c r="Z116">
        <f t="shared" si="45"/>
        <v>3.0694964891811889</v>
      </c>
      <c r="AA116" s="16">
        <f t="shared" si="46"/>
        <v>1.0735146544296292</v>
      </c>
      <c r="AB116" s="16">
        <f t="shared" si="47"/>
        <v>-17.599036121353897</v>
      </c>
      <c r="AC116" s="16">
        <f t="shared" si="48"/>
        <v>12.666577670271657</v>
      </c>
      <c r="AD116" s="16">
        <f t="shared" si="49"/>
        <v>21.23510859400325</v>
      </c>
      <c r="AE116" s="16">
        <f t="shared" si="69"/>
        <v>0.20345407224252141</v>
      </c>
      <c r="AF116" s="16">
        <f t="shared" si="70"/>
        <v>-5.0248986826048989E-2</v>
      </c>
      <c r="AG116" s="16">
        <f t="shared" si="50"/>
        <v>2.130566062333441</v>
      </c>
      <c r="AH116" s="16">
        <f t="shared" si="51"/>
        <v>-0.52620615954348604</v>
      </c>
      <c r="AI116" s="16">
        <f t="shared" si="52"/>
        <v>16.738394049228063</v>
      </c>
      <c r="AJ116" s="16">
        <f t="shared" si="76"/>
        <v>-11.923259109577467</v>
      </c>
      <c r="AK116" s="16">
        <f t="shared" si="77"/>
        <v>0</v>
      </c>
      <c r="AL116" s="9">
        <f t="shared" si="53"/>
        <v>0</v>
      </c>
      <c r="AM116" s="16">
        <f t="shared" si="71"/>
        <v>73.050829975865128</v>
      </c>
      <c r="AN116" s="16">
        <f t="shared" si="72"/>
        <v>59.489529522389319</v>
      </c>
      <c r="AO116" s="16">
        <f t="shared" si="73"/>
        <v>13.561300453475809</v>
      </c>
    </row>
    <row r="117" spans="1:42">
      <c r="A117" s="4">
        <v>103</v>
      </c>
      <c r="B117" s="5">
        <f t="shared" si="54"/>
        <v>1.7976891295541593</v>
      </c>
      <c r="C117" s="2">
        <f t="shared" si="55"/>
        <v>14.573924851400783</v>
      </c>
      <c r="D117" s="10">
        <f t="shared" si="56"/>
        <v>3.5246416171335944</v>
      </c>
      <c r="E117" s="5">
        <f t="shared" si="57"/>
        <v>3.7147849702801565</v>
      </c>
      <c r="F117" s="15">
        <f t="shared" si="39"/>
        <v>-3.2923110194355694</v>
      </c>
      <c r="G117" s="15">
        <f t="shared" si="40"/>
        <v>1.9325146836968419</v>
      </c>
      <c r="H117">
        <f t="shared" si="58"/>
        <v>0.6457067238317209</v>
      </c>
      <c r="I117">
        <f t="shared" si="59"/>
        <v>36.996270078777016</v>
      </c>
      <c r="J117" s="11">
        <f t="shared" si="60"/>
        <v>1.2725953448395295</v>
      </c>
      <c r="K117" s="9">
        <f t="shared" si="61"/>
        <v>72.914342287300656</v>
      </c>
      <c r="L117">
        <f t="shared" si="62"/>
        <v>2.6733460992885449</v>
      </c>
      <c r="M117" s="9">
        <f t="shared" si="63"/>
        <v>153.17144866699516</v>
      </c>
      <c r="N117" s="16">
        <f t="shared" si="64"/>
        <v>2.9827340866384517</v>
      </c>
      <c r="O117" s="16">
        <f t="shared" si="41"/>
        <v>1.9569960558286796</v>
      </c>
      <c r="P117" s="16">
        <f t="shared" si="42"/>
        <v>-1.7897344310444907</v>
      </c>
      <c r="Q117" s="16">
        <f t="shared" si="65"/>
        <v>1.2013766337611702</v>
      </c>
      <c r="R117" s="16">
        <f t="shared" si="66"/>
        <v>2.6999100914275469</v>
      </c>
      <c r="S117" s="16">
        <f t="shared" si="74"/>
        <v>0.18687935753788626</v>
      </c>
      <c r="T117" s="16">
        <f t="shared" si="67"/>
        <v>-0.17090704891349492</v>
      </c>
      <c r="U117" s="16">
        <f t="shared" si="75"/>
        <v>-0.67125972039329096</v>
      </c>
      <c r="V117" s="16">
        <f t="shared" si="68"/>
        <v>-1.5085534728478553</v>
      </c>
      <c r="W117" s="16">
        <f t="shared" si="43"/>
        <v>5.3417411730893032E-2</v>
      </c>
      <c r="X117" s="16">
        <f t="shared" si="44"/>
        <v>-1.6279099932246726</v>
      </c>
      <c r="Y117" s="9">
        <f>-(B$6/B$7)*(SIN(H117)*COS(L117)-COS(H117)*SIN(L117)*U117)/(COS(L117))^2*T117*crank</f>
        <v>-0.49731508314487316</v>
      </c>
      <c r="Z117">
        <f t="shared" si="45"/>
        <v>3.1344882885836598</v>
      </c>
      <c r="AA117" s="16">
        <f t="shared" si="46"/>
        <v>0.55938582755851596</v>
      </c>
      <c r="AB117" s="16">
        <f t="shared" si="47"/>
        <v>-17.047433584733472</v>
      </c>
      <c r="AC117" s="16">
        <f t="shared" si="48"/>
        <v>12.333317428893521</v>
      </c>
      <c r="AD117" s="16">
        <f t="shared" si="49"/>
        <v>20.10706352360895</v>
      </c>
      <c r="AE117" s="16">
        <f t="shared" si="69"/>
        <v>0.20604536893939854</v>
      </c>
      <c r="AF117" s="16">
        <f t="shared" si="70"/>
        <v>-5.1187175119788375E-2</v>
      </c>
      <c r="AG117" s="16">
        <f t="shared" si="50"/>
        <v>2.1577020578873767</v>
      </c>
      <c r="AH117" s="16">
        <f t="shared" si="51"/>
        <v>-0.53603084438113802</v>
      </c>
      <c r="AI117" s="16">
        <f t="shared" si="52"/>
        <v>15.828712526056968</v>
      </c>
      <c r="AJ117" s="16">
        <f t="shared" si="76"/>
        <v>-11.657167890294765</v>
      </c>
      <c r="AK117" s="16">
        <f t="shared" si="77"/>
        <v>0</v>
      </c>
      <c r="AL117" s="9">
        <f t="shared" si="53"/>
        <v>0</v>
      </c>
      <c r="AM117" s="16">
        <f t="shared" si="71"/>
        <v>70.47345424024671</v>
      </c>
      <c r="AN117" s="16">
        <f t="shared" si="72"/>
        <v>59.489529522389319</v>
      </c>
      <c r="AO117" s="16">
        <f t="shared" si="73"/>
        <v>10.983924717857391</v>
      </c>
    </row>
    <row r="118" spans="1:42">
      <c r="A118" s="4">
        <v>104</v>
      </c>
      <c r="B118" s="5">
        <f t="shared" si="54"/>
        <v>1.8151424220741028</v>
      </c>
      <c r="C118" s="2">
        <f t="shared" si="55"/>
        <v>14.54622603257719</v>
      </c>
      <c r="D118" s="10">
        <f t="shared" si="56"/>
        <v>3.5154086775257301</v>
      </c>
      <c r="E118" s="5">
        <f t="shared" si="57"/>
        <v>3.7092452065154378</v>
      </c>
      <c r="F118" s="15">
        <f t="shared" si="39"/>
        <v>-3.2910887178827974</v>
      </c>
      <c r="G118" s="15">
        <f t="shared" si="40"/>
        <v>1.9274234313201011</v>
      </c>
      <c r="H118">
        <f t="shared" si="58"/>
        <v>0.64270040603335887</v>
      </c>
      <c r="I118">
        <f t="shared" si="59"/>
        <v>36.824020757055813</v>
      </c>
      <c r="J118" s="11">
        <f t="shared" si="60"/>
        <v>1.2758575475436873</v>
      </c>
      <c r="K118" s="9">
        <f t="shared" si="61"/>
        <v>73.101252734165044</v>
      </c>
      <c r="L118">
        <f t="shared" si="62"/>
        <v>2.6753653720764885</v>
      </c>
      <c r="M118" s="9">
        <f t="shared" si="63"/>
        <v>153.28714447542995</v>
      </c>
      <c r="N118" s="16">
        <f t="shared" si="64"/>
        <v>2.987261350901369</v>
      </c>
      <c r="O118" s="16">
        <f t="shared" si="41"/>
        <v>1.9575073371234488</v>
      </c>
      <c r="P118" s="16">
        <f t="shared" si="42"/>
        <v>-1.8176980590321763</v>
      </c>
      <c r="Q118" s="16">
        <f t="shared" si="65"/>
        <v>1.2216605931266917</v>
      </c>
      <c r="R118" s="16">
        <f t="shared" si="66"/>
        <v>2.7325015629478115</v>
      </c>
      <c r="S118" s="16">
        <f t="shared" si="74"/>
        <v>0.18692818130511007</v>
      </c>
      <c r="T118" s="16">
        <f t="shared" si="67"/>
        <v>-0.17357737868610876</v>
      </c>
      <c r="U118" s="16">
        <f t="shared" si="75"/>
        <v>-0.67209214811901086</v>
      </c>
      <c r="V118" s="16">
        <f t="shared" si="68"/>
        <v>-1.5032758325124236</v>
      </c>
      <c r="W118" s="16">
        <f t="shared" si="43"/>
        <v>5.33957813646623E-3</v>
      </c>
      <c r="X118" s="16">
        <f t="shared" si="44"/>
        <v>-1.5767323868523089</v>
      </c>
      <c r="Y118" s="9">
        <f>-(B$6/B$7)*(SIN(H118)*COS(L118)-COS(H118)*SIN(L118)*U118)/(COS(L118))^2*T118*crank</f>
        <v>-0.50153266341206626</v>
      </c>
      <c r="Z118">
        <f t="shared" si="45"/>
        <v>3.1985221156448804</v>
      </c>
      <c r="AA118" s="16">
        <f t="shared" si="46"/>
        <v>5.5915931489303287E-2</v>
      </c>
      <c r="AB118" s="16">
        <f t="shared" si="47"/>
        <v>-16.511502944041045</v>
      </c>
      <c r="AC118" s="16">
        <f t="shared" si="48"/>
        <v>12.008886431159267</v>
      </c>
      <c r="AD118" s="16">
        <f t="shared" si="49"/>
        <v>19.007395892855445</v>
      </c>
      <c r="AE118" s="16">
        <f t="shared" si="69"/>
        <v>0.20849374427172251</v>
      </c>
      <c r="AF118" s="16">
        <f t="shared" si="70"/>
        <v>-5.2104468284164145E-2</v>
      </c>
      <c r="AG118" s="16">
        <f t="shared" si="50"/>
        <v>2.183341384411575</v>
      </c>
      <c r="AH118" s="16">
        <f t="shared" si="51"/>
        <v>-0.5456367159357749</v>
      </c>
      <c r="AI118" s="16">
        <f t="shared" si="52"/>
        <v>14.942333807685394</v>
      </c>
      <c r="AJ118" s="16">
        <f t="shared" si="76"/>
        <v>-11.398071955711579</v>
      </c>
      <c r="AK118" s="16">
        <f t="shared" si="77"/>
        <v>0</v>
      </c>
      <c r="AL118" s="9">
        <f t="shared" si="53"/>
        <v>0</v>
      </c>
      <c r="AM118" s="16">
        <f t="shared" si="71"/>
        <v>67.852019856319032</v>
      </c>
      <c r="AN118" s="16">
        <f t="shared" si="72"/>
        <v>59.489529522389319</v>
      </c>
      <c r="AO118" s="16">
        <f t="shared" si="73"/>
        <v>8.3624903339297134</v>
      </c>
    </row>
    <row r="119" spans="1:42">
      <c r="A119" s="4">
        <v>105</v>
      </c>
      <c r="B119" s="5">
        <f t="shared" si="54"/>
        <v>1.8325957145940461</v>
      </c>
      <c r="C119" s="2">
        <f t="shared" si="55"/>
        <v>14.518083633197294</v>
      </c>
      <c r="D119" s="10">
        <f t="shared" si="56"/>
        <v>3.5060278777324316</v>
      </c>
      <c r="E119" s="5">
        <f t="shared" si="57"/>
        <v>3.7036167266394586</v>
      </c>
      <c r="F119" s="15">
        <f t="shared" si="39"/>
        <v>-3.2897777478867192</v>
      </c>
      <c r="G119" s="15">
        <f t="shared" si="40"/>
        <v>1.9223542864692451</v>
      </c>
      <c r="H119">
        <f t="shared" si="58"/>
        <v>0.63964821940407579</v>
      </c>
      <c r="I119">
        <f t="shared" si="59"/>
        <v>36.649143344911636</v>
      </c>
      <c r="J119" s="11">
        <f t="shared" si="60"/>
        <v>1.2791199080018891</v>
      </c>
      <c r="K119" s="9">
        <f t="shared" si="61"/>
        <v>73.288172219670386</v>
      </c>
      <c r="L119">
        <f t="shared" si="62"/>
        <v>2.6774180048724641</v>
      </c>
      <c r="M119" s="9">
        <f t="shared" si="63"/>
        <v>153.40475167152948</v>
      </c>
      <c r="N119" s="16">
        <f t="shared" si="64"/>
        <v>2.9918414199506977</v>
      </c>
      <c r="O119" s="16">
        <f t="shared" si="41"/>
        <v>1.9571882789577917</v>
      </c>
      <c r="P119" s="16">
        <f t="shared" si="42"/>
        <v>-1.8447812818655236</v>
      </c>
      <c r="Q119" s="16">
        <f t="shared" si="65"/>
        <v>1.2414110314782547</v>
      </c>
      <c r="R119" s="16">
        <f t="shared" si="66"/>
        <v>2.7632835919991581</v>
      </c>
      <c r="S119" s="16">
        <f t="shared" si="74"/>
        <v>0.18689771349459117</v>
      </c>
      <c r="T119" s="16">
        <f t="shared" si="67"/>
        <v>-0.17616363595938064</v>
      </c>
      <c r="U119" s="16">
        <f t="shared" si="75"/>
        <v>-0.67293128116677636</v>
      </c>
      <c r="V119" s="16">
        <f t="shared" si="68"/>
        <v>-1.497892253766151</v>
      </c>
      <c r="W119" s="16">
        <f t="shared" si="43"/>
        <v>-4.1735049274427574E-2</v>
      </c>
      <c r="X119" s="16">
        <f t="shared" si="44"/>
        <v>-1.5270170589754193</v>
      </c>
      <c r="Y119" s="9">
        <f>-(B$6/B$7)*(SIN(H119)*COS(L119)-COS(H119)*SIN(L119)*U119)/(COS(L119))^2*T119*crank</f>
        <v>-0.50536364870863104</v>
      </c>
      <c r="Z119">
        <f t="shared" si="45"/>
        <v>3.2616175617254788</v>
      </c>
      <c r="AA119" s="16">
        <f t="shared" si="46"/>
        <v>-0.437048413992499</v>
      </c>
      <c r="AB119" s="16">
        <f t="shared" si="47"/>
        <v>-15.990885247944897</v>
      </c>
      <c r="AC119" s="16">
        <f t="shared" si="48"/>
        <v>11.69305229656341</v>
      </c>
      <c r="AD119" s="16">
        <f t="shared" si="49"/>
        <v>17.935652117285048</v>
      </c>
      <c r="AE119" s="16">
        <f t="shared" si="69"/>
        <v>0.21080287823826807</v>
      </c>
      <c r="AF119" s="16">
        <f t="shared" si="70"/>
        <v>-5.3001414420358835E-2</v>
      </c>
      <c r="AG119" s="16">
        <f t="shared" si="50"/>
        <v>2.207522578763089</v>
      </c>
      <c r="AH119" s="16">
        <f t="shared" si="51"/>
        <v>-0.55502951390955813</v>
      </c>
      <c r="AI119" s="16">
        <f t="shared" si="52"/>
        <v>14.078888317519858</v>
      </c>
      <c r="AJ119" s="16">
        <f t="shared" si="76"/>
        <v>-11.14575427555763</v>
      </c>
      <c r="AK119" s="16">
        <f t="shared" si="77"/>
        <v>0</v>
      </c>
      <c r="AL119" s="9">
        <f t="shared" si="53"/>
        <v>0</v>
      </c>
      <c r="AM119" s="16">
        <f t="shared" si="71"/>
        <v>65.196387672344954</v>
      </c>
      <c r="AN119" s="16">
        <f t="shared" si="72"/>
        <v>59.489529522389319</v>
      </c>
      <c r="AO119" s="16">
        <f t="shared" si="73"/>
        <v>5.7068581499556359</v>
      </c>
    </row>
    <row r="120" spans="1:42">
      <c r="A120" s="4">
        <v>106</v>
      </c>
      <c r="B120" s="5">
        <f t="shared" si="54"/>
        <v>1.8500490071139892</v>
      </c>
      <c r="C120" s="2">
        <f t="shared" si="55"/>
        <v>14.489506225708572</v>
      </c>
      <c r="D120" s="10">
        <f t="shared" si="56"/>
        <v>3.4965020752361906</v>
      </c>
      <c r="E120" s="5">
        <f t="shared" si="57"/>
        <v>3.6979012451417148</v>
      </c>
      <c r="F120" s="15">
        <f t="shared" si="39"/>
        <v>-3.2883785087814945</v>
      </c>
      <c r="G120" s="15">
        <f t="shared" si="40"/>
        <v>1.9173087932549016</v>
      </c>
      <c r="H120">
        <f t="shared" si="58"/>
        <v>0.63655161019333217</v>
      </c>
      <c r="I120">
        <f t="shared" si="59"/>
        <v>36.471720706334686</v>
      </c>
      <c r="J120" s="11">
        <f t="shared" si="60"/>
        <v>1.2823810568297604</v>
      </c>
      <c r="K120" s="9">
        <f t="shared" si="61"/>
        <v>73.475022283871439</v>
      </c>
      <c r="L120">
        <f t="shared" si="62"/>
        <v>2.6795031203025421</v>
      </c>
      <c r="M120" s="9">
        <f t="shared" si="63"/>
        <v>153.52421998547055</v>
      </c>
      <c r="N120" s="16">
        <f t="shared" si="64"/>
        <v>2.9964713166026495</v>
      </c>
      <c r="O120" s="16">
        <f t="shared" si="41"/>
        <v>1.9560562522702367</v>
      </c>
      <c r="P120" s="16">
        <f t="shared" si="42"/>
        <v>-1.8710093035139967</v>
      </c>
      <c r="Q120" s="16">
        <f t="shared" si="65"/>
        <v>1.260642073885786</v>
      </c>
      <c r="R120" s="16">
        <f t="shared" si="66"/>
        <v>2.792302301768451</v>
      </c>
      <c r="S120" s="16">
        <f t="shared" si="74"/>
        <v>0.18678961290876936</v>
      </c>
      <c r="T120" s="16">
        <f t="shared" si="67"/>
        <v>-0.17866822753510614</v>
      </c>
      <c r="U120" s="16">
        <f t="shared" si="75"/>
        <v>-0.67377648604853946</v>
      </c>
      <c r="V120" s="16">
        <f t="shared" si="68"/>
        <v>-1.4924042849622112</v>
      </c>
      <c r="W120" s="16">
        <f t="shared" si="43"/>
        <v>-8.7822532541215054E-2</v>
      </c>
      <c r="X120" s="16">
        <f t="shared" si="44"/>
        <v>-1.4787272372193161</v>
      </c>
      <c r="Y120" s="9">
        <f>-(B$6/B$7)*(SIN(H120)*COS(L120)-COS(H120)*SIN(L120)*U120)/(COS(L120))^2*T120*crank</f>
        <v>-0.50882100727939894</v>
      </c>
      <c r="Z120">
        <f t="shared" si="45"/>
        <v>3.3237931934048013</v>
      </c>
      <c r="AA120" s="16">
        <f t="shared" si="46"/>
        <v>-0.91967541017043919</v>
      </c>
      <c r="AB120" s="16">
        <f t="shared" si="47"/>
        <v>-15.485195417037783</v>
      </c>
      <c r="AC120" s="16">
        <f t="shared" si="48"/>
        <v>11.385569392309783</v>
      </c>
      <c r="AD120" s="16">
        <f t="shared" si="49"/>
        <v>16.891324006047505</v>
      </c>
      <c r="AE120" s="16">
        <f t="shared" si="69"/>
        <v>0.21297638831966606</v>
      </c>
      <c r="AF120" s="16">
        <f t="shared" si="70"/>
        <v>-5.3878543969825055E-2</v>
      </c>
      <c r="AG120" s="16">
        <f t="shared" si="50"/>
        <v>2.2302835231104998</v>
      </c>
      <c r="AH120" s="16">
        <f t="shared" si="51"/>
        <v>-0.5642147930723902</v>
      </c>
      <c r="AI120" s="16">
        <f t="shared" si="52"/>
        <v>13.237961330946447</v>
      </c>
      <c r="AJ120" s="16">
        <f t="shared" si="76"/>
        <v>-10.899988385149435</v>
      </c>
      <c r="AK120" s="16">
        <f t="shared" si="77"/>
        <v>0</v>
      </c>
      <c r="AL120" s="9">
        <f t="shared" si="53"/>
        <v>0</v>
      </c>
      <c r="AM120" s="16">
        <f t="shared" si="71"/>
        <v>62.51555471921877</v>
      </c>
      <c r="AN120" s="16">
        <f t="shared" si="72"/>
        <v>59.489529522389319</v>
      </c>
      <c r="AO120" s="16">
        <f t="shared" si="73"/>
        <v>3.0260251968294511</v>
      </c>
    </row>
    <row r="121" spans="1:42">
      <c r="A121" s="4">
        <v>107</v>
      </c>
      <c r="B121" s="5">
        <f t="shared" si="54"/>
        <v>1.8675022996339325</v>
      </c>
      <c r="C121" s="2">
        <f t="shared" si="55"/>
        <v>14.460502515066176</v>
      </c>
      <c r="D121" s="10">
        <f t="shared" si="56"/>
        <v>3.4868341716887254</v>
      </c>
      <c r="E121" s="5">
        <f t="shared" si="57"/>
        <v>3.692100503013235</v>
      </c>
      <c r="F121" s="15">
        <f t="shared" si="39"/>
        <v>-3.2868914267889093</v>
      </c>
      <c r="G121" s="15">
        <f t="shared" si="40"/>
        <v>1.9122884885831803</v>
      </c>
      <c r="H121">
        <f t="shared" si="58"/>
        <v>0.63341198318926262</v>
      </c>
      <c r="I121">
        <f t="shared" si="59"/>
        <v>36.291833329756201</v>
      </c>
      <c r="J121" s="11">
        <f t="shared" si="60"/>
        <v>1.2856396533550176</v>
      </c>
      <c r="K121" s="9">
        <f t="shared" si="61"/>
        <v>73.66172611190467</v>
      </c>
      <c r="L121">
        <f t="shared" si="62"/>
        <v>2.6816198641881757</v>
      </c>
      <c r="M121" s="9">
        <f t="shared" si="63"/>
        <v>153.64550047642749</v>
      </c>
      <c r="N121" s="16">
        <f t="shared" si="64"/>
        <v>3.0011481398175688</v>
      </c>
      <c r="O121" s="16">
        <f t="shared" si="41"/>
        <v>1.9541283372923748</v>
      </c>
      <c r="P121" s="16">
        <f t="shared" si="42"/>
        <v>-1.8964066676301341</v>
      </c>
      <c r="Q121" s="16">
        <f t="shared" si="65"/>
        <v>1.279367426757557</v>
      </c>
      <c r="R121" s="16">
        <f t="shared" si="66"/>
        <v>2.8196029294236342</v>
      </c>
      <c r="S121" s="16">
        <f t="shared" si="74"/>
        <v>0.1866055105896168</v>
      </c>
      <c r="T121" s="16">
        <f t="shared" si="67"/>
        <v>-0.18109349715945891</v>
      </c>
      <c r="U121" s="16">
        <f t="shared" si="75"/>
        <v>-0.67462715070303614</v>
      </c>
      <c r="V121" s="16">
        <f t="shared" si="68"/>
        <v>-1.4868134443690726</v>
      </c>
      <c r="W121" s="16">
        <f t="shared" si="43"/>
        <v>-0.13294007950218431</v>
      </c>
      <c r="X121" s="16">
        <f t="shared" si="44"/>
        <v>-1.4318240973784722</v>
      </c>
      <c r="Y121" s="9">
        <f>-(B$6/B$7)*(SIN(H121)*COS(L121)-COS(H121)*SIN(L121)*U121)/(COS(L121))^2*T121*crank</f>
        <v>-0.51191747910058494</v>
      </c>
      <c r="Z121">
        <f t="shared" si="45"/>
        <v>3.3850665448579296</v>
      </c>
      <c r="AA121" s="16">
        <f t="shared" si="46"/>
        <v>-1.3921452571056843</v>
      </c>
      <c r="AB121" s="16">
        <f t="shared" si="47"/>
        <v>-14.99402688519015</v>
      </c>
      <c r="AC121" s="16">
        <f t="shared" si="48"/>
        <v>11.08618135576331</v>
      </c>
      <c r="AD121" s="16">
        <f t="shared" si="49"/>
        <v>15.873857992091764</v>
      </c>
      <c r="AE121" s="16">
        <f t="shared" si="69"/>
        <v>0.21501782290597357</v>
      </c>
      <c r="AF121" s="16">
        <f t="shared" si="70"/>
        <v>-5.4736369042444784E-2</v>
      </c>
      <c r="AG121" s="16">
        <f t="shared" si="50"/>
        <v>2.2516613761075925</v>
      </c>
      <c r="AH121" s="16">
        <f t="shared" si="51"/>
        <v>-0.57319791622641436</v>
      </c>
      <c r="AI121" s="16">
        <f t="shared" si="52"/>
        <v>12.419100558412579</v>
      </c>
      <c r="AJ121" s="16">
        <f t="shared" si="76"/>
        <v>-10.660540333898572</v>
      </c>
      <c r="AK121" s="16">
        <f t="shared" si="77"/>
        <v>0</v>
      </c>
      <c r="AL121" s="9">
        <f t="shared" si="53"/>
        <v>0</v>
      </c>
      <c r="AM121" s="16">
        <f t="shared" si="71"/>
        <v>59.817704435478973</v>
      </c>
      <c r="AN121" s="16">
        <f t="shared" si="72"/>
        <v>59.489529522389319</v>
      </c>
      <c r="AO121" s="16">
        <f t="shared" si="73"/>
        <v>0.3281749130896543</v>
      </c>
      <c r="AP121">
        <v>5</v>
      </c>
    </row>
    <row r="122" spans="1:42">
      <c r="A122" s="4">
        <v>108</v>
      </c>
      <c r="B122" s="5">
        <f t="shared" si="54"/>
        <v>1.8849555921538759</v>
      </c>
      <c r="C122" s="2">
        <f t="shared" si="55"/>
        <v>14.431081336081336</v>
      </c>
      <c r="D122" s="10">
        <f t="shared" si="56"/>
        <v>3.4770271120271121</v>
      </c>
      <c r="E122" s="5">
        <f t="shared" si="57"/>
        <v>3.6862162672162668</v>
      </c>
      <c r="F122" s="15">
        <f t="shared" si="39"/>
        <v>-3.2853169548885446</v>
      </c>
      <c r="G122" s="15">
        <f t="shared" si="40"/>
        <v>1.9072949016875171</v>
      </c>
      <c r="H122">
        <f t="shared" si="58"/>
        <v>0.63023070284706184</v>
      </c>
      <c r="I122">
        <f t="shared" si="59"/>
        <v>36.109559392700156</v>
      </c>
      <c r="J122" s="11">
        <f t="shared" si="60"/>
        <v>1.288894385117489</v>
      </c>
      <c r="K122" s="9">
        <f t="shared" si="61"/>
        <v>73.848208505341461</v>
      </c>
      <c r="L122">
        <f t="shared" si="62"/>
        <v>2.6837674048346027</v>
      </c>
      <c r="M122" s="9">
        <f t="shared" si="63"/>
        <v>153.76854549180055</v>
      </c>
      <c r="N122" s="16">
        <f t="shared" si="64"/>
        <v>3.0058690631641749</v>
      </c>
      <c r="O122" s="16">
        <f t="shared" si="41"/>
        <v>1.951421305710638</v>
      </c>
      <c r="P122" s="16">
        <f t="shared" si="42"/>
        <v>-1.9209972252876979</v>
      </c>
      <c r="Q122" s="16">
        <f t="shared" si="65"/>
        <v>1.2976003618799508</v>
      </c>
      <c r="R122" s="16">
        <f t="shared" si="66"/>
        <v>2.8452297575740038</v>
      </c>
      <c r="S122" s="16">
        <f t="shared" si="74"/>
        <v>0.18634700811521321</v>
      </c>
      <c r="T122" s="16">
        <f t="shared" si="67"/>
        <v>-0.18344172244221144</v>
      </c>
      <c r="U122" s="16">
        <f t="shared" si="75"/>
        <v>-0.67548268409685797</v>
      </c>
      <c r="V122" s="16">
        <f t="shared" si="68"/>
        <v>-1.4811212218944712</v>
      </c>
      <c r="W122" s="16">
        <f t="shared" si="43"/>
        <v>-0.17710580056007941</v>
      </c>
      <c r="X122" s="16">
        <f t="shared" si="44"/>
        <v>-1.3862671630968251</v>
      </c>
      <c r="Y122" s="9">
        <f>-(B$6/B$7)*(SIN(H122)*COS(L122)-COS(H122)*SIN(L122)*U122)/(COS(L122))^2*T122*crank</f>
        <v>-0.51466555435970196</v>
      </c>
      <c r="Z122">
        <f t="shared" si="45"/>
        <v>3.4454541145763389</v>
      </c>
      <c r="AA122" s="16">
        <f t="shared" si="46"/>
        <v>-1.8546476064922819</v>
      </c>
      <c r="AB122" s="16">
        <f t="shared" si="47"/>
        <v>-14.516955784992499</v>
      </c>
      <c r="AC122" s="16">
        <f t="shared" si="48"/>
        <v>10.794623360438287</v>
      </c>
      <c r="AD122" s="16">
        <f t="shared" si="49"/>
        <v>14.882663496498873</v>
      </c>
      <c r="AE122" s="16">
        <f t="shared" si="69"/>
        <v>0.2169306558741744</v>
      </c>
      <c r="AF122" s="16">
        <f t="shared" si="70"/>
        <v>-5.5575382891539411E-2</v>
      </c>
      <c r="AG122" s="16">
        <f t="shared" si="50"/>
        <v>2.2716925161090726</v>
      </c>
      <c r="AH122" s="16">
        <f t="shared" si="51"/>
        <v>-0.58198404870833365</v>
      </c>
      <c r="AI122" s="16">
        <f t="shared" si="52"/>
        <v>11.62182301910863</v>
      </c>
      <c r="AJ122" s="16">
        <f t="shared" si="76"/>
        <v>-10.427170429790774</v>
      </c>
      <c r="AK122" s="16">
        <f t="shared" si="77"/>
        <v>0</v>
      </c>
      <c r="AL122" s="9">
        <f t="shared" si="53"/>
        <v>0</v>
      </c>
      <c r="AM122" s="16">
        <f t="shared" si="71"/>
        <v>57.110257193943539</v>
      </c>
      <c r="AN122" s="16">
        <f t="shared" si="72"/>
        <v>59.489529522389319</v>
      </c>
      <c r="AO122" s="16">
        <f t="shared" si="73"/>
        <v>-2.3792723284457793</v>
      </c>
    </row>
    <row r="123" spans="1:42">
      <c r="A123" s="4">
        <v>109</v>
      </c>
      <c r="B123" s="5">
        <f t="shared" si="54"/>
        <v>1.902408884673819</v>
      </c>
      <c r="C123" s="2">
        <f t="shared" si="55"/>
        <v>14.401251650730179</v>
      </c>
      <c r="D123" s="10">
        <f t="shared" si="56"/>
        <v>3.4670838835767266</v>
      </c>
      <c r="E123" s="5">
        <f t="shared" si="57"/>
        <v>3.6802503301460363</v>
      </c>
      <c r="F123" s="15">
        <f t="shared" si="39"/>
        <v>-3.2836555726797938</v>
      </c>
      <c r="G123" s="15">
        <f t="shared" si="40"/>
        <v>1.9023295536628544</v>
      </c>
      <c r="H123">
        <f t="shared" si="58"/>
        <v>0.627009094465521</v>
      </c>
      <c r="I123">
        <f t="shared" si="59"/>
        <v>35.924974829193893</v>
      </c>
      <c r="J123" s="11">
        <f t="shared" si="60"/>
        <v>1.2921439673428441</v>
      </c>
      <c r="K123" s="9">
        <f t="shared" si="61"/>
        <v>74.034395852035047</v>
      </c>
      <c r="L123">
        <f t="shared" si="62"/>
        <v>2.6859449322956905</v>
      </c>
      <c r="M123" s="9">
        <f t="shared" si="63"/>
        <v>153.8933086250947</v>
      </c>
      <c r="N123" s="16">
        <f t="shared" si="64"/>
        <v>3.0106313331808199</v>
      </c>
      <c r="O123" s="16">
        <f t="shared" si="41"/>
        <v>1.9479516068554024</v>
      </c>
      <c r="P123" s="16">
        <f t="shared" si="42"/>
        <v>-1.9448041093347757</v>
      </c>
      <c r="Q123" s="16">
        <f t="shared" si="65"/>
        <v>1.3153537040317207</v>
      </c>
      <c r="R123" s="16">
        <f t="shared" si="66"/>
        <v>2.869226058983529</v>
      </c>
      <c r="S123" s="16">
        <f t="shared" si="74"/>
        <v>0.18601567628090257</v>
      </c>
      <c r="T123" s="16">
        <f t="shared" si="67"/>
        <v>-0.18571511240763625</v>
      </c>
      <c r="U123" s="16">
        <f t="shared" si="75"/>
        <v>-0.67634251579283244</v>
      </c>
      <c r="V123" s="16">
        <f t="shared" si="68"/>
        <v>-1.4753290808116162</v>
      </c>
      <c r="W123" s="16">
        <f t="shared" si="43"/>
        <v>-0.22033849014360457</v>
      </c>
      <c r="X123" s="16">
        <f t="shared" si="44"/>
        <v>-1.3420146646703857</v>
      </c>
      <c r="Y123" s="9">
        <f>-(B$6/B$7)*(SIN(H123)*COS(L123)-COS(H123)*SIN(L123)*U123)/(COS(L123))^2*T123*crank</f>
        <v>-0.51707745568343078</v>
      </c>
      <c r="Z123">
        <f t="shared" si="45"/>
        <v>3.5049713658660888</v>
      </c>
      <c r="AA123" s="16">
        <f t="shared" si="46"/>
        <v>-2.3073792731273839</v>
      </c>
      <c r="AB123" s="16">
        <f t="shared" si="47"/>
        <v>-14.053544705127512</v>
      </c>
      <c r="AC123" s="16">
        <f t="shared" si="48"/>
        <v>10.510624142330489</v>
      </c>
      <c r="AD123" s="16">
        <f t="shared" si="49"/>
        <v>13.917120476523637</v>
      </c>
      <c r="AE123" s="16">
        <f t="shared" si="69"/>
        <v>0.21871828220584727</v>
      </c>
      <c r="AF123" s="16">
        <f t="shared" si="70"/>
        <v>-5.6396059520043784E-2</v>
      </c>
      <c r="AG123" s="16">
        <f t="shared" si="50"/>
        <v>2.2904124952788965</v>
      </c>
      <c r="AH123" s="16">
        <f t="shared" si="51"/>
        <v>-0.59057815426527427</v>
      </c>
      <c r="AI123" s="16">
        <f t="shared" si="52"/>
        <v>10.845621245502084</v>
      </c>
      <c r="AJ123" s="16">
        <f t="shared" si="76"/>
        <v>-10.199634793860506</v>
      </c>
      <c r="AK123" s="16">
        <f t="shared" si="77"/>
        <v>0</v>
      </c>
      <c r="AL123" s="9">
        <f t="shared" si="53"/>
        <v>0</v>
      </c>
      <c r="AM123" s="16">
        <f t="shared" si="71"/>
        <v>54.39992048585448</v>
      </c>
      <c r="AN123" s="16">
        <f t="shared" si="72"/>
        <v>59.489529522389319</v>
      </c>
      <c r="AO123" s="16">
        <f t="shared" si="73"/>
        <v>-5.0896090365348385</v>
      </c>
    </row>
    <row r="124" spans="1:42">
      <c r="A124" s="4">
        <v>110</v>
      </c>
      <c r="B124" s="5">
        <f t="shared" si="54"/>
        <v>1.9198621771937625</v>
      </c>
      <c r="C124" s="2">
        <f t="shared" si="55"/>
        <v>14.371022545423831</v>
      </c>
      <c r="D124" s="10">
        <f t="shared" si="56"/>
        <v>3.4570075151412767</v>
      </c>
      <c r="E124" s="5">
        <f t="shared" si="57"/>
        <v>3.6742045090847659</v>
      </c>
      <c r="F124" s="15">
        <f t="shared" si="39"/>
        <v>-3.2819077862357711</v>
      </c>
      <c r="G124" s="15">
        <f t="shared" si="40"/>
        <v>1.8973939570023006</v>
      </c>
      <c r="H124">
        <f t="shared" si="58"/>
        <v>0.62374844540128593</v>
      </c>
      <c r="I124">
        <f t="shared" si="59"/>
        <v>35.73815339933995</v>
      </c>
      <c r="J124" s="11">
        <f t="shared" si="60"/>
        <v>1.2953871423963566</v>
      </c>
      <c r="K124" s="9">
        <f t="shared" si="61"/>
        <v>74.220216094823414</v>
      </c>
      <c r="L124">
        <f t="shared" si="62"/>
        <v>2.6881516576208373</v>
      </c>
      <c r="M124" s="9">
        <f t="shared" si="63"/>
        <v>154.01974467277026</v>
      </c>
      <c r="N124" s="16">
        <f t="shared" si="64"/>
        <v>3.0154322676547078</v>
      </c>
      <c r="O124" s="16">
        <f t="shared" si="41"/>
        <v>1.9437353575006047</v>
      </c>
      <c r="P124" s="16">
        <f t="shared" si="42"/>
        <v>-1.9678497146723204</v>
      </c>
      <c r="Q124" s="16">
        <f t="shared" si="65"/>
        <v>1.3326398217876081</v>
      </c>
      <c r="R124" s="16">
        <f t="shared" si="66"/>
        <v>2.8916340532197808</v>
      </c>
      <c r="S124" s="16">
        <f t="shared" si="74"/>
        <v>0.18561305412522813</v>
      </c>
      <c r="T124" s="16">
        <f t="shared" si="67"/>
        <v>-0.18791580561124538</v>
      </c>
      <c r="U124" s="16">
        <f t="shared" si="75"/>
        <v>-0.67720609549165434</v>
      </c>
      <c r="V124" s="16">
        <f t="shared" si="68"/>
        <v>-1.4694384594817933</v>
      </c>
      <c r="W124" s="16">
        <f t="shared" si="43"/>
        <v>-0.26265743124505941</v>
      </c>
      <c r="X124" s="16">
        <f t="shared" si="44"/>
        <v>-1.2990238596967076</v>
      </c>
      <c r="Y124" s="9">
        <f>-(B$6/B$7)*(SIN(H124)*COS(L124)-COS(H124)*SIN(L124)*U124)/(COS(L124))^2*T124*crank</f>
        <v>-0.51916512375306034</v>
      </c>
      <c r="Z124">
        <f t="shared" si="45"/>
        <v>3.563632730610268</v>
      </c>
      <c r="AA124" s="16">
        <f t="shared" si="46"/>
        <v>-2.7505421880341498</v>
      </c>
      <c r="AB124" s="16">
        <f t="shared" si="47"/>
        <v>-13.60334604820345</v>
      </c>
      <c r="AC124" s="16">
        <f t="shared" si="48"/>
        <v>10.233907803570965</v>
      </c>
      <c r="AD124" s="16">
        <f t="shared" si="49"/>
        <v>12.976586208741459</v>
      </c>
      <c r="AE124" s="16">
        <f t="shared" si="69"/>
        <v>0.22038401454184706</v>
      </c>
      <c r="AF124" s="16">
        <f t="shared" si="70"/>
        <v>-5.7198853403289951E-2</v>
      </c>
      <c r="AG124" s="16">
        <f t="shared" si="50"/>
        <v>2.3078560035109761</v>
      </c>
      <c r="AH124" s="16">
        <f t="shared" si="51"/>
        <v>-0.59898499215178413</v>
      </c>
      <c r="AI124" s="16">
        <f t="shared" si="52"/>
        <v>10.089968860549718</v>
      </c>
      <c r="AJ124" s="16">
        <f t="shared" si="76"/>
        <v>-9.9776867387102524</v>
      </c>
      <c r="AK124" s="16">
        <f t="shared" si="77"/>
        <v>0</v>
      </c>
      <c r="AL124" s="9">
        <f t="shared" si="53"/>
        <v>0</v>
      </c>
      <c r="AM124" s="16">
        <f t="shared" si="71"/>
        <v>51.692738238816503</v>
      </c>
      <c r="AN124" s="16">
        <f t="shared" si="72"/>
        <v>59.489529522389319</v>
      </c>
      <c r="AO124" s="16">
        <f t="shared" si="73"/>
        <v>-7.7967912835728157</v>
      </c>
    </row>
    <row r="125" spans="1:42">
      <c r="A125" s="4">
        <v>111</v>
      </c>
      <c r="B125" s="5">
        <f t="shared" si="54"/>
        <v>1.9373154697137058</v>
      </c>
      <c r="C125" s="2">
        <f t="shared" si="55"/>
        <v>14.3404032282406</v>
      </c>
      <c r="D125" s="10">
        <f t="shared" si="56"/>
        <v>3.4468010760802001</v>
      </c>
      <c r="E125" s="5">
        <f t="shared" si="57"/>
        <v>3.6680806456481201</v>
      </c>
      <c r="F125" s="15">
        <f t="shared" si="39"/>
        <v>-3.2800741279491592</v>
      </c>
      <c r="G125" s="15">
        <f t="shared" si="40"/>
        <v>1.8924896151364112</v>
      </c>
      <c r="H125">
        <f t="shared" si="58"/>
        <v>0.62045000631148728</v>
      </c>
      <c r="I125">
        <f t="shared" si="59"/>
        <v>35.549166760513508</v>
      </c>
      <c r="J125" s="11">
        <f t="shared" si="60"/>
        <v>1.2986226792224043</v>
      </c>
      <c r="K125" s="9">
        <f t="shared" si="61"/>
        <v>74.405598699415108</v>
      </c>
      <c r="L125">
        <f t="shared" si="62"/>
        <v>2.6903868120889642</v>
      </c>
      <c r="M125" s="9">
        <f t="shared" si="63"/>
        <v>154.14780959035375</v>
      </c>
      <c r="N125" s="16">
        <f t="shared" si="64"/>
        <v>3.0202692538379683</v>
      </c>
      <c r="O125" s="16">
        <f t="shared" si="41"/>
        <v>1.9387883348852768</v>
      </c>
      <c r="P125" s="16">
        <f t="shared" si="42"/>
        <v>-1.990155683816013</v>
      </c>
      <c r="Q125" s="16">
        <f t="shared" si="65"/>
        <v>1.3494706211541874</v>
      </c>
      <c r="R125" s="16">
        <f t="shared" si="66"/>
        <v>2.9124948740067707</v>
      </c>
      <c r="S125" s="16">
        <f t="shared" si="74"/>
        <v>0.18514064826353804</v>
      </c>
      <c r="T125" s="16">
        <f t="shared" si="67"/>
        <v>-0.19004586876104976</v>
      </c>
      <c r="U125" s="16">
        <f t="shared" si="75"/>
        <v>-0.67807289255213055</v>
      </c>
      <c r="V125" s="16">
        <f t="shared" si="68"/>
        <v>-1.4634507730682775</v>
      </c>
      <c r="W125" s="16">
        <f t="shared" si="43"/>
        <v>-0.30408222140557933</v>
      </c>
      <c r="X125" s="16">
        <f t="shared" si="44"/>
        <v>-1.2572513183082465</v>
      </c>
      <c r="Y125" s="9">
        <f>-(B$6/B$7)*(SIN(H125)*COS(L125)-COS(H125)*SIN(L125)*U125)/(COS(L125))^2*T125*crank</f>
        <v>-0.52094020596851387</v>
      </c>
      <c r="Z125">
        <f t="shared" si="45"/>
        <v>3.6214516158316497</v>
      </c>
      <c r="AA125" s="16">
        <f t="shared" si="46"/>
        <v>-3.1843415761834435</v>
      </c>
      <c r="AB125" s="16">
        <f t="shared" si="47"/>
        <v>-13.1659050177109</v>
      </c>
      <c r="AC125" s="16">
        <f t="shared" si="48"/>
        <v>9.9641954102623611</v>
      </c>
      <c r="AD125" s="16">
        <f t="shared" si="49"/>
        <v>12.060401359400487</v>
      </c>
      <c r="AE125" s="16">
        <f t="shared" si="69"/>
        <v>0.22193108057751337</v>
      </c>
      <c r="AF125" s="16">
        <f t="shared" si="70"/>
        <v>-5.79841993149489E-2</v>
      </c>
      <c r="AG125" s="16">
        <f t="shared" si="50"/>
        <v>2.3240568411518683</v>
      </c>
      <c r="AH125" s="16">
        <f t="shared" si="51"/>
        <v>-0.60720911530709931</v>
      </c>
      <c r="AI125" s="16">
        <f t="shared" si="52"/>
        <v>9.3543255700547494</v>
      </c>
      <c r="AJ125" s="16">
        <f t="shared" si="76"/>
        <v>-9.7610779849330225</v>
      </c>
      <c r="AK125" s="16">
        <f t="shared" si="77"/>
        <v>0</v>
      </c>
      <c r="AL125" s="9">
        <f t="shared" si="53"/>
        <v>0</v>
      </c>
      <c r="AM125" s="16">
        <f t="shared" si="71"/>
        <v>48.994138850818487</v>
      </c>
      <c r="AN125" s="16">
        <f t="shared" si="72"/>
        <v>59.489529522389319</v>
      </c>
      <c r="AO125" s="16">
        <f t="shared" si="73"/>
        <v>-10.495390671570831</v>
      </c>
    </row>
    <row r="126" spans="1:42">
      <c r="A126" s="4">
        <v>112</v>
      </c>
      <c r="B126" s="5">
        <f t="shared" si="54"/>
        <v>1.9547687622336491</v>
      </c>
      <c r="C126" s="2">
        <f t="shared" si="55"/>
        <v>14.309403026121121</v>
      </c>
      <c r="D126" s="10">
        <f t="shared" si="56"/>
        <v>3.4364676753737071</v>
      </c>
      <c r="E126" s="5">
        <f t="shared" si="57"/>
        <v>3.6618806052242241</v>
      </c>
      <c r="F126" s="15">
        <f t="shared" si="39"/>
        <v>-3.2781551563700351</v>
      </c>
      <c r="G126" s="15">
        <f t="shared" si="40"/>
        <v>1.8876180219752277</v>
      </c>
      <c r="H126">
        <f t="shared" si="58"/>
        <v>0.61711499241645851</v>
      </c>
      <c r="I126">
        <f t="shared" si="59"/>
        <v>35.358084539710873</v>
      </c>
      <c r="J126" s="11">
        <f t="shared" si="60"/>
        <v>1.3018493727747764</v>
      </c>
      <c r="K126" s="9">
        <f t="shared" si="61"/>
        <v>74.590474621748101</v>
      </c>
      <c r="L126">
        <f t="shared" si="62"/>
        <v>2.6926496464340173</v>
      </c>
      <c r="M126" s="9">
        <f t="shared" si="63"/>
        <v>154.27746044806253</v>
      </c>
      <c r="N126" s="16">
        <f t="shared" si="64"/>
        <v>3.0251397466174108</v>
      </c>
      <c r="O126" s="16">
        <f t="shared" si="41"/>
        <v>1.9331259725967858</v>
      </c>
      <c r="P126" s="16">
        <f t="shared" si="42"/>
        <v>-2.0117428971470481</v>
      </c>
      <c r="Q126" s="16">
        <f t="shared" si="65"/>
        <v>1.3658575417087622</v>
      </c>
      <c r="R126" s="16">
        <f t="shared" si="66"/>
        <v>2.9318485461371986</v>
      </c>
      <c r="S126" s="16">
        <f t="shared" si="74"/>
        <v>0.18459993249486373</v>
      </c>
      <c r="T126" s="16">
        <f t="shared" si="67"/>
        <v>-0.19210729578657784</v>
      </c>
      <c r="U126" s="16">
        <f t="shared" si="75"/>
        <v>-0.67894239549484781</v>
      </c>
      <c r="V126" s="16">
        <f t="shared" si="68"/>
        <v>-1.4573674152373037</v>
      </c>
      <c r="W126" s="16">
        <f t="shared" si="43"/>
        <v>-0.3446326185372845</v>
      </c>
      <c r="X126" s="16">
        <f t="shared" si="44"/>
        <v>-1.2166531756949757</v>
      </c>
      <c r="Y126" s="9">
        <f>-(B$6/B$7)*(SIN(H126)*COS(L126)-COS(H126)*SIN(L126)*U126)/(COS(L126))^2*T126*crank</f>
        <v>-0.52241404784416168</v>
      </c>
      <c r="Z126">
        <f t="shared" si="45"/>
        <v>3.6784404126385994</v>
      </c>
      <c r="AA126" s="16">
        <f t="shared" si="46"/>
        <v>-3.6089843419471554</v>
      </c>
      <c r="AB126" s="16">
        <f t="shared" si="47"/>
        <v>-12.740762262433424</v>
      </c>
      <c r="AC126" s="16">
        <f t="shared" si="48"/>
        <v>9.7012064010072372</v>
      </c>
      <c r="AD126" s="16">
        <f t="shared" si="49"/>
        <v>11.167895393851225</v>
      </c>
      <c r="AE126" s="16">
        <f t="shared" si="69"/>
        <v>0.22336262120871478</v>
      </c>
      <c r="AF126" s="16">
        <f t="shared" si="70"/>
        <v>-5.8752512243771066E-2</v>
      </c>
      <c r="AG126" s="16">
        <f t="shared" si="50"/>
        <v>2.3390478995861939</v>
      </c>
      <c r="AH126" s="16">
        <f t="shared" si="51"/>
        <v>-0.61525486948325192</v>
      </c>
      <c r="AI126" s="16">
        <f t="shared" si="52"/>
        <v>8.6381416125047235</v>
      </c>
      <c r="AJ126" s="16">
        <f t="shared" si="76"/>
        <v>-9.5495597289310599</v>
      </c>
      <c r="AK126" s="16">
        <f t="shared" si="77"/>
        <v>0</v>
      </c>
      <c r="AL126" s="9">
        <f t="shared" si="53"/>
        <v>0</v>
      </c>
      <c r="AM126" s="16">
        <f t="shared" si="71"/>
        <v>46.308981615037929</v>
      </c>
      <c r="AN126" s="16">
        <f t="shared" si="72"/>
        <v>59.489529522389319</v>
      </c>
      <c r="AO126" s="16">
        <f t="shared" si="73"/>
        <v>-13.180547907351389</v>
      </c>
    </row>
    <row r="127" spans="1:42">
      <c r="A127" s="4">
        <v>113</v>
      </c>
      <c r="B127" s="5">
        <f t="shared" si="54"/>
        <v>1.9722220547535922</v>
      </c>
      <c r="C127" s="2">
        <f t="shared" si="55"/>
        <v>14.278031382027262</v>
      </c>
      <c r="D127" s="10">
        <f t="shared" si="56"/>
        <v>3.4260104606757538</v>
      </c>
      <c r="E127" s="5">
        <f t="shared" si="57"/>
        <v>3.6556062764054524</v>
      </c>
      <c r="F127" s="15">
        <f t="shared" si="39"/>
        <v>-3.2761514560357305</v>
      </c>
      <c r="G127" s="15">
        <f t="shared" si="40"/>
        <v>1.8827806614532192</v>
      </c>
      <c r="H127">
        <f t="shared" si="58"/>
        <v>0.61374458477516647</v>
      </c>
      <c r="I127">
        <f t="shared" si="59"/>
        <v>35.1649744066262</v>
      </c>
      <c r="J127" s="11">
        <f t="shared" si="60"/>
        <v>1.305066043442265</v>
      </c>
      <c r="K127" s="9">
        <f t="shared" si="61"/>
        <v>74.774776275078736</v>
      </c>
      <c r="L127">
        <f t="shared" si="62"/>
        <v>2.6949394300659244</v>
      </c>
      <c r="M127" s="9">
        <f t="shared" si="63"/>
        <v>154.40865538616896</v>
      </c>
      <c r="N127" s="16">
        <f t="shared" si="64"/>
        <v>3.0300412666530523</v>
      </c>
      <c r="O127" s="16">
        <f t="shared" si="41"/>
        <v>1.9267633589833415</v>
      </c>
      <c r="P127" s="16">
        <f t="shared" si="42"/>
        <v>-2.0326314673040651</v>
      </c>
      <c r="Q127" s="16">
        <f t="shared" si="65"/>
        <v>1.3818115549391905</v>
      </c>
      <c r="R127" s="16">
        <f t="shared" si="66"/>
        <v>2.949733970885013</v>
      </c>
      <c r="S127" s="16">
        <f t="shared" si="74"/>
        <v>0.18399234765032568</v>
      </c>
      <c r="T127" s="16">
        <f t="shared" si="67"/>
        <v>-0.19410200730334451</v>
      </c>
      <c r="U127" s="16">
        <f t="shared" si="75"/>
        <v>-0.67981411149357285</v>
      </c>
      <c r="V127" s="16">
        <f t="shared" si="68"/>
        <v>-1.4511897598423613</v>
      </c>
      <c r="W127" s="16">
        <f t="shared" si="43"/>
        <v>-0.3843284050101865</v>
      </c>
      <c r="X127" s="16">
        <f t="shared" si="44"/>
        <v>-1.1771853545559527</v>
      </c>
      <c r="Y127" s="9">
        <f>-(B$6/B$7)*(SIN(H127)*COS(L127)-COS(H127)*SIN(L127)*U127)/(COS(L127))^2*T127*crank</f>
        <v>-0.5235976868417187</v>
      </c>
      <c r="Z127">
        <f t="shared" si="45"/>
        <v>3.734610507181523</v>
      </c>
      <c r="AA127" s="16">
        <f t="shared" si="46"/>
        <v>-4.0246776458196152</v>
      </c>
      <c r="AB127" s="16">
        <f t="shared" si="47"/>
        <v>-12.327456205954924</v>
      </c>
      <c r="AC127" s="16">
        <f t="shared" si="48"/>
        <v>9.4446598221092746</v>
      </c>
      <c r="AD127" s="16">
        <f t="shared" si="49"/>
        <v>10.298391375965394</v>
      </c>
      <c r="AE127" s="16">
        <f t="shared" si="69"/>
        <v>0.2246816893456923</v>
      </c>
      <c r="AF127" s="16">
        <f t="shared" si="70"/>
        <v>-5.9504187389821842E-2</v>
      </c>
      <c r="AG127" s="16">
        <f t="shared" si="50"/>
        <v>2.3528611488152369</v>
      </c>
      <c r="AH127" s="16">
        <f t="shared" si="51"/>
        <v>-0.623126393205649</v>
      </c>
      <c r="AI127" s="16">
        <f t="shared" si="52"/>
        <v>7.9408617079869259</v>
      </c>
      <c r="AJ127" s="16">
        <f t="shared" si="76"/>
        <v>-9.3428835751290933</v>
      </c>
      <c r="AK127" s="16">
        <f t="shared" si="77"/>
        <v>0</v>
      </c>
      <c r="AL127" s="9">
        <f t="shared" si="53"/>
        <v>0</v>
      </c>
      <c r="AM127" s="16">
        <f t="shared" si="71"/>
        <v>43.641601289926335</v>
      </c>
      <c r="AN127" s="16">
        <f t="shared" si="72"/>
        <v>59.489529522389319</v>
      </c>
      <c r="AO127" s="16">
        <f t="shared" si="73"/>
        <v>-15.847928232462984</v>
      </c>
    </row>
    <row r="128" spans="1:42">
      <c r="A128" s="4">
        <v>114</v>
      </c>
      <c r="B128" s="5">
        <f t="shared" si="54"/>
        <v>1.9896753472735356</v>
      </c>
      <c r="C128" s="2">
        <f t="shared" si="55"/>
        <v>14.24629785206572</v>
      </c>
      <c r="D128" s="10">
        <f t="shared" si="56"/>
        <v>3.4154326173552398</v>
      </c>
      <c r="E128" s="5">
        <f t="shared" si="57"/>
        <v>3.6492595704131441</v>
      </c>
      <c r="F128" s="15">
        <f t="shared" si="39"/>
        <v>-3.2740636372927789</v>
      </c>
      <c r="G128" s="15">
        <f t="shared" si="40"/>
        <v>1.8779790070772613</v>
      </c>
      <c r="H128">
        <f t="shared" si="58"/>
        <v>0.61033993156690025</v>
      </c>
      <c r="I128">
        <f t="shared" si="59"/>
        <v>34.96990214708687</v>
      </c>
      <c r="J128" s="11">
        <f t="shared" si="60"/>
        <v>1.3082715364735134</v>
      </c>
      <c r="K128" s="9">
        <f t="shared" si="61"/>
        <v>74.958437497027859</v>
      </c>
      <c r="L128">
        <f t="shared" si="62"/>
        <v>2.6972554502904114</v>
      </c>
      <c r="M128" s="9">
        <f t="shared" si="63"/>
        <v>154.54135357029898</v>
      </c>
      <c r="N128" s="16">
        <f t="shared" si="64"/>
        <v>3.0349713984987128</v>
      </c>
      <c r="O128" s="16">
        <f t="shared" si="41"/>
        <v>1.9197152377903244</v>
      </c>
      <c r="P128" s="16">
        <f t="shared" si="42"/>
        <v>-2.0528407372137711</v>
      </c>
      <c r="Q128" s="16">
        <f t="shared" si="65"/>
        <v>1.3973431645086207</v>
      </c>
      <c r="R128" s="16">
        <f t="shared" si="66"/>
        <v>2.9661889189431419</v>
      </c>
      <c r="S128" s="16">
        <f t="shared" si="74"/>
        <v>0.18331930165389804</v>
      </c>
      <c r="T128" s="16">
        <f t="shared" si="67"/>
        <v>-0.19603185042478932</v>
      </c>
      <c r="U128" s="16">
        <f t="shared" si="75"/>
        <v>-0.68068756585821266</v>
      </c>
      <c r="V128" s="16">
        <f t="shared" si="68"/>
        <v>-1.4449191625888216</v>
      </c>
      <c r="W128" s="16">
        <f t="shared" si="43"/>
        <v>-0.42318926848600097</v>
      </c>
      <c r="X128" s="16">
        <f t="shared" si="44"/>
        <v>-1.1388037600276513</v>
      </c>
      <c r="Y128" s="9">
        <f>-(B$6/B$7)*(SIN(H128)*COS(L128)-COS(H128)*SIN(L128)*U128)/(COS(L128))^2*T128*crank</f>
        <v>-0.52450184836751834</v>
      </c>
      <c r="Z128">
        <f t="shared" si="45"/>
        <v>3.7899722932879758</v>
      </c>
      <c r="AA128" s="16">
        <f t="shared" si="46"/>
        <v>-4.4316276565121973</v>
      </c>
      <c r="AB128" s="16">
        <f t="shared" si="47"/>
        <v>-11.925525087944344</v>
      </c>
      <c r="AC128" s="16">
        <f t="shared" si="48"/>
        <v>9.1942754047666444</v>
      </c>
      <c r="AD128" s="16">
        <f t="shared" si="49"/>
        <v>9.4512102069314672</v>
      </c>
      <c r="AE128" s="16">
        <f t="shared" si="69"/>
        <v>0.22589124931822277</v>
      </c>
      <c r="AF128" s="16">
        <f t="shared" si="70"/>
        <v>-6.0239600229917256E-2</v>
      </c>
      <c r="AG128" s="16">
        <f t="shared" si="50"/>
        <v>2.3655276312278302</v>
      </c>
      <c r="AH128" s="16">
        <f t="shared" si="51"/>
        <v>-0.63082761845831359</v>
      </c>
      <c r="AI128" s="16">
        <f t="shared" si="52"/>
        <v>7.2619285465692434</v>
      </c>
      <c r="AJ128" s="16">
        <f t="shared" si="76"/>
        <v>-9.1408023449894422</v>
      </c>
      <c r="AK128" s="16">
        <f t="shared" si="77"/>
        <v>0</v>
      </c>
      <c r="AL128" s="9">
        <f t="shared" si="53"/>
        <v>0</v>
      </c>
      <c r="AM128" s="16">
        <f t="shared" si="71"/>
        <v>40.995850637346358</v>
      </c>
      <c r="AN128" s="16">
        <f t="shared" si="72"/>
        <v>59.489529522389319</v>
      </c>
      <c r="AO128" s="16">
        <f t="shared" si="73"/>
        <v>-18.493678885042961</v>
      </c>
    </row>
    <row r="129" spans="1:41">
      <c r="A129" s="4">
        <v>115</v>
      </c>
      <c r="B129" s="5">
        <f t="shared" si="54"/>
        <v>2.0071286397934789</v>
      </c>
      <c r="C129" s="2">
        <f t="shared" si="55"/>
        <v>14.214212102577127</v>
      </c>
      <c r="D129" s="10">
        <f t="shared" si="56"/>
        <v>3.4047373675257089</v>
      </c>
      <c r="E129" s="5">
        <f t="shared" si="57"/>
        <v>3.6428424205154259</v>
      </c>
      <c r="F129" s="15">
        <f t="shared" si="39"/>
        <v>-3.2718923361109935</v>
      </c>
      <c r="G129" s="15">
        <f t="shared" si="40"/>
        <v>1.8732145214777915</v>
      </c>
      <c r="H129">
        <f t="shared" si="58"/>
        <v>0.60690214937352482</v>
      </c>
      <c r="I129">
        <f t="shared" si="59"/>
        <v>34.772931736521237</v>
      </c>
      <c r="J129" s="11">
        <f t="shared" si="60"/>
        <v>1.3114647214045705</v>
      </c>
      <c r="K129" s="9">
        <f t="shared" si="61"/>
        <v>75.141393516782202</v>
      </c>
      <c r="L129">
        <f t="shared" si="62"/>
        <v>2.6995970115306966</v>
      </c>
      <c r="M129" s="9">
        <f t="shared" si="63"/>
        <v>154.67551514683876</v>
      </c>
      <c r="N129" s="16">
        <f t="shared" si="64"/>
        <v>3.0399277887164926</v>
      </c>
      <c r="O129" s="16">
        <f t="shared" si="41"/>
        <v>1.9119960107409359</v>
      </c>
      <c r="P129" s="16">
        <f t="shared" si="42"/>
        <v>-2.0723892813013518</v>
      </c>
      <c r="Q129" s="16">
        <f t="shared" si="65"/>
        <v>1.4124624081940651</v>
      </c>
      <c r="R129" s="16">
        <f t="shared" si="66"/>
        <v>2.9812500299917746</v>
      </c>
      <c r="S129" s="16">
        <f t="shared" si="74"/>
        <v>0.18258216976884273</v>
      </c>
      <c r="T129" s="16">
        <f t="shared" si="67"/>
        <v>-0.19789859887786232</v>
      </c>
      <c r="U129" s="16">
        <f t="shared" si="75"/>
        <v>-0.68156230151273167</v>
      </c>
      <c r="V129" s="16">
        <f t="shared" si="68"/>
        <v>-1.4385569626762911</v>
      </c>
      <c r="W129" s="16">
        <f t="shared" si="43"/>
        <v>-0.46123469804719486</v>
      </c>
      <c r="X129" s="16">
        <f t="shared" si="44"/>
        <v>-1.1014644495255599</v>
      </c>
      <c r="Y129" s="9">
        <f>-(B$6/B$7)*(SIN(H129)*COS(L129)-COS(H129)*SIN(L129)*U129)/(COS(L129))^2*T129*crank</f>
        <v>-0.52513694368283459</v>
      </c>
      <c r="Z129">
        <f t="shared" si="45"/>
        <v>3.8445351864830553</v>
      </c>
      <c r="AA129" s="16">
        <f t="shared" si="46"/>
        <v>-4.8300384632192461</v>
      </c>
      <c r="AB129" s="16">
        <f t="shared" si="47"/>
        <v>-11.534508742732749</v>
      </c>
      <c r="AC129" s="16">
        <f t="shared" si="48"/>
        <v>8.9497744988193162</v>
      </c>
      <c r="AD129" s="16">
        <f t="shared" si="49"/>
        <v>8.6256743508553697</v>
      </c>
      <c r="AE129" s="16">
        <f t="shared" si="69"/>
        <v>0.22699417680191269</v>
      </c>
      <c r="AF129" s="16">
        <f t="shared" si="70"/>
        <v>-6.0959106642930291E-2</v>
      </c>
      <c r="AG129" s="16">
        <f t="shared" si="50"/>
        <v>2.3770774608285055</v>
      </c>
      <c r="AH129" s="16">
        <f t="shared" si="51"/>
        <v>-0.63836227199608853</v>
      </c>
      <c r="AI129" s="16">
        <f t="shared" si="52"/>
        <v>6.6007858549633269</v>
      </c>
      <c r="AJ129" s="16">
        <f t="shared" si="76"/>
        <v>-8.9430707745788283</v>
      </c>
      <c r="AK129" s="16">
        <f t="shared" si="77"/>
        <v>0</v>
      </c>
      <c r="AL129" s="9">
        <f t="shared" si="53"/>
        <v>0</v>
      </c>
      <c r="AM129" s="16">
        <f t="shared" si="71"/>
        <v>38.375140809323597</v>
      </c>
      <c r="AN129" s="16">
        <f t="shared" si="72"/>
        <v>59.489529522389319</v>
      </c>
      <c r="AO129" s="16">
        <f t="shared" si="73"/>
        <v>-21.114388713065722</v>
      </c>
    </row>
    <row r="130" spans="1:41">
      <c r="A130" s="4">
        <v>116</v>
      </c>
      <c r="B130" s="5">
        <f t="shared" si="54"/>
        <v>2.0245819323134224</v>
      </c>
      <c r="C130" s="2">
        <f t="shared" si="55"/>
        <v>14.181783907191605</v>
      </c>
      <c r="D130" s="10">
        <f t="shared" si="56"/>
        <v>3.3939279690638684</v>
      </c>
      <c r="E130" s="5">
        <f t="shared" si="57"/>
        <v>3.6363567814383209</v>
      </c>
      <c r="F130" s="15">
        <f t="shared" si="39"/>
        <v>-3.2696382138897486</v>
      </c>
      <c r="G130" s="15">
        <f t="shared" si="40"/>
        <v>1.8684886559632781</v>
      </c>
      <c r="H130">
        <f t="shared" si="58"/>
        <v>0.60343232445736539</v>
      </c>
      <c r="I130">
        <f t="shared" si="59"/>
        <v>34.574125413175963</v>
      </c>
      <c r="J130" s="11">
        <f t="shared" si="60"/>
        <v>1.3146444914921984</v>
      </c>
      <c r="K130" s="9">
        <f t="shared" si="61"/>
        <v>75.323580922625226</v>
      </c>
      <c r="L130">
        <f t="shared" si="62"/>
        <v>2.7019634345536465</v>
      </c>
      <c r="M130" s="9">
        <f t="shared" si="63"/>
        <v>154.81110119859636</v>
      </c>
      <c r="N130" s="16">
        <f t="shared" si="64"/>
        <v>3.0449081439954799</v>
      </c>
      <c r="O130" s="16">
        <f t="shared" si="41"/>
        <v>1.9036197418063217</v>
      </c>
      <c r="P130" s="16">
        <f t="shared" si="42"/>
        <v>-2.0912949094631381</v>
      </c>
      <c r="Q130" s="16">
        <f t="shared" si="65"/>
        <v>1.4271788612712641</v>
      </c>
      <c r="R130" s="16">
        <f t="shared" si="66"/>
        <v>2.9949528180798484</v>
      </c>
      <c r="S130" s="16">
        <f t="shared" si="74"/>
        <v>0.18178229500547619</v>
      </c>
      <c r="T130" s="16">
        <f t="shared" si="67"/>
        <v>-0.19970395338238567</v>
      </c>
      <c r="U130" s="16">
        <f t="shared" si="75"/>
        <v>-0.68243787847101833</v>
      </c>
      <c r="V130" s="16">
        <f t="shared" si="68"/>
        <v>-1.4321044844166386</v>
      </c>
      <c r="W130" s="16">
        <f t="shared" si="43"/>
        <v>-0.49848389424383704</v>
      </c>
      <c r="X130" s="16">
        <f t="shared" si="44"/>
        <v>-1.0651237798110054</v>
      </c>
      <c r="Y130" s="9">
        <f>-(B$6/B$7)*(SIN(H130)*COS(L130)-COS(H130)*SIN(L130)*U130)/(COS(L130))^2*T130*crank</f>
        <v>-0.5255130694966057</v>
      </c>
      <c r="Z130">
        <f t="shared" si="45"/>
        <v>3.8983076391364082</v>
      </c>
      <c r="AA130" s="16">
        <f t="shared" si="46"/>
        <v>-5.2201111336308994</v>
      </c>
      <c r="AB130" s="16">
        <f t="shared" si="47"/>
        <v>-11.153950139393491</v>
      </c>
      <c r="AC130" s="16">
        <f t="shared" si="48"/>
        <v>8.7108808767938122</v>
      </c>
      <c r="AD130" s="16">
        <f t="shared" si="49"/>
        <v>7.8211110923377767</v>
      </c>
      <c r="AE130" s="16">
        <f t="shared" si="69"/>
        <v>0.22799325920147231</v>
      </c>
      <c r="AF130" s="16">
        <f t="shared" si="70"/>
        <v>-6.1663043086541185E-2</v>
      </c>
      <c r="AG130" s="16">
        <f t="shared" si="50"/>
        <v>2.3875398272511297</v>
      </c>
      <c r="AH130" s="16">
        <f t="shared" si="51"/>
        <v>-0.6457338771955623</v>
      </c>
      <c r="AI130" s="16">
        <f t="shared" si="52"/>
        <v>5.9568810784654351</v>
      </c>
      <c r="AJ130" s="16">
        <f t="shared" si="76"/>
        <v>-8.7494461117387203</v>
      </c>
      <c r="AK130" s="16">
        <f t="shared" si="77"/>
        <v>0</v>
      </c>
      <c r="AL130" s="9">
        <f t="shared" si="53"/>
        <v>0</v>
      </c>
      <c r="AM130" s="16">
        <f t="shared" si="71"/>
        <v>35.782479512436012</v>
      </c>
      <c r="AN130" s="16">
        <f t="shared" si="72"/>
        <v>59.489529522389319</v>
      </c>
      <c r="AO130" s="16">
        <f t="shared" si="73"/>
        <v>-23.707050009953306</v>
      </c>
    </row>
    <row r="131" spans="1:41">
      <c r="A131" s="4">
        <v>117</v>
      </c>
      <c r="B131" s="5">
        <f t="shared" si="54"/>
        <v>2.0420352248333655</v>
      </c>
      <c r="C131" s="2">
        <f t="shared" si="55"/>
        <v>14.149023143851604</v>
      </c>
      <c r="D131" s="10">
        <f t="shared" si="56"/>
        <v>3.3830077146172015</v>
      </c>
      <c r="E131" s="5">
        <f t="shared" si="57"/>
        <v>3.6298046287703207</v>
      </c>
      <c r="F131" s="15">
        <f t="shared" si="39"/>
        <v>-3.267301957256509</v>
      </c>
      <c r="G131" s="15">
        <f t="shared" si="40"/>
        <v>1.8638028500781374</v>
      </c>
      <c r="H131">
        <f t="shared" si="58"/>
        <v>0.5999315140304271</v>
      </c>
      <c r="I131">
        <f t="shared" si="59"/>
        <v>34.373543750837008</v>
      </c>
      <c r="J131" s="11">
        <f t="shared" si="60"/>
        <v>1.3178097631555368</v>
      </c>
      <c r="K131" s="9">
        <f t="shared" si="61"/>
        <v>75.50493762994688</v>
      </c>
      <c r="L131">
        <f t="shared" si="62"/>
        <v>2.7043540557026389</v>
      </c>
      <c r="M131" s="9">
        <f t="shared" si="63"/>
        <v>154.94807370084834</v>
      </c>
      <c r="N131" s="16">
        <f t="shared" si="64"/>
        <v>3.0499102292837588</v>
      </c>
      <c r="O131" s="16">
        <f t="shared" si="41"/>
        <v>1.8946001629337155</v>
      </c>
      <c r="P131" s="16">
        <f t="shared" si="42"/>
        <v>-2.1095746734232663</v>
      </c>
      <c r="Q131" s="16">
        <f t="shared" si="65"/>
        <v>1.4415016411405523</v>
      </c>
      <c r="R131" s="16">
        <f t="shared" si="66"/>
        <v>3.007331682075606</v>
      </c>
      <c r="S131" s="16">
        <f t="shared" si="74"/>
        <v>0.18092098866816669</v>
      </c>
      <c r="T131" s="16">
        <f t="shared" si="67"/>
        <v>-0.20144954225807019</v>
      </c>
      <c r="U131" s="16">
        <f t="shared" si="75"/>
        <v>-0.6833138733133286</v>
      </c>
      <c r="V131" s="16">
        <f t="shared" si="68"/>
        <v>-1.4255630388259848</v>
      </c>
      <c r="W131" s="16">
        <f t="shared" si="43"/>
        <v>-0.53495569176055191</v>
      </c>
      <c r="X131" s="16">
        <f t="shared" si="44"/>
        <v>-1.0297385334615563</v>
      </c>
      <c r="Y131" s="9">
        <f>-(B$6/B$7)*(SIN(H131)*COS(L131)-COS(H131)*SIN(L131)*U131)/(COS(L131))^2*T131*crank</f>
        <v>-0.52564000902971331</v>
      </c>
      <c r="Z131">
        <f t="shared" si="45"/>
        <v>3.9512971565097272</v>
      </c>
      <c r="AA131" s="16">
        <f t="shared" si="46"/>
        <v>-5.6020429041033193</v>
      </c>
      <c r="AB131" s="16">
        <f t="shared" si="47"/>
        <v>-10.783396706137177</v>
      </c>
      <c r="AC131" s="16">
        <f t="shared" si="48"/>
        <v>8.4773214211318439</v>
      </c>
      <c r="AD131" s="16">
        <f t="shared" si="49"/>
        <v>7.0368553687247388</v>
      </c>
      <c r="AE131" s="16">
        <f t="shared" si="69"/>
        <v>0.22889119643255174</v>
      </c>
      <c r="AF131" s="16">
        <f t="shared" si="70"/>
        <v>-6.2351726817859672E-2</v>
      </c>
      <c r="AG131" s="16">
        <f t="shared" si="50"/>
        <v>2.396943003946276</v>
      </c>
      <c r="AH131" s="16">
        <f t="shared" si="51"/>
        <v>-0.65294575636541885</v>
      </c>
      <c r="AI131" s="16">
        <f t="shared" si="52"/>
        <v>5.3296677131657262</v>
      </c>
      <c r="AJ131" s="16">
        <f t="shared" si="76"/>
        <v>-8.5596886231897003</v>
      </c>
      <c r="AK131" s="16">
        <f t="shared" si="77"/>
        <v>0</v>
      </c>
      <c r="AL131" s="9">
        <f t="shared" si="53"/>
        <v>0</v>
      </c>
      <c r="AM131" s="16">
        <f t="shared" si="71"/>
        <v>33.220506918982217</v>
      </c>
      <c r="AN131" s="16">
        <f t="shared" si="72"/>
        <v>59.489529522389319</v>
      </c>
      <c r="AO131" s="16">
        <f t="shared" si="73"/>
        <v>-26.269022603407102</v>
      </c>
    </row>
    <row r="132" spans="1:41">
      <c r="A132" s="4">
        <v>118</v>
      </c>
      <c r="B132" s="5">
        <f t="shared" si="54"/>
        <v>2.0594885173533086</v>
      </c>
      <c r="C132" s="2">
        <f t="shared" si="55"/>
        <v>14.115939791802997</v>
      </c>
      <c r="D132" s="10">
        <f t="shared" si="56"/>
        <v>3.371979930600999</v>
      </c>
      <c r="E132" s="5">
        <f t="shared" si="57"/>
        <v>3.6231879583605995</v>
      </c>
      <c r="F132" s="15">
        <f t="shared" si="39"/>
        <v>-3.2648842778576768</v>
      </c>
      <c r="G132" s="15">
        <f t="shared" si="40"/>
        <v>1.8591585311642342</v>
      </c>
      <c r="H132">
        <f t="shared" si="58"/>
        <v>0.59640074751128214</v>
      </c>
      <c r="I132">
        <f t="shared" si="59"/>
        <v>34.171245730843907</v>
      </c>
      <c r="J132" s="11">
        <f t="shared" si="60"/>
        <v>1.3209594754283847</v>
      </c>
      <c r="K132" s="9">
        <f t="shared" si="61"/>
        <v>75.685402849861617</v>
      </c>
      <c r="L132">
        <f t="shared" si="62"/>
        <v>2.7067682261390353</v>
      </c>
      <c r="M132" s="9">
        <f t="shared" si="63"/>
        <v>155.08639547787911</v>
      </c>
      <c r="N132" s="16">
        <f t="shared" si="64"/>
        <v>3.0549318659415707</v>
      </c>
      <c r="O132" s="16">
        <f t="shared" si="41"/>
        <v>1.8849506810230761</v>
      </c>
      <c r="P132" s="16">
        <f t="shared" si="42"/>
        <v>-2.1272448751328845</v>
      </c>
      <c r="Q132" s="16">
        <f t="shared" si="65"/>
        <v>1.4554394130091728</v>
      </c>
      <c r="R132" s="16">
        <f t="shared" si="66"/>
        <v>3.0184199205112301</v>
      </c>
      <c r="S132" s="16">
        <f t="shared" si="74"/>
        <v>0.17999953102155422</v>
      </c>
      <c r="T132" s="16">
        <f t="shared" si="67"/>
        <v>-0.20313692222658014</v>
      </c>
      <c r="U132" s="16">
        <f t="shared" si="75"/>
        <v>-0.684189878665593</v>
      </c>
      <c r="V132" s="16">
        <f t="shared" si="68"/>
        <v>-1.4189339251893487</v>
      </c>
      <c r="W132" s="16">
        <f t="shared" si="43"/>
        <v>-0.57066849348850213</v>
      </c>
      <c r="X132" s="16">
        <f t="shared" si="44"/>
        <v>-0.99526602678520903</v>
      </c>
      <c r="Y132" s="9">
        <f>-(B$6/B$7)*(SIN(H132)*COS(L132)-COS(H132)*SIN(L132)*U132)/(COS(L132))^2*T132*crank</f>
        <v>-0.52552723435878634</v>
      </c>
      <c r="Z132">
        <f t="shared" si="45"/>
        <v>4.0035103135079115</v>
      </c>
      <c r="AA132" s="16">
        <f t="shared" si="46"/>
        <v>-5.97602648926211</v>
      </c>
      <c r="AB132" s="16">
        <f t="shared" si="47"/>
        <v>-10.422401460386384</v>
      </c>
      <c r="AC132" s="16">
        <f t="shared" si="48"/>
        <v>8.2488267066183454</v>
      </c>
      <c r="AD132" s="16">
        <f t="shared" si="49"/>
        <v>6.2722522171338984</v>
      </c>
      <c r="AE132" s="16">
        <f t="shared" si="69"/>
        <v>0.22969060204912731</v>
      </c>
      <c r="AF132" s="16">
        <f t="shared" si="70"/>
        <v>-6.3025456151138706E-2</v>
      </c>
      <c r="AG132" s="16">
        <f t="shared" si="50"/>
        <v>2.4053143599871833</v>
      </c>
      <c r="AH132" s="16">
        <f t="shared" si="51"/>
        <v>-0.66000103344520999</v>
      </c>
      <c r="AI132" s="16">
        <f t="shared" si="52"/>
        <v>4.7186073213093938</v>
      </c>
      <c r="AJ132" s="16">
        <f t="shared" si="76"/>
        <v>-8.3735620211742905</v>
      </c>
      <c r="AK132" s="16">
        <f t="shared" si="77"/>
        <v>0</v>
      </c>
      <c r="AL132" s="9">
        <f t="shared" si="53"/>
        <v>0</v>
      </c>
      <c r="AM132" s="16">
        <f t="shared" si="71"/>
        <v>30.691529326894994</v>
      </c>
      <c r="AN132" s="16">
        <f t="shared" si="72"/>
        <v>59.489529522389319</v>
      </c>
      <c r="AO132" s="16">
        <f t="shared" si="73"/>
        <v>-28.798000195494325</v>
      </c>
    </row>
    <row r="133" spans="1:41">
      <c r="A133" s="4">
        <v>119</v>
      </c>
      <c r="B133" s="5">
        <f t="shared" si="54"/>
        <v>2.0769418098732522</v>
      </c>
      <c r="C133" s="2">
        <f t="shared" si="55"/>
        <v>14.082543928555305</v>
      </c>
      <c r="D133" s="10">
        <f t="shared" si="56"/>
        <v>3.3608479761851018</v>
      </c>
      <c r="E133" s="5">
        <f t="shared" si="57"/>
        <v>3.6165087857110607</v>
      </c>
      <c r="F133" s="15">
        <f t="shared" si="39"/>
        <v>-3.2623859121418173</v>
      </c>
      <c r="G133" s="15">
        <f t="shared" si="40"/>
        <v>1.8545571139261003</v>
      </c>
      <c r="H133">
        <f t="shared" si="58"/>
        <v>0.5928410277664643</v>
      </c>
      <c r="I133">
        <f t="shared" si="59"/>
        <v>33.967288813216456</v>
      </c>
      <c r="J133" s="11">
        <f t="shared" si="60"/>
        <v>1.3240925894240159</v>
      </c>
      <c r="K133" s="9">
        <f t="shared" si="61"/>
        <v>75.864917058544648</v>
      </c>
      <c r="L133">
        <f t="shared" si="62"/>
        <v>2.7092053110938918</v>
      </c>
      <c r="M133" s="9">
        <f t="shared" si="63"/>
        <v>155.22603016010723</v>
      </c>
      <c r="N133" s="16">
        <f t="shared" si="64"/>
        <v>3.0599709299224651</v>
      </c>
      <c r="O133" s="16">
        <f t="shared" si="41"/>
        <v>1.8746843859631346</v>
      </c>
      <c r="P133" s="16">
        <f t="shared" si="42"/>
        <v>-2.1443210769047889</v>
      </c>
      <c r="Q133" s="16">
        <f t="shared" si="65"/>
        <v>1.4690003964647638</v>
      </c>
      <c r="R133" s="16">
        <f t="shared" si="66"/>
        <v>3.0282497502109749</v>
      </c>
      <c r="S133" s="16">
        <f t="shared" si="74"/>
        <v>0.17901917205793644</v>
      </c>
      <c r="T133" s="16">
        <f t="shared" si="67"/>
        <v>-0.20476757937932002</v>
      </c>
      <c r="U133" s="16">
        <f t="shared" si="75"/>
        <v>-0.68506550268357491</v>
      </c>
      <c r="V133" s="16">
        <f t="shared" si="68"/>
        <v>-1.4122184325968985</v>
      </c>
      <c r="W133" s="16">
        <f t="shared" si="43"/>
        <v>-0.60564021487096786</v>
      </c>
      <c r="X133" s="16">
        <f t="shared" si="44"/>
        <v>-0.96166420107875838</v>
      </c>
      <c r="Y133" s="9">
        <f>-(B$6/B$7)*(SIN(H133)*COS(L133)-COS(H133)*SIN(L133)*U133)/(COS(L133))^2*T133*crank</f>
        <v>-0.52518390986519914</v>
      </c>
      <c r="Z133">
        <f t="shared" si="45"/>
        <v>4.054952771963853</v>
      </c>
      <c r="AA133" s="16">
        <f t="shared" si="46"/>
        <v>-6.3422494991905882</v>
      </c>
      <c r="AB133" s="16">
        <f t="shared" si="47"/>
        <v>-10.070523964431084</v>
      </c>
      <c r="AC133" s="16">
        <f t="shared" si="48"/>
        <v>8.0251314891551804</v>
      </c>
      <c r="AD133" s="16">
        <f t="shared" si="49"/>
        <v>5.5266588737027824</v>
      </c>
      <c r="AE133" s="16">
        <f t="shared" si="69"/>
        <v>0.23039400466847804</v>
      </c>
      <c r="AF133" s="16">
        <f t="shared" si="70"/>
        <v>-6.368451074653475E-2</v>
      </c>
      <c r="AG133" s="16">
        <f t="shared" si="50"/>
        <v>2.4126803749920773</v>
      </c>
      <c r="AH133" s="16">
        <f t="shared" si="51"/>
        <v>-0.66690263702924601</v>
      </c>
      <c r="AI133" s="16">
        <f t="shared" si="52"/>
        <v>4.1231712605317377</v>
      </c>
      <c r="AJ133" s="16">
        <f t="shared" si="76"/>
        <v>-8.1908338185237675</v>
      </c>
      <c r="AK133" s="16">
        <f t="shared" si="77"/>
        <v>0</v>
      </c>
      <c r="AL133" s="9">
        <f t="shared" si="53"/>
        <v>0</v>
      </c>
      <c r="AM133" s="16">
        <f t="shared" si="71"/>
        <v>28.19755059680579</v>
      </c>
      <c r="AN133" s="16">
        <f t="shared" si="72"/>
        <v>59.489529522389319</v>
      </c>
      <c r="AO133" s="16">
        <f t="shared" si="73"/>
        <v>-31.291978925583528</v>
      </c>
    </row>
    <row r="134" spans="1:41">
      <c r="A134" s="4">
        <v>120</v>
      </c>
      <c r="B134" s="5">
        <f t="shared" si="54"/>
        <v>2.0943951023931953</v>
      </c>
      <c r="C134" s="2">
        <f t="shared" si="55"/>
        <v>14.048845726811987</v>
      </c>
      <c r="D134" s="10">
        <f t="shared" si="56"/>
        <v>3.3496152422706622</v>
      </c>
      <c r="E134" s="5">
        <f t="shared" si="57"/>
        <v>3.6097691453623972</v>
      </c>
      <c r="F134" s="15">
        <f t="shared" si="39"/>
        <v>-3.2598076211353302</v>
      </c>
      <c r="G134" s="15">
        <f t="shared" si="40"/>
        <v>1.8500000000000014</v>
      </c>
      <c r="H134">
        <f t="shared" si="58"/>
        <v>0.58925333233372357</v>
      </c>
      <c r="I134">
        <f t="shared" si="59"/>
        <v>33.761729006742051</v>
      </c>
      <c r="J134" s="11">
        <f t="shared" si="60"/>
        <v>1.3272080878141528</v>
      </c>
      <c r="K134" s="9">
        <f t="shared" si="61"/>
        <v>76.043421967379302</v>
      </c>
      <c r="L134">
        <f t="shared" si="62"/>
        <v>2.7116646891312621</v>
      </c>
      <c r="M134" s="9">
        <f t="shared" si="63"/>
        <v>155.36694214187571</v>
      </c>
      <c r="N134" s="16">
        <f t="shared" si="64"/>
        <v>3.0650253499882512</v>
      </c>
      <c r="O134" s="16">
        <f t="shared" si="41"/>
        <v>1.863814059556832</v>
      </c>
      <c r="P134" s="16">
        <f t="shared" si="42"/>
        <v>-2.1608181130083786</v>
      </c>
      <c r="Q134" s="16">
        <f t="shared" si="65"/>
        <v>1.4821923727926269</v>
      </c>
      <c r="R134" s="16">
        <f t="shared" si="66"/>
        <v>3.0368523281525839</v>
      </c>
      <c r="S134" s="16">
        <f t="shared" si="74"/>
        <v>0.17798113234958524</v>
      </c>
      <c r="T134" s="16">
        <f t="shared" si="67"/>
        <v>-0.20634293028467107</v>
      </c>
      <c r="U134" s="16">
        <f t="shared" si="75"/>
        <v>-0.68594036854358775</v>
      </c>
      <c r="V134" s="16">
        <f t="shared" si="68"/>
        <v>-1.4054178414510581</v>
      </c>
      <c r="W134" s="16">
        <f t="shared" si="43"/>
        <v>-0.63988823747427881</v>
      </c>
      <c r="X134" s="16">
        <f t="shared" si="44"/>
        <v>-0.9288916989918502</v>
      </c>
      <c r="Y134" s="9">
        <f>-(B$6/B$7)*(SIN(H134)*COS(L134)-COS(H134)*SIN(L134)*U134)/(COS(L134))^2*T134*crank</f>
        <v>-0.52461889663158789</v>
      </c>
      <c r="Z134">
        <f t="shared" si="45"/>
        <v>4.1056292983110572</v>
      </c>
      <c r="AA134" s="16">
        <f t="shared" si="46"/>
        <v>-6.7008939532257177</v>
      </c>
      <c r="AB134" s="16">
        <f t="shared" si="47"/>
        <v>-9.7273311251111281</v>
      </c>
      <c r="AC134" s="16">
        <f t="shared" si="48"/>
        <v>7.805975111172244</v>
      </c>
      <c r="AD134" s="16">
        <f t="shared" si="49"/>
        <v>4.7994465598449629</v>
      </c>
      <c r="AE134" s="16">
        <f t="shared" si="69"/>
        <v>0.23100384965051682</v>
      </c>
      <c r="AF134" s="16">
        <f t="shared" si="70"/>
        <v>-6.4329151924548883E-2</v>
      </c>
      <c r="AG134" s="16">
        <f t="shared" si="50"/>
        <v>2.4190666567100827</v>
      </c>
      <c r="AH134" s="16">
        <f t="shared" si="51"/>
        <v>-0.67365330365941489</v>
      </c>
      <c r="AI134" s="16">
        <f t="shared" si="52"/>
        <v>3.5428421555207108</v>
      </c>
      <c r="AJ134" s="16">
        <f t="shared" si="76"/>
        <v>-8.0112756203319666</v>
      </c>
      <c r="AK134" s="16">
        <f t="shared" si="77"/>
        <v>0</v>
      </c>
      <c r="AL134" s="9">
        <f t="shared" si="53"/>
        <v>0</v>
      </c>
      <c r="AM134" s="16">
        <f t="shared" si="71"/>
        <v>25.74030141559005</v>
      </c>
      <c r="AN134" s="16">
        <f t="shared" si="72"/>
        <v>59.489529522389319</v>
      </c>
      <c r="AO134" s="16">
        <f t="shared" si="73"/>
        <v>-33.749228106799265</v>
      </c>
    </row>
    <row r="135" spans="1:41">
      <c r="A135" s="4">
        <v>121</v>
      </c>
      <c r="B135" s="5">
        <f t="shared" si="54"/>
        <v>2.1118483949131388</v>
      </c>
      <c r="C135" s="2">
        <f t="shared" si="55"/>
        <v>14.014855451371734</v>
      </c>
      <c r="D135" s="10">
        <f t="shared" si="56"/>
        <v>3.3382851504572444</v>
      </c>
      <c r="E135" s="5">
        <f t="shared" si="57"/>
        <v>3.6029710902743468</v>
      </c>
      <c r="F135" s="15">
        <f t="shared" si="39"/>
        <v>-3.2571501902106323</v>
      </c>
      <c r="G135" s="15">
        <f t="shared" si="40"/>
        <v>1.8454885775269851</v>
      </c>
      <c r="H135">
        <f t="shared" si="58"/>
        <v>0.58563861462490763</v>
      </c>
      <c r="I135">
        <f t="shared" si="59"/>
        <v>33.554620937895692</v>
      </c>
      <c r="J135" s="11">
        <f t="shared" si="60"/>
        <v>1.3303049743234499</v>
      </c>
      <c r="K135" s="9">
        <f t="shared" si="61"/>
        <v>76.22086049399303</v>
      </c>
      <c r="L135">
        <f t="shared" si="62"/>
        <v>2.7141457514242293</v>
      </c>
      <c r="M135" s="9">
        <f t="shared" si="63"/>
        <v>155.50909653997178</v>
      </c>
      <c r="N135" s="16">
        <f t="shared" si="64"/>
        <v>3.070093105962747</v>
      </c>
      <c r="O135" s="16">
        <f t="shared" si="41"/>
        <v>1.8523521851836697</v>
      </c>
      <c r="P135" s="16">
        <f t="shared" si="42"/>
        <v>-2.1767501024793643</v>
      </c>
      <c r="Q135" s="16">
        <f t="shared" si="65"/>
        <v>1.495022692905845</v>
      </c>
      <c r="R135" s="16">
        <f t="shared" si="66"/>
        <v>3.0442577760674787</v>
      </c>
      <c r="S135" s="16">
        <f t="shared" si="74"/>
        <v>0.17688660397143294</v>
      </c>
      <c r="T135" s="16">
        <f t="shared" si="67"/>
        <v>-0.20786432321122836</v>
      </c>
      <c r="U135" s="16">
        <f t="shared" si="75"/>
        <v>-0.68681411394122938</v>
      </c>
      <c r="V135" s="16">
        <f t="shared" si="68"/>
        <v>-1.398533424943913</v>
      </c>
      <c r="W135" s="16">
        <f t="shared" si="43"/>
        <v>-0.67342937081736665</v>
      </c>
      <c r="X135" s="16">
        <f t="shared" si="44"/>
        <v>-0.89690792762224758</v>
      </c>
      <c r="Y135" s="9">
        <f>-(B$6/B$7)*(SIN(H135)*COS(L135)-COS(H135)*SIN(L135)*U135)/(COS(L135))^2*T135*crank</f>
        <v>-0.52384075764372029</v>
      </c>
      <c r="Z135">
        <f t="shared" si="45"/>
        <v>4.155543781520235</v>
      </c>
      <c r="AA135" s="16">
        <f t="shared" si="46"/>
        <v>-7.0521358802381195</v>
      </c>
      <c r="AB135" s="16">
        <f t="shared" si="47"/>
        <v>-9.3923978545483298</v>
      </c>
      <c r="AC135" s="16">
        <f t="shared" si="48"/>
        <v>7.5911018331389517</v>
      </c>
      <c r="AD135" s="16">
        <f t="shared" si="49"/>
        <v>4.090001987675679</v>
      </c>
      <c r="AE135" s="16">
        <f t="shared" si="69"/>
        <v>0.23152250099261279</v>
      </c>
      <c r="AF135" s="16">
        <f t="shared" si="70"/>
        <v>-6.4959623001407618E-2</v>
      </c>
      <c r="AG135" s="16">
        <f t="shared" si="50"/>
        <v>2.4244979608637598</v>
      </c>
      <c r="AH135" s="16">
        <f t="shared" si="51"/>
        <v>-0.68025558133728248</v>
      </c>
      <c r="AI135" s="16">
        <f t="shared" si="52"/>
        <v>2.9771151385189176</v>
      </c>
      <c r="AJ135" s="16">
        <f t="shared" si="76"/>
        <v>-7.8346633597415938</v>
      </c>
      <c r="AK135" s="16">
        <f t="shared" si="77"/>
        <v>0</v>
      </c>
      <c r="AL135" s="9">
        <f t="shared" si="53"/>
        <v>0</v>
      </c>
      <c r="AM135" s="16">
        <f t="shared" si="71"/>
        <v>23.321266451910269</v>
      </c>
      <c r="AN135" s="16">
        <f t="shared" si="72"/>
        <v>59.489529522389319</v>
      </c>
      <c r="AO135" s="16">
        <f t="shared" si="73"/>
        <v>-36.16826307047905</v>
      </c>
    </row>
    <row r="136" spans="1:41">
      <c r="A136" s="4">
        <v>122</v>
      </c>
      <c r="B136" s="5">
        <f t="shared" si="54"/>
        <v>2.1293016874330819</v>
      </c>
      <c r="C136" s="2">
        <f t="shared" si="55"/>
        <v>13.980583456001717</v>
      </c>
      <c r="D136" s="10">
        <f t="shared" si="56"/>
        <v>3.3268611520005726</v>
      </c>
      <c r="E136" s="5">
        <f t="shared" si="57"/>
        <v>3.5961166912003435</v>
      </c>
      <c r="F136" s="15">
        <f t="shared" si="39"/>
        <v>-3.2544144288469266</v>
      </c>
      <c r="G136" s="15">
        <f t="shared" si="40"/>
        <v>1.84102422073004</v>
      </c>
      <c r="H136">
        <f t="shared" si="58"/>
        <v>0.58199780510664101</v>
      </c>
      <c r="I136">
        <f t="shared" si="59"/>
        <v>33.346017918487959</v>
      </c>
      <c r="J136" s="11">
        <f t="shared" si="60"/>
        <v>1.3333822732405993</v>
      </c>
      <c r="K136" s="9">
        <f t="shared" si="61"/>
        <v>76.397176734245861</v>
      </c>
      <c r="L136">
        <f t="shared" si="62"/>
        <v>2.7166479010445737</v>
      </c>
      <c r="M136" s="9">
        <f t="shared" si="63"/>
        <v>155.65245915292778</v>
      </c>
      <c r="N136" s="16">
        <f t="shared" si="64"/>
        <v>3.0751722270284834</v>
      </c>
      <c r="O136" s="16">
        <f t="shared" si="41"/>
        <v>1.8403109580627124</v>
      </c>
      <c r="P136" s="16">
        <f t="shared" si="42"/>
        <v>-2.1921304629258538</v>
      </c>
      <c r="Q136" s="16">
        <f t="shared" si="65"/>
        <v>1.5074982857724017</v>
      </c>
      <c r="R136" s="16">
        <f t="shared" si="66"/>
        <v>3.0504952073367311</v>
      </c>
      <c r="S136" s="16">
        <f t="shared" si="74"/>
        <v>0.17573675148111745</v>
      </c>
      <c r="T136" s="16">
        <f t="shared" si="67"/>
        <v>-0.20933303944618464</v>
      </c>
      <c r="U136" s="16">
        <f t="shared" si="75"/>
        <v>-0.68768639059936787</v>
      </c>
      <c r="V136" s="16">
        <f t="shared" si="68"/>
        <v>-1.3915664505045979</v>
      </c>
      <c r="W136" s="16">
        <f t="shared" si="43"/>
        <v>-0.7062798215720294</v>
      </c>
      <c r="X136" s="16">
        <f t="shared" si="44"/>
        <v>-0.86567310983630141</v>
      </c>
      <c r="Y136" s="9">
        <f>-(B$6/B$7)*(SIN(H136)*COS(L136)-COS(H136)*SIN(L136)*U136)/(COS(L136))^2*T136*crank</f>
        <v>-0.52285776366993164</v>
      </c>
      <c r="Z136">
        <f t="shared" si="45"/>
        <v>4.2046992511955645</v>
      </c>
      <c r="AA136" s="16">
        <f t="shared" si="46"/>
        <v>-7.3961449960979921</v>
      </c>
      <c r="AB136" s="16">
        <f t="shared" si="47"/>
        <v>-9.0653076075731818</v>
      </c>
      <c r="AC136" s="16">
        <f t="shared" si="48"/>
        <v>7.3802610998431364</v>
      </c>
      <c r="AD136" s="16">
        <f t="shared" si="49"/>
        <v>3.3977286142156178</v>
      </c>
      <c r="AE136" s="16">
        <f t="shared" si="69"/>
        <v>0.23195224340507872</v>
      </c>
      <c r="AF136" s="16">
        <f t="shared" si="70"/>
        <v>-6.557614964121232E-2</v>
      </c>
      <c r="AG136" s="16">
        <f t="shared" si="50"/>
        <v>2.4289982128835561</v>
      </c>
      <c r="AH136" s="16">
        <f t="shared" si="51"/>
        <v>-0.68671183321179197</v>
      </c>
      <c r="AI136" s="16">
        <f t="shared" si="52"/>
        <v>2.4254988829917159</v>
      </c>
      <c r="AJ136" s="16">
        <f t="shared" si="76"/>
        <v>-7.6607774847004944</v>
      </c>
      <c r="AK136" s="16">
        <f t="shared" si="77"/>
        <v>0</v>
      </c>
      <c r="AL136" s="9">
        <f t="shared" si="53"/>
        <v>0</v>
      </c>
      <c r="AM136" s="16">
        <f t="shared" si="71"/>
        <v>20.941709481437343</v>
      </c>
      <c r="AN136" s="16">
        <f t="shared" si="72"/>
        <v>59.489529522389319</v>
      </c>
      <c r="AO136" s="16">
        <f t="shared" si="73"/>
        <v>-38.547820040951976</v>
      </c>
    </row>
    <row r="137" spans="1:41">
      <c r="A137" s="4">
        <v>123</v>
      </c>
      <c r="B137" s="5">
        <f t="shared" si="54"/>
        <v>2.1467549799530254</v>
      </c>
      <c r="C137" s="2">
        <f t="shared" si="55"/>
        <v>13.946040180283727</v>
      </c>
      <c r="D137" s="10">
        <f t="shared" si="56"/>
        <v>3.3153467267612426</v>
      </c>
      <c r="E137" s="5">
        <f t="shared" si="57"/>
        <v>3.5892080360567453</v>
      </c>
      <c r="F137" s="15">
        <f t="shared" si="39"/>
        <v>-3.2516011703836258</v>
      </c>
      <c r="G137" s="15">
        <f t="shared" si="40"/>
        <v>1.8366082894954932</v>
      </c>
      <c r="H137">
        <f t="shared" si="58"/>
        <v>0.57833181245729237</v>
      </c>
      <c r="I137">
        <f t="shared" si="59"/>
        <v>33.135972011954301</v>
      </c>
      <c r="J137" s="11">
        <f t="shared" si="60"/>
        <v>1.3364390289469541</v>
      </c>
      <c r="K137" s="9">
        <f t="shared" si="61"/>
        <v>76.572315935222534</v>
      </c>
      <c r="L137">
        <f t="shared" si="62"/>
        <v>2.7191705522668403</v>
      </c>
      <c r="M137" s="9">
        <f t="shared" si="63"/>
        <v>155.79699642114718</v>
      </c>
      <c r="N137" s="16">
        <f t="shared" si="64"/>
        <v>3.0802607900698837</v>
      </c>
      <c r="O137" s="16">
        <f t="shared" si="41"/>
        <v>1.827702295994786</v>
      </c>
      <c r="P137" s="16">
        <f t="shared" si="42"/>
        <v>-2.2069719251374504</v>
      </c>
      <c r="Q137" s="16">
        <f t="shared" si="65"/>
        <v>1.5196256672372974</v>
      </c>
      <c r="R137" s="16">
        <f t="shared" si="66"/>
        <v>3.0555927557870137</v>
      </c>
      <c r="S137" s="16">
        <f t="shared" si="74"/>
        <v>0.17453271294478595</v>
      </c>
      <c r="T137" s="16">
        <f t="shared" si="67"/>
        <v>-0.21075029469039694</v>
      </c>
      <c r="U137" s="16">
        <f t="shared" si="75"/>
        <v>-0.68855686378640957</v>
      </c>
      <c r="V137" s="16">
        <f t="shared" si="68"/>
        <v>-1.3845181812164244</v>
      </c>
      <c r="W137" s="16">
        <f t="shared" si="43"/>
        <v>-0.73845516932169497</v>
      </c>
      <c r="X137" s="16">
        <f t="shared" si="44"/>
        <v>-0.83514832518249993</v>
      </c>
      <c r="Y137" s="9">
        <f>-(B$6/B$7)*(SIN(H137)*COS(L137)-COS(H137)*SIN(L137)*U137)/(COS(L137))^2*T137*crank</f>
        <v>-0.52167789970366762</v>
      </c>
      <c r="Z137">
        <f t="shared" si="45"/>
        <v>4.253097895744153</v>
      </c>
      <c r="AA137" s="16">
        <f t="shared" si="46"/>
        <v>-7.7330844498214795</v>
      </c>
      <c r="AB137" s="16">
        <f t="shared" si="47"/>
        <v>-8.7456528101705384</v>
      </c>
      <c r="AC137" s="16">
        <f t="shared" si="48"/>
        <v>7.1732077493464903</v>
      </c>
      <c r="AD137" s="16">
        <f t="shared" si="49"/>
        <v>2.722047671519114</v>
      </c>
      <c r="AE137" s="16">
        <f t="shared" si="69"/>
        <v>0.23229528453620421</v>
      </c>
      <c r="AF137" s="16">
        <f t="shared" si="70"/>
        <v>-6.6178940221209265E-2</v>
      </c>
      <c r="AG137" s="16">
        <f t="shared" si="50"/>
        <v>2.4325905312082994</v>
      </c>
      <c r="AH137" s="16">
        <f t="shared" si="51"/>
        <v>-0.69302424140436369</v>
      </c>
      <c r="AI137" s="16">
        <f t="shared" si="52"/>
        <v>1.8875164527749071</v>
      </c>
      <c r="AJ137" s="16">
        <f t="shared" si="76"/>
        <v>-7.4894031019309608</v>
      </c>
      <c r="AK137" s="16">
        <f t="shared" si="77"/>
        <v>0</v>
      </c>
      <c r="AL137" s="9">
        <f t="shared" si="53"/>
        <v>0</v>
      </c>
      <c r="AM137" s="16">
        <f t="shared" si="71"/>
        <v>18.602696568183568</v>
      </c>
      <c r="AN137" s="16">
        <f t="shared" si="72"/>
        <v>59.489529522389319</v>
      </c>
      <c r="AO137" s="16">
        <f t="shared" si="73"/>
        <v>-40.886832954205751</v>
      </c>
    </row>
    <row r="138" spans="1:41">
      <c r="A138" s="4">
        <v>124</v>
      </c>
      <c r="B138" s="5">
        <f t="shared" si="54"/>
        <v>2.1642082724729685</v>
      </c>
      <c r="C138" s="2">
        <f t="shared" si="55"/>
        <v>13.911236146434176</v>
      </c>
      <c r="D138" s="10">
        <f t="shared" si="56"/>
        <v>3.3037453821447254</v>
      </c>
      <c r="E138" s="5">
        <f t="shared" si="57"/>
        <v>3.5822472292868355</v>
      </c>
      <c r="F138" s="15">
        <f t="shared" si="39"/>
        <v>-3.2487112717665112</v>
      </c>
      <c r="G138" s="15">
        <f t="shared" si="40"/>
        <v>1.8322421289587774</v>
      </c>
      <c r="H138">
        <f t="shared" si="58"/>
        <v>0.57464152469904939</v>
      </c>
      <c r="I138">
        <f t="shared" si="59"/>
        <v>32.924534098218182</v>
      </c>
      <c r="J138" s="11">
        <f t="shared" si="60"/>
        <v>1.3394743054633851</v>
      </c>
      <c r="K138" s="9">
        <f t="shared" si="61"/>
        <v>76.746224469269194</v>
      </c>
      <c r="L138">
        <f t="shared" si="62"/>
        <v>2.7217131298873665</v>
      </c>
      <c r="M138" s="9">
        <f t="shared" si="63"/>
        <v>155.94267538788773</v>
      </c>
      <c r="N138" s="16">
        <f t="shared" si="64"/>
        <v>3.0853569180657665</v>
      </c>
      <c r="O138" s="16">
        <f t="shared" si="41"/>
        <v>1.81453785047595</v>
      </c>
      <c r="P138" s="16">
        <f t="shared" si="42"/>
        <v>-2.2212865483267326</v>
      </c>
      <c r="Q138" s="16">
        <f t="shared" si="65"/>
        <v>1.5314109491501708</v>
      </c>
      <c r="R138" s="16">
        <f t="shared" si="66"/>
        <v>3.0595776060340714</v>
      </c>
      <c r="S138" s="16">
        <f t="shared" si="74"/>
        <v>0.17327560099835396</v>
      </c>
      <c r="T138" s="16">
        <f t="shared" si="67"/>
        <v>-0.21211724051384023</v>
      </c>
      <c r="U138" s="16">
        <f t="shared" si="75"/>
        <v>-0.68942521184570427</v>
      </c>
      <c r="V138" s="16">
        <f t="shared" si="68"/>
        <v>-1.3773898772037374</v>
      </c>
      <c r="W138" s="16">
        <f t="shared" si="43"/>
        <v>-0.76997034813825105</v>
      </c>
      <c r="X138" s="16">
        <f t="shared" si="44"/>
        <v>-0.80529554164631534</v>
      </c>
      <c r="Y138" s="9">
        <f>-(B$6/B$7)*(SIN(H138)*COS(L138)-COS(H138)*SIN(L138)*U138)/(COS(L138))^2*T138*crank</f>
        <v>-0.52030887186688302</v>
      </c>
      <c r="Z138">
        <f t="shared" si="45"/>
        <v>4.3007410805477146</v>
      </c>
      <c r="AA138" s="16">
        <f t="shared" si="46"/>
        <v>-8.0631106306436831</v>
      </c>
      <c r="AB138" s="16">
        <f t="shared" si="47"/>
        <v>-8.433035192015593</v>
      </c>
      <c r="AC138" s="16">
        <f t="shared" si="48"/>
        <v>6.9697021718105949</v>
      </c>
      <c r="AD138" s="16">
        <f t="shared" si="49"/>
        <v>2.062398997528339</v>
      </c>
      <c r="AE138" s="16">
        <f t="shared" si="69"/>
        <v>0.23255375731911418</v>
      </c>
      <c r="AF138" s="16">
        <f t="shared" si="70"/>
        <v>-6.6768186207002145E-2</v>
      </c>
      <c r="AG138" s="16">
        <f t="shared" si="50"/>
        <v>2.4352972518614426</v>
      </c>
      <c r="AH138" s="16">
        <f t="shared" si="51"/>
        <v>-0.69919481093811098</v>
      </c>
      <c r="AI138" s="16">
        <f t="shared" si="52"/>
        <v>1.3627059870970517</v>
      </c>
      <c r="AJ138" s="16">
        <f t="shared" si="76"/>
        <v>-7.3203300837771863</v>
      </c>
      <c r="AK138" s="16">
        <f t="shared" si="77"/>
        <v>0</v>
      </c>
      <c r="AL138" s="9">
        <f t="shared" si="53"/>
        <v>0</v>
      </c>
      <c r="AM138" s="16">
        <f t="shared" si="71"/>
        <v>16.305117394311935</v>
      </c>
      <c r="AN138" s="16">
        <f t="shared" si="72"/>
        <v>59.489529522389319</v>
      </c>
      <c r="AO138" s="16">
        <f t="shared" si="73"/>
        <v>-43.184412128077383</v>
      </c>
    </row>
    <row r="139" spans="1:41">
      <c r="A139" s="4">
        <v>125</v>
      </c>
      <c r="B139" s="5">
        <f t="shared" si="54"/>
        <v>2.1816615649929116</v>
      </c>
      <c r="C139" s="2">
        <f t="shared" si="55"/>
        <v>13.876181956098927</v>
      </c>
      <c r="D139" s="10">
        <f t="shared" si="56"/>
        <v>3.2920606520329758</v>
      </c>
      <c r="E139" s="5">
        <f t="shared" si="57"/>
        <v>3.5752363912197849</v>
      </c>
      <c r="F139" s="15">
        <f t="shared" si="39"/>
        <v>-3.2457456132866964</v>
      </c>
      <c r="G139" s="15">
        <f t="shared" si="40"/>
        <v>1.8279270690946876</v>
      </c>
      <c r="H139">
        <f t="shared" si="58"/>
        <v>0.5709278103041675</v>
      </c>
      <c r="I139">
        <f t="shared" si="59"/>
        <v>32.711753937074469</v>
      </c>
      <c r="J139" s="11">
        <f t="shared" si="60"/>
        <v>1.3424871860158976</v>
      </c>
      <c r="K139" s="9">
        <f t="shared" si="61"/>
        <v>76.918849809105211</v>
      </c>
      <c r="L139">
        <f t="shared" si="62"/>
        <v>2.7242750685587271</v>
      </c>
      <c r="M139" s="9">
        <f t="shared" si="63"/>
        <v>156.08946366112806</v>
      </c>
      <c r="N139" s="16">
        <f t="shared" si="64"/>
        <v>3.0904587785334892</v>
      </c>
      <c r="O139" s="16">
        <f t="shared" si="41"/>
        <v>1.8008290180867013</v>
      </c>
      <c r="P139" s="16">
        <f t="shared" si="42"/>
        <v>-2.2350857358534011</v>
      </c>
      <c r="Q139" s="16">
        <f t="shared" si="65"/>
        <v>1.5428598487204508</v>
      </c>
      <c r="R139" s="16">
        <f t="shared" si="66"/>
        <v>3.0624760250607377</v>
      </c>
      <c r="S139" s="16">
        <f t="shared" si="74"/>
        <v>0.17196650393509361</v>
      </c>
      <c r="T139" s="16">
        <f t="shared" si="67"/>
        <v>-0.21343496585715302</v>
      </c>
      <c r="U139" s="16">
        <f t="shared" si="75"/>
        <v>-0.69029112573677431</v>
      </c>
      <c r="V139" s="16">
        <f t="shared" si="68"/>
        <v>-1.3701827969885112</v>
      </c>
      <c r="W139" s="16">
        <f t="shared" si="43"/>
        <v>-0.80083963330446595</v>
      </c>
      <c r="X139" s="16">
        <f t="shared" si="44"/>
        <v>-0.77607763938131757</v>
      </c>
      <c r="Y139" s="9">
        <f>-(B$6/B$7)*(SIN(H139)*COS(L139)-COS(H139)*SIN(L139)*U139)/(COS(L139))^2*T139*crank</f>
        <v>-0.51875811468333788</v>
      </c>
      <c r="Z139">
        <f t="shared" si="45"/>
        <v>4.3476293660797634</v>
      </c>
      <c r="AA139" s="16">
        <f t="shared" si="46"/>
        <v>-8.3863730289761804</v>
      </c>
      <c r="AB139" s="16">
        <f t="shared" si="47"/>
        <v>-8.1270660349855213</v>
      </c>
      <c r="AC139" s="16">
        <f t="shared" si="48"/>
        <v>6.7695104247141895</v>
      </c>
      <c r="AD139" s="16">
        <f t="shared" si="49"/>
        <v>1.4182416902245478</v>
      </c>
      <c r="AE139" s="16">
        <f t="shared" si="69"/>
        <v>0.23272972241583656</v>
      </c>
      <c r="AF139" s="16">
        <f t="shared" si="70"/>
        <v>-6.7344062534962959E-2</v>
      </c>
      <c r="AG139" s="16">
        <f t="shared" si="50"/>
        <v>2.4371399540452798</v>
      </c>
      <c r="AH139" s="16">
        <f t="shared" si="51"/>
        <v>-0.70522537374243754</v>
      </c>
      <c r="AI139" s="16">
        <f t="shared" si="52"/>
        <v>0.85062124004558415</v>
      </c>
      <c r="AJ139" s="16">
        <f t="shared" si="76"/>
        <v>-7.1533531430535149</v>
      </c>
      <c r="AK139" s="16">
        <f t="shared" si="77"/>
        <v>0</v>
      </c>
      <c r="AL139" s="9">
        <f t="shared" si="53"/>
        <v>0</v>
      </c>
      <c r="AM139" s="16">
        <f t="shared" si="71"/>
        <v>14.049704834333584</v>
      </c>
      <c r="AN139" s="16">
        <f t="shared" si="72"/>
        <v>59.489529522389319</v>
      </c>
      <c r="AO139" s="16">
        <f t="shared" si="73"/>
        <v>-45.439824688055737</v>
      </c>
    </row>
    <row r="140" spans="1:41">
      <c r="A140" s="4">
        <v>126</v>
      </c>
      <c r="B140" s="5">
        <f t="shared" si="54"/>
        <v>2.1991148575128552</v>
      </c>
      <c r="C140" s="2">
        <f t="shared" si="55"/>
        <v>13.840888287123935</v>
      </c>
      <c r="D140" s="10">
        <f t="shared" si="56"/>
        <v>3.2802960957079783</v>
      </c>
      <c r="E140" s="5">
        <f t="shared" si="57"/>
        <v>3.568177657424787</v>
      </c>
      <c r="F140" s="15">
        <f t="shared" si="39"/>
        <v>-3.242705098312483</v>
      </c>
      <c r="G140" s="15">
        <f t="shared" si="40"/>
        <v>1.8236644243122595</v>
      </c>
      <c r="H140">
        <f t="shared" si="58"/>
        <v>0.56719151927470313</v>
      </c>
      <c r="I140">
        <f t="shared" si="59"/>
        <v>32.497680230053575</v>
      </c>
      <c r="J140" s="11">
        <f t="shared" si="60"/>
        <v>1.3454767726203947</v>
      </c>
      <c r="K140" s="9">
        <f t="shared" si="61"/>
        <v>77.090140504031723</v>
      </c>
      <c r="L140">
        <f t="shared" si="62"/>
        <v>2.7268558121399118</v>
      </c>
      <c r="M140" s="9">
        <f t="shared" si="63"/>
        <v>156.23732937633542</v>
      </c>
      <c r="N140" s="16">
        <f t="shared" si="64"/>
        <v>3.0955645820265589</v>
      </c>
      <c r="O140" s="16">
        <f t="shared" si="41"/>
        <v>1.7865869520724842</v>
      </c>
      <c r="P140" s="16">
        <f t="shared" si="42"/>
        <v>-2.2483802513001701</v>
      </c>
      <c r="Q140" s="16">
        <f t="shared" si="65"/>
        <v>1.5539776980323454</v>
      </c>
      <c r="R140" s="16">
        <f t="shared" si="66"/>
        <v>3.0643133947523444</v>
      </c>
      <c r="S140" s="16">
        <f t="shared" si="74"/>
        <v>0.17060648681149138</v>
      </c>
      <c r="T140" s="16">
        <f t="shared" si="67"/>
        <v>-0.21470449856677196</v>
      </c>
      <c r="U140" s="16">
        <f t="shared" si="75"/>
        <v>-0.69115430858891747</v>
      </c>
      <c r="V140" s="16">
        <f t="shared" si="68"/>
        <v>-1.3628981988168349</v>
      </c>
      <c r="W140" s="16">
        <f t="shared" si="43"/>
        <v>-0.8310766325730643</v>
      </c>
      <c r="X140" s="16">
        <f t="shared" si="44"/>
        <v>-0.74745842744573587</v>
      </c>
      <c r="Y140" s="9">
        <f>-(B$6/B$7)*(SIN(H140)*COS(L140)-COS(H140)*SIN(L140)*U140)/(COS(L140))^2*T140*crank</f>
        <v>-0.51703279864103169</v>
      </c>
      <c r="Z140">
        <f t="shared" si="45"/>
        <v>4.3937625259239521</v>
      </c>
      <c r="AA140" s="16">
        <f t="shared" si="46"/>
        <v>-8.7030141448722755</v>
      </c>
      <c r="AB140" s="16">
        <f t="shared" si="47"/>
        <v>-7.8273663484243441</v>
      </c>
      <c r="AC140" s="16">
        <f t="shared" si="48"/>
        <v>6.5724043103563403</v>
      </c>
      <c r="AD140" s="16">
        <f t="shared" si="49"/>
        <v>0.78905460555687768</v>
      </c>
      <c r="AE140" s="16">
        <f t="shared" si="69"/>
        <v>0.23282517073677816</v>
      </c>
      <c r="AF140" s="16">
        <f t="shared" si="70"/>
        <v>-6.7906727999481206E-2</v>
      </c>
      <c r="AG140" s="16">
        <f t="shared" si="50"/>
        <v>2.4381394865248387</v>
      </c>
      <c r="AH140" s="16">
        <f t="shared" si="51"/>
        <v>-0.71111759270830155</v>
      </c>
      <c r="AI140" s="16">
        <f t="shared" si="52"/>
        <v>0.35083199133322696</v>
      </c>
      <c r="AJ140" s="16">
        <f t="shared" si="76"/>
        <v>-6.9882718805131923</v>
      </c>
      <c r="AK140" s="16">
        <f t="shared" si="77"/>
        <v>0</v>
      </c>
      <c r="AL140" s="9">
        <f t="shared" si="53"/>
        <v>0</v>
      </c>
      <c r="AM140" s="16">
        <f t="shared" si="71"/>
        <v>11.837052871256722</v>
      </c>
      <c r="AN140" s="16">
        <f t="shared" si="72"/>
        <v>59.489529522389319</v>
      </c>
      <c r="AO140" s="16">
        <f t="shared" si="73"/>
        <v>-47.652476651132595</v>
      </c>
    </row>
    <row r="141" spans="1:41">
      <c r="A141" s="4">
        <v>127</v>
      </c>
      <c r="B141" s="5">
        <f t="shared" si="54"/>
        <v>2.2165681500327987</v>
      </c>
      <c r="C141" s="2">
        <f t="shared" si="55"/>
        <v>13.805365890302665</v>
      </c>
      <c r="D141" s="10">
        <f t="shared" si="56"/>
        <v>3.2684552967675553</v>
      </c>
      <c r="E141" s="5">
        <f t="shared" si="57"/>
        <v>3.5610731780605334</v>
      </c>
      <c r="F141" s="15">
        <f t="shared" si="39"/>
        <v>-3.2395906530141865</v>
      </c>
      <c r="G141" s="15">
        <f t="shared" si="40"/>
        <v>1.8194554930543869</v>
      </c>
      <c r="H141">
        <f t="shared" si="58"/>
        <v>0.56343348419523709</v>
      </c>
      <c r="I141">
        <f t="shared" si="59"/>
        <v>32.282360680738059</v>
      </c>
      <c r="J141" s="11">
        <f t="shared" si="60"/>
        <v>1.3484421856868671</v>
      </c>
      <c r="K141" s="9">
        <f t="shared" si="61"/>
        <v>77.260046157253541</v>
      </c>
      <c r="L141">
        <f t="shared" si="62"/>
        <v>2.7294548130624525</v>
      </c>
      <c r="M141" s="9">
        <f t="shared" si="63"/>
        <v>156.38624116014762</v>
      </c>
      <c r="N141" s="16">
        <f t="shared" si="64"/>
        <v>3.1006725806870929</v>
      </c>
      <c r="O141" s="16">
        <f t="shared" si="41"/>
        <v>1.7718225740411766</v>
      </c>
      <c r="P141" s="16">
        <f t="shared" si="42"/>
        <v>-2.2611802347864765</v>
      </c>
      <c r="Q141" s="16">
        <f t="shared" si="65"/>
        <v>1.5647694536612469</v>
      </c>
      <c r="R141" s="16">
        <f t="shared" si="66"/>
        <v>3.0651142451447013</v>
      </c>
      <c r="S141" s="16">
        <f t="shared" si="74"/>
        <v>0.16919659256427538</v>
      </c>
      <c r="T141" s="16">
        <f t="shared" si="67"/>
        <v>-0.21592680695277611</v>
      </c>
      <c r="U141" s="16">
        <f t="shared" si="75"/>
        <v>-0.6920144752676064</v>
      </c>
      <c r="V141" s="16">
        <f t="shared" si="68"/>
        <v>-1.3555373419554682</v>
      </c>
      <c r="W141" s="16">
        <f t="shared" si="43"/>
        <v>-0.86069428141278392</v>
      </c>
      <c r="X141" s="16">
        <f t="shared" si="44"/>
        <v>-0.71940265447483587</v>
      </c>
      <c r="Y141" s="9">
        <f>-(B$6/B$7)*(SIN(H141)*COS(L141)-COS(H141)*SIN(L141)*U141)/(COS(L141))^2*T141*crank</f>
        <v>-0.51513983797237906</v>
      </c>
      <c r="Z141">
        <f t="shared" si="45"/>
        <v>4.4391395646599419</v>
      </c>
      <c r="AA141" s="16">
        <f t="shared" si="46"/>
        <v>-9.0131694382438265</v>
      </c>
      <c r="AB141" s="16">
        <f t="shared" si="47"/>
        <v>-7.5335669809038031</v>
      </c>
      <c r="AC141" s="16">
        <f t="shared" si="48"/>
        <v>6.3781614209577633</v>
      </c>
      <c r="AD141" s="16">
        <f t="shared" si="49"/>
        <v>0.17433671767011738</v>
      </c>
      <c r="AE141" s="16">
        <f t="shared" si="69"/>
        <v>0.23284202601634496</v>
      </c>
      <c r="AF141" s="16">
        <f t="shared" si="70"/>
        <v>-6.8456325643037788E-2</v>
      </c>
      <c r="AG141" s="16">
        <f t="shared" si="50"/>
        <v>2.4383159945997095</v>
      </c>
      <c r="AH141" s="16">
        <f t="shared" si="51"/>
        <v>-0.71687296577306037</v>
      </c>
      <c r="AI141" s="16">
        <f t="shared" si="52"/>
        <v>-0.13707565638422725</v>
      </c>
      <c r="AJ141" s="16">
        <f t="shared" si="76"/>
        <v>-6.8248908090904843</v>
      </c>
      <c r="AK141" s="16">
        <f t="shared" si="77"/>
        <v>0</v>
      </c>
      <c r="AL141" s="9">
        <f t="shared" si="53"/>
        <v>0</v>
      </c>
      <c r="AM141" s="16">
        <f t="shared" si="71"/>
        <v>10.242138476234942</v>
      </c>
      <c r="AN141" s="16">
        <f t="shared" si="72"/>
        <v>59.489529522389319</v>
      </c>
      <c r="AO141" s="16">
        <f t="shared" si="73"/>
        <v>-49.247391046154377</v>
      </c>
    </row>
    <row r="142" spans="1:41">
      <c r="A142" s="4">
        <v>128</v>
      </c>
      <c r="B142" s="5">
        <f t="shared" si="54"/>
        <v>2.2340214425527418</v>
      </c>
      <c r="C142" s="2">
        <f t="shared" si="55"/>
        <v>13.769625586101307</v>
      </c>
      <c r="D142" s="10">
        <f t="shared" si="56"/>
        <v>3.2565418620337692</v>
      </c>
      <c r="E142" s="5">
        <f t="shared" si="57"/>
        <v>3.5539251172202611</v>
      </c>
      <c r="F142" s="15">
        <f t="shared" ref="F142:F205" si="78">B$3*SIN(gama)-B$4*SIN(B142)</f>
        <v>-3.2364032260820155</v>
      </c>
      <c r="G142" s="15">
        <f t="shared" ref="G142:G205" si="79">B$4*COS(B142)-B$3*COS(gama)</f>
        <v>1.8153015574023039</v>
      </c>
      <c r="H142">
        <f t="shared" si="58"/>
        <v>0.55965452125828563</v>
      </c>
      <c r="I142">
        <f t="shared" si="59"/>
        <v>32.06584205351438</v>
      </c>
      <c r="J142" s="11">
        <f t="shared" si="60"/>
        <v>1.3513825636431103</v>
      </c>
      <c r="K142" s="9">
        <f t="shared" si="61"/>
        <v>77.428517404319592</v>
      </c>
      <c r="L142">
        <f t="shared" si="62"/>
        <v>2.732071531712629</v>
      </c>
      <c r="M142" s="9">
        <f t="shared" si="63"/>
        <v>156.53616809497589</v>
      </c>
      <c r="N142" s="16">
        <f t="shared" si="64"/>
        <v>3.1057810668541346</v>
      </c>
      <c r="O142" s="16">
        <f t="shared" ref="O142:O205" si="80">crank*B$4*SIN(B142-H142)/(B$5*SIN(J142-H142))</f>
        <v>1.7565465857124292</v>
      </c>
      <c r="P142" s="16">
        <f t="shared" ref="P142:P205" si="81">(B$4/B$6)*(SIN(J142-B142)/SIN(J142-H142)*crank)</f>
        <v>-2.2734952194217946</v>
      </c>
      <c r="Q142" s="16">
        <f t="shared" si="65"/>
        <v>1.5752397063417112</v>
      </c>
      <c r="R142" s="16">
        <f t="shared" si="66"/>
        <v>3.0649022881695496</v>
      </c>
      <c r="S142" s="16">
        <f t="shared" si="74"/>
        <v>0.16773784313239481</v>
      </c>
      <c r="T142" s="16">
        <f t="shared" si="67"/>
        <v>-0.21710280136006307</v>
      </c>
      <c r="U142" s="16">
        <f t="shared" si="75"/>
        <v>-0.69287135195398952</v>
      </c>
      <c r="V142" s="16">
        <f t="shared" si="68"/>
        <v>-1.3481014879587165</v>
      </c>
      <c r="W142" s="16">
        <f t="shared" ref="W142:W205" si="82">(B$4/B$5)*(COS(B142-H142)*(1-T142)*SIN(J142-H142)-SIN(B142-H142)*COS(J142-H142)*(S142-T142))/(SIN(J142-H142))^2*crank</f>
        <v>-0.88970484174704134</v>
      </c>
      <c r="X142" s="16">
        <f t="shared" ref="X142:X205" si="83">(B$4/B$6)*(COS(J142-B142)*(S142-1)*SIN(J142-H142)-SIN(J142-B142)*COS(J142-H142)*(S142-T142))/(SIN(J142-H142))^2*crank</f>
        <v>-0.69187601412744271</v>
      </c>
      <c r="Y142" s="9">
        <f>-(B$6/B$7)*(SIN(H142)*COS(L142)-COS(H142)*SIN(L142)*U142)/(COS(L142))^2*T142*crank</f>
        <v>-0.51308589858928744</v>
      </c>
      <c r="Z142">
        <f t="shared" ref="Z142:Z205" si="84">B$6*(COS(L142-H142)*(U142-1)*COS(L142)+SIN(L142-H142)*SIN(L142)*U142)/(COS(L142))^2*T142*crank</f>
        <v>4.483758735593435</v>
      </c>
      <c r="AA142" s="16">
        <f t="shared" ref="AA142:AA205" si="85">crank*W142</f>
        <v>-9.3169673156525832</v>
      </c>
      <c r="AB142" s="16">
        <f t="shared" ref="AB142:AB205" si="86">crank*X142</f>
        <v>-7.2453086772592066</v>
      </c>
      <c r="AC142" s="16">
        <f t="shared" ref="AC142:AC205" si="87">crank*Y142*T142+U142*AB142</f>
        <v>6.1865651561320387</v>
      </c>
      <c r="AD142" s="16">
        <f t="shared" ref="AD142:AD205" si="88">Z142*T142*crank+V142*AB142</f>
        <v>-0.42639264187904757</v>
      </c>
      <c r="AE142" s="16">
        <f t="shared" si="69"/>
        <v>0.23278214742778705</v>
      </c>
      <c r="AF142" s="16">
        <f t="shared" si="70"/>
        <v>-6.899298314741148E-2</v>
      </c>
      <c r="AG142" s="16">
        <f t="shared" ref="AG142:AG205" si="89">AE142*crank</f>
        <v>2.4376889474866399</v>
      </c>
      <c r="AH142" s="16">
        <f t="shared" ref="AH142:AH205" si="90">AF142*crank</f>
        <v>-0.72249283001717435</v>
      </c>
      <c r="AI142" s="16">
        <f t="shared" ref="AI142:AI205" si="91">AD142-0.5*B$7*(COS(L142)*U142^2*T142^2*crank^2+SIN(L142)*AC142)</f>
        <v>-0.61349907988973973</v>
      </c>
      <c r="AJ142" s="16">
        <f t="shared" si="76"/>
        <v>-6.6630193586367215</v>
      </c>
      <c r="AK142" s="16">
        <f t="shared" si="77"/>
        <v>0</v>
      </c>
      <c r="AL142" s="9">
        <f t="shared" ref="AL142:AL205" si="92">AK142*force</f>
        <v>0</v>
      </c>
      <c r="AM142" s="16">
        <f t="shared" si="71"/>
        <v>11.360369807224449</v>
      </c>
      <c r="AN142" s="16">
        <f t="shared" si="72"/>
        <v>59.489529522389319</v>
      </c>
      <c r="AO142" s="16">
        <f t="shared" si="73"/>
        <v>-48.129159715164867</v>
      </c>
    </row>
    <row r="143" spans="1:41">
      <c r="A143" s="4">
        <v>129</v>
      </c>
      <c r="B143" s="5">
        <f t="shared" ref="B143:B206" si="93">A143*PI()/180</f>
        <v>2.2514747350726849</v>
      </c>
      <c r="C143" s="2">
        <f t="shared" ref="C143:C206" si="94">$B$4^2+$B$3^2-2*$B$3*$B$4*COS(B143-$E$1)</f>
        <v>13.733678261362741</v>
      </c>
      <c r="D143" s="10">
        <f t="shared" ref="D143:D206" si="95">(C143+$E$3)/(2*B$6)</f>
        <v>3.2445594204542467</v>
      </c>
      <c r="E143" s="5">
        <f t="shared" ref="E143:E206" si="96">(C143+E$4)/(2*B$5)</f>
        <v>3.5467356522725479</v>
      </c>
      <c r="F143" s="15">
        <f t="shared" si="78"/>
        <v>-3.2331437884370899</v>
      </c>
      <c r="G143" s="15">
        <f t="shared" si="79"/>
        <v>1.8112038826850501</v>
      </c>
      <c r="H143">
        <f t="shared" ref="H143:H206" si="97">-2*ATAN(($F143+SQRT(-(D143^2)+$F143^2+$G143^2))/(D143+$G143))</f>
        <v>0.55585543126222581</v>
      </c>
      <c r="I143">
        <f t="shared" ref="I143:I206" si="98">H143*180/PI()</f>
        <v>31.84817023074978</v>
      </c>
      <c r="J143" s="11">
        <f t="shared" ref="J143:J206" si="99">-2*ATAN(($F143-SQRT(-(E143^2)+$F143^2+$G143^2))/(E143+$G143))</f>
        <v>1.3542970625780344</v>
      </c>
      <c r="K143" s="9">
        <f t="shared" ref="K143:K206" si="100">J143*180/PI()</f>
        <v>77.595505892686106</v>
      </c>
      <c r="L143">
        <f t="shared" ref="L143:L206" si="101">PI()-ASIN(B$6*SIN(H143)/B$7)</f>
        <v>2.7347054358297984</v>
      </c>
      <c r="M143" s="9">
        <f t="shared" ref="M143:M206" si="102">L143*180/PI()</f>
        <v>156.68707968453182</v>
      </c>
      <c r="N143" s="16">
        <f t="shared" ref="N143:N206" si="103">B$6*COS(H143)-B$7*COS(L143)</f>
        <v>3.1108883717284961</v>
      </c>
      <c r="O143" s="16">
        <f t="shared" si="80"/>
        <v>1.7407694806617793</v>
      </c>
      <c r="P143" s="16">
        <f t="shared" si="81"/>
        <v>-2.2853341478139058</v>
      </c>
      <c r="Q143" s="16">
        <f t="shared" ref="Q143:Q206" si="104">(B$6/B$7)*(COS(H143)/COS(L143))*P143</f>
        <v>1.5853926906445186</v>
      </c>
      <c r="R143" s="16">
        <f t="shared" ref="R143:R206" si="105">B$6*(SIN(L143-H143)/COS(L143))*P143</f>
        <v>3.0637004517083404</v>
      </c>
      <c r="S143" s="16">
        <f t="shared" si="74"/>
        <v>0.16623124057850019</v>
      </c>
      <c r="T143" s="16">
        <f t="shared" ref="T143:T206" si="106">(B$4/B$6)*(SIN(J143-B143)/SIN(J143-H143))</f>
        <v>-0.21823333574477236</v>
      </c>
      <c r="U143" s="16">
        <f t="shared" si="75"/>
        <v>-0.69372467573771035</v>
      </c>
      <c r="V143" s="16">
        <f t="shared" ref="V143:V206" si="107">B$6*SIN(L143-H143)/COS(L143)</f>
        <v>-1.3405919019058985</v>
      </c>
      <c r="W143" s="16">
        <f t="shared" si="82"/>
        <v>-0.91811990374143271</v>
      </c>
      <c r="X143" s="16">
        <f t="shared" si="83"/>
        <v>-0.66484514606055323</v>
      </c>
      <c r="Y143" s="9">
        <f>-(B$6/B$7)*(SIN(H143)*COS(L143)-COS(H143)*SIN(L143)*U143)/(COS(L143))^2*T143*crank</f>
        <v>-0.51087740611787635</v>
      </c>
      <c r="Z143">
        <f t="shared" si="84"/>
        <v>4.5276175583149074</v>
      </c>
      <c r="AA143" s="16">
        <f t="shared" si="85"/>
        <v>-9.6145291490288436</v>
      </c>
      <c r="AB143" s="16">
        <f t="shared" si="86"/>
        <v>-6.9622420887955574</v>
      </c>
      <c r="AC143" s="16">
        <f t="shared" si="87"/>
        <v>5.9974047170049127</v>
      </c>
      <c r="AD143" s="16">
        <f t="shared" si="88"/>
        <v>-1.0135936509111421</v>
      </c>
      <c r="AE143" s="16">
        <f t="shared" ref="AE143:AE206" si="108">T143*(V143-0.5*B$7*SIN(L143)*U143)</f>
        <v>0.23264733222238523</v>
      </c>
      <c r="AF143" s="16">
        <f t="shared" ref="AF143:AF206" si="109">0.5*COS(L143)*U143*T143</f>
        <v>-6.9516813224596519E-2</v>
      </c>
      <c r="AG143" s="16">
        <f t="shared" si="89"/>
        <v>2.4362771659570317</v>
      </c>
      <c r="AH143" s="16">
        <f t="shared" si="90"/>
        <v>-0.72797836575788732</v>
      </c>
      <c r="AI143" s="16">
        <f t="shared" si="91"/>
        <v>-1.0788190251182543</v>
      </c>
      <c r="AJ143" s="16">
        <f t="shared" si="76"/>
        <v>-6.5024718644769592</v>
      </c>
      <c r="AK143" s="16">
        <f t="shared" si="77"/>
        <v>0</v>
      </c>
      <c r="AL143" s="9">
        <f t="shared" si="92"/>
        <v>0</v>
      </c>
      <c r="AM143" s="16">
        <f t="shared" ref="AM143:AM206" si="110">+ABS(AL143*V143*T143)+ABS(I$5*AB143*T143)+ABS(I$6*AC143*U143*T143)+ABS(I$2*0.25*B$6^2*AB143*T143)+ABS(I$3*AI143*AE143)+ABS(I$3*AJ143*AF143)+ABS(I$4*AD143*V143*T143)</f>
        <v>12.942957226927696</v>
      </c>
      <c r="AN143" s="16">
        <f t="shared" ref="AN143:AN206" si="111">$AL$6</f>
        <v>59.489529522389319</v>
      </c>
      <c r="AO143" s="16">
        <f t="shared" ref="AO143:AO206" si="112">AM143-AN143</f>
        <v>-46.546572295461623</v>
      </c>
    </row>
    <row r="144" spans="1:41">
      <c r="A144" s="4">
        <v>130</v>
      </c>
      <c r="B144" s="5">
        <f t="shared" si="93"/>
        <v>2.2689280275926285</v>
      </c>
      <c r="C144" s="2">
        <f t="shared" si="94"/>
        <v>13.69753486599031</v>
      </c>
      <c r="D144" s="10">
        <f t="shared" si="95"/>
        <v>3.2325116219967698</v>
      </c>
      <c r="E144" s="5">
        <f t="shared" si="96"/>
        <v>3.539506973198062</v>
      </c>
      <c r="F144" s="15">
        <f t="shared" si="78"/>
        <v>-3.2298133329356919</v>
      </c>
      <c r="G144" s="15">
        <f t="shared" si="79"/>
        <v>1.8071637170940396</v>
      </c>
      <c r="H144">
        <f t="shared" si="97"/>
        <v>0.55203700058171701</v>
      </c>
      <c r="I144">
        <f t="shared" si="98"/>
        <v>31.629390268393355</v>
      </c>
      <c r="J144" s="11">
        <f t="shared" si="99"/>
        <v>1.3571848559045159</v>
      </c>
      <c r="K144" s="9">
        <f t="shared" si="100"/>
        <v>77.76096426239954</v>
      </c>
      <c r="L144">
        <f t="shared" si="101"/>
        <v>2.7373559999208386</v>
      </c>
      <c r="M144" s="9">
        <f t="shared" si="102"/>
        <v>156.83894582027736</v>
      </c>
      <c r="N144" s="16">
        <f t="shared" si="103"/>
        <v>3.1159928640944941</v>
      </c>
      <c r="O144" s="16">
        <f t="shared" si="80"/>
        <v>1.7245015560098753</v>
      </c>
      <c r="P144" s="16">
        <f t="shared" si="81"/>
        <v>-2.2967053885600963</v>
      </c>
      <c r="Q144" s="16">
        <f t="shared" si="104"/>
        <v>1.5952322946271296</v>
      </c>
      <c r="R144" s="16">
        <f t="shared" si="105"/>
        <v>3.0615309137890949</v>
      </c>
      <c r="S144" s="16">
        <f t="shared" ref="S144:S207" si="113">(B$4/B$5)*(SIN(B144-H144)/SIN(J144-H144))</f>
        <v>0.16467776820518201</v>
      </c>
      <c r="T144" s="16">
        <f t="shared" si="106"/>
        <v>-0.21931920924907888</v>
      </c>
      <c r="U144" s="16">
        <f t="shared" ref="U144:U207" si="114">(B$6/B$7)*COS(H144)/COS(L144)</f>
        <v>-0.6945741942231648</v>
      </c>
      <c r="V144" s="16">
        <f t="shared" si="107"/>
        <v>-1.3330098536096964</v>
      </c>
      <c r="W144" s="16">
        <f t="shared" si="82"/>
        <v>-0.94595039024326044</v>
      </c>
      <c r="X144" s="16">
        <f t="shared" si="83"/>
        <v>-0.63827763310771424</v>
      </c>
      <c r="Y144" s="9">
        <f>-(B$6/B$7)*(SIN(H144)*COS(L144)-COS(H144)*SIN(L144)*U144)/(COS(L144))^2*T144*crank</f>
        <v>-0.50852055398460705</v>
      </c>
      <c r="Z144">
        <f t="shared" si="84"/>
        <v>4.5707128360792648</v>
      </c>
      <c r="AA144" s="16">
        <f t="shared" si="85"/>
        <v>-9.9059693221620844</v>
      </c>
      <c r="AB144" s="16">
        <f t="shared" si="86"/>
        <v>-6.6840277437395885</v>
      </c>
      <c r="AC144" s="16">
        <f t="shared" si="87"/>
        <v>5.8104750808032151</v>
      </c>
      <c r="AD144" s="16">
        <f t="shared" si="88"/>
        <v>-1.5877059559785902</v>
      </c>
      <c r="AE144" s="16">
        <f t="shared" si="108"/>
        <v>0.23243931837998222</v>
      </c>
      <c r="AF144" s="16">
        <f t="shared" si="109"/>
        <v>-7.0027914006264333E-2</v>
      </c>
      <c r="AG144" s="16">
        <f t="shared" si="89"/>
        <v>2.4340988500932372</v>
      </c>
      <c r="AH144" s="16">
        <f t="shared" si="90"/>
        <v>-0.73333060062765942</v>
      </c>
      <c r="AI144" s="16">
        <f t="shared" si="91"/>
        <v>-1.5333995731184586</v>
      </c>
      <c r="AJ144" s="16">
        <f t="shared" ref="AJ144:AJ207" si="115">0.5*B$7*(-SIN(L144)*Q144^2+COS(L144)*AC144)</f>
        <v>-6.3430675427499468</v>
      </c>
      <c r="AK144" s="16">
        <f t="shared" ref="AK144:AK207" si="116">IF(AND(A144&lt;270,A144&gt;180),1,0)</f>
        <v>0</v>
      </c>
      <c r="AL144" s="9">
        <f t="shared" si="92"/>
        <v>0</v>
      </c>
      <c r="AM144" s="16">
        <f t="shared" si="110"/>
        <v>14.479279918421767</v>
      </c>
      <c r="AN144" s="16">
        <f t="shared" si="111"/>
        <v>59.489529522389319</v>
      </c>
      <c r="AO144" s="16">
        <f t="shared" si="112"/>
        <v>-45.010249603967551</v>
      </c>
    </row>
    <row r="145" spans="1:41">
      <c r="A145" s="4">
        <v>131</v>
      </c>
      <c r="B145" s="5">
        <f t="shared" si="93"/>
        <v>2.286381320112572</v>
      </c>
      <c r="C145" s="2">
        <f t="shared" si="94"/>
        <v>13.661206409612378</v>
      </c>
      <c r="D145" s="10">
        <f t="shared" si="95"/>
        <v>3.2204021365374591</v>
      </c>
      <c r="E145" s="5">
        <f t="shared" si="96"/>
        <v>3.5322412819224751</v>
      </c>
      <c r="F145" s="15">
        <f t="shared" si="78"/>
        <v>-3.2264128740668303</v>
      </c>
      <c r="G145" s="15">
        <f t="shared" si="79"/>
        <v>1.803182291302849</v>
      </c>
      <c r="H145">
        <f t="shared" si="97"/>
        <v>0.54820000211069353</v>
      </c>
      <c r="I145">
        <f t="shared" si="98"/>
        <v>31.409546450005557</v>
      </c>
      <c r="J145" s="11">
        <f t="shared" si="99"/>
        <v>1.3600451340416431</v>
      </c>
      <c r="K145" s="9">
        <f t="shared" si="100"/>
        <v>77.924846127890476</v>
      </c>
      <c r="L145">
        <f t="shared" si="101"/>
        <v>2.7400227046906287</v>
      </c>
      <c r="M145" s="9">
        <f t="shared" si="102"/>
        <v>156.99173674879373</v>
      </c>
      <c r="N145" s="16">
        <f t="shared" si="103"/>
        <v>3.1210929490986996</v>
      </c>
      <c r="O145" s="16">
        <f t="shared" si="80"/>
        <v>1.7077529240136962</v>
      </c>
      <c r="P145" s="16">
        <f t="shared" si="81"/>
        <v>-2.3076167526604707</v>
      </c>
      <c r="Q145" s="16">
        <f t="shared" si="104"/>
        <v>1.6047620694279414</v>
      </c>
      <c r="R145" s="16">
        <f t="shared" si="105"/>
        <v>3.0584151367823726</v>
      </c>
      <c r="S145" s="16">
        <f t="shared" si="113"/>
        <v>0.16307839166185059</v>
      </c>
      <c r="T145" s="16">
        <f t="shared" si="106"/>
        <v>-0.22036116776854894</v>
      </c>
      <c r="U145" s="16">
        <f t="shared" si="114"/>
        <v>-0.6954196651492488</v>
      </c>
      <c r="V145" s="16">
        <f t="shared" si="107"/>
        <v>-1.3253566187956907</v>
      </c>
      <c r="W145" s="16">
        <f t="shared" si="82"/>
        <v>-0.97320656351922263</v>
      </c>
      <c r="X145" s="16">
        <f t="shared" si="83"/>
        <v>-0.61214199526521551</v>
      </c>
      <c r="Y145" s="9">
        <f>-(B$6/B$7)*(SIN(H145)*COS(L145)-COS(H145)*SIN(L145)*U145)/(COS(L145))^2*T145*crank</f>
        <v>-0.50602131151181995</v>
      </c>
      <c r="Z145">
        <f t="shared" si="84"/>
        <v>4.613040673005214</v>
      </c>
      <c r="AA145" s="16">
        <f t="shared" si="85"/>
        <v>-10.191395301257861</v>
      </c>
      <c r="AB145" s="16">
        <f t="shared" si="86"/>
        <v>-6.4103359842633303</v>
      </c>
      <c r="AC145" s="16">
        <f t="shared" si="87"/>
        <v>5.6255769593184839</v>
      </c>
      <c r="AD145" s="16">
        <f t="shared" si="88"/>
        <v>-2.1491487122833721</v>
      </c>
      <c r="AE145" s="16">
        <f t="shared" si="108"/>
        <v>0.23215978725953143</v>
      </c>
      <c r="AF145" s="16">
        <f t="shared" si="109"/>
        <v>-7.0526369430826699E-2</v>
      </c>
      <c r="AG145" s="16">
        <f t="shared" si="89"/>
        <v>2.431171607045044</v>
      </c>
      <c r="AH145" s="16">
        <f t="shared" si="90"/>
        <v>-0.73855041362748308</v>
      </c>
      <c r="AI145" s="16">
        <f t="shared" si="91"/>
        <v>-1.977588172359888</v>
      </c>
      <c r="AJ145" s="16">
        <f t="shared" si="115"/>
        <v>-6.1846304551628641</v>
      </c>
      <c r="AK145" s="16">
        <f t="shared" si="116"/>
        <v>0</v>
      </c>
      <c r="AL145" s="9">
        <f t="shared" si="92"/>
        <v>0</v>
      </c>
      <c r="AM145" s="16">
        <f t="shared" si="110"/>
        <v>15.969048418898883</v>
      </c>
      <c r="AN145" s="16">
        <f t="shared" si="111"/>
        <v>59.489529522389319</v>
      </c>
      <c r="AO145" s="16">
        <f t="shared" si="112"/>
        <v>-43.52048110349044</v>
      </c>
    </row>
    <row r="146" spans="1:41">
      <c r="A146" s="4">
        <v>132</v>
      </c>
      <c r="B146" s="5">
        <f t="shared" si="93"/>
        <v>2.3038346126325151</v>
      </c>
      <c r="C146" s="2">
        <f t="shared" si="94"/>
        <v>13.624703958228677</v>
      </c>
      <c r="D146" s="10">
        <f t="shared" si="95"/>
        <v>3.2082346527428922</v>
      </c>
      <c r="E146" s="5">
        <f t="shared" si="96"/>
        <v>3.5249407916457356</v>
      </c>
      <c r="F146" s="15">
        <f t="shared" si="78"/>
        <v>-3.2229434476432171</v>
      </c>
      <c r="G146" s="15">
        <f t="shared" si="79"/>
        <v>1.7992608180923439</v>
      </c>
      <c r="H146">
        <f t="shared" si="97"/>
        <v>0.54434519617810007</v>
      </c>
      <c r="I146">
        <f t="shared" si="98"/>
        <v>31.188682339225963</v>
      </c>
      <c r="J146" s="11">
        <f t="shared" si="99"/>
        <v>1.3628771041161771</v>
      </c>
      <c r="K146" s="9">
        <f t="shared" si="100"/>
        <v>78.087106060868621</v>
      </c>
      <c r="L146">
        <f t="shared" si="101"/>
        <v>2.7427050364884598</v>
      </c>
      <c r="M146" s="9">
        <f t="shared" si="102"/>
        <v>157.14542304006318</v>
      </c>
      <c r="N146" s="16">
        <f t="shared" si="103"/>
        <v>3.1261870670855938</v>
      </c>
      <c r="O146" s="16">
        <f t="shared" si="80"/>
        <v>1.6905335235224188</v>
      </c>
      <c r="P146" s="16">
        <f t="shared" si="81"/>
        <v>-2.3180755098023851</v>
      </c>
      <c r="Q146" s="16">
        <f t="shared" si="104"/>
        <v>1.6139852387799931</v>
      </c>
      <c r="R146" s="16">
        <f t="shared" si="105"/>
        <v>3.0543739014710387</v>
      </c>
      <c r="S146" s="16">
        <f t="shared" si="113"/>
        <v>0.16143406003869112</v>
      </c>
      <c r="T146" s="16">
        <f t="shared" si="106"/>
        <v>-0.2213599055071889</v>
      </c>
      <c r="U146" s="16">
        <f t="shared" si="114"/>
        <v>-0.69626085602258259</v>
      </c>
      <c r="V146" s="16">
        <f t="shared" si="107"/>
        <v>-1.3176334802533773</v>
      </c>
      <c r="W146" s="16">
        <f t="shared" si="82"/>
        <v>-0.99989803397652333</v>
      </c>
      <c r="X146" s="16">
        <f t="shared" si="83"/>
        <v>-0.58640768102482577</v>
      </c>
      <c r="Y146" s="9">
        <f>-(B$6/B$7)*(SIN(H146)*COS(L146)-COS(H146)*SIN(L146)*U146)/(COS(L146))^2*T146*crank</f>
        <v>-0.50338543198626762</v>
      </c>
      <c r="Z146">
        <f t="shared" si="84"/>
        <v>4.6545964910984701</v>
      </c>
      <c r="AA146" s="16">
        <f t="shared" si="85"/>
        <v>-10.470907726265077</v>
      </c>
      <c r="AB146" s="16">
        <f t="shared" si="86"/>
        <v>-6.1408468757207313</v>
      </c>
      <c r="AC146" s="16">
        <f t="shared" si="87"/>
        <v>5.4425167442715789</v>
      </c>
      <c r="AD146" s="16">
        <f t="shared" si="88"/>
        <v>-2.6983206934684922</v>
      </c>
      <c r="AE146" s="16">
        <f t="shared" si="108"/>
        <v>0.23181036623981438</v>
      </c>
      <c r="AF146" s="16">
        <f t="shared" si="109"/>
        <v>-7.1012249627350768E-2</v>
      </c>
      <c r="AG146" s="16">
        <f t="shared" si="89"/>
        <v>2.4275124786832012</v>
      </c>
      <c r="AH146" s="16">
        <f t="shared" si="90"/>
        <v>-0.74363853914723232</v>
      </c>
      <c r="AI146" s="16">
        <f t="shared" si="91"/>
        <v>-2.4117157285607682</v>
      </c>
      <c r="AJ146" s="16">
        <f t="shared" si="115"/>
        <v>-6.0269894654912797</v>
      </c>
      <c r="AK146" s="16">
        <f t="shared" si="116"/>
        <v>0</v>
      </c>
      <c r="AL146" s="9">
        <f t="shared" si="92"/>
        <v>0</v>
      </c>
      <c r="AM146" s="16">
        <f t="shared" si="110"/>
        <v>17.412019429167778</v>
      </c>
      <c r="AN146" s="16">
        <f t="shared" si="111"/>
        <v>59.489529522389319</v>
      </c>
      <c r="AO146" s="16">
        <f t="shared" si="112"/>
        <v>-42.077510093221541</v>
      </c>
    </row>
    <row r="147" spans="1:41">
      <c r="A147" s="4">
        <v>133</v>
      </c>
      <c r="B147" s="5">
        <f t="shared" si="93"/>
        <v>2.3212879051524582</v>
      </c>
      <c r="C147" s="2">
        <f t="shared" si="94"/>
        <v>13.588038630839506</v>
      </c>
      <c r="D147" s="10">
        <f t="shared" si="95"/>
        <v>3.1960128769465022</v>
      </c>
      <c r="E147" s="5">
        <f t="shared" si="96"/>
        <v>3.5176077261679013</v>
      </c>
      <c r="F147" s="15">
        <f t="shared" si="78"/>
        <v>-3.2194061104857497</v>
      </c>
      <c r="G147" s="15">
        <f t="shared" si="79"/>
        <v>1.7954004919812518</v>
      </c>
      <c r="H147">
        <f t="shared" si="97"/>
        <v>0.54047333143662735</v>
      </c>
      <c r="I147">
        <f t="shared" si="98"/>
        <v>30.966840830694064</v>
      </c>
      <c r="J147" s="11">
        <f t="shared" si="99"/>
        <v>1.3656799896829772</v>
      </c>
      <c r="K147" s="9">
        <f t="shared" si="100"/>
        <v>78.247699574304406</v>
      </c>
      <c r="L147">
        <f t="shared" si="101"/>
        <v>2.7454024867702183</v>
      </c>
      <c r="M147" s="9">
        <f t="shared" si="102"/>
        <v>157.29997555665435</v>
      </c>
      <c r="N147" s="16">
        <f t="shared" si="103"/>
        <v>3.1312736924898248</v>
      </c>
      <c r="O147" s="16">
        <f t="shared" si="80"/>
        <v>1.6728531312658217</v>
      </c>
      <c r="P147" s="16">
        <f t="shared" si="81"/>
        <v>-2.3280884044739594</v>
      </c>
      <c r="Q147" s="16">
        <f t="shared" si="104"/>
        <v>1.622904708424562</v>
      </c>
      <c r="R147" s="16">
        <f t="shared" si="105"/>
        <v>3.0494273408854666</v>
      </c>
      <c r="S147" s="16">
        <f t="shared" si="113"/>
        <v>0.15974570694462642</v>
      </c>
      <c r="T147" s="16">
        <f t="shared" si="106"/>
        <v>-0.22231606651617264</v>
      </c>
      <c r="U147" s="16">
        <f t="shared" si="114"/>
        <v>-0.69709754376413535</v>
      </c>
      <c r="V147" s="16">
        <f t="shared" si="107"/>
        <v>-1.3098417289589552</v>
      </c>
      <c r="W147" s="16">
        <f t="shared" si="82"/>
        <v>-1.0260337705884426</v>
      </c>
      <c r="X147" s="16">
        <f t="shared" si="83"/>
        <v>-0.56104505653201031</v>
      </c>
      <c r="Y147" s="9">
        <f>-(B$6/B$7)*(SIN(H147)*COS(L147)-COS(H147)*SIN(L147)*U147)/(COS(L147))^2*T147*crank</f>
        <v>-0.50061846066929483</v>
      </c>
      <c r="Z147">
        <f t="shared" si="84"/>
        <v>4.695375047107853</v>
      </c>
      <c r="AA147" s="16">
        <f t="shared" si="85"/>
        <v>-10.744600520052288</v>
      </c>
      <c r="AB147" s="16">
        <f t="shared" si="86"/>
        <v>-5.8752500931127791</v>
      </c>
      <c r="AC147" s="16">
        <f t="shared" si="87"/>
        <v>5.2611064422587139</v>
      </c>
      <c r="AD147" s="16">
        <f t="shared" si="88"/>
        <v>-3.2356004617990575</v>
      </c>
      <c r="AE147" s="16">
        <f t="shared" si="108"/>
        <v>0.23139263134180921</v>
      </c>
      <c r="AF147" s="16">
        <f t="shared" si="109"/>
        <v>-7.1485611295752233E-2</v>
      </c>
      <c r="AG147" s="16">
        <f t="shared" si="89"/>
        <v>2.423137969060797</v>
      </c>
      <c r="AH147" s="16">
        <f t="shared" si="90"/>
        <v>-0.74859557094703588</v>
      </c>
      <c r="AI147" s="16">
        <f t="shared" si="91"/>
        <v>-2.8360967442017406</v>
      </c>
      <c r="AJ147" s="16">
        <f t="shared" si="115"/>
        <v>-5.8699781898802499</v>
      </c>
      <c r="AK147" s="16">
        <f t="shared" si="116"/>
        <v>0</v>
      </c>
      <c r="AL147" s="9">
        <f t="shared" si="92"/>
        <v>0</v>
      </c>
      <c r="AM147" s="16">
        <f t="shared" si="110"/>
        <v>18.807989533146792</v>
      </c>
      <c r="AN147" s="16">
        <f t="shared" si="111"/>
        <v>59.489529522389319</v>
      </c>
      <c r="AO147" s="16">
        <f t="shared" si="112"/>
        <v>-40.681539989242523</v>
      </c>
    </row>
    <row r="148" spans="1:41">
      <c r="A148" s="4">
        <v>134</v>
      </c>
      <c r="B148" s="5">
        <f t="shared" si="93"/>
        <v>2.3387411976724013</v>
      </c>
      <c r="C148" s="2">
        <f t="shared" si="94"/>
        <v>13.551221596058774</v>
      </c>
      <c r="D148" s="10">
        <f t="shared" si="95"/>
        <v>3.1837405320195913</v>
      </c>
      <c r="E148" s="5">
        <f t="shared" si="96"/>
        <v>3.5102443192117549</v>
      </c>
      <c r="F148" s="15">
        <f t="shared" si="78"/>
        <v>-3.2158019401015943</v>
      </c>
      <c r="G148" s="15">
        <f t="shared" si="79"/>
        <v>1.7916024888623023</v>
      </c>
      <c r="H148">
        <f t="shared" si="97"/>
        <v>0.5365851457247538</v>
      </c>
      <c r="I148">
        <f t="shared" si="98"/>
        <v>30.74406419944064</v>
      </c>
      <c r="J148" s="11">
        <f t="shared" si="99"/>
        <v>1.3684530304640683</v>
      </c>
      <c r="K148" s="9">
        <f t="shared" si="100"/>
        <v>78.406583107478582</v>
      </c>
      <c r="L148">
        <f t="shared" si="101"/>
        <v>2.7481145515761662</v>
      </c>
      <c r="M148" s="9">
        <f t="shared" si="102"/>
        <v>157.45536542380111</v>
      </c>
      <c r="N148" s="16">
        <f t="shared" si="103"/>
        <v>3.1363513327845904</v>
      </c>
      <c r="O148" s="16">
        <f t="shared" si="80"/>
        <v>1.6547213729476731</v>
      </c>
      <c r="P148" s="16">
        <f t="shared" si="81"/>
        <v>-2.3376616718725547</v>
      </c>
      <c r="Q148" s="16">
        <f t="shared" si="104"/>
        <v>1.6315230754093517</v>
      </c>
      <c r="R148" s="16">
        <f t="shared" si="105"/>
        <v>3.0435949738107189</v>
      </c>
      <c r="S148" s="16">
        <f t="shared" si="113"/>
        <v>0.15801425156665791</v>
      </c>
      <c r="T148" s="16">
        <f t="shared" si="106"/>
        <v>-0.22323024621298879</v>
      </c>
      <c r="U148" s="16">
        <f t="shared" si="114"/>
        <v>-0.69792951436913464</v>
      </c>
      <c r="V148" s="16">
        <f t="shared" si="107"/>
        <v>-1.3019826651701421</v>
      </c>
      <c r="W148" s="16">
        <f t="shared" si="82"/>
        <v>-1.0516221127778647</v>
      </c>
      <c r="X148" s="16">
        <f t="shared" si="83"/>
        <v>-0.53602539299422869</v>
      </c>
      <c r="Y148" s="9">
        <f>-(B$6/B$7)*(SIN(H148)*COS(L148)-COS(H148)*SIN(L148)*U148)/(COS(L148))^2*T148*crank</f>
        <v>-0.49772574272179149</v>
      </c>
      <c r="Z148">
        <f t="shared" si="84"/>
        <v>4.7353704492275481</v>
      </c>
      <c r="AA148" s="16">
        <f t="shared" si="85"/>
        <v>-11.012561012851723</v>
      </c>
      <c r="AB148" s="16">
        <f t="shared" si="86"/>
        <v>-5.6132447892275019</v>
      </c>
      <c r="AC148" s="16">
        <f t="shared" si="87"/>
        <v>5.0811636016456578</v>
      </c>
      <c r="AD148" s="16">
        <f t="shared" si="88"/>
        <v>-3.7613465903463243</v>
      </c>
      <c r="AE148" s="16">
        <f t="shared" si="108"/>
        <v>0.23090810982536744</v>
      </c>
      <c r="AF148" s="16">
        <f t="shared" si="109"/>
        <v>-7.194649808284892E-2</v>
      </c>
      <c r="AG148" s="16">
        <f t="shared" si="89"/>
        <v>2.4180640716055986</v>
      </c>
      <c r="AH148" s="16">
        <f t="shared" si="90"/>
        <v>-0.7534219660953011</v>
      </c>
      <c r="AI148" s="16">
        <f t="shared" si="91"/>
        <v>-3.2510295007924053</v>
      </c>
      <c r="AJ148" s="16">
        <f t="shared" si="115"/>
        <v>-5.7134349427538069</v>
      </c>
      <c r="AK148" s="16">
        <f t="shared" si="116"/>
        <v>0</v>
      </c>
      <c r="AL148" s="9">
        <f t="shared" si="92"/>
        <v>0</v>
      </c>
      <c r="AM148" s="16">
        <f t="shared" si="110"/>
        <v>20.156789687179824</v>
      </c>
      <c r="AN148" s="16">
        <f t="shared" si="111"/>
        <v>59.489529522389319</v>
      </c>
      <c r="AO148" s="16">
        <f t="shared" si="112"/>
        <v>-39.332739835209495</v>
      </c>
    </row>
    <row r="149" spans="1:41">
      <c r="A149" s="4">
        <v>135</v>
      </c>
      <c r="B149" s="5">
        <f t="shared" si="93"/>
        <v>2.3561944901923448</v>
      </c>
      <c r="C149" s="2">
        <f t="shared" si="94"/>
        <v>13.514264068711926</v>
      </c>
      <c r="D149" s="10">
        <f t="shared" si="95"/>
        <v>3.1714213562373086</v>
      </c>
      <c r="E149" s="5">
        <f t="shared" si="96"/>
        <v>3.5028528137423849</v>
      </c>
      <c r="F149" s="15">
        <f t="shared" si="78"/>
        <v>-3.212132034355963</v>
      </c>
      <c r="G149" s="15">
        <f t="shared" si="79"/>
        <v>1.787867965644037</v>
      </c>
      <c r="H149">
        <f t="shared" si="97"/>
        <v>0.53268136690246959</v>
      </c>
      <c r="I149">
        <f t="shared" si="98"/>
        <v>30.520394148771203</v>
      </c>
      <c r="J149" s="11">
        <f t="shared" si="99"/>
        <v>1.3711954821060293</v>
      </c>
      <c r="K149" s="9">
        <f t="shared" si="100"/>
        <v>78.563714012081675</v>
      </c>
      <c r="L149">
        <f t="shared" si="101"/>
        <v>2.7508407310241094</v>
      </c>
      <c r="M149" s="9">
        <f t="shared" si="102"/>
        <v>157.61156400036356</v>
      </c>
      <c r="N149" s="16">
        <f t="shared" si="103"/>
        <v>3.1414185274855444</v>
      </c>
      <c r="O149" s="16">
        <f t="shared" si="80"/>
        <v>1.6361477341205888</v>
      </c>
      <c r="P149" s="16">
        <f t="shared" si="81"/>
        <v>-2.3468010535809398</v>
      </c>
      <c r="Q149" s="16">
        <f t="shared" si="104"/>
        <v>1.6398426372595662</v>
      </c>
      <c r="R149" s="16">
        <f t="shared" si="105"/>
        <v>3.0368957378852732</v>
      </c>
      <c r="S149" s="16">
        <f t="shared" si="113"/>
        <v>0.15624059970833751</v>
      </c>
      <c r="T149" s="16">
        <f t="shared" si="106"/>
        <v>-0.22410299287840471</v>
      </c>
      <c r="U149" s="16">
        <f t="shared" si="114"/>
        <v>-0.69875656258009655</v>
      </c>
      <c r="V149" s="16">
        <f t="shared" si="107"/>
        <v>-1.2940575994932895</v>
      </c>
      <c r="W149" s="16">
        <f t="shared" si="82"/>
        <v>-1.076670783541555</v>
      </c>
      <c r="X149" s="16">
        <f t="shared" si="83"/>
        <v>-0.51132085271479266</v>
      </c>
      <c r="Y149" s="9">
        <f>-(B$6/B$7)*(SIN(H149)*COS(L149)-COS(H149)*SIN(L149)*U149)/(COS(L149))^2*T149*crank</f>
        <v>-0.49471243102105306</v>
      </c>
      <c r="Z149">
        <f t="shared" si="84"/>
        <v>4.7745761736619308</v>
      </c>
      <c r="AA149" s="16">
        <f t="shared" si="85"/>
        <v>-11.274870079696386</v>
      </c>
      <c r="AB149" s="16">
        <f t="shared" si="86"/>
        <v>-5.3545394483868716</v>
      </c>
      <c r="AC149" s="16">
        <f t="shared" si="87"/>
        <v>4.9025112334941321</v>
      </c>
      <c r="AD149" s="16">
        <f t="shared" si="88"/>
        <v>-4.2758979297806334</v>
      </c>
      <c r="AE149" s="16">
        <f t="shared" si="108"/>
        <v>0.23035828275389172</v>
      </c>
      <c r="AF149" s="16">
        <f t="shared" si="109"/>
        <v>-7.239494095398756E-2</v>
      </c>
      <c r="AG149" s="16">
        <f t="shared" si="89"/>
        <v>2.4123062959772885</v>
      </c>
      <c r="AH149" s="16">
        <f t="shared" si="90"/>
        <v>-0.75811804886038059</v>
      </c>
      <c r="AI149" s="16">
        <f t="shared" si="91"/>
        <v>-3.6567962777734007</v>
      </c>
      <c r="AJ149" s="16">
        <f t="shared" si="115"/>
        <v>-5.5572026799159904</v>
      </c>
      <c r="AK149" s="16">
        <f t="shared" si="116"/>
        <v>0</v>
      </c>
      <c r="AL149" s="9">
        <f t="shared" si="92"/>
        <v>0</v>
      </c>
      <c r="AM149" s="16">
        <f t="shared" si="110"/>
        <v>21.458280423154036</v>
      </c>
      <c r="AN149" s="16">
        <f t="shared" si="111"/>
        <v>59.489529522389319</v>
      </c>
      <c r="AO149" s="16">
        <f t="shared" si="112"/>
        <v>-38.031249099235282</v>
      </c>
    </row>
    <row r="150" spans="1:41">
      <c r="A150" s="4">
        <v>136</v>
      </c>
      <c r="B150" s="5">
        <f t="shared" si="93"/>
        <v>2.3736477827122884</v>
      </c>
      <c r="C150" s="2">
        <f t="shared" si="94"/>
        <v>13.47717730641981</v>
      </c>
      <c r="D150" s="10">
        <f t="shared" si="95"/>
        <v>3.1590591021399366</v>
      </c>
      <c r="E150" s="5">
        <f t="shared" si="96"/>
        <v>3.4954354612839622</v>
      </c>
      <c r="F150" s="15">
        <f t="shared" si="78"/>
        <v>-3.2083975111376977</v>
      </c>
      <c r="G150" s="15">
        <f t="shared" si="79"/>
        <v>1.784198059898406</v>
      </c>
      <c r="H150">
        <f t="shared" si="97"/>
        <v>0.52876271366107597</v>
      </c>
      <c r="I150">
        <f t="shared" si="98"/>
        <v>30.295871856664089</v>
      </c>
      <c r="J150" s="11">
        <f t="shared" si="99"/>
        <v>1.3739066159553028</v>
      </c>
      <c r="K150" s="9">
        <f t="shared" si="100"/>
        <v>78.719050539340103</v>
      </c>
      <c r="L150">
        <f t="shared" si="101"/>
        <v>2.7535805288177477</v>
      </c>
      <c r="M150" s="9">
        <f t="shared" si="102"/>
        <v>157.76854285065829</v>
      </c>
      <c r="N150" s="16">
        <f t="shared" si="103"/>
        <v>3.1464738472094718</v>
      </c>
      <c r="O150" s="16">
        <f t="shared" si="80"/>
        <v>1.6171415708224</v>
      </c>
      <c r="P150" s="16">
        <f t="shared" si="81"/>
        <v>-2.355511812990172</v>
      </c>
      <c r="Q150" s="16">
        <f t="shared" si="104"/>
        <v>1.6478654010135236</v>
      </c>
      <c r="R150" s="16">
        <f t="shared" si="105"/>
        <v>3.0293480222224609</v>
      </c>
      <c r="S150" s="16">
        <f t="shared" si="113"/>
        <v>0.15442564480546639</v>
      </c>
      <c r="T150" s="16">
        <f t="shared" si="106"/>
        <v>-0.2249348091292428</v>
      </c>
      <c r="U150" s="16">
        <f t="shared" si="114"/>
        <v>-0.69957849157277774</v>
      </c>
      <c r="V150" s="16">
        <f t="shared" si="107"/>
        <v>-1.2860678539229642</v>
      </c>
      <c r="W150" s="16">
        <f t="shared" si="82"/>
        <v>-1.1011869036245909</v>
      </c>
      <c r="X150" s="16">
        <f t="shared" si="83"/>
        <v>-0.48690447408306092</v>
      </c>
      <c r="Y150" s="9">
        <f>-(B$6/B$7)*(SIN(H150)*COS(L150)-COS(H150)*SIN(L150)*U150)/(COS(L150))^2*T150*crank</f>
        <v>-0.49158349385024241</v>
      </c>
      <c r="Z150">
        <f t="shared" si="84"/>
        <v>4.8129850810727133</v>
      </c>
      <c r="AA150" s="16">
        <f t="shared" si="85"/>
        <v>-11.531602288854355</v>
      </c>
      <c r="AB150" s="16">
        <f t="shared" si="86"/>
        <v>-5.0988517292644868</v>
      </c>
      <c r="AC150" s="16">
        <f t="shared" si="87"/>
        <v>4.7249777283473264</v>
      </c>
      <c r="AD150" s="16">
        <f t="shared" si="88"/>
        <v>-4.7795739132856632</v>
      </c>
      <c r="AE150" s="16">
        <f t="shared" si="108"/>
        <v>0.22974458752161739</v>
      </c>
      <c r="AF150" s="16">
        <f t="shared" si="109"/>
        <v>-7.2830958560077694E-2</v>
      </c>
      <c r="AG150" s="16">
        <f t="shared" si="89"/>
        <v>2.4058796945331018</v>
      </c>
      <c r="AH150" s="16">
        <f t="shared" si="90"/>
        <v>-0.76268401455414248</v>
      </c>
      <c r="AI150" s="16">
        <f t="shared" si="91"/>
        <v>-4.0536636026820752</v>
      </c>
      <c r="AJ150" s="16">
        <f t="shared" si="115"/>
        <v>-5.401128940222895</v>
      </c>
      <c r="AK150" s="16">
        <f t="shared" si="116"/>
        <v>0</v>
      </c>
      <c r="AL150" s="9">
        <f t="shared" si="92"/>
        <v>0</v>
      </c>
      <c r="AM150" s="16">
        <f t="shared" si="110"/>
        <v>22.712347712617884</v>
      </c>
      <c r="AN150" s="16">
        <f t="shared" si="111"/>
        <v>59.489529522389319</v>
      </c>
      <c r="AO150" s="16">
        <f t="shared" si="112"/>
        <v>-36.777181809771434</v>
      </c>
    </row>
    <row r="151" spans="1:41">
      <c r="A151" s="4">
        <v>137</v>
      </c>
      <c r="B151" s="5">
        <f t="shared" si="93"/>
        <v>2.3911010752322315</v>
      </c>
      <c r="C151" s="2">
        <f t="shared" si="94"/>
        <v>13.439972606169491</v>
      </c>
      <c r="D151" s="10">
        <f t="shared" si="95"/>
        <v>3.1466575353898301</v>
      </c>
      <c r="E151" s="5">
        <f t="shared" si="96"/>
        <v>3.4879945212338983</v>
      </c>
      <c r="F151" s="15">
        <f t="shared" si="78"/>
        <v>-3.2045995080187484</v>
      </c>
      <c r="G151" s="15">
        <f t="shared" si="79"/>
        <v>1.7805938895142501</v>
      </c>
      <c r="H151">
        <f t="shared" si="97"/>
        <v>0.52482989630750698</v>
      </c>
      <c r="I151">
        <f t="shared" si="98"/>
        <v>30.070538020708778</v>
      </c>
      <c r="J151" s="11">
        <f t="shared" si="99"/>
        <v>1.3765857188510289</v>
      </c>
      <c r="K151" s="9">
        <f t="shared" si="100"/>
        <v>78.872551828146484</v>
      </c>
      <c r="L151">
        <f t="shared" si="101"/>
        <v>2.7563334517699567</v>
      </c>
      <c r="M151" s="9">
        <f t="shared" si="102"/>
        <v>157.92627371714457</v>
      </c>
      <c r="N151" s="16">
        <f t="shared" si="103"/>
        <v>3.1515158927868958</v>
      </c>
      <c r="O151" s="16">
        <f t="shared" si="80"/>
        <v>1.5977121199571962</v>
      </c>
      <c r="P151" s="16">
        <f t="shared" si="81"/>
        <v>-2.3637987504535078</v>
      </c>
      <c r="Q151" s="16">
        <f t="shared" si="104"/>
        <v>1.6555930921172319</v>
      </c>
      <c r="R151" s="16">
        <f t="shared" si="105"/>
        <v>3.0209696994959572</v>
      </c>
      <c r="S151" s="16">
        <f t="shared" si="113"/>
        <v>0.15257026891741141</v>
      </c>
      <c r="T151" s="16">
        <f t="shared" si="106"/>
        <v>-0.2257261533654728</v>
      </c>
      <c r="U151" s="16">
        <f t="shared" si="114"/>
        <v>-0.70039511265483034</v>
      </c>
      <c r="V151" s="16">
        <f t="shared" si="107"/>
        <v>-1.2780147628542267</v>
      </c>
      <c r="W151" s="16">
        <f t="shared" si="82"/>
        <v>-1.1251770065781519</v>
      </c>
      <c r="X151" s="16">
        <f t="shared" si="83"/>
        <v>-0.46275015581156381</v>
      </c>
      <c r="Y151" s="9">
        <f>-(B$6/B$7)*(SIN(H151)*COS(L151)-COS(H151)*SIN(L151)*U151)/(COS(L151))^2*T151*crank</f>
        <v>-0.48834372244428015</v>
      </c>
      <c r="Z151">
        <f t="shared" si="84"/>
        <v>4.8505894329301773</v>
      </c>
      <c r="AA151" s="16">
        <f t="shared" si="85"/>
        <v>-11.782826059513589</v>
      </c>
      <c r="AB151" s="16">
        <f t="shared" si="86"/>
        <v>-4.845908299817137</v>
      </c>
      <c r="AC151" s="16">
        <f t="shared" si="87"/>
        <v>4.5483967704710055</v>
      </c>
      <c r="AD151" s="16">
        <f t="shared" si="88"/>
        <v>-5.2726748939192163</v>
      </c>
      <c r="AE151" s="16">
        <f t="shared" si="108"/>
        <v>0.22906842033890853</v>
      </c>
      <c r="AF151" s="16">
        <f t="shared" si="109"/>
        <v>-7.3254557599966963E-2</v>
      </c>
      <c r="AG151" s="16">
        <f t="shared" si="89"/>
        <v>2.3987988883537796</v>
      </c>
      <c r="AH151" s="16">
        <f t="shared" si="90"/>
        <v>-0.76711993332675521</v>
      </c>
      <c r="AI151" s="16">
        <f t="shared" si="91"/>
        <v>-4.4418825278781613</v>
      </c>
      <c r="AJ151" s="16">
        <f t="shared" si="115"/>
        <v>-5.2450657870227122</v>
      </c>
      <c r="AK151" s="16">
        <f t="shared" si="116"/>
        <v>0</v>
      </c>
      <c r="AL151" s="9">
        <f t="shared" si="92"/>
        <v>0</v>
      </c>
      <c r="AM151" s="16">
        <f t="shared" si="110"/>
        <v>23.918899442236608</v>
      </c>
      <c r="AN151" s="16">
        <f t="shared" si="111"/>
        <v>59.489529522389319</v>
      </c>
      <c r="AO151" s="16">
        <f t="shared" si="112"/>
        <v>-35.570630080152711</v>
      </c>
    </row>
    <row r="152" spans="1:41">
      <c r="A152" s="4">
        <v>138</v>
      </c>
      <c r="B152" s="5">
        <f t="shared" si="93"/>
        <v>2.4085543677521746</v>
      </c>
      <c r="C152" s="2">
        <f t="shared" si="94"/>
        <v>13.402661300873069</v>
      </c>
      <c r="D152" s="10">
        <f t="shared" si="95"/>
        <v>3.1342204336243564</v>
      </c>
      <c r="E152" s="5">
        <f t="shared" si="96"/>
        <v>3.480532260174614</v>
      </c>
      <c r="F152" s="15">
        <f t="shared" si="78"/>
        <v>-3.2007391819076561</v>
      </c>
      <c r="G152" s="15">
        <f t="shared" si="79"/>
        <v>1.7770565523567832</v>
      </c>
      <c r="H152">
        <f t="shared" si="97"/>
        <v>0.52088361752362267</v>
      </c>
      <c r="I152">
        <f t="shared" si="98"/>
        <v>29.844432901610187</v>
      </c>
      <c r="J152" s="11">
        <f t="shared" si="99"/>
        <v>1.3792320929349493</v>
      </c>
      <c r="K152" s="9">
        <f t="shared" si="100"/>
        <v>79.02417789416792</v>
      </c>
      <c r="L152">
        <f t="shared" si="101"/>
        <v>2.7590990093407837</v>
      </c>
      <c r="M152" s="9">
        <f t="shared" si="102"/>
        <v>158.08472849395341</v>
      </c>
      <c r="N152" s="16">
        <f t="shared" si="103"/>
        <v>3.1565432944276823</v>
      </c>
      <c r="O152" s="16">
        <f t="shared" si="80"/>
        <v>1.5778685094069258</v>
      </c>
      <c r="P152" s="16">
        <f t="shared" si="81"/>
        <v>-2.3716662181605384</v>
      </c>
      <c r="Q152" s="16">
        <f t="shared" si="104"/>
        <v>1.6630271631749163</v>
      </c>
      <c r="R152" s="16">
        <f t="shared" si="105"/>
        <v>3.0117781574394429</v>
      </c>
      <c r="S152" s="16">
        <f t="shared" si="113"/>
        <v>0.15067534369269178</v>
      </c>
      <c r="T152" s="16">
        <f t="shared" si="106"/>
        <v>-0.22647744119058666</v>
      </c>
      <c r="U152" s="16">
        <f t="shared" si="114"/>
        <v>-0.70120624497690009</v>
      </c>
      <c r="V152" s="16">
        <f t="shared" si="107"/>
        <v>-1.2698996740677</v>
      </c>
      <c r="W152" s="16">
        <f t="shared" si="82"/>
        <v>-1.1486470545554044</v>
      </c>
      <c r="X152" s="16">
        <f t="shared" si="83"/>
        <v>-0.4388326406742622</v>
      </c>
      <c r="Y152" s="9">
        <f>-(B$6/B$7)*(SIN(H152)*COS(L152)-COS(H152)*SIN(L152)*U152)/(COS(L152))^2*T152*crank</f>
        <v>-0.48499773837880833</v>
      </c>
      <c r="Z152">
        <f t="shared" si="84"/>
        <v>4.8873809077925259</v>
      </c>
      <c r="AA152" s="16">
        <f t="shared" si="85"/>
        <v>-12.028603827196044</v>
      </c>
      <c r="AB152" s="16">
        <f t="shared" si="86"/>
        <v>-4.5954446669922389</v>
      </c>
      <c r="AC152" s="16">
        <f t="shared" si="87"/>
        <v>4.3726072509380316</v>
      </c>
      <c r="AD152" s="16">
        <f t="shared" si="88"/>
        <v>-5.7554825094847253</v>
      </c>
      <c r="AE152" s="16">
        <f t="shared" si="108"/>
        <v>0.22833113867167323</v>
      </c>
      <c r="AF152" s="16">
        <f t="shared" si="109"/>
        <v>-7.3665733178182508E-2</v>
      </c>
      <c r="AG152" s="16">
        <f t="shared" si="89"/>
        <v>2.39107809278907</v>
      </c>
      <c r="AH152" s="16">
        <f t="shared" si="90"/>
        <v>-0.77142575391294688</v>
      </c>
      <c r="AI152" s="16">
        <f t="shared" si="91"/>
        <v>-4.8216889297338037</v>
      </c>
      <c r="AJ152" s="16">
        <f t="shared" si="115"/>
        <v>-5.0888697503953502</v>
      </c>
      <c r="AK152" s="16">
        <f t="shared" si="116"/>
        <v>0</v>
      </c>
      <c r="AL152" s="9">
        <f t="shared" si="92"/>
        <v>0</v>
      </c>
      <c r="AM152" s="16">
        <f t="shared" si="110"/>
        <v>25.077862453982799</v>
      </c>
      <c r="AN152" s="16">
        <f t="shared" si="111"/>
        <v>59.489529522389319</v>
      </c>
      <c r="AO152" s="16">
        <f t="shared" si="112"/>
        <v>-34.411667068406516</v>
      </c>
    </row>
    <row r="153" spans="1:41">
      <c r="A153" s="4">
        <v>139</v>
      </c>
      <c r="B153" s="5">
        <f t="shared" si="93"/>
        <v>2.4260076602721181</v>
      </c>
      <c r="C153" s="2">
        <f t="shared" si="94"/>
        <v>13.365254755915585</v>
      </c>
      <c r="D153" s="10">
        <f t="shared" si="95"/>
        <v>3.1217515853051947</v>
      </c>
      <c r="E153" s="5">
        <f t="shared" si="96"/>
        <v>3.4730509511831174</v>
      </c>
      <c r="F153" s="15">
        <f t="shared" si="78"/>
        <v>-3.196817708697151</v>
      </c>
      <c r="G153" s="15">
        <f t="shared" si="79"/>
        <v>1.7735871259331697</v>
      </c>
      <c r="H153">
        <f t="shared" si="97"/>
        <v>0.51692457310095408</v>
      </c>
      <c r="I153">
        <f t="shared" si="98"/>
        <v>29.61759636528647</v>
      </c>
      <c r="J153" s="11">
        <f t="shared" si="99"/>
        <v>1.3818450554779365</v>
      </c>
      <c r="K153" s="9">
        <f t="shared" si="100"/>
        <v>79.173889619906859</v>
      </c>
      <c r="L153">
        <f t="shared" si="101"/>
        <v>2.7618767131898991</v>
      </c>
      <c r="M153" s="9">
        <f t="shared" si="102"/>
        <v>158.24387920124497</v>
      </c>
      <c r="N153" s="16">
        <f t="shared" si="103"/>
        <v>3.1615547109386171</v>
      </c>
      <c r="O153" s="16">
        <f t="shared" si="80"/>
        <v>1.5576197678617967</v>
      </c>
      <c r="P153" s="16">
        <f t="shared" si="81"/>
        <v>-2.3791181347247665</v>
      </c>
      <c r="Q153" s="16">
        <f t="shared" si="104"/>
        <v>1.6701688025545565</v>
      </c>
      <c r="R153" s="16">
        <f t="shared" si="105"/>
        <v>3.0017903297182493</v>
      </c>
      <c r="S153" s="16">
        <f t="shared" si="113"/>
        <v>0.14874173130771326</v>
      </c>
      <c r="T153" s="16">
        <f t="shared" si="106"/>
        <v>-0.2271890468046098</v>
      </c>
      <c r="U153" s="16">
        <f t="shared" si="114"/>
        <v>-0.70201171525590256</v>
      </c>
      <c r="V153" s="16">
        <f t="shared" si="107"/>
        <v>-1.261723949687567</v>
      </c>
      <c r="W153" s="16">
        <f t="shared" si="82"/>
        <v>-1.1716024547193602</v>
      </c>
      <c r="X153" s="16">
        <f t="shared" si="83"/>
        <v>-0.41512749896756962</v>
      </c>
      <c r="Y153" s="9">
        <f>-(B$6/B$7)*(SIN(H153)*COS(L153)-COS(H153)*SIN(L153)*U153)/(COS(L153))^2*T153*crank</f>
        <v>-0.48155000079128785</v>
      </c>
      <c r="Z153">
        <f t="shared" si="84"/>
        <v>4.9233506175387118</v>
      </c>
      <c r="AA153" s="16">
        <f t="shared" si="85"/>
        <v>-12.268992215580369</v>
      </c>
      <c r="AB153" s="16">
        <f t="shared" si="86"/>
        <v>-4.3472050035320704</v>
      </c>
      <c r="AC153" s="16">
        <f t="shared" si="87"/>
        <v>4.1974531807578686</v>
      </c>
      <c r="AD153" s="16">
        <f t="shared" si="88"/>
        <v>-6.2282600706366891</v>
      </c>
      <c r="AE153" s="16">
        <f t="shared" si="108"/>
        <v>0.2275340636316143</v>
      </c>
      <c r="AF153" s="16">
        <f t="shared" si="109"/>
        <v>-7.4064469158137136E-2</v>
      </c>
      <c r="AG153" s="16">
        <f t="shared" si="89"/>
        <v>2.3827311424883733</v>
      </c>
      <c r="AH153" s="16">
        <f t="shared" si="90"/>
        <v>-0.77560130733077148</v>
      </c>
      <c r="AI153" s="16">
        <f t="shared" si="91"/>
        <v>-5.1933038267345975</v>
      </c>
      <c r="AJ153" s="16">
        <f t="shared" si="115"/>
        <v>-4.9324017710756012</v>
      </c>
      <c r="AK153" s="16">
        <f t="shared" si="116"/>
        <v>0</v>
      </c>
      <c r="AL153" s="9">
        <f t="shared" si="92"/>
        <v>0</v>
      </c>
      <c r="AM153" s="16">
        <f t="shared" si="110"/>
        <v>26.18918010638086</v>
      </c>
      <c r="AN153" s="16">
        <f t="shared" si="111"/>
        <v>59.489529522389319</v>
      </c>
      <c r="AO153" s="16">
        <f t="shared" si="112"/>
        <v>-33.300349416008459</v>
      </c>
    </row>
    <row r="154" spans="1:41">
      <c r="A154" s="4">
        <v>140</v>
      </c>
      <c r="B154" s="5">
        <f t="shared" si="93"/>
        <v>2.4434609527920612</v>
      </c>
      <c r="C154" s="2">
        <f t="shared" si="94"/>
        <v>13.327764365692994</v>
      </c>
      <c r="D154" s="10">
        <f t="shared" si="95"/>
        <v>3.1092547885643316</v>
      </c>
      <c r="E154" s="5">
        <f t="shared" si="96"/>
        <v>3.4655528731385985</v>
      </c>
      <c r="F154" s="15">
        <f t="shared" si="78"/>
        <v>-3.1928362829059607</v>
      </c>
      <c r="G154" s="15">
        <f t="shared" si="79"/>
        <v>1.7701866670643081</v>
      </c>
      <c r="H154">
        <f t="shared" si="97"/>
        <v>0.51295345265137315</v>
      </c>
      <c r="I154">
        <f t="shared" si="98"/>
        <v>29.390067923587388</v>
      </c>
      <c r="J154" s="11">
        <f t="shared" si="99"/>
        <v>1.3844239387226684</v>
      </c>
      <c r="K154" s="9">
        <f t="shared" si="100"/>
        <v>79.321648745687</v>
      </c>
      <c r="L154">
        <f t="shared" si="101"/>
        <v>2.7646660767432785</v>
      </c>
      <c r="M154" s="9">
        <f t="shared" si="102"/>
        <v>158.40369796038121</v>
      </c>
      <c r="N154" s="16">
        <f t="shared" si="103"/>
        <v>3.1665488289919002</v>
      </c>
      <c r="O154" s="16">
        <f t="shared" si="80"/>
        <v>1.5369748343597567</v>
      </c>
      <c r="P154" s="16">
        <f t="shared" si="81"/>
        <v>-2.3861579994815001</v>
      </c>
      <c r="Q154" s="16">
        <f t="shared" si="104"/>
        <v>1.6770189428493893</v>
      </c>
      <c r="R154" s="16">
        <f t="shared" si="105"/>
        <v>2.991022726137325</v>
      </c>
      <c r="S154" s="16">
        <f t="shared" si="113"/>
        <v>0.14677028537772138</v>
      </c>
      <c r="T154" s="16">
        <f t="shared" si="106"/>
        <v>-0.22786130436944937</v>
      </c>
      <c r="U154" s="16">
        <f t="shared" si="114"/>
        <v>-0.70281135751018875</v>
      </c>
      <c r="V154" s="16">
        <f t="shared" si="107"/>
        <v>-1.2534889671125127</v>
      </c>
      <c r="W154" s="16">
        <f t="shared" si="82"/>
        <v>-1.1940480761537757</v>
      </c>
      <c r="X154" s="16">
        <f t="shared" si="83"/>
        <v>-0.39161111188638753</v>
      </c>
      <c r="Y154" s="9">
        <f>-(B$6/B$7)*(SIN(H154)*COS(L154)-COS(H154)*SIN(L154)*U154)/(COS(L154))^2*T154*crank</f>
        <v>-0.47800481342545431</v>
      </c>
      <c r="Z154">
        <f t="shared" si="84"/>
        <v>4.9584891235814155</v>
      </c>
      <c r="AA154" s="16">
        <f t="shared" si="85"/>
        <v>-12.504042213592426</v>
      </c>
      <c r="AB154" s="16">
        <f t="shared" si="86"/>
        <v>-4.1009419738880188</v>
      </c>
      <c r="AC154" s="16">
        <f t="shared" si="87"/>
        <v>4.0227836050845607</v>
      </c>
      <c r="AD154" s="16">
        <f t="shared" si="88"/>
        <v>-6.6912529685385653</v>
      </c>
      <c r="AE154" s="16">
        <f t="shared" si="108"/>
        <v>0.2266784823145486</v>
      </c>
      <c r="AF154" s="16">
        <f t="shared" si="109"/>
        <v>-7.4450738510964787E-2</v>
      </c>
      <c r="AG154" s="16">
        <f t="shared" si="89"/>
        <v>2.3737715158875656</v>
      </c>
      <c r="AH154" s="16">
        <f t="shared" si="90"/>
        <v>-0.77964631053460565</v>
      </c>
      <c r="AI154" s="16">
        <f t="shared" si="91"/>
        <v>-5.5569337134283767</v>
      </c>
      <c r="AJ154" s="16">
        <f t="shared" si="115"/>
        <v>-4.7755271468103828</v>
      </c>
      <c r="AK154" s="16">
        <f t="shared" si="116"/>
        <v>0</v>
      </c>
      <c r="AL154" s="9">
        <f t="shared" si="92"/>
        <v>0</v>
      </c>
      <c r="AM154" s="16">
        <f t="shared" si="110"/>
        <v>27.252810315914942</v>
      </c>
      <c r="AN154" s="16">
        <f t="shared" si="111"/>
        <v>59.489529522389319</v>
      </c>
      <c r="AO154" s="16">
        <f t="shared" si="112"/>
        <v>-32.236719206474376</v>
      </c>
    </row>
    <row r="155" spans="1:41">
      <c r="A155" s="4">
        <v>141</v>
      </c>
      <c r="B155" s="5">
        <f t="shared" si="93"/>
        <v>2.4609142453120043</v>
      </c>
      <c r="C155" s="2">
        <f t="shared" si="94"/>
        <v>13.29020155014134</v>
      </c>
      <c r="D155" s="10">
        <f t="shared" si="95"/>
        <v>3.0967338500471135</v>
      </c>
      <c r="E155" s="5">
        <f t="shared" si="96"/>
        <v>3.4580403100282679</v>
      </c>
      <c r="F155" s="15">
        <f t="shared" si="78"/>
        <v>-3.1887961173149502</v>
      </c>
      <c r="G155" s="15">
        <f t="shared" si="79"/>
        <v>1.7668562115629101</v>
      </c>
      <c r="H155">
        <f t="shared" si="97"/>
        <v>0.50897094029417789</v>
      </c>
      <c r="I155">
        <f t="shared" si="98"/>
        <v>29.161886773661401</v>
      </c>
      <c r="J155" s="11">
        <f t="shared" si="99"/>
        <v>1.3869680897419421</v>
      </c>
      <c r="K155" s="9">
        <f t="shared" si="100"/>
        <v>79.467417861535282</v>
      </c>
      <c r="L155">
        <f t="shared" si="101"/>
        <v>2.7674666147738578</v>
      </c>
      <c r="M155" s="9">
        <f t="shared" si="102"/>
        <v>158.56415696989927</v>
      </c>
      <c r="N155" s="16">
        <f t="shared" si="103"/>
        <v>3.1715243624433977</v>
      </c>
      <c r="O155" s="16">
        <f t="shared" si="80"/>
        <v>1.5159425675271501</v>
      </c>
      <c r="P155" s="16">
        <f t="shared" si="81"/>
        <v>-2.3927889064961501</v>
      </c>
      <c r="Q155" s="16">
        <f t="shared" si="104"/>
        <v>1.6835782691979932</v>
      </c>
      <c r="R155" s="16">
        <f t="shared" si="105"/>
        <v>2.9794914621558299</v>
      </c>
      <c r="S155" s="16">
        <f t="shared" si="113"/>
        <v>0.14476185183921916</v>
      </c>
      <c r="T155" s="16">
        <f t="shared" si="106"/>
        <v>-0.22849450934658794</v>
      </c>
      <c r="U155" s="16">
        <f t="shared" si="114"/>
        <v>-0.70360501280629872</v>
      </c>
      <c r="V155" s="16">
        <f t="shared" si="107"/>
        <v>-1.2451961199196675</v>
      </c>
      <c r="W155" s="16">
        <f t="shared" si="82"/>
        <v>-1.215988267183522</v>
      </c>
      <c r="X155" s="16">
        <f t="shared" si="83"/>
        <v>-0.36826065498093313</v>
      </c>
      <c r="Y155" s="9">
        <f>-(B$6/B$7)*(SIN(H155)*COS(L155)-COS(H155)*SIN(L155)*U155)/(COS(L155))^2*T155*crank</f>
        <v>-0.4743663314922511</v>
      </c>
      <c r="Z155">
        <f t="shared" si="84"/>
        <v>4.9927864530877812</v>
      </c>
      <c r="AA155" s="16">
        <f t="shared" si="85"/>
        <v>-12.733799356783786</v>
      </c>
      <c r="AB155" s="16">
        <f t="shared" si="86"/>
        <v>-3.8564165609808834</v>
      </c>
      <c r="AC155" s="16">
        <f t="shared" si="87"/>
        <v>3.8484525193853107</v>
      </c>
      <c r="AD155" s="16">
        <f t="shared" si="88"/>
        <v>-7.14468909892536</v>
      </c>
      <c r="AE155" s="16">
        <f t="shared" si="108"/>
        <v>0.22576565008450172</v>
      </c>
      <c r="AF155" s="16">
        <f t="shared" si="109"/>
        <v>-7.4824503660207001E-2</v>
      </c>
      <c r="AG155" s="16">
        <f t="shared" si="89"/>
        <v>2.3642123591279818</v>
      </c>
      <c r="AH155" s="16">
        <f t="shared" si="90"/>
        <v>-0.78356037002469636</v>
      </c>
      <c r="AI155" s="16">
        <f t="shared" si="91"/>
        <v>-5.9127709075979231</v>
      </c>
      <c r="AJ155" s="16">
        <f t="shared" si="115"/>
        <v>-4.6181154817802419</v>
      </c>
      <c r="AK155" s="16">
        <f t="shared" si="116"/>
        <v>0</v>
      </c>
      <c r="AL155" s="9">
        <f t="shared" si="92"/>
        <v>0</v>
      </c>
      <c r="AM155" s="16">
        <f t="shared" si="110"/>
        <v>28.268724040348737</v>
      </c>
      <c r="AN155" s="16">
        <f t="shared" si="111"/>
        <v>59.489529522389319</v>
      </c>
      <c r="AO155" s="16">
        <f t="shared" si="112"/>
        <v>-31.220805482040582</v>
      </c>
    </row>
    <row r="156" spans="1:41">
      <c r="A156" s="4">
        <v>142</v>
      </c>
      <c r="B156" s="5">
        <f t="shared" si="93"/>
        <v>2.4783675378319479</v>
      </c>
      <c r="C156" s="2">
        <f t="shared" si="94"/>
        <v>13.252577751258116</v>
      </c>
      <c r="D156" s="10">
        <f t="shared" si="95"/>
        <v>3.0841925837527051</v>
      </c>
      <c r="E156" s="5">
        <f t="shared" si="96"/>
        <v>3.4505155502516232</v>
      </c>
      <c r="F156" s="15">
        <f t="shared" si="78"/>
        <v>-3.1846984425976963</v>
      </c>
      <c r="G156" s="15">
        <f t="shared" si="79"/>
        <v>1.7635967739179848</v>
      </c>
      <c r="H156">
        <f t="shared" si="97"/>
        <v>0.5049777153200653</v>
      </c>
      <c r="I156">
        <f t="shared" si="98"/>
        <v>28.933091835998518</v>
      </c>
      <c r="J156" s="11">
        <f t="shared" si="99"/>
        <v>1.3894768703121549</v>
      </c>
      <c r="K156" s="9">
        <f t="shared" si="100"/>
        <v>79.611160399932913</v>
      </c>
      <c r="L156">
        <f t="shared" si="101"/>
        <v>2.7702778429959531</v>
      </c>
      <c r="M156" s="9">
        <f t="shared" si="102"/>
        <v>158.72522848227342</v>
      </c>
      <c r="N156" s="16">
        <f t="shared" si="103"/>
        <v>3.1764800516995058</v>
      </c>
      <c r="O156" s="16">
        <f t="shared" si="80"/>
        <v>1.4945317545140566</v>
      </c>
      <c r="P156" s="16">
        <f t="shared" si="81"/>
        <v>-2.399013558285457</v>
      </c>
      <c r="Q156" s="16">
        <f t="shared" si="104"/>
        <v>1.6898472274667498</v>
      </c>
      <c r="R156" s="16">
        <f t="shared" si="105"/>
        <v>2.967212287683004</v>
      </c>
      <c r="S156" s="16">
        <f t="shared" si="113"/>
        <v>0.1427172698032291</v>
      </c>
      <c r="T156" s="16">
        <f t="shared" si="106"/>
        <v>-0.22908891980736434</v>
      </c>
      <c r="U156" s="16">
        <f t="shared" si="114"/>
        <v>-0.70439252901699345</v>
      </c>
      <c r="V156" s="16">
        <f t="shared" si="107"/>
        <v>-1.2368468187414627</v>
      </c>
      <c r="W156" s="16">
        <f t="shared" si="82"/>
        <v>-1.2374268730242359</v>
      </c>
      <c r="X156" s="16">
        <f t="shared" si="83"/>
        <v>-0.34505408183688091</v>
      </c>
      <c r="Y156" s="9">
        <f>-(B$6/B$7)*(SIN(H156)*COS(L156)-COS(H156)*SIN(L156)*U156)/(COS(L156))^2*T156*crank</f>
        <v>-0.470638568341957</v>
      </c>
      <c r="Z156">
        <f t="shared" si="84"/>
        <v>5.0262321152358025</v>
      </c>
      <c r="AA156" s="16">
        <f t="shared" si="85"/>
        <v>-12.958303912158431</v>
      </c>
      <c r="AB156" s="16">
        <f t="shared" si="86"/>
        <v>-3.6133978952997214</v>
      </c>
      <c r="AC156" s="16">
        <f t="shared" si="87"/>
        <v>3.6743187883192636</v>
      </c>
      <c r="AD156" s="16">
        <f t="shared" si="88"/>
        <v>-7.5887792998919252</v>
      </c>
      <c r="AE156" s="16">
        <f t="shared" si="108"/>
        <v>0.22479679280163464</v>
      </c>
      <c r="AF156" s="16">
        <f t="shared" si="109"/>
        <v>-7.5185716822611631E-2</v>
      </c>
      <c r="AG156" s="16">
        <f t="shared" si="89"/>
        <v>2.3540665093872075</v>
      </c>
      <c r="AH156" s="16">
        <f t="shared" si="90"/>
        <v>-0.78734298541599745</v>
      </c>
      <c r="AI156" s="16">
        <f t="shared" si="91"/>
        <v>-6.2609939084200956</v>
      </c>
      <c r="AJ156" s="16">
        <f t="shared" si="115"/>
        <v>-4.4600406396097805</v>
      </c>
      <c r="AK156" s="16">
        <f t="shared" si="116"/>
        <v>0</v>
      </c>
      <c r="AL156" s="9">
        <f t="shared" si="92"/>
        <v>0</v>
      </c>
      <c r="AM156" s="16">
        <f t="shared" si="110"/>
        <v>29.236904168155824</v>
      </c>
      <c r="AN156" s="16">
        <f t="shared" si="111"/>
        <v>59.489529522389319</v>
      </c>
      <c r="AO156" s="16">
        <f t="shared" si="112"/>
        <v>-30.252625354233494</v>
      </c>
    </row>
    <row r="157" spans="1:41">
      <c r="A157" s="4">
        <v>143</v>
      </c>
      <c r="B157" s="5">
        <f t="shared" si="93"/>
        <v>2.4958208303518914</v>
      </c>
      <c r="C157" s="2">
        <f t="shared" si="94"/>
        <v>13.214904429616933</v>
      </c>
      <c r="D157" s="10">
        <f t="shared" si="95"/>
        <v>3.071634809872311</v>
      </c>
      <c r="E157" s="5">
        <f t="shared" si="96"/>
        <v>3.4429808859233866</v>
      </c>
      <c r="F157" s="15">
        <f t="shared" si="78"/>
        <v>-3.1805445069456133</v>
      </c>
      <c r="G157" s="15">
        <f t="shared" si="79"/>
        <v>1.7604093469858135</v>
      </c>
      <c r="H157">
        <f t="shared" si="97"/>
        <v>0.50097445283247855</v>
      </c>
      <c r="I157">
        <f t="shared" si="98"/>
        <v>28.703721791176751</v>
      </c>
      <c r="J157" s="11">
        <f t="shared" si="99"/>
        <v>1.3919496568013974</v>
      </c>
      <c r="K157" s="9">
        <f t="shared" si="100"/>
        <v>79.75284062940348</v>
      </c>
      <c r="L157">
        <f t="shared" si="101"/>
        <v>2.7730992776731953</v>
      </c>
      <c r="M157" s="9">
        <f t="shared" si="102"/>
        <v>158.88688478145124</v>
      </c>
      <c r="N157" s="16">
        <f t="shared" si="103"/>
        <v>3.1814146631313749</v>
      </c>
      <c r="O157" s="16">
        <f t="shared" si="80"/>
        <v>1.4727511196192584</v>
      </c>
      <c r="P157" s="16">
        <f t="shared" si="81"/>
        <v>-2.4048342792568276</v>
      </c>
      <c r="Q157" s="16">
        <f t="shared" si="104"/>
        <v>1.6958260322998724</v>
      </c>
      <c r="R157" s="16">
        <f t="shared" si="105"/>
        <v>2.9542006151347184</v>
      </c>
      <c r="S157" s="16">
        <f t="shared" si="113"/>
        <v>0.14063737237891694</v>
      </c>
      <c r="T157" s="16">
        <f t="shared" si="106"/>
        <v>-0.22964475771633572</v>
      </c>
      <c r="U157" s="16">
        <f t="shared" si="114"/>
        <v>-0.70517376059024661</v>
      </c>
      <c r="V157" s="16">
        <f t="shared" si="107"/>
        <v>-1.2284424921153667</v>
      </c>
      <c r="W157" s="16">
        <f t="shared" si="82"/>
        <v>-1.2583672536933745</v>
      </c>
      <c r="X157" s="16">
        <f t="shared" si="83"/>
        <v>-0.32197010809976312</v>
      </c>
      <c r="Y157" s="9">
        <f>-(B$6/B$7)*(SIN(H157)*COS(L157)-COS(H157)*SIN(L157)*U157)/(COS(L157))^2*T157*crank</f>
        <v>-0.46682540194370759</v>
      </c>
      <c r="Z157">
        <f t="shared" si="84"/>
        <v>5.0588151175350946</v>
      </c>
      <c r="AA157" s="16">
        <f t="shared" si="85"/>
        <v>-13.177591065736896</v>
      </c>
      <c r="AB157" s="16">
        <f t="shared" si="86"/>
        <v>-3.3716630876057581</v>
      </c>
      <c r="AC157" s="16">
        <f t="shared" si="87"/>
        <v>3.5002460679523493</v>
      </c>
      <c r="AD157" s="16">
        <f t="shared" si="88"/>
        <v>-8.0237178011592434</v>
      </c>
      <c r="AE157" s="16">
        <f t="shared" si="108"/>
        <v>0.22377310899243286</v>
      </c>
      <c r="AF157" s="16">
        <f t="shared" si="109"/>
        <v>-7.5534320345352138E-2</v>
      </c>
      <c r="AG157" s="16">
        <f t="shared" si="89"/>
        <v>2.3433465176052506</v>
      </c>
      <c r="AH157" s="16">
        <f t="shared" si="90"/>
        <v>-0.79099355296952112</v>
      </c>
      <c r="AI157" s="16">
        <f t="shared" si="91"/>
        <v>-6.6017677637291996</v>
      </c>
      <c r="AJ157" s="16">
        <f t="shared" si="115"/>
        <v>-4.3011807003927478</v>
      </c>
      <c r="AK157" s="16">
        <f t="shared" si="116"/>
        <v>0</v>
      </c>
      <c r="AL157" s="9">
        <f t="shared" si="92"/>
        <v>0</v>
      </c>
      <c r="AM157" s="16">
        <f t="shared" si="110"/>
        <v>30.157344780585813</v>
      </c>
      <c r="AN157" s="16">
        <f t="shared" si="111"/>
        <v>59.489529522389319</v>
      </c>
      <c r="AO157" s="16">
        <f t="shared" si="112"/>
        <v>-29.332184741803506</v>
      </c>
    </row>
    <row r="158" spans="1:41">
      <c r="A158" s="4">
        <v>144</v>
      </c>
      <c r="B158" s="5">
        <f t="shared" si="93"/>
        <v>2.5132741228718345</v>
      </c>
      <c r="C158" s="2">
        <f t="shared" si="94"/>
        <v>13.177193060876512</v>
      </c>
      <c r="D158" s="10">
        <f t="shared" si="95"/>
        <v>3.0590643536255038</v>
      </c>
      <c r="E158" s="5">
        <f t="shared" si="96"/>
        <v>3.4354386121753024</v>
      </c>
      <c r="F158" s="15">
        <f t="shared" si="78"/>
        <v>-3.1763355756877405</v>
      </c>
      <c r="G158" s="15">
        <f t="shared" si="79"/>
        <v>1.7572949016875172</v>
      </c>
      <c r="H158">
        <f t="shared" si="97"/>
        <v>0.49696182436677694</v>
      </c>
      <c r="I158">
        <f t="shared" si="98"/>
        <v>28.473815115337995</v>
      </c>
      <c r="J158" s="11">
        <f t="shared" si="99"/>
        <v>1.394385840071678</v>
      </c>
      <c r="K158" s="9">
        <f t="shared" si="100"/>
        <v>79.892423648910935</v>
      </c>
      <c r="L158">
        <f t="shared" si="101"/>
        <v>2.7759304352397818</v>
      </c>
      <c r="M158" s="9">
        <f t="shared" si="102"/>
        <v>159.04909816115318</v>
      </c>
      <c r="N158" s="16">
        <f t="shared" si="103"/>
        <v>3.1863269885352872</v>
      </c>
      <c r="O158" s="16">
        <f t="shared" si="80"/>
        <v>1.4506093326007066</v>
      </c>
      <c r="P158" s="16">
        <f t="shared" si="81"/>
        <v>-2.4102530288725195</v>
      </c>
      <c r="Q158" s="16">
        <f t="shared" si="104"/>
        <v>1.7015146750428889</v>
      </c>
      <c r="R158" s="16">
        <f t="shared" si="105"/>
        <v>2.9404715467328701</v>
      </c>
      <c r="S158" s="16">
        <f t="shared" si="113"/>
        <v>0.13852298746718267</v>
      </c>
      <c r="T158" s="16">
        <f t="shared" si="106"/>
        <v>-0.23016221018836455</v>
      </c>
      <c r="U158" s="16">
        <f t="shared" si="114"/>
        <v>-0.70594856832887476</v>
      </c>
      <c r="V158" s="16">
        <f t="shared" si="107"/>
        <v>-1.2199845873063291</v>
      </c>
      <c r="W158" s="16">
        <f t="shared" si="82"/>
        <v>-1.2788123021250872</v>
      </c>
      <c r="X158" s="16">
        <f t="shared" si="83"/>
        <v>-0.29898819594620357</v>
      </c>
      <c r="Y158" s="9">
        <f>-(B$6/B$7)*(SIN(H158)*COS(L158)-COS(H158)*SIN(L158)*U158)/(COS(L158))^2*T158*crank</f>
        <v>-0.46293058116974639</v>
      </c>
      <c r="Z158">
        <f t="shared" si="84"/>
        <v>5.0905239822402271</v>
      </c>
      <c r="AA158" s="16">
        <f t="shared" si="85"/>
        <v>-13.391691112254751</v>
      </c>
      <c r="AB158" s="16">
        <f t="shared" si="86"/>
        <v>-3.1309970663155293</v>
      </c>
      <c r="AC158" s="16">
        <f t="shared" si="87"/>
        <v>3.3261027318294518</v>
      </c>
      <c r="AD158" s="16">
        <f t="shared" si="88"/>
        <v>-8.4496826829364302</v>
      </c>
      <c r="AE158" s="16">
        <f t="shared" si="108"/>
        <v>0.2226957719608153</v>
      </c>
      <c r="AF158" s="16">
        <f t="shared" si="109"/>
        <v>-7.5870247039996216E-2</v>
      </c>
      <c r="AG158" s="16">
        <f t="shared" si="89"/>
        <v>2.3320646705920174</v>
      </c>
      <c r="AH158" s="16">
        <f t="shared" si="90"/>
        <v>-0.79451136908964959</v>
      </c>
      <c r="AI158" s="16">
        <f t="shared" si="91"/>
        <v>-6.935244444803951</v>
      </c>
      <c r="AJ158" s="16">
        <f t="shared" si="115"/>
        <v>-4.1414179220737761</v>
      </c>
      <c r="AK158" s="16">
        <f t="shared" si="116"/>
        <v>0</v>
      </c>
      <c r="AL158" s="9">
        <f t="shared" si="92"/>
        <v>0</v>
      </c>
      <c r="AM158" s="16">
        <f t="shared" si="110"/>
        <v>31.030050754992587</v>
      </c>
      <c r="AN158" s="16">
        <f t="shared" si="111"/>
        <v>59.489529522389319</v>
      </c>
      <c r="AO158" s="16">
        <f t="shared" si="112"/>
        <v>-28.459478767396732</v>
      </c>
    </row>
    <row r="159" spans="1:41">
      <c r="A159" s="4">
        <v>145</v>
      </c>
      <c r="B159" s="5">
        <f t="shared" si="93"/>
        <v>2.5307274153917776</v>
      </c>
      <c r="C159" s="2">
        <f t="shared" si="94"/>
        <v>13.139455132285091</v>
      </c>
      <c r="D159" s="10">
        <f t="shared" si="95"/>
        <v>3.0464850440950304</v>
      </c>
      <c r="E159" s="5">
        <f t="shared" si="96"/>
        <v>3.4278910264570186</v>
      </c>
      <c r="F159" s="15">
        <f t="shared" si="78"/>
        <v>-3.1720729309053124</v>
      </c>
      <c r="G159" s="15">
        <f t="shared" si="79"/>
        <v>1.7542543867133038</v>
      </c>
      <c r="H159">
        <f t="shared" si="97"/>
        <v>0.49294049848769722</v>
      </c>
      <c r="I159">
        <f t="shared" si="98"/>
        <v>28.243410114419991</v>
      </c>
      <c r="J159" s="11">
        <f t="shared" si="99"/>
        <v>1.3967848253947219</v>
      </c>
      <c r="K159" s="9">
        <f t="shared" si="100"/>
        <v>80.029875383035176</v>
      </c>
      <c r="L159">
        <f t="shared" si="101"/>
        <v>2.778770831934831</v>
      </c>
      <c r="M159" s="9">
        <f t="shared" si="102"/>
        <v>159.21184090392242</v>
      </c>
      <c r="N159" s="16">
        <f t="shared" si="103"/>
        <v>3.1912158446378713</v>
      </c>
      <c r="O159" s="16">
        <f t="shared" si="80"/>
        <v>1.4281150166684271</v>
      </c>
      <c r="P159" s="16">
        <f t="shared" si="81"/>
        <v>-2.4152714145473975</v>
      </c>
      <c r="Q159" s="16">
        <f t="shared" si="104"/>
        <v>1.70691293154646</v>
      </c>
      <c r="R159" s="16">
        <f t="shared" si="105"/>
        <v>2.926039901033207</v>
      </c>
      <c r="S159" s="16">
        <f t="shared" si="113"/>
        <v>0.13637493852392679</v>
      </c>
      <c r="T159" s="16">
        <f t="shared" si="106"/>
        <v>-0.23064143072026352</v>
      </c>
      <c r="U159" s="16">
        <f t="shared" si="114"/>
        <v>-0.70671681918047358</v>
      </c>
      <c r="V159" s="16">
        <f t="shared" si="107"/>
        <v>-1.2114745711017838</v>
      </c>
      <c r="W159" s="16">
        <f t="shared" si="82"/>
        <v>-1.2987644624409016</v>
      </c>
      <c r="X159" s="16">
        <f t="shared" si="83"/>
        <v>-0.27608853908728442</v>
      </c>
      <c r="Y159" s="9">
        <f>-(B$6/B$7)*(SIN(H159)*COS(L159)-COS(H159)*SIN(L159)*U159)/(COS(L159))^2*T159*crank</f>
        <v>-0.45895773188289968</v>
      </c>
      <c r="Z159">
        <f t="shared" si="84"/>
        <v>5.1213467628852589</v>
      </c>
      <c r="AA159" s="16">
        <f t="shared" si="85"/>
        <v>-13.600629646492779</v>
      </c>
      <c r="AB159" s="16">
        <f t="shared" si="86"/>
        <v>-2.891192420456504</v>
      </c>
      <c r="AC159" s="16">
        <f t="shared" si="87"/>
        <v>3.1517618013259909</v>
      </c>
      <c r="AD159" s="16">
        <f t="shared" si="88"/>
        <v>-8.8668363428363417</v>
      </c>
      <c r="AE159" s="16">
        <f t="shared" si="108"/>
        <v>0.22156593183909162</v>
      </c>
      <c r="AF159" s="16">
        <f t="shared" si="109"/>
        <v>-7.6193420513585006E-2</v>
      </c>
      <c r="AG159" s="16">
        <f t="shared" si="89"/>
        <v>2.3202330125048904</v>
      </c>
      <c r="AH159" s="16">
        <f t="shared" si="90"/>
        <v>-0.79789563379118833</v>
      </c>
      <c r="AI159" s="16">
        <f t="shared" si="91"/>
        <v>-7.2615632273779811</v>
      </c>
      <c r="AJ159" s="16">
        <f t="shared" si="115"/>
        <v>-3.9806387064488504</v>
      </c>
      <c r="AK159" s="16">
        <f t="shared" si="116"/>
        <v>0</v>
      </c>
      <c r="AL159" s="9">
        <f t="shared" si="92"/>
        <v>0</v>
      </c>
      <c r="AM159" s="16">
        <f t="shared" si="110"/>
        <v>31.855037680038699</v>
      </c>
      <c r="AN159" s="16">
        <f t="shared" si="111"/>
        <v>59.489529522389319</v>
      </c>
      <c r="AO159" s="16">
        <f t="shared" si="112"/>
        <v>-27.63449184235062</v>
      </c>
    </row>
    <row r="160" spans="1:41">
      <c r="A160" s="4">
        <v>146</v>
      </c>
      <c r="B160" s="5">
        <f t="shared" si="93"/>
        <v>2.5481807079117211</v>
      </c>
      <c r="C160" s="2">
        <f t="shared" si="94"/>
        <v>13.101702139181292</v>
      </c>
      <c r="D160" s="10">
        <f t="shared" si="95"/>
        <v>3.0339007130604307</v>
      </c>
      <c r="E160" s="5">
        <f t="shared" si="96"/>
        <v>3.4203404278362584</v>
      </c>
      <c r="F160" s="15">
        <f t="shared" si="78"/>
        <v>-3.1677578710412226</v>
      </c>
      <c r="G160" s="15">
        <f t="shared" si="79"/>
        <v>1.7512887282334888</v>
      </c>
      <c r="H160">
        <f t="shared" si="97"/>
        <v>0.48891114136552627</v>
      </c>
      <c r="I160">
        <f t="shared" si="98"/>
        <v>28.012544957168618</v>
      </c>
      <c r="J160" s="11">
        <f t="shared" si="99"/>
        <v>1.3991460323808342</v>
      </c>
      <c r="K160" s="9">
        <f t="shared" si="100"/>
        <v>80.165162577896211</v>
      </c>
      <c r="L160">
        <f t="shared" si="101"/>
        <v>2.7816199834496489</v>
      </c>
      <c r="M160" s="9">
        <f t="shared" si="102"/>
        <v>159.37508526091477</v>
      </c>
      <c r="N160" s="16">
        <f t="shared" si="103"/>
        <v>3.1960800726448966</v>
      </c>
      <c r="O160" s="16">
        <f t="shared" si="80"/>
        <v>1.4052767561574584</v>
      </c>
      <c r="P160" s="16">
        <f t="shared" si="81"/>
        <v>-2.4198907042900597</v>
      </c>
      <c r="Q160" s="16">
        <f t="shared" si="104"/>
        <v>1.7120203698578982</v>
      </c>
      <c r="R160" s="16">
        <f t="shared" si="105"/>
        <v>2.9109202386690547</v>
      </c>
      <c r="S160" s="16">
        <f t="shared" si="113"/>
        <v>0.13419404529276213</v>
      </c>
      <c r="T160" s="16">
        <f t="shared" si="106"/>
        <v>-0.23108254039793458</v>
      </c>
      <c r="U160" s="16">
        <f t="shared" si="114"/>
        <v>-0.70747838603734181</v>
      </c>
      <c r="V160" s="16">
        <f t="shared" si="107"/>
        <v>-1.2029139305789649</v>
      </c>
      <c r="W160" s="16">
        <f t="shared" si="82"/>
        <v>-1.3182257483361803</v>
      </c>
      <c r="X160" s="16">
        <f t="shared" si="83"/>
        <v>-0.25325204837466164</v>
      </c>
      <c r="Y160" s="9">
        <f>-(B$6/B$7)*(SIN(H160)*COS(L160)-COS(H160)*SIN(L160)*U160)/(COS(L160))^2*T160*crank</f>
        <v>-0.4549103628265474</v>
      </c>
      <c r="Z160">
        <f t="shared" si="84"/>
        <v>5.1512710609673888</v>
      </c>
      <c r="AA160" s="16">
        <f t="shared" si="85"/>
        <v>-13.804427755819505</v>
      </c>
      <c r="AB160" s="16">
        <f t="shared" si="86"/>
        <v>-2.6520492489346799</v>
      </c>
      <c r="AC160" s="16">
        <f t="shared" si="87"/>
        <v>2.9771008806170323</v>
      </c>
      <c r="AD160" s="16">
        <f t="shared" si="88"/>
        <v>-9.2753259695883692</v>
      </c>
      <c r="AE160" s="16">
        <f t="shared" si="108"/>
        <v>0.22038471757784936</v>
      </c>
      <c r="AF160" s="16">
        <f t="shared" si="109"/>
        <v>-7.6503755497196277E-2</v>
      </c>
      <c r="AG160" s="16">
        <f t="shared" si="89"/>
        <v>2.3078633656867766</v>
      </c>
      <c r="AH160" s="16">
        <f t="shared" si="90"/>
        <v>-0.80114545414007199</v>
      </c>
      <c r="AI160" s="16">
        <f t="shared" si="91"/>
        <v>-7.5808510778099096</v>
      </c>
      <c r="AJ160" s="16">
        <f t="shared" si="115"/>
        <v>-3.8187335699787628</v>
      </c>
      <c r="AK160" s="16">
        <f t="shared" si="116"/>
        <v>0</v>
      </c>
      <c r="AL160" s="9">
        <f t="shared" si="92"/>
        <v>0</v>
      </c>
      <c r="AM160" s="16">
        <f t="shared" si="110"/>
        <v>32.632332055166906</v>
      </c>
      <c r="AN160" s="16">
        <f t="shared" si="111"/>
        <v>59.489529522389319</v>
      </c>
      <c r="AO160" s="16">
        <f t="shared" si="112"/>
        <v>-26.857197467222413</v>
      </c>
    </row>
    <row r="161" spans="1:41">
      <c r="A161" s="4">
        <v>147</v>
      </c>
      <c r="B161" s="5">
        <f t="shared" si="93"/>
        <v>2.5656340004316647</v>
      </c>
      <c r="C161" s="2">
        <f t="shared" si="94"/>
        <v>13.063945581492536</v>
      </c>
      <c r="D161" s="10">
        <f t="shared" si="95"/>
        <v>3.0213151938308456</v>
      </c>
      <c r="E161" s="5">
        <f t="shared" si="96"/>
        <v>3.4127891162985073</v>
      </c>
      <c r="F161" s="15">
        <f t="shared" si="78"/>
        <v>-3.1633917105045066</v>
      </c>
      <c r="G161" s="15">
        <f t="shared" si="79"/>
        <v>1.7483988296163742</v>
      </c>
      <c r="H161">
        <f t="shared" si="97"/>
        <v>0.48487441733141901</v>
      </c>
      <c r="I161">
        <f t="shared" si="98"/>
        <v>27.781257706955245</v>
      </c>
      <c r="J161" s="11">
        <f t="shared" si="99"/>
        <v>1.4014688949202736</v>
      </c>
      <c r="K161" s="9">
        <f t="shared" si="100"/>
        <v>80.298252797795129</v>
      </c>
      <c r="L161">
        <f t="shared" si="101"/>
        <v>2.7844774045877259</v>
      </c>
      <c r="M161" s="9">
        <f t="shared" si="102"/>
        <v>159.53880343241806</v>
      </c>
      <c r="N161" s="16">
        <f t="shared" si="103"/>
        <v>3.2009185378322984</v>
      </c>
      <c r="O161" s="16">
        <f t="shared" si="80"/>
        <v>1.3821031038791434</v>
      </c>
      <c r="P161" s="16">
        <f t="shared" si="81"/>
        <v>-2.4241118390984795</v>
      </c>
      <c r="Q161" s="16">
        <f t="shared" si="104"/>
        <v>1.716836357808359</v>
      </c>
      <c r="R161" s="16">
        <f t="shared" si="105"/>
        <v>2.8951268873006542</v>
      </c>
      <c r="S161" s="16">
        <f t="shared" si="113"/>
        <v>0.13198112450701019</v>
      </c>
      <c r="T161" s="16">
        <f t="shared" si="106"/>
        <v>-0.23148562908006495</v>
      </c>
      <c r="U161" s="16">
        <f t="shared" si="114"/>
        <v>-0.70823314754604971</v>
      </c>
      <c r="V161" s="16">
        <f t="shared" si="107"/>
        <v>-1.1943041738442826</v>
      </c>
      <c r="W161" s="16">
        <f t="shared" si="82"/>
        <v>-1.3371977615495503</v>
      </c>
      <c r="X161" s="16">
        <f t="shared" si="83"/>
        <v>-0.23046033806636984</v>
      </c>
      <c r="Y161" s="9">
        <f>-(B$6/B$7)*(SIN(H161)*COS(L161)-COS(H161)*SIN(L161)*U161)/(COS(L161))^2*T161*crank</f>
        <v>-0.45079187131723786</v>
      </c>
      <c r="Z161">
        <f t="shared" si="84"/>
        <v>5.1802840428073136</v>
      </c>
      <c r="AA161" s="16">
        <f t="shared" si="85"/>
        <v>-14.003102213602611</v>
      </c>
      <c r="AB161" s="16">
        <f t="shared" si="86"/>
        <v>-2.4133750167104258</v>
      </c>
      <c r="AC161" s="16">
        <f t="shared" si="87"/>
        <v>2.8020020965232995</v>
      </c>
      <c r="AD161" s="16">
        <f t="shared" si="88"/>
        <v>-9.6752840225533667</v>
      </c>
      <c r="AE161" s="16">
        <f t="shared" si="108"/>
        <v>0.21915323887403385</v>
      </c>
      <c r="AF161" s="16">
        <f t="shared" si="109"/>
        <v>-7.6801158172381617E-2</v>
      </c>
      <c r="AG161" s="16">
        <f t="shared" si="89"/>
        <v>2.2949673508569126</v>
      </c>
      <c r="AH161" s="16">
        <f t="shared" si="90"/>
        <v>-0.80425984767180603</v>
      </c>
      <c r="AI161" s="16">
        <f t="shared" si="91"/>
        <v>-7.8932230435649995</v>
      </c>
      <c r="AJ161" s="16">
        <f t="shared" si="115"/>
        <v>-3.6555971195456687</v>
      </c>
      <c r="AK161" s="16">
        <f t="shared" si="116"/>
        <v>0</v>
      </c>
      <c r="AL161" s="9">
        <f t="shared" si="92"/>
        <v>0</v>
      </c>
      <c r="AM161" s="16">
        <f t="shared" si="110"/>
        <v>33.361971748382039</v>
      </c>
      <c r="AN161" s="16">
        <f t="shared" si="111"/>
        <v>59.489529522389319</v>
      </c>
      <c r="AO161" s="16">
        <f t="shared" si="112"/>
        <v>-26.127557774007279</v>
      </c>
    </row>
    <row r="162" spans="1:41">
      <c r="A162" s="4">
        <v>148</v>
      </c>
      <c r="B162" s="5">
        <f t="shared" si="93"/>
        <v>2.5830872929516078</v>
      </c>
      <c r="C162" s="2">
        <f t="shared" si="94"/>
        <v>13.026196960232054</v>
      </c>
      <c r="D162" s="10">
        <f t="shared" si="95"/>
        <v>3.0087323200773515</v>
      </c>
      <c r="E162" s="5">
        <f t="shared" si="96"/>
        <v>3.4052393920464112</v>
      </c>
      <c r="F162" s="15">
        <f t="shared" si="78"/>
        <v>-3.15897577926996</v>
      </c>
      <c r="G162" s="15">
        <f t="shared" si="79"/>
        <v>1.7455855711530734</v>
      </c>
      <c r="H162">
        <f t="shared" si="97"/>
        <v>0.48083098941224722</v>
      </c>
      <c r="I162">
        <f t="shared" si="98"/>
        <v>27.54958635242134</v>
      </c>
      <c r="J162" s="11">
        <f t="shared" si="99"/>
        <v>1.4037528611366201</v>
      </c>
      <c r="K162" s="9">
        <f t="shared" si="100"/>
        <v>80.429114422542256</v>
      </c>
      <c r="L162">
        <f t="shared" si="101"/>
        <v>2.7873426089373003</v>
      </c>
      <c r="M162" s="9">
        <f t="shared" si="102"/>
        <v>159.7029675490912</v>
      </c>
      <c r="N162" s="16">
        <f t="shared" si="103"/>
        <v>3.2057301291781259</v>
      </c>
      <c r="O162" s="16">
        <f t="shared" si="80"/>
        <v>1.3586025881495174</v>
      </c>
      <c r="P162" s="16">
        <f t="shared" si="81"/>
        <v>-2.427935445121987</v>
      </c>
      <c r="Q162" s="16">
        <f t="shared" si="104"/>
        <v>1.7213600705039549</v>
      </c>
      <c r="R162" s="16">
        <f t="shared" si="105"/>
        <v>2.8786739657609384</v>
      </c>
      <c r="S162" s="16">
        <f t="shared" si="113"/>
        <v>0.12973699056086291</v>
      </c>
      <c r="T162" s="16">
        <f t="shared" si="106"/>
        <v>-0.23185075655951123</v>
      </c>
      <c r="U162" s="16">
        <f t="shared" si="114"/>
        <v>-0.70898098792633613</v>
      </c>
      <c r="V162" s="16">
        <f t="shared" si="107"/>
        <v>-1.1856468307444248</v>
      </c>
      <c r="W162" s="16">
        <f t="shared" si="82"/>
        <v>-1.3556817103885392</v>
      </c>
      <c r="X162" s="16">
        <f t="shared" si="83"/>
        <v>-0.20769571279756083</v>
      </c>
      <c r="Y162" s="9">
        <f>-(B$6/B$7)*(SIN(H162)*COS(L162)-COS(H162)*SIN(L162)*U162)/(COS(L162))^2*T162*crank</f>
        <v>-0.44660554874062053</v>
      </c>
      <c r="Z162">
        <f t="shared" si="84"/>
        <v>5.2083724566132101</v>
      </c>
      <c r="AA162" s="16">
        <f t="shared" si="85"/>
        <v>-14.196665673208935</v>
      </c>
      <c r="AB162" s="16">
        <f t="shared" si="86"/>
        <v>-2.1749844183563756</v>
      </c>
      <c r="AC162" s="16">
        <f t="shared" si="87"/>
        <v>2.6263520434261984</v>
      </c>
      <c r="AD162" s="16">
        <f t="shared" si="88"/>
        <v>-10.066828716265549</v>
      </c>
      <c r="AE162" s="16">
        <f t="shared" si="108"/>
        <v>0.21787258803657819</v>
      </c>
      <c r="AF162" s="16">
        <f t="shared" si="109"/>
        <v>-7.7085526495873108E-2</v>
      </c>
      <c r="AG162" s="16">
        <f t="shared" si="89"/>
        <v>2.2815564066476983</v>
      </c>
      <c r="AH162" s="16">
        <f t="shared" si="90"/>
        <v>-0.80723774579178775</v>
      </c>
      <c r="AI162" s="16">
        <f t="shared" si="91"/>
        <v>-8.1987826473425081</v>
      </c>
      <c r="AJ162" s="16">
        <f t="shared" si="115"/>
        <v>-3.4911280332278509</v>
      </c>
      <c r="AK162" s="16">
        <f t="shared" si="116"/>
        <v>0</v>
      </c>
      <c r="AL162" s="9">
        <f t="shared" si="92"/>
        <v>0</v>
      </c>
      <c r="AM162" s="16">
        <f t="shared" si="110"/>
        <v>34.044006687858399</v>
      </c>
      <c r="AN162" s="16">
        <f t="shared" si="111"/>
        <v>59.489529522389319</v>
      </c>
      <c r="AO162" s="16">
        <f t="shared" si="112"/>
        <v>-25.445522834530919</v>
      </c>
    </row>
    <row r="163" spans="1:41">
      <c r="A163" s="4">
        <v>149</v>
      </c>
      <c r="B163" s="5">
        <f t="shared" si="93"/>
        <v>2.6005405854715509</v>
      </c>
      <c r="C163" s="2">
        <f t="shared" si="94"/>
        <v>12.988467773995561</v>
      </c>
      <c r="D163" s="10">
        <f t="shared" si="95"/>
        <v>2.996155924665187</v>
      </c>
      <c r="E163" s="5">
        <f t="shared" si="96"/>
        <v>3.3976935547991118</v>
      </c>
      <c r="F163" s="15">
        <f t="shared" si="78"/>
        <v>-3.1545114224730151</v>
      </c>
      <c r="G163" s="15">
        <f t="shared" si="79"/>
        <v>1.7428498097893677</v>
      </c>
      <c r="H163">
        <f t="shared" si="97"/>
        <v>0.47678151984536704</v>
      </c>
      <c r="I163">
        <f t="shared" si="98"/>
        <v>27.317568836972434</v>
      </c>
      <c r="J163" s="11">
        <f t="shared" si="99"/>
        <v>1.4059973933515799</v>
      </c>
      <c r="K163" s="9">
        <f t="shared" si="100"/>
        <v>80.557716645440607</v>
      </c>
      <c r="L163">
        <f t="shared" si="101"/>
        <v>2.7902151085563291</v>
      </c>
      <c r="M163" s="9">
        <f t="shared" si="102"/>
        <v>159.86754965391449</v>
      </c>
      <c r="N163" s="16">
        <f t="shared" si="103"/>
        <v>3.2105137590340558</v>
      </c>
      <c r="O163" s="16">
        <f t="shared" si="80"/>
        <v>1.3347837194940451</v>
      </c>
      <c r="P163" s="16">
        <f t="shared" si="81"/>
        <v>-2.4313618456022841</v>
      </c>
      <c r="Q163" s="16">
        <f t="shared" si="104"/>
        <v>1.7255904977293919</v>
      </c>
      <c r="R163" s="16">
        <f t="shared" si="105"/>
        <v>2.8615754073900161</v>
      </c>
      <c r="S163" s="16">
        <f t="shared" si="113"/>
        <v>0.12746245614963789</v>
      </c>
      <c r="T163" s="16">
        <f t="shared" si="106"/>
        <v>-0.2321779537035823</v>
      </c>
      <c r="U163" s="16">
        <f t="shared" si="114"/>
        <v>-0.70972179679900249</v>
      </c>
      <c r="V163" s="16">
        <f t="shared" si="107"/>
        <v>-1.1769434535488328</v>
      </c>
      <c r="W163" s="16">
        <f t="shared" si="82"/>
        <v>-1.3736784282900434</v>
      </c>
      <c r="X163" s="16">
        <f t="shared" si="83"/>
        <v>-0.1849411552905797</v>
      </c>
      <c r="Y163" s="9">
        <f>-(B$6/B$7)*(SIN(H163)*COS(L163)-COS(H163)*SIN(L163)*U163)/(COS(L163))^2*T163*crank</f>
        <v>-0.44235458585197729</v>
      </c>
      <c r="Z163">
        <f t="shared" si="84"/>
        <v>5.2355226497744223</v>
      </c>
      <c r="AA163" s="16">
        <f t="shared" si="85"/>
        <v>-14.385126862369246</v>
      </c>
      <c r="AB163" s="16">
        <f t="shared" si="86"/>
        <v>-1.9366992493576476</v>
      </c>
      <c r="AC163" s="16">
        <f t="shared" si="87"/>
        <v>2.4500417333810867</v>
      </c>
      <c r="AD163" s="16">
        <f t="shared" si="88"/>
        <v>-10.450064509423679</v>
      </c>
      <c r="AE163" s="16">
        <f t="shared" si="108"/>
        <v>0.21654384178905159</v>
      </c>
      <c r="AF163" s="16">
        <f t="shared" si="109"/>
        <v>-7.7356750522961287E-2</v>
      </c>
      <c r="AG163" s="16">
        <f t="shared" si="89"/>
        <v>2.2676418084819834</v>
      </c>
      <c r="AH163" s="16">
        <f t="shared" si="90"/>
        <v>-0.81007799716171192</v>
      </c>
      <c r="AI163" s="16">
        <f t="shared" si="91"/>
        <v>-8.4976222843464644</v>
      </c>
      <c r="AJ163" s="16">
        <f t="shared" si="115"/>
        <v>-3.3252290461158589</v>
      </c>
      <c r="AK163" s="16">
        <f t="shared" si="116"/>
        <v>0</v>
      </c>
      <c r="AL163" s="9">
        <f t="shared" si="92"/>
        <v>0</v>
      </c>
      <c r="AM163" s="16">
        <f t="shared" si="110"/>
        <v>34.67849976423561</v>
      </c>
      <c r="AN163" s="16">
        <f t="shared" si="111"/>
        <v>59.489529522389319</v>
      </c>
      <c r="AO163" s="16">
        <f t="shared" si="112"/>
        <v>-24.811029758153708</v>
      </c>
    </row>
    <row r="164" spans="1:41">
      <c r="A164" s="4">
        <v>150</v>
      </c>
      <c r="B164" s="5">
        <f t="shared" si="93"/>
        <v>2.6179938779914944</v>
      </c>
      <c r="C164" s="2">
        <f t="shared" si="94"/>
        <v>12.950769515458671</v>
      </c>
      <c r="D164" s="10">
        <f t="shared" si="95"/>
        <v>2.9835898384862234</v>
      </c>
      <c r="E164" s="5">
        <f t="shared" si="96"/>
        <v>3.390153903091734</v>
      </c>
      <c r="F164" s="15">
        <f t="shared" si="78"/>
        <v>-3.1499999999999986</v>
      </c>
      <c r="G164" s="15">
        <f t="shared" si="79"/>
        <v>1.7401923788646698</v>
      </c>
      <c r="H164">
        <f t="shared" si="97"/>
        <v>0.47272667057365914</v>
      </c>
      <c r="I164">
        <f t="shared" si="98"/>
        <v>27.085243087141876</v>
      </c>
      <c r="J164" s="11">
        <f t="shared" si="99"/>
        <v>1.4082019680606932</v>
      </c>
      <c r="K164" s="9">
        <f t="shared" si="100"/>
        <v>80.684029471894078</v>
      </c>
      <c r="L164">
        <f t="shared" si="101"/>
        <v>2.7930944136697367</v>
      </c>
      <c r="M164" s="9">
        <f t="shared" si="102"/>
        <v>160.03252168484318</v>
      </c>
      <c r="N164" s="16">
        <f t="shared" si="103"/>
        <v>3.2152683628351144</v>
      </c>
      <c r="O164" s="16">
        <f t="shared" si="80"/>
        <v>1.3106549970282395</v>
      </c>
      <c r="P164" s="16">
        <f t="shared" si="81"/>
        <v>-2.434391072606604</v>
      </c>
      <c r="Q164" s="16">
        <f t="shared" si="104"/>
        <v>1.7295264512728528</v>
      </c>
      <c r="R164" s="16">
        <f t="shared" si="105"/>
        <v>2.8438449825512544</v>
      </c>
      <c r="S164" s="16">
        <f t="shared" si="113"/>
        <v>0.12515833287908265</v>
      </c>
      <c r="T164" s="16">
        <f t="shared" si="106"/>
        <v>-0.23246722357447325</v>
      </c>
      <c r="U164" s="16">
        <f t="shared" si="114"/>
        <v>-0.71045546902247581</v>
      </c>
      <c r="V164" s="16">
        <f t="shared" si="107"/>
        <v>-1.1681956176031449</v>
      </c>
      <c r="W164" s="16">
        <f t="shared" si="82"/>
        <v>-1.3911883923986772</v>
      </c>
      <c r="X164" s="16">
        <f t="shared" si="83"/>
        <v>-0.16218031482944906</v>
      </c>
      <c r="Y164" s="9">
        <f>-(B$6/B$7)*(SIN(H164)*COS(L164)-COS(H164)*SIN(L164)*U164)/(COS(L164))^2*T164*crank</f>
        <v>-0.43804207788303562</v>
      </c>
      <c r="Z164">
        <f t="shared" si="84"/>
        <v>5.2617205864099859</v>
      </c>
      <c r="AA164" s="16">
        <f t="shared" si="85"/>
        <v>-14.568490777730263</v>
      </c>
      <c r="AB164" s="16">
        <f t="shared" si="86"/>
        <v>-1.6983482854169232</v>
      </c>
      <c r="AC164" s="16">
        <f t="shared" si="87"/>
        <v>2.2729665515039064</v>
      </c>
      <c r="AD164" s="16">
        <f t="shared" si="88"/>
        <v>-10.825082597918989</v>
      </c>
      <c r="AE164" s="16">
        <f t="shared" si="108"/>
        <v>0.21516806300885666</v>
      </c>
      <c r="AF164" s="16">
        <f t="shared" si="109"/>
        <v>-7.7614712729944371E-2</v>
      </c>
      <c r="AG164" s="16">
        <f t="shared" si="89"/>
        <v>2.2532346867858992</v>
      </c>
      <c r="AH164" s="16">
        <f t="shared" si="90"/>
        <v>-0.81277937107625153</v>
      </c>
      <c r="AI164" s="16">
        <f t="shared" si="91"/>
        <v>-8.7898236223348576</v>
      </c>
      <c r="AJ164" s="16">
        <f t="shared" si="115"/>
        <v>-3.1578069411481815</v>
      </c>
      <c r="AK164" s="16">
        <f t="shared" si="116"/>
        <v>0</v>
      </c>
      <c r="AL164" s="9">
        <f t="shared" si="92"/>
        <v>0</v>
      </c>
      <c r="AM164" s="16">
        <f t="shared" si="110"/>
        <v>35.265527921660436</v>
      </c>
      <c r="AN164" s="16">
        <f t="shared" si="111"/>
        <v>59.489529522389319</v>
      </c>
      <c r="AO164" s="16">
        <f t="shared" si="112"/>
        <v>-24.224001600728883</v>
      </c>
    </row>
    <row r="165" spans="1:41">
      <c r="A165" s="4">
        <v>151</v>
      </c>
      <c r="B165" s="5">
        <f t="shared" si="93"/>
        <v>2.6354471705114375</v>
      </c>
      <c r="C165" s="2">
        <f t="shared" si="94"/>
        <v>12.913113667876129</v>
      </c>
      <c r="D165" s="10">
        <f t="shared" si="95"/>
        <v>2.971037889292043</v>
      </c>
      <c r="E165" s="5">
        <f t="shared" si="96"/>
        <v>3.3826227335752259</v>
      </c>
      <c r="F165" s="15">
        <f t="shared" si="78"/>
        <v>-3.1454428860738997</v>
      </c>
      <c r="G165" s="15">
        <f t="shared" si="79"/>
        <v>1.7376140878581827</v>
      </c>
      <c r="H165">
        <f t="shared" si="97"/>
        <v>0.4686671037211797</v>
      </c>
      <c r="I165">
        <f t="shared" si="98"/>
        <v>26.8526470398436</v>
      </c>
      <c r="J165" s="11">
        <f t="shared" si="99"/>
        <v>1.4103660759194168</v>
      </c>
      <c r="K165" s="9">
        <f t="shared" si="100"/>
        <v>80.808023718610031</v>
      </c>
      <c r="L165">
        <f t="shared" si="101"/>
        <v>2.7959800323788033</v>
      </c>
      <c r="M165" s="9">
        <f t="shared" si="102"/>
        <v>160.19785545815668</v>
      </c>
      <c r="N165" s="16">
        <f t="shared" si="103"/>
        <v>3.2199928988462387</v>
      </c>
      <c r="O165" s="16">
        <f t="shared" si="80"/>
        <v>1.286224914513965</v>
      </c>
      <c r="P165" s="16">
        <f t="shared" si="81"/>
        <v>-2.4370228785664789</v>
      </c>
      <c r="Q165" s="16">
        <f t="shared" si="104"/>
        <v>1.7331665721809209</v>
      </c>
      <c r="R165" s="16">
        <f t="shared" si="105"/>
        <v>2.8254963203224621</v>
      </c>
      <c r="S165" s="16">
        <f t="shared" si="113"/>
        <v>0.12282543184370882</v>
      </c>
      <c r="T165" s="16">
        <f t="shared" si="106"/>
        <v>-0.23271854253113697</v>
      </c>
      <c r="U165" s="16">
        <f t="shared" si="114"/>
        <v>-0.71118190453772645</v>
      </c>
      <c r="V165" s="16">
        <f t="shared" si="107"/>
        <v>-1.1594049219531719</v>
      </c>
      <c r="W165" s="16">
        <f t="shared" si="82"/>
        <v>-1.4082117421499145</v>
      </c>
      <c r="X165" s="16">
        <f t="shared" si="83"/>
        <v>-0.13939749651538483</v>
      </c>
      <c r="Y165" s="9">
        <f>-(B$6/B$7)*(SIN(H165)*COS(L165)-COS(H165)*SIN(L165)*U165)/(COS(L165))^2*T165*crank</f>
        <v>-0.43367102945707137</v>
      </c>
      <c r="Z165">
        <f t="shared" si="84"/>
        <v>5.2869518651960101</v>
      </c>
      <c r="AA165" s="16">
        <f t="shared" si="85"/>
        <v>-14.746758879456852</v>
      </c>
      <c r="AB165" s="16">
        <f t="shared" si="86"/>
        <v>-1.4597671699384727</v>
      </c>
      <c r="AC165" s="16">
        <f t="shared" si="87"/>
        <v>2.0950262166568505</v>
      </c>
      <c r="AD165" s="16">
        <f t="shared" si="88"/>
        <v>-11.191961411630079</v>
      </c>
      <c r="AE165" s="16">
        <f t="shared" si="108"/>
        <v>0.2137463024025506</v>
      </c>
      <c r="AF165" s="16">
        <f t="shared" si="109"/>
        <v>-7.7859288336045121E-2</v>
      </c>
      <c r="AG165" s="16">
        <f t="shared" si="89"/>
        <v>2.2383460445327845</v>
      </c>
      <c r="AH165" s="16">
        <f t="shared" si="90"/>
        <v>-0.81534056083416273</v>
      </c>
      <c r="AI165" s="16">
        <f t="shared" si="91"/>
        <v>-9.0754580042010922</v>
      </c>
      <c r="AJ165" s="16">
        <f t="shared" si="115"/>
        <v>-2.9887725449030738</v>
      </c>
      <c r="AK165" s="16">
        <f t="shared" si="116"/>
        <v>0</v>
      </c>
      <c r="AL165" s="9">
        <f t="shared" si="92"/>
        <v>0</v>
      </c>
      <c r="AM165" s="16">
        <f t="shared" si="110"/>
        <v>35.805183416703251</v>
      </c>
      <c r="AN165" s="16">
        <f t="shared" si="111"/>
        <v>59.489529522389319</v>
      </c>
      <c r="AO165" s="16">
        <f t="shared" si="112"/>
        <v>-23.684346105686068</v>
      </c>
    </row>
    <row r="166" spans="1:41">
      <c r="A166" s="4">
        <v>152</v>
      </c>
      <c r="B166" s="5">
        <f t="shared" si="93"/>
        <v>2.6529004630313806</v>
      </c>
      <c r="C166" s="2">
        <f t="shared" si="94"/>
        <v>12.875511701583889</v>
      </c>
      <c r="D166" s="10">
        <f t="shared" si="95"/>
        <v>2.9585039005279632</v>
      </c>
      <c r="E166" s="5">
        <f t="shared" si="96"/>
        <v>3.3751023403167779</v>
      </c>
      <c r="F166" s="15">
        <f t="shared" si="78"/>
        <v>-3.1408414688357658</v>
      </c>
      <c r="G166" s="15">
        <f t="shared" si="79"/>
        <v>1.7351157221423232</v>
      </c>
      <c r="H166">
        <f t="shared" si="97"/>
        <v>0.46460348204972773</v>
      </c>
      <c r="I166">
        <f t="shared" si="98"/>
        <v>26.619818668531501</v>
      </c>
      <c r="J166" s="11">
        <f t="shared" si="99"/>
        <v>1.4124892217390159</v>
      </c>
      <c r="K166" s="9">
        <f t="shared" si="100"/>
        <v>80.929671013363901</v>
      </c>
      <c r="L166">
        <f t="shared" si="101"/>
        <v>2.7988714703826041</v>
      </c>
      <c r="M166" s="9">
        <f t="shared" si="102"/>
        <v>160.3635226524982</v>
      </c>
      <c r="N166" s="16">
        <f t="shared" si="103"/>
        <v>3.2246863479443029</v>
      </c>
      <c r="O166" s="16">
        <f t="shared" si="80"/>
        <v>1.2615019660914328</v>
      </c>
      <c r="P166" s="16">
        <f t="shared" si="81"/>
        <v>-2.4392567476359046</v>
      </c>
      <c r="Q166" s="16">
        <f t="shared" si="104"/>
        <v>1.7365093379524106</v>
      </c>
      <c r="R166" s="16">
        <f t="shared" si="105"/>
        <v>2.8065429293560662</v>
      </c>
      <c r="S166" s="16">
        <f t="shared" si="113"/>
        <v>0.12046456417415763</v>
      </c>
      <c r="T166" s="16">
        <f t="shared" si="106"/>
        <v>-0.23293186131390844</v>
      </c>
      <c r="U166" s="16">
        <f t="shared" si="114"/>
        <v>-0.71190100822121838</v>
      </c>
      <c r="V166" s="16">
        <f t="shared" si="107"/>
        <v>-1.1505729899388946</v>
      </c>
      <c r="W166" s="16">
        <f t="shared" si="82"/>
        <v>-1.424748297848125</v>
      </c>
      <c r="X166" s="16">
        <f t="shared" si="83"/>
        <v>-0.1165776513123362</v>
      </c>
      <c r="Y166" s="9">
        <f>-(B$6/B$7)*(SIN(H166)*COS(L166)-COS(H166)*SIN(L166)*U166)/(COS(L166))^2*T166*crank</f>
        <v>-0.42924435931463217</v>
      </c>
      <c r="Z166">
        <f t="shared" si="84"/>
        <v>5.3112017374949003</v>
      </c>
      <c r="AA166" s="16">
        <f t="shared" si="85"/>
        <v>-14.919929285780773</v>
      </c>
      <c r="AB166" s="16">
        <f t="shared" si="86"/>
        <v>-1.2207983097852932</v>
      </c>
      <c r="AC166" s="16">
        <f t="shared" si="87"/>
        <v>1.916124747413777</v>
      </c>
      <c r="AD166" s="16">
        <f t="shared" si="88"/>
        <v>-11.55076711483796</v>
      </c>
      <c r="AE166" s="16">
        <f t="shared" si="108"/>
        <v>0.21227960011690278</v>
      </c>
      <c r="AF166" s="16">
        <f t="shared" si="109"/>
        <v>-7.809034562518799E-2</v>
      </c>
      <c r="AG166" s="16">
        <f t="shared" si="89"/>
        <v>2.222986774114136</v>
      </c>
      <c r="AH166" s="16">
        <f t="shared" si="90"/>
        <v>-0.81776018710792819</v>
      </c>
      <c r="AI166" s="16">
        <f t="shared" si="91"/>
        <v>-9.354586852944168</v>
      </c>
      <c r="AJ166" s="16">
        <f t="shared" si="115"/>
        <v>-2.8180407282449376</v>
      </c>
      <c r="AK166" s="16">
        <f t="shared" si="116"/>
        <v>0</v>
      </c>
      <c r="AL166" s="9">
        <f t="shared" si="92"/>
        <v>0</v>
      </c>
      <c r="AM166" s="16">
        <f t="shared" si="110"/>
        <v>36.297575225236223</v>
      </c>
      <c r="AN166" s="16">
        <f t="shared" si="111"/>
        <v>59.489529522389319</v>
      </c>
      <c r="AO166" s="16">
        <f t="shared" si="112"/>
        <v>-23.191954297153096</v>
      </c>
    </row>
    <row r="167" spans="1:41">
      <c r="A167" s="4">
        <v>153</v>
      </c>
      <c r="B167" s="5">
        <f t="shared" si="93"/>
        <v>2.6703537555513241</v>
      </c>
      <c r="C167" s="2">
        <f t="shared" si="94"/>
        <v>12.83797507050514</v>
      </c>
      <c r="D167" s="10">
        <f t="shared" si="95"/>
        <v>2.94599169016838</v>
      </c>
      <c r="E167" s="5">
        <f t="shared" si="96"/>
        <v>3.3675950141010276</v>
      </c>
      <c r="F167" s="15">
        <f t="shared" si="78"/>
        <v>-3.1361971499218626</v>
      </c>
      <c r="G167" s="15">
        <f t="shared" si="79"/>
        <v>1.732698042743491</v>
      </c>
      <c r="H167">
        <f t="shared" si="97"/>
        <v>0.46053646939662757</v>
      </c>
      <c r="I167">
        <f t="shared" si="98"/>
        <v>26.386796008282559</v>
      </c>
      <c r="J167" s="11">
        <f t="shared" si="99"/>
        <v>1.4145709244917521</v>
      </c>
      <c r="K167" s="9">
        <f t="shared" si="100"/>
        <v>81.048943795296452</v>
      </c>
      <c r="L167">
        <f t="shared" si="101"/>
        <v>2.8017682307113851</v>
      </c>
      <c r="M167" s="9">
        <f t="shared" si="102"/>
        <v>160.5294947935983</v>
      </c>
      <c r="N167" s="16">
        <f t="shared" si="103"/>
        <v>3.2293477134342128</v>
      </c>
      <c r="O167" s="16">
        <f t="shared" si="80"/>
        <v>1.2364946516870532</v>
      </c>
      <c r="P167" s="16">
        <f t="shared" si="81"/>
        <v>-2.4410919068826558</v>
      </c>
      <c r="Q167" s="16">
        <f t="shared" si="104"/>
        <v>1.7395530696798125</v>
      </c>
      <c r="R167" s="16">
        <f t="shared" si="105"/>
        <v>2.7869982179022714</v>
      </c>
      <c r="S167" s="16">
        <f t="shared" si="113"/>
        <v>0.11807654155361154</v>
      </c>
      <c r="T167" s="16">
        <f t="shared" si="106"/>
        <v>-0.23310710611319718</v>
      </c>
      <c r="U167" s="16">
        <f t="shared" si="114"/>
        <v>-0.71261268974557845</v>
      </c>
      <c r="V167" s="16">
        <f t="shared" si="107"/>
        <v>-1.1417014697579939</v>
      </c>
      <c r="W167" s="16">
        <f t="shared" si="82"/>
        <v>-1.4407975792321637</v>
      </c>
      <c r="X167" s="16">
        <f t="shared" si="83"/>
        <v>-9.3706366885025413E-2</v>
      </c>
      <c r="Y167" s="9">
        <f>-(B$6/B$7)*(SIN(H167)*COS(L167)-COS(H167)*SIN(L167)*U167)/(COS(L167))^2*T167*crank</f>
        <v>-0.42476490485238294</v>
      </c>
      <c r="Z167">
        <f t="shared" si="84"/>
        <v>5.3344551258078354</v>
      </c>
      <c r="AA167" s="16">
        <f t="shared" si="85"/>
        <v>-15.087996967419079</v>
      </c>
      <c r="AB167" s="16">
        <f t="shared" si="86"/>
        <v>-0.98129077933528575</v>
      </c>
      <c r="AC167" s="16">
        <f t="shared" si="87"/>
        <v>1.7361704332475862</v>
      </c>
      <c r="AD167" s="16">
        <f t="shared" si="88"/>
        <v>-11.901554110211142</v>
      </c>
      <c r="AE167" s="16">
        <f t="shared" si="108"/>
        <v>0.21076898728531437</v>
      </c>
      <c r="AF167" s="16">
        <f t="shared" si="109"/>
        <v>-7.8307746268015607E-2</v>
      </c>
      <c r="AG167" s="16">
        <f t="shared" si="89"/>
        <v>2.2071676735336805</v>
      </c>
      <c r="AH167" s="16">
        <f t="shared" si="90"/>
        <v>-0.82003680131590462</v>
      </c>
      <c r="AI167" s="16">
        <f t="shared" si="91"/>
        <v>-9.6272620789653605</v>
      </c>
      <c r="AJ167" s="16">
        <f t="shared" si="115"/>
        <v>-2.6455304116906877</v>
      </c>
      <c r="AK167" s="16">
        <f t="shared" si="116"/>
        <v>0</v>
      </c>
      <c r="AL167" s="9">
        <f t="shared" si="92"/>
        <v>0</v>
      </c>
      <c r="AM167" s="16">
        <f t="shared" si="110"/>
        <v>36.742830578193285</v>
      </c>
      <c r="AN167" s="16">
        <f t="shared" si="111"/>
        <v>59.489529522389319</v>
      </c>
      <c r="AO167" s="16">
        <f t="shared" si="112"/>
        <v>-22.746698944196034</v>
      </c>
    </row>
    <row r="168" spans="1:41">
      <c r="A168" s="4">
        <v>154</v>
      </c>
      <c r="B168" s="5">
        <f t="shared" si="93"/>
        <v>2.6878070480712677</v>
      </c>
      <c r="C168" s="2">
        <f t="shared" si="94"/>
        <v>12.800515208661336</v>
      </c>
      <c r="D168" s="10">
        <f t="shared" si="95"/>
        <v>2.9335050695537785</v>
      </c>
      <c r="E168" s="5">
        <f t="shared" si="96"/>
        <v>3.3601030417322675</v>
      </c>
      <c r="F168" s="15">
        <f t="shared" si="78"/>
        <v>-3.1315113440367219</v>
      </c>
      <c r="G168" s="15">
        <f t="shared" si="79"/>
        <v>1.7303617861102512</v>
      </c>
      <c r="H168">
        <f t="shared" si="97"/>
        <v>0.45646673109398783</v>
      </c>
      <c r="I168">
        <f t="shared" si="98"/>
        <v>26.153617179818568</v>
      </c>
      <c r="J168" s="11">
        <f t="shared" si="99"/>
        <v>1.4166107173248021</v>
      </c>
      <c r="K168" s="9">
        <f t="shared" si="100"/>
        <v>81.165815315711242</v>
      </c>
      <c r="L168">
        <f t="shared" si="101"/>
        <v>2.8046698134718047</v>
      </c>
      <c r="M168" s="9">
        <f t="shared" si="102"/>
        <v>160.69574323967825</v>
      </c>
      <c r="N168" s="16">
        <f t="shared" si="103"/>
        <v>3.2339760208976633</v>
      </c>
      <c r="O168" s="16">
        <f t="shared" si="80"/>
        <v>1.2112114820974096</v>
      </c>
      <c r="P168" s="16">
        <f t="shared" si="81"/>
        <v>-2.4425273373266139</v>
      </c>
      <c r="Q168" s="16">
        <f t="shared" si="104"/>
        <v>1.7422959391470301</v>
      </c>
      <c r="R168" s="16">
        <f t="shared" si="105"/>
        <v>2.766875512989293</v>
      </c>
      <c r="S168" s="16">
        <f t="shared" si="113"/>
        <v>0.11566217670327802</v>
      </c>
      <c r="T168" s="16">
        <f t="shared" si="106"/>
        <v>-0.23324417962356953</v>
      </c>
      <c r="U168" s="16">
        <f t="shared" si="114"/>
        <v>-0.71331686344767853</v>
      </c>
      <c r="V168" s="16">
        <f t="shared" si="107"/>
        <v>-1.1327920349983407</v>
      </c>
      <c r="W168" s="16">
        <f t="shared" si="82"/>
        <v>-1.4563588240233443</v>
      </c>
      <c r="X168" s="16">
        <f t="shared" si="83"/>
        <v>-7.076985922581161E-2</v>
      </c>
      <c r="Y168" s="9">
        <f>-(B$6/B$7)*(SIN(H168)*COS(L168)-COS(H168)*SIN(L168)*U168)/(COS(L168))^2*T168*crank</f>
        <v>-0.42023542647774192</v>
      </c>
      <c r="Z168">
        <f t="shared" si="84"/>
        <v>5.3566966425707729</v>
      </c>
      <c r="AA168" s="16">
        <f t="shared" si="85"/>
        <v>-15.25095394180803</v>
      </c>
      <c r="AB168" s="16">
        <f t="shared" si="86"/>
        <v>-0.74110023279797865</v>
      </c>
      <c r="AC168" s="16">
        <f t="shared" si="87"/>
        <v>1.5550758108447915</v>
      </c>
      <c r="AD168" s="16">
        <f t="shared" si="88"/>
        <v>-12.244365546395837</v>
      </c>
      <c r="AE168" s="16">
        <f t="shared" si="108"/>
        <v>0.20921548750923008</v>
      </c>
      <c r="AF168" s="16">
        <f t="shared" si="109"/>
        <v>-7.8511345644515299E-2</v>
      </c>
      <c r="AG168" s="16">
        <f t="shared" si="89"/>
        <v>2.1908994619206812</v>
      </c>
      <c r="AH168" s="16">
        <f t="shared" si="90"/>
        <v>-0.82216888900086094</v>
      </c>
      <c r="AI168" s="16">
        <f t="shared" si="91"/>
        <v>-9.8935264897009425</v>
      </c>
      <c r="AJ168" s="16">
        <f t="shared" si="115"/>
        <v>-2.4711645753293565</v>
      </c>
      <c r="AK168" s="16">
        <f t="shared" si="116"/>
        <v>0</v>
      </c>
      <c r="AL168" s="9">
        <f t="shared" si="92"/>
        <v>0</v>
      </c>
      <c r="AM168" s="16">
        <f t="shared" si="110"/>
        <v>37.141096607881195</v>
      </c>
      <c r="AN168" s="16">
        <f t="shared" si="111"/>
        <v>59.489529522389319</v>
      </c>
      <c r="AO168" s="16">
        <f t="shared" si="112"/>
        <v>-22.348432914508123</v>
      </c>
    </row>
    <row r="169" spans="1:41">
      <c r="A169" s="4">
        <v>155</v>
      </c>
      <c r="B169" s="5">
        <f t="shared" si="93"/>
        <v>2.7052603405912108</v>
      </c>
      <c r="C169" s="2">
        <f t="shared" si="94"/>
        <v>12.763143526689277</v>
      </c>
      <c r="D169" s="10">
        <f t="shared" si="95"/>
        <v>2.921047842229759</v>
      </c>
      <c r="E169" s="5">
        <f t="shared" si="96"/>
        <v>3.3526287053378554</v>
      </c>
      <c r="F169" s="15">
        <f t="shared" si="78"/>
        <v>-3.1267854785222085</v>
      </c>
      <c r="G169" s="15">
        <f t="shared" si="79"/>
        <v>1.7281076638890065</v>
      </c>
      <c r="H169">
        <f t="shared" si="97"/>
        <v>0.45239493436967948</v>
      </c>
      <c r="I169">
        <f t="shared" si="98"/>
        <v>25.920320412480507</v>
      </c>
      <c r="J169" s="11">
        <f t="shared" si="99"/>
        <v>1.418608147582394</v>
      </c>
      <c r="K169" s="9">
        <f t="shared" si="100"/>
        <v>81.280259639343001</v>
      </c>
      <c r="L169">
        <f t="shared" si="101"/>
        <v>2.8075757156039778</v>
      </c>
      <c r="M169" s="9">
        <f t="shared" si="102"/>
        <v>160.86223916752982</v>
      </c>
      <c r="N169" s="16">
        <f t="shared" si="103"/>
        <v>3.2385703180731706</v>
      </c>
      <c r="O169" s="16">
        <f t="shared" si="80"/>
        <v>1.1856609837496745</v>
      </c>
      <c r="P169" s="16">
        <f t="shared" si="81"/>
        <v>-2.4435617848387476</v>
      </c>
      <c r="Q169" s="16">
        <f t="shared" si="104"/>
        <v>1.7447359758918004</v>
      </c>
      <c r="R169" s="16">
        <f t="shared" si="105"/>
        <v>2.7461880787544737</v>
      </c>
      <c r="S169" s="16">
        <f t="shared" si="113"/>
        <v>0.11322228383697606</v>
      </c>
      <c r="T169" s="16">
        <f t="shared" si="106"/>
        <v>-0.23334296208452462</v>
      </c>
      <c r="U169" s="16">
        <f t="shared" si="114"/>
        <v>-0.71401344820382218</v>
      </c>
      <c r="V169" s="16">
        <f t="shared" si="107"/>
        <v>-1.1238463851388543</v>
      </c>
      <c r="W169" s="16">
        <f t="shared" si="82"/>
        <v>-1.4714310064522058</v>
      </c>
      <c r="X169" s="16">
        <f t="shared" si="83"/>
        <v>-4.7754965061535593E-2</v>
      </c>
      <c r="Y169" s="9">
        <f>-(B$6/B$7)*(SIN(H169)*COS(L169)-COS(H169)*SIN(L169)*U169)/(COS(L169))^2*T169*crank</f>
        <v>-0.41565861178208463</v>
      </c>
      <c r="Z169">
        <f t="shared" si="84"/>
        <v>5.3779106093124813</v>
      </c>
      <c r="AA169" s="16">
        <f t="shared" si="85"/>
        <v>-15.408789467114952</v>
      </c>
      <c r="AB169" s="16">
        <f t="shared" si="86"/>
        <v>-0.50008882469919158</v>
      </c>
      <c r="AC169" s="16">
        <f t="shared" si="87"/>
        <v>1.3727576454214934</v>
      </c>
      <c r="AD169" s="16">
        <f t="shared" si="88"/>
        <v>-12.57923382930832</v>
      </c>
      <c r="AE169" s="16">
        <f t="shared" si="108"/>
        <v>0.20762011827416227</v>
      </c>
      <c r="AF169" s="16">
        <f t="shared" si="109"/>
        <v>-7.8700993167609049E-2</v>
      </c>
      <c r="AG169" s="16">
        <f t="shared" si="89"/>
        <v>2.1741927943585071</v>
      </c>
      <c r="AH169" s="16">
        <f t="shared" si="90"/>
        <v>-0.8241548732186037</v>
      </c>
      <c r="AI169" s="16">
        <f t="shared" si="91"/>
        <v>-10.153414201653337</v>
      </c>
      <c r="AJ169" s="16">
        <f t="shared" si="115"/>
        <v>-2.2948702731008987</v>
      </c>
      <c r="AK169" s="16">
        <f t="shared" si="116"/>
        <v>0</v>
      </c>
      <c r="AL169" s="9">
        <f t="shared" si="92"/>
        <v>0</v>
      </c>
      <c r="AM169" s="16">
        <f t="shared" si="110"/>
        <v>37.492542087153225</v>
      </c>
      <c r="AN169" s="16">
        <f t="shared" si="111"/>
        <v>59.489529522389319</v>
      </c>
      <c r="AO169" s="16">
        <f t="shared" si="112"/>
        <v>-21.996987435236093</v>
      </c>
    </row>
    <row r="170" spans="1:41">
      <c r="A170" s="4">
        <v>156</v>
      </c>
      <c r="B170" s="5">
        <f t="shared" si="93"/>
        <v>2.7227136331111539</v>
      </c>
      <c r="C170" s="2">
        <f t="shared" si="94"/>
        <v>12.725871408365316</v>
      </c>
      <c r="D170" s="10">
        <f t="shared" si="95"/>
        <v>2.9086238027884388</v>
      </c>
      <c r="E170" s="5">
        <f t="shared" si="96"/>
        <v>3.3451742816730627</v>
      </c>
      <c r="F170" s="15">
        <f t="shared" si="78"/>
        <v>-3.1220209929227387</v>
      </c>
      <c r="G170" s="15">
        <f t="shared" si="79"/>
        <v>1.7259363627072211</v>
      </c>
      <c r="H170">
        <f t="shared" si="97"/>
        <v>0.44832174873025499</v>
      </c>
      <c r="I170">
        <f t="shared" si="98"/>
        <v>25.686944066168184</v>
      </c>
      <c r="J170" s="11">
        <f t="shared" si="99"/>
        <v>1.4205627768355962</v>
      </c>
      <c r="K170" s="9">
        <f t="shared" si="100"/>
        <v>81.392251646064295</v>
      </c>
      <c r="L170">
        <f t="shared" si="101"/>
        <v>2.8104854306502647</v>
      </c>
      <c r="M170" s="9">
        <f t="shared" si="102"/>
        <v>161.02895355926779</v>
      </c>
      <c r="N170" s="16">
        <f t="shared" si="103"/>
        <v>3.2431296747659317</v>
      </c>
      <c r="O170" s="16">
        <f t="shared" si="80"/>
        <v>1.1598517031388886</v>
      </c>
      <c r="P170" s="16">
        <f t="shared" si="81"/>
        <v>-2.4441937709143016</v>
      </c>
      <c r="Q170" s="16">
        <f t="shared" si="104"/>
        <v>1.7468710742410558</v>
      </c>
      <c r="R170" s="16">
        <f t="shared" si="105"/>
        <v>2.7249491339201035</v>
      </c>
      <c r="S170" s="16">
        <f t="shared" si="113"/>
        <v>0.11075767908486461</v>
      </c>
      <c r="T170" s="16">
        <f t="shared" si="106"/>
        <v>-0.23340331230925845</v>
      </c>
      <c r="U170" s="16">
        <f t="shared" si="114"/>
        <v>-0.71470236731173831</v>
      </c>
      <c r="V170" s="16">
        <f t="shared" si="107"/>
        <v>-1.1148662460181213</v>
      </c>
      <c r="W170" s="16">
        <f t="shared" si="82"/>
        <v>-1.4860128557617731</v>
      </c>
      <c r="X170" s="16">
        <f t="shared" si="83"/>
        <v>-2.4649135026558324E-2</v>
      </c>
      <c r="Y170" s="9">
        <f>-(B$6/B$7)*(SIN(H170)*COS(L170)-COS(H170)*SIN(L170)*U170)/(COS(L170))^2*T170*crank</f>
        <v>-0.41103707953534963</v>
      </c>
      <c r="Z170">
        <f t="shared" si="84"/>
        <v>5.3980810761917351</v>
      </c>
      <c r="AA170" s="16">
        <f t="shared" si="85"/>
        <v>-15.561490236003918</v>
      </c>
      <c r="AB170" s="16">
        <f t="shared" si="86"/>
        <v>-0.2581251383892616</v>
      </c>
      <c r="AC170" s="16">
        <f t="shared" si="87"/>
        <v>1.1891369168845833</v>
      </c>
      <c r="AD170" s="16">
        <f t="shared" si="88"/>
        <v>-12.906181137279265</v>
      </c>
      <c r="AE170" s="16">
        <f t="shared" si="108"/>
        <v>0.20598389229994318</v>
      </c>
      <c r="AF170" s="16">
        <f t="shared" si="109"/>
        <v>-7.8876532608046723E-2</v>
      </c>
      <c r="AG170" s="16">
        <f t="shared" si="89"/>
        <v>2.1570582760244421</v>
      </c>
      <c r="AH170" s="16">
        <f t="shared" si="90"/>
        <v>-0.82599311794025121</v>
      </c>
      <c r="AI170" s="16">
        <f t="shared" si="91"/>
        <v>-10.406951054928477</v>
      </c>
      <c r="AJ170" s="16">
        <f t="shared" si="115"/>
        <v>-2.1165786512131866</v>
      </c>
      <c r="AK170" s="16">
        <f t="shared" si="116"/>
        <v>0</v>
      </c>
      <c r="AL170" s="9">
        <f t="shared" si="92"/>
        <v>0</v>
      </c>
      <c r="AM170" s="16">
        <f t="shared" si="110"/>
        <v>37.797359244335041</v>
      </c>
      <c r="AN170" s="16">
        <f t="shared" si="111"/>
        <v>59.489529522389319</v>
      </c>
      <c r="AO170" s="16">
        <f t="shared" si="112"/>
        <v>-21.692170278054277</v>
      </c>
    </row>
    <row r="171" spans="1:41">
      <c r="A171" s="4">
        <v>157</v>
      </c>
      <c r="B171" s="5">
        <f t="shared" si="93"/>
        <v>2.740166925631097</v>
      </c>
      <c r="C171" s="2">
        <f t="shared" si="94"/>
        <v>12.688710207137763</v>
      </c>
      <c r="D171" s="10">
        <f t="shared" si="95"/>
        <v>2.8962367357125878</v>
      </c>
      <c r="E171" s="5">
        <f t="shared" si="96"/>
        <v>3.3377420414275525</v>
      </c>
      <c r="F171" s="15">
        <f t="shared" si="78"/>
        <v>-3.1172193385467808</v>
      </c>
      <c r="G171" s="15">
        <f t="shared" si="79"/>
        <v>1.7238485439642692</v>
      </c>
      <c r="H171">
        <f t="shared" si="97"/>
        <v>0.44424784632601244</v>
      </c>
      <c r="I171">
        <f t="shared" si="98"/>
        <v>25.45352665225689</v>
      </c>
      <c r="J171" s="11">
        <f t="shared" si="99"/>
        <v>1.4224741809192352</v>
      </c>
      <c r="K171" s="9">
        <f t="shared" si="100"/>
        <v>81.501767033000874</v>
      </c>
      <c r="L171">
        <f t="shared" si="101"/>
        <v>2.8133984485357679</v>
      </c>
      <c r="M171" s="9">
        <f t="shared" si="102"/>
        <v>161.19585718975324</v>
      </c>
      <c r="N171" s="16">
        <f t="shared" si="103"/>
        <v>3.2476531827861002</v>
      </c>
      <c r="O171" s="16">
        <f t="shared" si="80"/>
        <v>1.1337922109425111</v>
      </c>
      <c r="P171" s="16">
        <f t="shared" si="81"/>
        <v>-2.4444216033333963</v>
      </c>
      <c r="Q171" s="16">
        <f t="shared" si="104"/>
        <v>1.7486990003271372</v>
      </c>
      <c r="R171" s="16">
        <f t="shared" si="105"/>
        <v>2.7031718684073409</v>
      </c>
      <c r="S171" s="16">
        <f t="shared" si="113"/>
        <v>0.10826918088635372</v>
      </c>
      <c r="T171" s="16">
        <f t="shared" si="106"/>
        <v>-0.23342506870267574</v>
      </c>
      <c r="U171" s="16">
        <f t="shared" si="114"/>
        <v>-0.71538354837908502</v>
      </c>
      <c r="V171" s="16">
        <f t="shared" si="107"/>
        <v>-1.1058533702701259</v>
      </c>
      <c r="W171" s="16">
        <f t="shared" si="82"/>
        <v>-1.500102874685838</v>
      </c>
      <c r="X171" s="16">
        <f t="shared" si="83"/>
        <v>-1.4404275840662684E-3</v>
      </c>
      <c r="Y171" s="9">
        <f>-(B$6/B$7)*(SIN(H171)*COS(L171)-COS(H171)*SIN(L171)*U171)/(COS(L171))^2*T171*crank</f>
        <v>-0.40637338350492858</v>
      </c>
      <c r="Z171">
        <f t="shared" si="84"/>
        <v>5.4171918419289398</v>
      </c>
      <c r="AA171" s="16">
        <f t="shared" si="85"/>
        <v>-15.709040569139864</v>
      </c>
      <c r="AB171" s="16">
        <f t="shared" si="86"/>
        <v>-1.5084122387102277E-2</v>
      </c>
      <c r="AC171" s="16">
        <f t="shared" si="87"/>
        <v>1.0041388106566043</v>
      </c>
      <c r="AD171" s="16">
        <f t="shared" si="88"/>
        <v>-13.225219940233188</v>
      </c>
      <c r="AE171" s="16">
        <f t="shared" si="108"/>
        <v>0.20430781882479307</v>
      </c>
      <c r="AF171" s="16">
        <f t="shared" si="109"/>
        <v>-7.9037802420921302E-2</v>
      </c>
      <c r="AG171" s="16">
        <f t="shared" si="89"/>
        <v>2.1395064756364146</v>
      </c>
      <c r="AH171" s="16">
        <f t="shared" si="90"/>
        <v>-0.82768193147149316</v>
      </c>
      <c r="AI171" s="16">
        <f t="shared" si="91"/>
        <v>-10.654155030416755</v>
      </c>
      <c r="AJ171" s="16">
        <f t="shared" si="115"/>
        <v>-1.9362249704532193</v>
      </c>
      <c r="AK171" s="16">
        <f t="shared" si="116"/>
        <v>0</v>
      </c>
      <c r="AL171" s="9">
        <f t="shared" si="92"/>
        <v>0</v>
      </c>
      <c r="AM171" s="16">
        <f t="shared" si="110"/>
        <v>38.055765637283073</v>
      </c>
      <c r="AN171" s="16">
        <f t="shared" si="111"/>
        <v>59.489529522389319</v>
      </c>
      <c r="AO171" s="16">
        <f t="shared" si="112"/>
        <v>-21.433763885106245</v>
      </c>
    </row>
    <row r="172" spans="1:41">
      <c r="A172" s="4">
        <v>158</v>
      </c>
      <c r="B172" s="5">
        <f t="shared" si="93"/>
        <v>2.7576202181510405</v>
      </c>
      <c r="C172" s="2">
        <f t="shared" si="94"/>
        <v>12.651671242668494</v>
      </c>
      <c r="D172" s="10">
        <f t="shared" si="95"/>
        <v>2.8838904142228312</v>
      </c>
      <c r="E172" s="5">
        <f t="shared" si="96"/>
        <v>3.3303342485336982</v>
      </c>
      <c r="F172" s="15">
        <f t="shared" si="78"/>
        <v>-3.1123819780247723</v>
      </c>
      <c r="G172" s="15">
        <f t="shared" si="79"/>
        <v>1.7218448436299651</v>
      </c>
      <c r="H172">
        <f t="shared" si="97"/>
        <v>0.4401739022983705</v>
      </c>
      <c r="I172">
        <f t="shared" si="98"/>
        <v>25.220106853500475</v>
      </c>
      <c r="J172" s="11">
        <f t="shared" si="99"/>
        <v>1.4243419499754142</v>
      </c>
      <c r="K172" s="9">
        <f t="shared" si="100"/>
        <v>81.608782317025074</v>
      </c>
      <c r="L172">
        <f t="shared" si="101"/>
        <v>2.8163142553605138</v>
      </c>
      <c r="M172" s="9">
        <f t="shared" si="102"/>
        <v>161.36292061468663</v>
      </c>
      <c r="N172" s="16">
        <f t="shared" si="103"/>
        <v>3.2521399559140245</v>
      </c>
      <c r="O172" s="16">
        <f t="shared" si="80"/>
        <v>1.1074911058126788</v>
      </c>
      <c r="P172" s="16">
        <f t="shared" si="81"/>
        <v>-2.4442433867218667</v>
      </c>
      <c r="Q172" s="16">
        <f t="shared" si="104"/>
        <v>1.7502173990924308</v>
      </c>
      <c r="R172" s="16">
        <f t="shared" si="105"/>
        <v>2.6808694590812645</v>
      </c>
      <c r="S172" s="16">
        <f t="shared" si="113"/>
        <v>0.1057576103522383</v>
      </c>
      <c r="T172" s="16">
        <f t="shared" si="106"/>
        <v>-0.23340805026987613</v>
      </c>
      <c r="U172" s="16">
        <f t="shared" si="114"/>
        <v>-0.7160569232181746</v>
      </c>
      <c r="V172" s="16">
        <f t="shared" si="107"/>
        <v>-1.0968095377264178</v>
      </c>
      <c r="W172" s="16">
        <f t="shared" si="82"/>
        <v>-1.5136993579012694</v>
      </c>
      <c r="X172" s="16">
        <f t="shared" si="83"/>
        <v>2.1882496326098344E-2</v>
      </c>
      <c r="Y172" s="9">
        <f>-(B$6/B$7)*(SIN(H172)*COS(L172)-COS(H172)*SIN(L172)*U172)/(COS(L172))^2*T172*crank</f>
        <v>-0.40167001610167685</v>
      </c>
      <c r="Z172">
        <f t="shared" si="84"/>
        <v>5.4352264741456189</v>
      </c>
      <c r="AA172" s="16">
        <f t="shared" si="85"/>
        <v>-15.851422608420718</v>
      </c>
      <c r="AB172" s="16">
        <f t="shared" si="86"/>
        <v>0.22915296566758733</v>
      </c>
      <c r="AC172" s="16">
        <f t="shared" si="87"/>
        <v>0.8176927129587368</v>
      </c>
      <c r="AD172" s="16">
        <f t="shared" si="88"/>
        <v>-13.536353523108541</v>
      </c>
      <c r="AE172" s="16">
        <f t="shared" si="108"/>
        <v>0.20259290482276751</v>
      </c>
      <c r="AF172" s="16">
        <f t="shared" si="109"/>
        <v>-7.9184636074105003E-2</v>
      </c>
      <c r="AG172" s="16">
        <f t="shared" si="89"/>
        <v>2.1215479382020752</v>
      </c>
      <c r="AH172" s="16">
        <f t="shared" si="90"/>
        <v>-0.82921956989196532</v>
      </c>
      <c r="AI172" s="16">
        <f t="shared" si="91"/>
        <v>-10.895036669775491</v>
      </c>
      <c r="AJ172" s="16">
        <f t="shared" si="115"/>
        <v>-1.7537486321267608</v>
      </c>
      <c r="AK172" s="16">
        <f t="shared" si="116"/>
        <v>0</v>
      </c>
      <c r="AL172" s="9">
        <f t="shared" si="92"/>
        <v>0</v>
      </c>
      <c r="AM172" s="16">
        <f t="shared" si="110"/>
        <v>38.626844630143971</v>
      </c>
      <c r="AN172" s="16">
        <f t="shared" si="111"/>
        <v>59.489529522389319</v>
      </c>
      <c r="AO172" s="16">
        <f t="shared" si="112"/>
        <v>-20.862684892245348</v>
      </c>
    </row>
    <row r="173" spans="1:41">
      <c r="A173" s="4">
        <v>159</v>
      </c>
      <c r="B173" s="5">
        <f t="shared" si="93"/>
        <v>2.7750735106709841</v>
      </c>
      <c r="C173" s="2">
        <f t="shared" si="94"/>
        <v>12.614765797384896</v>
      </c>
      <c r="D173" s="10">
        <f t="shared" si="95"/>
        <v>2.8715885991282986</v>
      </c>
      <c r="E173" s="5">
        <f t="shared" si="96"/>
        <v>3.3229531594769797</v>
      </c>
      <c r="F173" s="15">
        <f t="shared" si="78"/>
        <v>-3.1075103848635885</v>
      </c>
      <c r="G173" s="15">
        <f t="shared" si="79"/>
        <v>1.7199258720508408</v>
      </c>
      <c r="H173">
        <f t="shared" si="97"/>
        <v>0.43610059510972254</v>
      </c>
      <c r="I173">
        <f t="shared" si="98"/>
        <v>24.986723542930651</v>
      </c>
      <c r="J173" s="11">
        <f t="shared" si="99"/>
        <v>1.4261656885030598</v>
      </c>
      <c r="K173" s="9">
        <f t="shared" si="100"/>
        <v>81.713274837594568</v>
      </c>
      <c r="L173">
        <f t="shared" si="101"/>
        <v>2.8192323332033014</v>
      </c>
      <c r="M173" s="9">
        <f t="shared" si="102"/>
        <v>161.53011415936899</v>
      </c>
      <c r="N173" s="16">
        <f t="shared" si="103"/>
        <v>3.2565891298910015</v>
      </c>
      <c r="O173" s="16">
        <f t="shared" si="80"/>
        <v>1.0809570178466643</v>
      </c>
      <c r="P173" s="16">
        <f t="shared" si="81"/>
        <v>-2.4436570330249152</v>
      </c>
      <c r="Q173" s="16">
        <f t="shared" si="104"/>
        <v>1.7514238012897505</v>
      </c>
      <c r="R173" s="16">
        <f t="shared" si="105"/>
        <v>2.6580550846199817</v>
      </c>
      <c r="S173" s="16">
        <f t="shared" si="113"/>
        <v>0.10322379159610244</v>
      </c>
      <c r="T173" s="16">
        <f t="shared" si="106"/>
        <v>-0.23335205761631411</v>
      </c>
      <c r="U173" s="16">
        <f t="shared" si="114"/>
        <v>-0.71672242774663264</v>
      </c>
      <c r="V173" s="16">
        <f t="shared" si="107"/>
        <v>-1.0877365557840462</v>
      </c>
      <c r="W173" s="16">
        <f t="shared" si="82"/>
        <v>-1.5268004104537478</v>
      </c>
      <c r="X173" s="16">
        <f t="shared" si="83"/>
        <v>4.5330377938493385E-2</v>
      </c>
      <c r="Y173" s="9">
        <f>-(B$6/B$7)*(SIN(H173)*COS(L173)-COS(H173)*SIN(L173)*U173)/(COS(L173))^2*T173*crank</f>
        <v>-0.39692941185592684</v>
      </c>
      <c r="Z173">
        <f t="shared" si="84"/>
        <v>5.4521683301236408</v>
      </c>
      <c r="AA173" s="16">
        <f t="shared" si="85"/>
        <v>-15.988616509931251</v>
      </c>
      <c r="AB173" s="16">
        <f t="shared" si="86"/>
        <v>0.4746986077200655</v>
      </c>
      <c r="AC173" s="16">
        <f t="shared" si="87"/>
        <v>0.629732210323107</v>
      </c>
      <c r="AD173" s="16">
        <f t="shared" si="88"/>
        <v>-13.839576513739249</v>
      </c>
      <c r="AE173" s="16">
        <f t="shared" si="108"/>
        <v>0.20084015615413559</v>
      </c>
      <c r="AF173" s="16">
        <f t="shared" si="109"/>
        <v>-7.931686237888616E-2</v>
      </c>
      <c r="AG173" s="16">
        <f t="shared" si="89"/>
        <v>2.1031931970655311</v>
      </c>
      <c r="AH173" s="16">
        <f t="shared" si="90"/>
        <v>-0.83060424051767134</v>
      </c>
      <c r="AI173" s="16">
        <f t="shared" si="91"/>
        <v>-11.129599498385851</v>
      </c>
      <c r="AJ173" s="16">
        <f t="shared" si="115"/>
        <v>-1.5690932073392192</v>
      </c>
      <c r="AK173" s="16">
        <f t="shared" si="116"/>
        <v>0</v>
      </c>
      <c r="AL173" s="9">
        <f t="shared" si="92"/>
        <v>0</v>
      </c>
      <c r="AM173" s="16">
        <f t="shared" si="110"/>
        <v>39.177523194777251</v>
      </c>
      <c r="AN173" s="16">
        <f t="shared" si="111"/>
        <v>59.489529522389319</v>
      </c>
      <c r="AO173" s="16">
        <f t="shared" si="112"/>
        <v>-20.312006327612067</v>
      </c>
    </row>
    <row r="174" spans="1:41">
      <c r="A174" s="4">
        <v>160</v>
      </c>
      <c r="B174" s="5">
        <f t="shared" si="93"/>
        <v>2.7925268031909272</v>
      </c>
      <c r="C174" s="2">
        <f t="shared" si="94"/>
        <v>12.578005113043112</v>
      </c>
      <c r="D174" s="10">
        <f t="shared" si="95"/>
        <v>2.8593350376810371</v>
      </c>
      <c r="E174" s="5">
        <f t="shared" si="96"/>
        <v>3.3156010226086226</v>
      </c>
      <c r="F174" s="15">
        <f t="shared" si="78"/>
        <v>-3.1026060429976994</v>
      </c>
      <c r="G174" s="15">
        <f t="shared" si="79"/>
        <v>1.7180922137642289</v>
      </c>
      <c r="H174">
        <f t="shared" si="97"/>
        <v>0.43202860685589373</v>
      </c>
      <c r="I174">
        <f t="shared" si="98"/>
        <v>24.753415801759413</v>
      </c>
      <c r="J174" s="11">
        <f t="shared" si="99"/>
        <v>1.4279450154130167</v>
      </c>
      <c r="K174" s="9">
        <f t="shared" si="100"/>
        <v>81.815222759909133</v>
      </c>
      <c r="L174">
        <f t="shared" si="101"/>
        <v>2.8221521599372226</v>
      </c>
      <c r="M174" s="9">
        <f t="shared" si="102"/>
        <v>161.69740790813213</v>
      </c>
      <c r="N174" s="16">
        <f t="shared" si="103"/>
        <v>3.260999862434077</v>
      </c>
      <c r="O174" s="16">
        <f t="shared" si="80"/>
        <v>1.0541986117359508</v>
      </c>
      <c r="P174" s="16">
        <f t="shared" si="81"/>
        <v>-2.4426602719054209</v>
      </c>
      <c r="Q174" s="16">
        <f t="shared" si="104"/>
        <v>1.7523156304852032</v>
      </c>
      <c r="R174" s="16">
        <f t="shared" si="105"/>
        <v>2.6347419394999356</v>
      </c>
      <c r="S174" s="16">
        <f t="shared" si="113"/>
        <v>0.10066855203503418</v>
      </c>
      <c r="T174" s="16">
        <f t="shared" si="106"/>
        <v>-0.2332568739407645</v>
      </c>
      <c r="U174" s="16">
        <f t="shared" si="114"/>
        <v>-0.71738000189371087</v>
      </c>
      <c r="V174" s="16">
        <f t="shared" si="107"/>
        <v>-1.0786362597385184</v>
      </c>
      <c r="W174" s="16">
        <f t="shared" si="82"/>
        <v>-1.5394039661560326</v>
      </c>
      <c r="X174" s="16">
        <f t="shared" si="83"/>
        <v>6.8913364640115438E-2</v>
      </c>
      <c r="Y174" s="9">
        <f>-(B$6/B$7)*(SIN(H174)*COS(L174)-COS(H174)*SIN(L174)*U174)/(COS(L174))^2*T174*crank</f>
        <v>-0.39215395072625464</v>
      </c>
      <c r="Z174">
        <f t="shared" si="84"/>
        <v>5.4680005779935827</v>
      </c>
      <c r="AA174" s="16">
        <f t="shared" si="85"/>
        <v>-16.120600636609275</v>
      </c>
      <c r="AB174" s="16">
        <f t="shared" si="86"/>
        <v>0.72165906695847093</v>
      </c>
      <c r="AC174" s="16">
        <f t="shared" si="87"/>
        <v>0.44019509308849669</v>
      </c>
      <c r="AD174" s="16">
        <f t="shared" si="88"/>
        <v>-14.134875415411278</v>
      </c>
      <c r="AE174" s="16">
        <f t="shared" si="108"/>
        <v>0.19905057864818421</v>
      </c>
      <c r="AF174" s="16">
        <f t="shared" si="109"/>
        <v>-7.9434305823056967E-2</v>
      </c>
      <c r="AG174" s="16">
        <f t="shared" si="89"/>
        <v>2.0844527852464427</v>
      </c>
      <c r="AH174" s="16">
        <f t="shared" si="90"/>
        <v>-0.83183410538906899</v>
      </c>
      <c r="AI174" s="16">
        <f t="shared" si="91"/>
        <v>-11.357840451453711</v>
      </c>
      <c r="AJ174" s="16">
        <f t="shared" si="115"/>
        <v>-1.3822064693145166</v>
      </c>
      <c r="AK174" s="16">
        <f t="shared" si="116"/>
        <v>0</v>
      </c>
      <c r="AL174" s="9">
        <f t="shared" si="92"/>
        <v>0</v>
      </c>
      <c r="AM174" s="16">
        <f t="shared" si="110"/>
        <v>39.684455156109323</v>
      </c>
      <c r="AN174" s="16">
        <f t="shared" si="111"/>
        <v>59.489529522389319</v>
      </c>
      <c r="AO174" s="16">
        <f t="shared" si="112"/>
        <v>-19.805074366279996</v>
      </c>
    </row>
    <row r="175" spans="1:41">
      <c r="A175" s="4">
        <v>161</v>
      </c>
      <c r="B175" s="5">
        <f t="shared" si="93"/>
        <v>2.8099800957108703</v>
      </c>
      <c r="C175" s="2">
        <f t="shared" si="94"/>
        <v>12.5414003873037</v>
      </c>
      <c r="D175" s="10">
        <f t="shared" si="95"/>
        <v>2.8471334624345666</v>
      </c>
      <c r="E175" s="5">
        <f t="shared" si="96"/>
        <v>3.3082800774607399</v>
      </c>
      <c r="F175" s="15">
        <f t="shared" si="78"/>
        <v>-3.0976704463371458</v>
      </c>
      <c r="G175" s="15">
        <f t="shared" si="79"/>
        <v>1.7163444273202062</v>
      </c>
      <c r="H175">
        <f t="shared" si="97"/>
        <v>0.42795862356132602</v>
      </c>
      <c r="I175">
        <f t="shared" si="98"/>
        <v>24.520222936291933</v>
      </c>
      <c r="J175" s="11">
        <f t="shared" si="99"/>
        <v>1.4296795640880897</v>
      </c>
      <c r="K175" s="9">
        <f t="shared" si="100"/>
        <v>81.914605078350846</v>
      </c>
      <c r="L175">
        <f t="shared" si="101"/>
        <v>2.82507320905686</v>
      </c>
      <c r="M175" s="9">
        <f t="shared" si="102"/>
        <v>161.86477169443776</v>
      </c>
      <c r="N175" s="16">
        <f t="shared" si="103"/>
        <v>3.2653713332734107</v>
      </c>
      <c r="O175" s="16">
        <f t="shared" si="80"/>
        <v>1.0272245895944754</v>
      </c>
      <c r="P175" s="16">
        <f t="shared" si="81"/>
        <v>-2.4412506610785476</v>
      </c>
      <c r="Q175" s="16">
        <f t="shared" si="104"/>
        <v>1.7528902100700707</v>
      </c>
      <c r="R175" s="16">
        <f t="shared" si="105"/>
        <v>2.6109432470896845</v>
      </c>
      <c r="S175" s="16">
        <f t="shared" si="113"/>
        <v>9.8092722659702564E-2</v>
      </c>
      <c r="T175" s="16">
        <f t="shared" si="106"/>
        <v>-0.23312226602220487</v>
      </c>
      <c r="U175" s="16">
        <f t="shared" si="114"/>
        <v>-0.71802958951197648</v>
      </c>
      <c r="V175" s="16">
        <f t="shared" si="107"/>
        <v>-1.0695105130810967</v>
      </c>
      <c r="W175" s="16">
        <f t="shared" si="82"/>
        <v>-1.5515078059578906</v>
      </c>
      <c r="X175" s="16">
        <f t="shared" si="83"/>
        <v>9.2641013306846792E-2</v>
      </c>
      <c r="Y175" s="9">
        <f>-(B$6/B$7)*(SIN(H175)*COS(L175)-COS(H175)*SIN(L175)*U175)/(COS(L175))^2*T175*crank</f>
        <v>-0.38734596124377441</v>
      </c>
      <c r="Z175">
        <f t="shared" si="84"/>
        <v>5.4827062183602546</v>
      </c>
      <c r="AA175" s="16">
        <f t="shared" si="85"/>
        <v>-16.247351750615092</v>
      </c>
      <c r="AB175" s="16">
        <f t="shared" si="86"/>
        <v>0.97013442275301387</v>
      </c>
      <c r="AC175" s="16">
        <f t="shared" si="87"/>
        <v>0.24902336261168501</v>
      </c>
      <c r="AD175" s="16">
        <f t="shared" si="88"/>
        <v>-14.422229144307645</v>
      </c>
      <c r="AE175" s="16">
        <f t="shared" si="108"/>
        <v>0.19722517911795445</v>
      </c>
      <c r="AF175" s="16">
        <f t="shared" si="109"/>
        <v>-7.9536786906685572E-2</v>
      </c>
      <c r="AG175" s="16">
        <f t="shared" si="89"/>
        <v>2.0653372460663229</v>
      </c>
      <c r="AH175" s="16">
        <f t="shared" si="90"/>
        <v>-0.8329072847872675</v>
      </c>
      <c r="AI175" s="16">
        <f t="shared" si="91"/>
        <v>-11.579750303426355</v>
      </c>
      <c r="AJ175" s="16">
        <f t="shared" si="115"/>
        <v>-1.1930404284284226</v>
      </c>
      <c r="AK175" s="16">
        <f t="shared" si="116"/>
        <v>0</v>
      </c>
      <c r="AL175" s="9">
        <f t="shared" si="92"/>
        <v>0</v>
      </c>
      <c r="AM175" s="16">
        <f t="shared" si="110"/>
        <v>40.147936250500578</v>
      </c>
      <c r="AN175" s="16">
        <f t="shared" si="111"/>
        <v>59.489529522389319</v>
      </c>
      <c r="AO175" s="16">
        <f t="shared" si="112"/>
        <v>-19.34159327188874</v>
      </c>
    </row>
    <row r="176" spans="1:41">
      <c r="A176" s="4">
        <v>162</v>
      </c>
      <c r="B176" s="5">
        <f t="shared" si="93"/>
        <v>2.8274333882308138</v>
      </c>
      <c r="C176" s="2">
        <f t="shared" si="94"/>
        <v>12.504962770320718</v>
      </c>
      <c r="D176" s="10">
        <f t="shared" si="95"/>
        <v>2.8349875901069059</v>
      </c>
      <c r="E176" s="5">
        <f t="shared" si="96"/>
        <v>3.3009925540641434</v>
      </c>
      <c r="F176" s="15">
        <f t="shared" si="78"/>
        <v>-3.0927050983124831</v>
      </c>
      <c r="G176" s="15">
        <f t="shared" si="79"/>
        <v>1.7146830451114554</v>
      </c>
      <c r="H176">
        <f t="shared" si="97"/>
        <v>0.42389133545708202</v>
      </c>
      <c r="I176">
        <f t="shared" si="98"/>
        <v>24.287184493854983</v>
      </c>
      <c r="J176" s="11">
        <f t="shared" si="99"/>
        <v>1.4313689824475591</v>
      </c>
      <c r="K176" s="9">
        <f t="shared" si="100"/>
        <v>82.011401620180337</v>
      </c>
      <c r="L176">
        <f t="shared" si="101"/>
        <v>2.8279949495171799</v>
      </c>
      <c r="M176" s="9">
        <f t="shared" si="102"/>
        <v>162.03217509164671</v>
      </c>
      <c r="N176" s="16">
        <f t="shared" si="103"/>
        <v>3.2697027442107176</v>
      </c>
      <c r="O176" s="16">
        <f t="shared" si="80"/>
        <v>1.0000436934664929</v>
      </c>
      <c r="P176" s="16">
        <f t="shared" si="81"/>
        <v>-2.4394255965934208</v>
      </c>
      <c r="Q176" s="16">
        <f t="shared" si="104"/>
        <v>1.7531447702875791</v>
      </c>
      <c r="R176" s="16">
        <f t="shared" si="105"/>
        <v>2.586672271843681</v>
      </c>
      <c r="S176" s="16">
        <f t="shared" si="113"/>
        <v>9.5497138273841112E-2</v>
      </c>
      <c r="T176" s="16">
        <f t="shared" si="106"/>
        <v>-0.23294798520164325</v>
      </c>
      <c r="U176" s="16">
        <f t="shared" si="114"/>
        <v>-0.71867113829410878</v>
      </c>
      <c r="V176" s="16">
        <f t="shared" si="107"/>
        <v>-1.0603612077596816</v>
      </c>
      <c r="W176" s="16">
        <f t="shared" si="82"/>
        <v>-1.5631095762860432</v>
      </c>
      <c r="X176" s="16">
        <f t="shared" si="83"/>
        <v>0.11652229303171879</v>
      </c>
      <c r="Y176" s="9">
        <f>-(B$6/B$7)*(SIN(H176)*COS(L176)-COS(H176)*SIN(L176)*U176)/(COS(L176))^2*T176*crank</f>
        <v>-0.38250772349457918</v>
      </c>
      <c r="Z176">
        <f t="shared" si="84"/>
        <v>5.4962681063706373</v>
      </c>
      <c r="AA176" s="16">
        <f t="shared" si="85"/>
        <v>-16.368845205386961</v>
      </c>
      <c r="AB176" s="16">
        <f t="shared" si="86"/>
        <v>1.2202185992262831</v>
      </c>
      <c r="AC176" s="16">
        <f t="shared" si="87"/>
        <v>5.6163241913759321E-2</v>
      </c>
      <c r="AD176" s="16">
        <f t="shared" si="88"/>
        <v>-14.701609572026994</v>
      </c>
      <c r="AE176" s="16">
        <f t="shared" si="108"/>
        <v>0.19536496630635436</v>
      </c>
      <c r="AF176" s="16">
        <f t="shared" si="109"/>
        <v>-7.9624122480771359E-2</v>
      </c>
      <c r="AG176" s="16">
        <f t="shared" si="89"/>
        <v>2.0458571430562014</v>
      </c>
      <c r="AH176" s="16">
        <f t="shared" si="90"/>
        <v>-0.83382186078041731</v>
      </c>
      <c r="AI176" s="16">
        <f t="shared" si="91"/>
        <v>-11.795314100876467</v>
      </c>
      <c r="AJ176" s="16">
        <f t="shared" si="115"/>
        <v>-1.0015513696204792</v>
      </c>
      <c r="AK176" s="16">
        <f t="shared" si="116"/>
        <v>0</v>
      </c>
      <c r="AL176" s="9">
        <f t="shared" si="92"/>
        <v>0</v>
      </c>
      <c r="AM176" s="16">
        <f t="shared" si="110"/>
        <v>40.568283237805588</v>
      </c>
      <c r="AN176" s="16">
        <f t="shared" si="111"/>
        <v>59.489529522389319</v>
      </c>
      <c r="AO176" s="16">
        <f t="shared" si="112"/>
        <v>-18.921246284583731</v>
      </c>
    </row>
    <row r="177" spans="1:41">
      <c r="A177" s="4">
        <v>163</v>
      </c>
      <c r="B177" s="5">
        <f t="shared" si="93"/>
        <v>2.8448866807507569</v>
      </c>
      <c r="C177" s="2">
        <f t="shared" si="94"/>
        <v>12.46870336134528</v>
      </c>
      <c r="D177" s="10">
        <f t="shared" si="95"/>
        <v>2.8229011204484267</v>
      </c>
      <c r="E177" s="5">
        <f t="shared" si="96"/>
        <v>3.2937406722690561</v>
      </c>
      <c r="F177" s="15">
        <f t="shared" si="78"/>
        <v>-3.0877115114168197</v>
      </c>
      <c r="G177" s="15">
        <f t="shared" si="79"/>
        <v>1.7131085732110907</v>
      </c>
      <c r="H177">
        <f t="shared" si="97"/>
        <v>0.41982743724175253</v>
      </c>
      <c r="I177">
        <f t="shared" si="98"/>
        <v>24.054340277745858</v>
      </c>
      <c r="J177" s="11">
        <f t="shared" si="99"/>
        <v>1.4330129330155941</v>
      </c>
      <c r="K177" s="9">
        <f t="shared" si="100"/>
        <v>82.105593049456886</v>
      </c>
      <c r="L177">
        <f t="shared" si="101"/>
        <v>2.8309168455841571</v>
      </c>
      <c r="M177" s="9">
        <f t="shared" si="102"/>
        <v>162.19958740446037</v>
      </c>
      <c r="N177" s="16">
        <f t="shared" si="103"/>
        <v>3.2739933191972757</v>
      </c>
      <c r="O177" s="16">
        <f t="shared" si="80"/>
        <v>0.97266470751463596</v>
      </c>
      <c r="P177" s="16">
        <f t="shared" si="81"/>
        <v>-2.4371823230722551</v>
      </c>
      <c r="Q177" s="16">
        <f t="shared" si="104"/>
        <v>1.7530764552800737</v>
      </c>
      <c r="R177" s="16">
        <f t="shared" si="105"/>
        <v>2.5619423305875153</v>
      </c>
      <c r="S177" s="16">
        <f t="shared" si="113"/>
        <v>9.2882637703192161E-2</v>
      </c>
      <c r="T177" s="16">
        <f t="shared" si="106"/>
        <v>-0.2327337683598828</v>
      </c>
      <c r="U177" s="16">
        <f t="shared" si="114"/>
        <v>-0.71930459969453009</v>
      </c>
      <c r="V177" s="16">
        <f t="shared" si="107"/>
        <v>-1.0511902644025382</v>
      </c>
      <c r="W177" s="16">
        <f t="shared" si="82"/>
        <v>-1.5742068073520381</v>
      </c>
      <c r="X177" s="16">
        <f t="shared" si="83"/>
        <v>0.14056558728112561</v>
      </c>
      <c r="Y177" s="9">
        <f>-(B$6/B$7)*(SIN(H177)*COS(L177)-COS(H177)*SIN(L177)*U177)/(COS(L177))^2*T177*crank</f>
        <v>-0.37764147194293274</v>
      </c>
      <c r="Z177">
        <f t="shared" si="84"/>
        <v>5.5086689742278541</v>
      </c>
      <c r="AA177" s="16">
        <f t="shared" si="85"/>
        <v>-16.485055137360686</v>
      </c>
      <c r="AB177" s="16">
        <f t="shared" si="86"/>
        <v>1.4719993878330637</v>
      </c>
      <c r="AC177" s="16">
        <f t="shared" si="87"/>
        <v>-0.1384348105375528</v>
      </c>
      <c r="AD177" s="16">
        <f t="shared" si="88"/>
        <v>-14.972982073341312</v>
      </c>
      <c r="AE177" s="16">
        <f t="shared" si="108"/>
        <v>0.19347095176309223</v>
      </c>
      <c r="AF177" s="16">
        <f t="shared" si="109"/>
        <v>-7.9696126088960761E-2</v>
      </c>
      <c r="AG177" s="16">
        <f t="shared" si="89"/>
        <v>2.0260230691398529</v>
      </c>
      <c r="AH177" s="16">
        <f t="shared" si="90"/>
        <v>-0.83457588080214995</v>
      </c>
      <c r="AI177" s="16">
        <f t="shared" si="91"/>
        <v>-12.004511598991666</v>
      </c>
      <c r="AJ177" s="16">
        <f t="shared" si="115"/>
        <v>-0.80769989183147861</v>
      </c>
      <c r="AK177" s="16">
        <f t="shared" si="116"/>
        <v>0</v>
      </c>
      <c r="AL177" s="9">
        <f t="shared" si="92"/>
        <v>0</v>
      </c>
      <c r="AM177" s="16">
        <f t="shared" si="110"/>
        <v>40.947689461890576</v>
      </c>
      <c r="AN177" s="16">
        <f t="shared" si="111"/>
        <v>59.489529522389319</v>
      </c>
      <c r="AO177" s="16">
        <f t="shared" si="112"/>
        <v>-18.541840060498743</v>
      </c>
    </row>
    <row r="178" spans="1:41">
      <c r="A178" s="4">
        <v>164</v>
      </c>
      <c r="B178" s="5">
        <f t="shared" si="93"/>
        <v>2.8623399732707</v>
      </c>
      <c r="C178" s="2">
        <f t="shared" si="94"/>
        <v>12.432633205344613</v>
      </c>
      <c r="D178" s="10">
        <f t="shared" si="95"/>
        <v>2.8108777351148713</v>
      </c>
      <c r="E178" s="5">
        <f t="shared" si="96"/>
        <v>3.2865266410689231</v>
      </c>
      <c r="F178" s="15">
        <f t="shared" si="78"/>
        <v>-3.0826912067450984</v>
      </c>
      <c r="G178" s="15">
        <f t="shared" si="79"/>
        <v>1.7116214912185057</v>
      </c>
      <c r="H178">
        <f t="shared" si="97"/>
        <v>0.41576762832532316</v>
      </c>
      <c r="I178">
        <f t="shared" si="98"/>
        <v>23.821730361204878</v>
      </c>
      <c r="J178" s="11">
        <f t="shared" si="99"/>
        <v>1.4346110929930553</v>
      </c>
      <c r="K178" s="9">
        <f t="shared" si="100"/>
        <v>82.197160871152136</v>
      </c>
      <c r="L178">
        <f t="shared" si="101"/>
        <v>2.8338383566971617</v>
      </c>
      <c r="M178" s="9">
        <f t="shared" si="102"/>
        <v>162.36697766103612</v>
      </c>
      <c r="N178" s="16">
        <f t="shared" si="103"/>
        <v>3.2782423044299782</v>
      </c>
      <c r="O178" s="16">
        <f t="shared" si="80"/>
        <v>0.94509645988873203</v>
      </c>
      <c r="P178" s="16">
        <f t="shared" si="81"/>
        <v>-2.4345179439165618</v>
      </c>
      <c r="Q178" s="16">
        <f t="shared" si="104"/>
        <v>1.7526823301615682</v>
      </c>
      <c r="R178" s="16">
        <f t="shared" si="105"/>
        <v>2.5367668028857753</v>
      </c>
      <c r="S178" s="16">
        <f t="shared" si="113"/>
        <v>9.0250063973965733E-2</v>
      </c>
      <c r="T178" s="16">
        <f t="shared" si="106"/>
        <v>-0.23247933889214306</v>
      </c>
      <c r="U178" s="16">
        <f t="shared" si="114"/>
        <v>-0.71992992885561491</v>
      </c>
      <c r="V178" s="16">
        <f t="shared" si="107"/>
        <v>-1.041999632504133</v>
      </c>
      <c r="W178" s="16">
        <f t="shared" si="82"/>
        <v>-1.5847969314249737</v>
      </c>
      <c r="X178" s="16">
        <f t="shared" si="83"/>
        <v>0.16477869551694763</v>
      </c>
      <c r="Y178" s="9">
        <f>-(B$6/B$7)*(SIN(H178)*COS(L178)-COS(H178)*SIN(L178)*U178)/(COS(L178))^2*T178*crank</f>
        <v>-0.37274939809765739</v>
      </c>
      <c r="Z178">
        <f t="shared" si="84"/>
        <v>5.5198914541523214</v>
      </c>
      <c r="AA178" s="16">
        <f t="shared" si="85"/>
        <v>-16.595954657321148</v>
      </c>
      <c r="AB178" s="16">
        <f t="shared" si="86"/>
        <v>1.7255584643471735</v>
      </c>
      <c r="AC178" s="16">
        <f t="shared" si="87"/>
        <v>-0.33481608422081988</v>
      </c>
      <c r="AD178" s="16">
        <f t="shared" si="88"/>
        <v>-15.236306079319661</v>
      </c>
      <c r="AE178" s="16">
        <f t="shared" si="108"/>
        <v>0.19154415065184641</v>
      </c>
      <c r="AF178" s="16">
        <f t="shared" si="109"/>
        <v>-7.9752608312470302E-2</v>
      </c>
      <c r="AG178" s="16">
        <f t="shared" si="89"/>
        <v>2.0058456550864574</v>
      </c>
      <c r="AH178" s="16">
        <f t="shared" si="90"/>
        <v>-0.83516736126360325</v>
      </c>
      <c r="AI178" s="16">
        <f t="shared" si="91"/>
        <v>-12.207317701778935</v>
      </c>
      <c r="AJ178" s="16">
        <f t="shared" si="115"/>
        <v>-0.61145094910182518</v>
      </c>
      <c r="AK178" s="16">
        <f t="shared" si="116"/>
        <v>0</v>
      </c>
      <c r="AL178" s="9">
        <f t="shared" si="92"/>
        <v>0</v>
      </c>
      <c r="AM178" s="16">
        <f t="shared" si="110"/>
        <v>41.28543946218447</v>
      </c>
      <c r="AN178" s="16">
        <f t="shared" si="111"/>
        <v>59.489529522389319</v>
      </c>
      <c r="AO178" s="16">
        <f t="shared" si="112"/>
        <v>-18.204090060204848</v>
      </c>
    </row>
    <row r="179" spans="1:41">
      <c r="A179" s="4">
        <v>165</v>
      </c>
      <c r="B179" s="5">
        <f t="shared" si="93"/>
        <v>2.8797932657906435</v>
      </c>
      <c r="C179" s="2">
        <f t="shared" si="94"/>
        <v>12.396763289637653</v>
      </c>
      <c r="D179" s="10">
        <f t="shared" si="95"/>
        <v>2.7989210965458842</v>
      </c>
      <c r="E179" s="5">
        <f t="shared" si="96"/>
        <v>3.2793526579275309</v>
      </c>
      <c r="F179" s="15">
        <f t="shared" si="78"/>
        <v>-3.0776457135307549</v>
      </c>
      <c r="G179" s="15">
        <f t="shared" si="79"/>
        <v>1.7102222521132808</v>
      </c>
      <c r="H179">
        <f t="shared" si="97"/>
        <v>0.41171261305605433</v>
      </c>
      <c r="I179">
        <f t="shared" si="98"/>
        <v>23.58939510041467</v>
      </c>
      <c r="J179" s="11">
        <f t="shared" si="99"/>
        <v>1.4361631543321409</v>
      </c>
      <c r="K179" s="9">
        <f t="shared" si="100"/>
        <v>82.286087435427163</v>
      </c>
      <c r="L179">
        <f t="shared" si="101"/>
        <v>2.8367589373431605</v>
      </c>
      <c r="M179" s="9">
        <f t="shared" si="102"/>
        <v>162.53431460577943</v>
      </c>
      <c r="N179" s="16">
        <f t="shared" si="103"/>
        <v>3.2824489684638984</v>
      </c>
      <c r="O179" s="16">
        <f t="shared" si="80"/>
        <v>0.91734782427604677</v>
      </c>
      <c r="P179" s="16">
        <f t="shared" si="81"/>
        <v>-2.4314294314894198</v>
      </c>
      <c r="Q179" s="16">
        <f t="shared" si="104"/>
        <v>1.7519593881201025</v>
      </c>
      <c r="R179" s="16">
        <f t="shared" si="105"/>
        <v>2.5111591404834912</v>
      </c>
      <c r="S179" s="16">
        <f t="shared" si="113"/>
        <v>8.7600264460876945E-2</v>
      </c>
      <c r="T179" s="16">
        <f t="shared" si="106"/>
        <v>-0.23218440768039483</v>
      </c>
      <c r="U179" s="16">
        <f t="shared" si="114"/>
        <v>-0.72054708453821148</v>
      </c>
      <c r="V179" s="16">
        <f t="shared" si="107"/>
        <v>-1.0327912905723244</v>
      </c>
      <c r="W179" s="16">
        <f t="shared" si="82"/>
        <v>-1.5948773010650943</v>
      </c>
      <c r="X179" s="16">
        <f t="shared" si="83"/>
        <v>0.18916883432454545</v>
      </c>
      <c r="Y179" s="9">
        <f>-(B$6/B$7)*(SIN(H179)*COS(L179)-COS(H179)*SIN(L179)*U179)/(COS(L179))^2*T179*crank</f>
        <v>-0.36783365302413373</v>
      </c>
      <c r="Z179">
        <f t="shared" si="84"/>
        <v>5.5299181017889509</v>
      </c>
      <c r="AA179" s="16">
        <f t="shared" si="85"/>
        <v>-16.701516041344057</v>
      </c>
      <c r="AB179" s="16">
        <f t="shared" si="86"/>
        <v>1.9809714006737891</v>
      </c>
      <c r="AC179" s="16">
        <f t="shared" si="87"/>
        <v>-0.53302159745392985</v>
      </c>
      <c r="AD179" s="16">
        <f t="shared" si="88"/>
        <v>-15.491535635904508</v>
      </c>
      <c r="AE179" s="16">
        <f t="shared" si="108"/>
        <v>0.18958558248707258</v>
      </c>
      <c r="AF179" s="16">
        <f t="shared" si="109"/>
        <v>-7.9793377118333314E-2</v>
      </c>
      <c r="AG179" s="16">
        <f t="shared" si="89"/>
        <v>1.9853355772264301</v>
      </c>
      <c r="AH179" s="16">
        <f t="shared" si="90"/>
        <v>-0.83559429120025286</v>
      </c>
      <c r="AI179" s="16">
        <f t="shared" si="91"/>
        <v>-12.403702906063323</v>
      </c>
      <c r="AJ179" s="16">
        <f t="shared" si="115"/>
        <v>-0.41277389295337241</v>
      </c>
      <c r="AK179" s="16">
        <f t="shared" si="116"/>
        <v>0</v>
      </c>
      <c r="AL179" s="9">
        <f t="shared" si="92"/>
        <v>0</v>
      </c>
      <c r="AM179" s="16">
        <f t="shared" si="110"/>
        <v>41.581169223444007</v>
      </c>
      <c r="AN179" s="16">
        <f t="shared" si="111"/>
        <v>59.489529522389319</v>
      </c>
      <c r="AO179" s="16">
        <f t="shared" si="112"/>
        <v>-17.908360298945311</v>
      </c>
    </row>
    <row r="180" spans="1:41">
      <c r="A180" s="4">
        <v>166</v>
      </c>
      <c r="B180" s="5">
        <f t="shared" si="93"/>
        <v>2.8972465583105871</v>
      </c>
      <c r="C180" s="2">
        <f t="shared" si="94"/>
        <v>12.361104540548203</v>
      </c>
      <c r="D180" s="10">
        <f t="shared" si="95"/>
        <v>2.7870348468494011</v>
      </c>
      <c r="E180" s="5">
        <f t="shared" si="96"/>
        <v>3.2722209081096407</v>
      </c>
      <c r="F180" s="15">
        <f t="shared" si="78"/>
        <v>-3.0725765686798989</v>
      </c>
      <c r="G180" s="15">
        <f t="shared" si="79"/>
        <v>1.7089112821172023</v>
      </c>
      <c r="H180">
        <f t="shared" si="97"/>
        <v>0.40766310093040814</v>
      </c>
      <c r="I180">
        <f t="shared" si="98"/>
        <v>23.357375146528092</v>
      </c>
      <c r="J180" s="11">
        <f t="shared" si="99"/>
        <v>1.4376688238133533</v>
      </c>
      <c r="K180" s="9">
        <f t="shared" si="100"/>
        <v>82.37235594204229</v>
      </c>
      <c r="L180">
        <f t="shared" si="101"/>
        <v>2.8396780369427819</v>
      </c>
      <c r="M180" s="9">
        <f t="shared" si="102"/>
        <v>162.70156669281607</v>
      </c>
      <c r="N180" s="16">
        <f t="shared" si="103"/>
        <v>3.2866126023398046</v>
      </c>
      <c r="O180" s="16">
        <f t="shared" si="80"/>
        <v>0.88942772113366919</v>
      </c>
      <c r="P180" s="16">
        <f t="shared" si="81"/>
        <v>-2.4279136372820704</v>
      </c>
      <c r="Q180" s="16">
        <f t="shared" si="104"/>
        <v>1.7509045575537878</v>
      </c>
      <c r="R180" s="16">
        <f t="shared" si="105"/>
        <v>2.4851328758120759</v>
      </c>
      <c r="S180" s="16">
        <f t="shared" si="113"/>
        <v>8.4934091004829973E-2</v>
      </c>
      <c r="T180" s="16">
        <f t="shared" si="106"/>
        <v>-0.23184867406419871</v>
      </c>
      <c r="U180" s="16">
        <f t="shared" si="114"/>
        <v>-0.72115602905622256</v>
      </c>
      <c r="V180" s="16">
        <f t="shared" si="107"/>
        <v>-1.02356724623618</v>
      </c>
      <c r="W180" s="16">
        <f t="shared" si="82"/>
        <v>-1.6044452073131232</v>
      </c>
      <c r="X180" s="16">
        <f t="shared" si="83"/>
        <v>0.21374263808825497</v>
      </c>
      <c r="Y180" s="9">
        <f>-(B$6/B$7)*(SIN(H180)*COS(L180)-COS(H180)*SIN(L180)*U180)/(COS(L180))^2*T180*crank</f>
        <v>-0.36289634970418361</v>
      </c>
      <c r="Z180">
        <f t="shared" si="84"/>
        <v>5.5387314200569771</v>
      </c>
      <c r="AA180" s="16">
        <f t="shared" si="85"/>
        <v>-16.801710921274204</v>
      </c>
      <c r="AB180" s="16">
        <f t="shared" si="86"/>
        <v>2.2383076719232124</v>
      </c>
      <c r="AC180" s="16">
        <f t="shared" si="87"/>
        <v>-0.73308807612355142</v>
      </c>
      <c r="AD180" s="16">
        <f t="shared" si="88"/>
        <v>-15.73861996797878</v>
      </c>
      <c r="AE180" s="16">
        <f t="shared" si="108"/>
        <v>0.18759627179984317</v>
      </c>
      <c r="AF180" s="16">
        <f t="shared" si="109"/>
        <v>-7.9818238211057754E-2</v>
      </c>
      <c r="AG180" s="16">
        <f t="shared" si="89"/>
        <v>1.9645035644240714</v>
      </c>
      <c r="AH180" s="16">
        <f t="shared" si="90"/>
        <v>-0.83585463595446385</v>
      </c>
      <c r="AI180" s="16">
        <f t="shared" si="91"/>
        <v>-12.593633749323683</v>
      </c>
      <c r="AJ180" s="16">
        <f t="shared" si="115"/>
        <v>-0.21164251566667136</v>
      </c>
      <c r="AK180" s="16">
        <f t="shared" si="116"/>
        <v>0</v>
      </c>
      <c r="AL180" s="9">
        <f t="shared" si="92"/>
        <v>0</v>
      </c>
      <c r="AM180" s="16">
        <f t="shared" si="110"/>
        <v>41.8352939093473</v>
      </c>
      <c r="AN180" s="16">
        <f t="shared" si="111"/>
        <v>59.489529522389319</v>
      </c>
      <c r="AO180" s="16">
        <f t="shared" si="112"/>
        <v>-17.654235613042019</v>
      </c>
    </row>
    <row r="181" spans="1:41">
      <c r="A181" s="4">
        <v>167</v>
      </c>
      <c r="B181" s="5">
        <f t="shared" si="93"/>
        <v>2.9146998508305306</v>
      </c>
      <c r="C181" s="2">
        <f t="shared" si="94"/>
        <v>12.325667820076671</v>
      </c>
      <c r="D181" s="10">
        <f t="shared" si="95"/>
        <v>2.7752226066922234</v>
      </c>
      <c r="E181" s="5">
        <f t="shared" si="96"/>
        <v>3.2651335640153341</v>
      </c>
      <c r="F181" s="15">
        <f t="shared" si="78"/>
        <v>-3.0674853163031579</v>
      </c>
      <c r="G181" s="15">
        <f t="shared" si="79"/>
        <v>1.7076889805644306</v>
      </c>
      <c r="H181">
        <f t="shared" si="97"/>
        <v>0.40361980678603104</v>
      </c>
      <c r="I181">
        <f t="shared" si="98"/>
        <v>23.125711456725323</v>
      </c>
      <c r="J181" s="11">
        <f t="shared" si="99"/>
        <v>1.4391278231242546</v>
      </c>
      <c r="K181" s="9">
        <f t="shared" si="100"/>
        <v>82.45595044486943</v>
      </c>
      <c r="L181">
        <f t="shared" si="101"/>
        <v>2.8425950997483045</v>
      </c>
      <c r="M181" s="9">
        <f t="shared" si="102"/>
        <v>162.8687020801471</v>
      </c>
      <c r="N181" s="16">
        <f t="shared" si="103"/>
        <v>3.2907325197250739</v>
      </c>
      <c r="O181" s="16">
        <f t="shared" si="80"/>
        <v>0.8613451186038551</v>
      </c>
      <c r="P181" s="16">
        <f t="shared" si="81"/>
        <v>-2.4239673020723527</v>
      </c>
      <c r="Q181" s="16">
        <f t="shared" si="104"/>
        <v>1.7495147092438741</v>
      </c>
      <c r="R181" s="16">
        <f t="shared" si="105"/>
        <v>2.4587016295505464</v>
      </c>
      <c r="S181" s="16">
        <f t="shared" si="113"/>
        <v>8.2252400000327061E-2</v>
      </c>
      <c r="T181" s="16">
        <f t="shared" si="106"/>
        <v>-0.23147182681076423</v>
      </c>
      <c r="U181" s="16">
        <f t="shared" si="114"/>
        <v>-0.7217567282149967</v>
      </c>
      <c r="V181" s="16">
        <f t="shared" si="107"/>
        <v>-1.0143295363136697</v>
      </c>
      <c r="W181" s="16">
        <f t="shared" si="82"/>
        <v>-1.6134978978289936</v>
      </c>
      <c r="X181" s="16">
        <f t="shared" si="83"/>
        <v>0.23850615925758661</v>
      </c>
      <c r="Y181" s="9">
        <f>-(B$6/B$7)*(SIN(H181)*COS(L181)-COS(H181)*SIN(L181)*U181)/(COS(L181))^2*T181*crank</f>
        <v>-0.35793956524601028</v>
      </c>
      <c r="Z181">
        <f t="shared" si="84"/>
        <v>5.5463138834366221</v>
      </c>
      <c r="AA181" s="16">
        <f t="shared" si="85"/>
        <v>-16.896510474673804</v>
      </c>
      <c r="AB181" s="16">
        <f t="shared" si="86"/>
        <v>2.4976306591985047</v>
      </c>
      <c r="AC181" s="16">
        <f t="shared" si="87"/>
        <v>-0.93504793059825575</v>
      </c>
      <c r="AD181" s="16">
        <f t="shared" si="88"/>
        <v>-15.977504048907928</v>
      </c>
      <c r="AE181" s="16">
        <f t="shared" si="108"/>
        <v>0.18557724873210357</v>
      </c>
      <c r="AF181" s="16">
        <f t="shared" si="109"/>
        <v>-7.9826995387750427E-2</v>
      </c>
      <c r="AG181" s="16">
        <f t="shared" si="89"/>
        <v>1.9433604043006079</v>
      </c>
      <c r="AH181" s="16">
        <f t="shared" si="90"/>
        <v>-0.8359463408943435</v>
      </c>
      <c r="AI181" s="16">
        <f t="shared" si="91"/>
        <v>-12.777073261367216</v>
      </c>
      <c r="AJ181" s="16">
        <f t="shared" si="115"/>
        <v>-8.0350940556732642E-3</v>
      </c>
      <c r="AK181" s="16">
        <f t="shared" si="116"/>
        <v>0</v>
      </c>
      <c r="AL181" s="9">
        <f t="shared" si="92"/>
        <v>0</v>
      </c>
      <c r="AM181" s="16">
        <f t="shared" si="110"/>
        <v>42.048257046861451</v>
      </c>
      <c r="AN181" s="16">
        <f t="shared" si="111"/>
        <v>59.489529522389319</v>
      </c>
      <c r="AO181" s="16">
        <f t="shared" si="112"/>
        <v>-17.441272475527867</v>
      </c>
    </row>
    <row r="182" spans="1:41">
      <c r="A182" s="4">
        <v>168</v>
      </c>
      <c r="B182" s="5">
        <f t="shared" si="93"/>
        <v>2.9321531433504737</v>
      </c>
      <c r="C182" s="2">
        <f t="shared" si="94"/>
        <v>12.290463922591398</v>
      </c>
      <c r="D182" s="10">
        <f t="shared" si="95"/>
        <v>2.7634879741971328</v>
      </c>
      <c r="E182" s="5">
        <f t="shared" si="96"/>
        <v>3.2580927845182801</v>
      </c>
      <c r="F182" s="15">
        <f t="shared" si="78"/>
        <v>-3.0623735072453266</v>
      </c>
      <c r="G182" s="15">
        <f t="shared" si="79"/>
        <v>1.7065557197798595</v>
      </c>
      <c r="H182">
        <f t="shared" si="97"/>
        <v>0.39958345097781583</v>
      </c>
      <c r="I182">
        <f t="shared" si="98"/>
        <v>22.894445304301474</v>
      </c>
      <c r="J182" s="11">
        <f t="shared" si="99"/>
        <v>1.4405398889394874</v>
      </c>
      <c r="K182" s="9">
        <f t="shared" si="100"/>
        <v>82.536855856476961</v>
      </c>
      <c r="L182">
        <f t="shared" si="101"/>
        <v>2.8455095647536348</v>
      </c>
      <c r="M182" s="9">
        <f t="shared" si="102"/>
        <v>163.03568862449112</v>
      </c>
      <c r="N182" s="16">
        <f t="shared" si="103"/>
        <v>3.2948080570664118</v>
      </c>
      <c r="O182" s="16">
        <f t="shared" si="80"/>
        <v>0.83310903311329676</v>
      </c>
      <c r="P182" s="16">
        <f t="shared" si="81"/>
        <v>-2.4195870660817467</v>
      </c>
      <c r="Q182" s="16">
        <f t="shared" si="104"/>
        <v>1.7477866635675552</v>
      </c>
      <c r="R182" s="16">
        <f t="shared" si="105"/>
        <v>2.4318791172330081</v>
      </c>
      <c r="S182" s="16">
        <f t="shared" si="113"/>
        <v>7.9556052452694412E-2</v>
      </c>
      <c r="T182" s="16">
        <f t="shared" si="106"/>
        <v>-0.23105354508487583</v>
      </c>
      <c r="U182" s="16">
        <f t="shared" si="114"/>
        <v>-0.72234915125327648</v>
      </c>
      <c r="V182" s="16">
        <f t="shared" si="107"/>
        <v>-1.005080226838527</v>
      </c>
      <c r="W182" s="16">
        <f t="shared" si="82"/>
        <v>-1.622032594972318</v>
      </c>
      <c r="X182" s="16">
        <f t="shared" si="83"/>
        <v>0.26346486824873122</v>
      </c>
      <c r="Y182" s="9">
        <f>-(B$6/B$7)*(SIN(H182)*COS(L182)-COS(H182)*SIN(L182)*U182)/(COS(L182))^2*T182*crank</f>
        <v>-0.35296534294631832</v>
      </c>
      <c r="Z182">
        <f t="shared" si="84"/>
        <v>5.5526479626842935</v>
      </c>
      <c r="AA182" s="16">
        <f t="shared" si="85"/>
        <v>-16.985885614160743</v>
      </c>
      <c r="AB182" s="16">
        <f t="shared" si="86"/>
        <v>2.7589976485640562</v>
      </c>
      <c r="AC182" s="16">
        <f t="shared" si="87"/>
        <v>-1.1389292311820116</v>
      </c>
      <c r="AD182" s="16">
        <f t="shared" si="88"/>
        <v>-16.208129175481801</v>
      </c>
      <c r="AE182" s="16">
        <f t="shared" si="108"/>
        <v>0.18352954955874004</v>
      </c>
      <c r="AF182" s="16">
        <f t="shared" si="109"/>
        <v>-7.9819450896730898E-2</v>
      </c>
      <c r="AG182" s="16">
        <f t="shared" si="89"/>
        <v>1.9219169487012719</v>
      </c>
      <c r="AH182" s="16">
        <f t="shared" si="90"/>
        <v>-0.8358673351691368</v>
      </c>
      <c r="AI182" s="16">
        <f t="shared" si="91"/>
        <v>-12.953981419799156</v>
      </c>
      <c r="AJ182" s="16">
        <f t="shared" si="115"/>
        <v>0.198065566666489</v>
      </c>
      <c r="AK182" s="16">
        <f t="shared" si="116"/>
        <v>0</v>
      </c>
      <c r="AL182" s="9">
        <f t="shared" si="92"/>
        <v>0</v>
      </c>
      <c r="AM182" s="16">
        <f t="shared" si="110"/>
        <v>42.505102555493423</v>
      </c>
      <c r="AN182" s="16">
        <f t="shared" si="111"/>
        <v>59.489529522389319</v>
      </c>
      <c r="AO182" s="16">
        <f t="shared" si="112"/>
        <v>-16.984426966895896</v>
      </c>
    </row>
    <row r="183" spans="1:41">
      <c r="A183" s="4">
        <v>169</v>
      </c>
      <c r="B183" s="5">
        <f t="shared" si="93"/>
        <v>2.9496064358704168</v>
      </c>
      <c r="C183" s="2">
        <f t="shared" si="94"/>
        <v>12.255503571540581</v>
      </c>
      <c r="D183" s="10">
        <f t="shared" si="95"/>
        <v>2.7518345238468602</v>
      </c>
      <c r="E183" s="5">
        <f t="shared" si="96"/>
        <v>3.2511007143081159</v>
      </c>
      <c r="F183" s="15">
        <f t="shared" si="78"/>
        <v>-3.0572426986129622</v>
      </c>
      <c r="G183" s="15">
        <f t="shared" si="79"/>
        <v>1.7055118449657021</v>
      </c>
      <c r="H183">
        <f t="shared" si="97"/>
        <v>0.39555475953702518</v>
      </c>
      <c r="I183">
        <f t="shared" si="98"/>
        <v>22.663618287783692</v>
      </c>
      <c r="J183" s="11">
        <f t="shared" si="99"/>
        <v>1.4419047730015302</v>
      </c>
      <c r="K183" s="9">
        <f t="shared" si="100"/>
        <v>82.615057952756686</v>
      </c>
      <c r="L183">
        <f t="shared" si="101"/>
        <v>2.848420865616339</v>
      </c>
      <c r="M183" s="9">
        <f t="shared" si="102"/>
        <v>163.20249387681685</v>
      </c>
      <c r="N183" s="16">
        <f t="shared" si="103"/>
        <v>3.2988385737527777</v>
      </c>
      <c r="O183" s="16">
        <f t="shared" si="80"/>
        <v>0.80472852965738939</v>
      </c>
      <c r="P183" s="16">
        <f t="shared" si="81"/>
        <v>-2.4147694791369769</v>
      </c>
      <c r="Q183" s="16">
        <f t="shared" si="104"/>
        <v>1.7457171977526507</v>
      </c>
      <c r="R183" s="16">
        <f t="shared" si="105"/>
        <v>2.4046791548935023</v>
      </c>
      <c r="S183" s="16">
        <f t="shared" si="113"/>
        <v>7.6845914005227847E-2</v>
      </c>
      <c r="T183" s="16">
        <f t="shared" si="106"/>
        <v>-0.23059349941925478</v>
      </c>
      <c r="U183" s="16">
        <f t="shared" si="114"/>
        <v>-0.72293327078846414</v>
      </c>
      <c r="V183" s="16">
        <f t="shared" si="107"/>
        <v>-0.99582141304557126</v>
      </c>
      <c r="W183" s="16">
        <f t="shared" si="82"/>
        <v>-1.6300465138155595</v>
      </c>
      <c r="X183" s="16">
        <f t="shared" si="83"/>
        <v>0.28862365302727033</v>
      </c>
      <c r="Y183" s="9">
        <f>-(B$6/B$7)*(SIN(H183)*COS(L183)-COS(H183)*SIN(L183)*U183)/(COS(L183))^2*T183*crank</f>
        <v>-0.3479756942065832</v>
      </c>
      <c r="Z183">
        <f t="shared" si="84"/>
        <v>5.5577161499656409</v>
      </c>
      <c r="AA183" s="16">
        <f t="shared" si="85"/>
        <v>-17.069807176042051</v>
      </c>
      <c r="AB183" s="16">
        <f t="shared" si="86"/>
        <v>3.0224598266757399</v>
      </c>
      <c r="AC183" s="16">
        <f t="shared" si="87"/>
        <v>-1.3447556824738682</v>
      </c>
      <c r="AD183" s="16">
        <f t="shared" si="88"/>
        <v>-16.430433548117403</v>
      </c>
      <c r="AE183" s="16">
        <f t="shared" si="108"/>
        <v>0.18145421713686158</v>
      </c>
      <c r="AF183" s="16">
        <f t="shared" si="109"/>
        <v>-7.9795405799625865E-2</v>
      </c>
      <c r="AG183" s="16">
        <f t="shared" si="89"/>
        <v>1.9001841184001718</v>
      </c>
      <c r="AH183" s="16">
        <f t="shared" si="90"/>
        <v>-0.83561553550107004</v>
      </c>
      <c r="AI183" s="16">
        <f t="shared" si="91"/>
        <v>-13.124315609195012</v>
      </c>
      <c r="AJ183" s="16">
        <f t="shared" si="115"/>
        <v>0.40667208934476329</v>
      </c>
      <c r="AK183" s="16">
        <f t="shared" si="116"/>
        <v>0</v>
      </c>
      <c r="AL183" s="9">
        <f t="shared" si="92"/>
        <v>0</v>
      </c>
      <c r="AM183" s="16">
        <f t="shared" si="110"/>
        <v>42.936732491133661</v>
      </c>
      <c r="AN183" s="16">
        <f t="shared" si="111"/>
        <v>59.489529522389319</v>
      </c>
      <c r="AO183" s="16">
        <f t="shared" si="112"/>
        <v>-16.552797031255658</v>
      </c>
    </row>
    <row r="184" spans="1:41">
      <c r="A184" s="4">
        <v>170</v>
      </c>
      <c r="B184" s="5">
        <f t="shared" si="93"/>
        <v>2.9670597283903604</v>
      </c>
      <c r="C184" s="2">
        <f t="shared" si="94"/>
        <v>12.220797416185823</v>
      </c>
      <c r="D184" s="10">
        <f t="shared" si="95"/>
        <v>2.7402658053952744</v>
      </c>
      <c r="E184" s="5">
        <f t="shared" si="96"/>
        <v>3.2441594832371647</v>
      </c>
      <c r="F184" s="15">
        <f t="shared" si="78"/>
        <v>-3.0520944533000778</v>
      </c>
      <c r="G184" s="15">
        <f t="shared" si="79"/>
        <v>1.7045576740963391</v>
      </c>
      <c r="H184">
        <f t="shared" si="97"/>
        <v>0.39153446431347916</v>
      </c>
      <c r="I184">
        <f t="shared" si="98"/>
        <v>22.433272339077899</v>
      </c>
      <c r="J184" s="11">
        <f t="shared" si="99"/>
        <v>1.4432222422016576</v>
      </c>
      <c r="K184" s="9">
        <f t="shared" si="100"/>
        <v>82.690543377562477</v>
      </c>
      <c r="L184">
        <f t="shared" si="101"/>
        <v>2.8513284305918041</v>
      </c>
      <c r="M184" s="9">
        <f t="shared" si="102"/>
        <v>163.36908507857106</v>
      </c>
      <c r="N184" s="16">
        <f t="shared" si="103"/>
        <v>3.3028234522869191</v>
      </c>
      <c r="O184" s="16">
        <f t="shared" si="80"/>
        <v>0.77621272177079015</v>
      </c>
      <c r="P184" s="16">
        <f t="shared" si="81"/>
        <v>-2.4095110108413582</v>
      </c>
      <c r="Q184" s="16">
        <f t="shared" si="104"/>
        <v>1.7433030531756786</v>
      </c>
      <c r="R184" s="16">
        <f t="shared" si="105"/>
        <v>2.3771156637396067</v>
      </c>
      <c r="S184" s="16">
        <f t="shared" si="113"/>
        <v>7.4122854936381183E-2</v>
      </c>
      <c r="T184" s="16">
        <f t="shared" si="106"/>
        <v>-0.23009135268585096</v>
      </c>
      <c r="U184" s="16">
        <f t="shared" si="114"/>
        <v>-0.7235090627649583</v>
      </c>
      <c r="V184" s="16">
        <f t="shared" si="107"/>
        <v>-0.98655521931379775</v>
      </c>
      <c r="W184" s="16">
        <f t="shared" si="82"/>
        <v>-1.6375368800794117</v>
      </c>
      <c r="X184" s="16">
        <f t="shared" si="83"/>
        <v>0.31398681841915604</v>
      </c>
      <c r="Y184" s="9">
        <f>-(B$6/B$7)*(SIN(H184)*COS(L184)-COS(H184)*SIN(L184)*U184)/(COS(L184))^2*T184*crank</f>
        <v>-0.34297260030541865</v>
      </c>
      <c r="Z184">
        <f t="shared" si="84"/>
        <v>5.5615009843932137</v>
      </c>
      <c r="AA184" s="16">
        <f t="shared" si="85"/>
        <v>-17.148246108132767</v>
      </c>
      <c r="AB184" s="16">
        <f t="shared" si="86"/>
        <v>3.2880622735655103</v>
      </c>
      <c r="AC184" s="16">
        <f t="shared" si="87"/>
        <v>-1.5525465970074017</v>
      </c>
      <c r="AD184" s="16">
        <f t="shared" si="88"/>
        <v>-16.644352856115347</v>
      </c>
      <c r="AE184" s="16">
        <f t="shared" si="108"/>
        <v>0.17935230128171706</v>
      </c>
      <c r="AF184" s="16">
        <f t="shared" si="109"/>
        <v>-7.9754660336902455E-2</v>
      </c>
      <c r="AG184" s="16">
        <f t="shared" si="89"/>
        <v>1.8781729070368853</v>
      </c>
      <c r="AH184" s="16">
        <f t="shared" si="90"/>
        <v>-0.83518885001320675</v>
      </c>
      <c r="AI184" s="16">
        <f t="shared" si="91"/>
        <v>-13.288031083830219</v>
      </c>
      <c r="AJ184" s="16">
        <f t="shared" si="115"/>
        <v>0.61779248208287807</v>
      </c>
      <c r="AK184" s="16">
        <f t="shared" si="116"/>
        <v>0</v>
      </c>
      <c r="AL184" s="9">
        <f t="shared" si="92"/>
        <v>0</v>
      </c>
      <c r="AM184" s="16">
        <f t="shared" si="110"/>
        <v>43.33195755579456</v>
      </c>
      <c r="AN184" s="16">
        <f t="shared" si="111"/>
        <v>59.489529522389319</v>
      </c>
      <c r="AO184" s="16">
        <f t="shared" si="112"/>
        <v>-16.157571966594759</v>
      </c>
    </row>
    <row r="185" spans="1:41">
      <c r="A185" s="4">
        <v>171</v>
      </c>
      <c r="B185" s="5">
        <f t="shared" si="93"/>
        <v>2.9845130209103035</v>
      </c>
      <c r="C185" s="2">
        <f t="shared" si="94"/>
        <v>12.186356028358247</v>
      </c>
      <c r="D185" s="10">
        <f t="shared" si="95"/>
        <v>2.7287853427860824</v>
      </c>
      <c r="E185" s="5">
        <f t="shared" si="96"/>
        <v>3.2372712056716493</v>
      </c>
      <c r="F185" s="15">
        <f t="shared" si="78"/>
        <v>-3.0469303395120679</v>
      </c>
      <c r="G185" s="15">
        <f t="shared" si="79"/>
        <v>1.70369349782146</v>
      </c>
      <c r="H185">
        <f t="shared" si="97"/>
        <v>0.38752330310077138</v>
      </c>
      <c r="I185">
        <f t="shared" si="98"/>
        <v>22.203449730643168</v>
      </c>
      <c r="J185" s="11">
        <f t="shared" si="99"/>
        <v>1.4444920786606077</v>
      </c>
      <c r="K185" s="9">
        <f t="shared" si="100"/>
        <v>82.763299647332147</v>
      </c>
      <c r="L185">
        <f t="shared" si="101"/>
        <v>2.8542316824795968</v>
      </c>
      <c r="M185" s="9">
        <f t="shared" si="102"/>
        <v>163.53542915860498</v>
      </c>
      <c r="N185" s="16">
        <f t="shared" si="103"/>
        <v>3.3067620984638753</v>
      </c>
      <c r="O185" s="16">
        <f t="shared" si="80"/>
        <v>0.74757077118568849</v>
      </c>
      <c r="P185" s="16">
        <f t="shared" si="81"/>
        <v>-2.403808060760162</v>
      </c>
      <c r="Q185" s="16">
        <f t="shared" si="104"/>
        <v>1.7405409427041867</v>
      </c>
      <c r="R185" s="16">
        <f t="shared" si="105"/>
        <v>2.3492026738465559</v>
      </c>
      <c r="S185" s="16">
        <f t="shared" si="113"/>
        <v>7.1387750127133526E-2</v>
      </c>
      <c r="T185" s="16">
        <f t="shared" si="106"/>
        <v>-0.22954676106847371</v>
      </c>
      <c r="U185" s="16">
        <f t="shared" si="114"/>
        <v>-0.72407650640532883</v>
      </c>
      <c r="V185" s="16">
        <f t="shared" si="107"/>
        <v>-0.97728379906657858</v>
      </c>
      <c r="W185" s="16">
        <f t="shared" si="82"/>
        <v>-1.6445009479783435</v>
      </c>
      <c r="X185" s="16">
        <f t="shared" si="83"/>
        <v>0.33955808519791131</v>
      </c>
      <c r="Y185" s="9">
        <f>-(B$6/B$7)*(SIN(H185)*COS(L185)-COS(H185)*SIN(L185)*U185)/(COS(L185))^2*T185*crank</f>
        <v>-0.33795801402884124</v>
      </c>
      <c r="Z185">
        <f t="shared" si="84"/>
        <v>5.5639850779530136</v>
      </c>
      <c r="AA185" s="16">
        <f t="shared" si="85"/>
        <v>-17.221173656634047</v>
      </c>
      <c r="AB185" s="16">
        <f t="shared" si="86"/>
        <v>3.5558439530825843</v>
      </c>
      <c r="AC185" s="16">
        <f t="shared" si="87"/>
        <v>-1.7623168685495272</v>
      </c>
      <c r="AD185" s="16">
        <f t="shared" si="88"/>
        <v>-16.849820867689182</v>
      </c>
      <c r="AE185" s="16">
        <f t="shared" si="108"/>
        <v>0.17722485906869459</v>
      </c>
      <c r="AF185" s="16">
        <f t="shared" si="109"/>
        <v>-7.9697014296762791E-2</v>
      </c>
      <c r="AG185" s="16">
        <f t="shared" si="89"/>
        <v>1.8558943842789912</v>
      </c>
      <c r="AH185" s="16">
        <f t="shared" si="90"/>
        <v>-0.83458518209250232</v>
      </c>
      <c r="AI185" s="16">
        <f t="shared" si="91"/>
        <v>-13.445081433765267</v>
      </c>
      <c r="AJ185" s="16">
        <f t="shared" si="115"/>
        <v>0.8314300966121273</v>
      </c>
      <c r="AK185" s="16">
        <f t="shared" si="116"/>
        <v>0</v>
      </c>
      <c r="AL185" s="9">
        <f t="shared" si="92"/>
        <v>0</v>
      </c>
      <c r="AM185" s="16">
        <f t="shared" si="110"/>
        <v>43.691152705542564</v>
      </c>
      <c r="AN185" s="16">
        <f t="shared" si="111"/>
        <v>59.489529522389319</v>
      </c>
      <c r="AO185" s="16">
        <f t="shared" si="112"/>
        <v>-15.798376816846755</v>
      </c>
    </row>
    <row r="186" spans="1:41">
      <c r="A186" s="4">
        <v>172</v>
      </c>
      <c r="B186" s="5">
        <f t="shared" si="93"/>
        <v>3.0019663134302466</v>
      </c>
      <c r="C186" s="2">
        <f t="shared" si="94"/>
        <v>12.15218989923823</v>
      </c>
      <c r="D186" s="10">
        <f t="shared" si="95"/>
        <v>2.7173966330794102</v>
      </c>
      <c r="E186" s="5">
        <f t="shared" si="96"/>
        <v>3.2304379798476459</v>
      </c>
      <c r="F186" s="15">
        <f t="shared" si="78"/>
        <v>-3.0417519302880183</v>
      </c>
      <c r="G186" s="15">
        <f t="shared" si="79"/>
        <v>1.7029195793775302</v>
      </c>
      <c r="H186">
        <f t="shared" si="97"/>
        <v>0.38352201974450167</v>
      </c>
      <c r="I186">
        <f t="shared" si="98"/>
        <v>21.974193081692974</v>
      </c>
      <c r="J186" s="11">
        <f t="shared" si="99"/>
        <v>1.4457140798084018</v>
      </c>
      <c r="K186" s="9">
        <f t="shared" si="100"/>
        <v>82.833315155660884</v>
      </c>
      <c r="L186">
        <f t="shared" si="101"/>
        <v>2.8571300385820999</v>
      </c>
      <c r="M186" s="9">
        <f t="shared" si="102"/>
        <v>163.7014927308044</v>
      </c>
      <c r="N186" s="16">
        <f t="shared" si="103"/>
        <v>3.310653941554814</v>
      </c>
      <c r="O186" s="16">
        <f t="shared" si="80"/>
        <v>0.71881188717951172</v>
      </c>
      <c r="P186" s="16">
        <f t="shared" si="81"/>
        <v>-2.3976569686235387</v>
      </c>
      <c r="Q186" s="16">
        <f t="shared" si="104"/>
        <v>1.7374275580836174</v>
      </c>
      <c r="R186" s="16">
        <f t="shared" si="105"/>
        <v>2.3209543268642872</v>
      </c>
      <c r="S186" s="16">
        <f t="shared" si="113"/>
        <v>6.8641478998699851E-2</v>
      </c>
      <c r="T186" s="16">
        <f t="shared" si="106"/>
        <v>-0.22895937503709937</v>
      </c>
      <c r="U186" s="16">
        <f t="shared" si="114"/>
        <v>-0.72463558416408913</v>
      </c>
      <c r="V186" s="16">
        <f t="shared" si="107"/>
        <v>-0.96800933462834537</v>
      </c>
      <c r="W186" s="16">
        <f t="shared" si="82"/>
        <v>-1.6509360179628494</v>
      </c>
      <c r="X186" s="16">
        <f t="shared" si="83"/>
        <v>0.36534058899716187</v>
      </c>
      <c r="Y186" s="9">
        <f>-(B$6/B$7)*(SIN(H186)*COS(L186)-COS(H186)*SIN(L186)*U186)/(COS(L186))^2*T186*crank</f>
        <v>-0.33293386116023849</v>
      </c>
      <c r="Z186">
        <f t="shared" si="84"/>
        <v>5.5651511418016346</v>
      </c>
      <c r="AA186" s="16">
        <f t="shared" si="85"/>
        <v>-17.288561551929583</v>
      </c>
      <c r="AB186" s="16">
        <f t="shared" si="86"/>
        <v>3.8258377015055061</v>
      </c>
      <c r="AC186" s="16">
        <f t="shared" si="87"/>
        <v>-1.9740769454458507</v>
      </c>
      <c r="AD186" s="16">
        <f t="shared" si="88"/>
        <v>-17.046770024414315</v>
      </c>
      <c r="AE186" s="16">
        <f t="shared" si="108"/>
        <v>0.17507295506089388</v>
      </c>
      <c r="AF186" s="16">
        <f t="shared" si="109"/>
        <v>-7.9622267387291626E-2</v>
      </c>
      <c r="AG186" s="16">
        <f t="shared" si="89"/>
        <v>1.8333596982052007</v>
      </c>
      <c r="AH186" s="16">
        <f t="shared" si="90"/>
        <v>-0.83380243428692524</v>
      </c>
      <c r="AI186" s="16">
        <f t="shared" si="91"/>
        <v>-13.595419054028349</v>
      </c>
      <c r="AJ186" s="16">
        <f t="shared" si="115"/>
        <v>1.0475835882583131</v>
      </c>
      <c r="AK186" s="16">
        <f t="shared" si="116"/>
        <v>0</v>
      </c>
      <c r="AL186" s="9">
        <f t="shared" si="92"/>
        <v>0</v>
      </c>
      <c r="AM186" s="16">
        <f t="shared" si="110"/>
        <v>44.014712376978679</v>
      </c>
      <c r="AN186" s="16">
        <f t="shared" si="111"/>
        <v>59.489529522389319</v>
      </c>
      <c r="AO186" s="16">
        <f t="shared" si="112"/>
        <v>-15.47481714541064</v>
      </c>
    </row>
    <row r="187" spans="1:41">
      <c r="A187" s="4">
        <v>173</v>
      </c>
      <c r="B187" s="5">
        <f t="shared" si="93"/>
        <v>3.0194196059501901</v>
      </c>
      <c r="C187" s="2">
        <f t="shared" si="94"/>
        <v>12.118309436159677</v>
      </c>
      <c r="D187" s="10">
        <f t="shared" si="95"/>
        <v>2.7061031453865589</v>
      </c>
      <c r="E187" s="5">
        <f t="shared" si="96"/>
        <v>3.2236618872319354</v>
      </c>
      <c r="F187" s="15">
        <f t="shared" si="78"/>
        <v>-3.0365608030215427</v>
      </c>
      <c r="G187" s="15">
        <f t="shared" si="79"/>
        <v>1.7022361545076048</v>
      </c>
      <c r="H187">
        <f t="shared" si="97"/>
        <v>0.37953136423348466</v>
      </c>
      <c r="I187">
        <f t="shared" si="98"/>
        <v>21.745545363421076</v>
      </c>
      <c r="J187" s="11">
        <f t="shared" si="99"/>
        <v>1.4468880584628332</v>
      </c>
      <c r="K187" s="9">
        <f t="shared" si="100"/>
        <v>82.900579177798264</v>
      </c>
      <c r="L187">
        <f t="shared" si="101"/>
        <v>2.8600229106754935</v>
      </c>
      <c r="M187" s="9">
        <f t="shared" si="102"/>
        <v>163.86724209242701</v>
      </c>
      <c r="N187" s="16">
        <f t="shared" si="103"/>
        <v>3.3144984344945585</v>
      </c>
      <c r="O187" s="16">
        <f t="shared" si="80"/>
        <v>0.68994532561397126</v>
      </c>
      <c r="P187" s="16">
        <f t="shared" si="81"/>
        <v>-2.3910540245495664</v>
      </c>
      <c r="Q187" s="16">
        <f t="shared" si="104"/>
        <v>1.733959577368275</v>
      </c>
      <c r="R187" s="16">
        <f t="shared" si="105"/>
        <v>2.2923848777303188</v>
      </c>
      <c r="S187" s="16">
        <f t="shared" si="113"/>
        <v>6.5884925420766474E-2</v>
      </c>
      <c r="T187" s="16">
        <f t="shared" si="106"/>
        <v>-0.22832884032410011</v>
      </c>
      <c r="U187" s="16">
        <f t="shared" si="114"/>
        <v>-0.72518628168383747</v>
      </c>
      <c r="V187" s="16">
        <f t="shared" si="107"/>
        <v>-0.9587340370371451</v>
      </c>
      <c r="W187" s="16">
        <f t="shared" si="82"/>
        <v>-1.6568394543432259</v>
      </c>
      <c r="X187" s="16">
        <f t="shared" si="83"/>
        <v>0.39133687909809328</v>
      </c>
      <c r="Y187" s="9">
        <f>-(B$6/B$7)*(SIN(H187)*COS(L187)-COS(H187)*SIN(L187)*U187)/(COS(L187))^2*T187*crank</f>
        <v>-0.32790204183171545</v>
      </c>
      <c r="Z187">
        <f t="shared" si="84"/>
        <v>5.5649820129131866</v>
      </c>
      <c r="AA187" s="16">
        <f t="shared" si="85"/>
        <v>-17.350382193141336</v>
      </c>
      <c r="AB187" s="16">
        <f t="shared" si="86"/>
        <v>4.098070214844423</v>
      </c>
      <c r="AC187" s="16">
        <f t="shared" si="87"/>
        <v>-2.1878328044025688</v>
      </c>
      <c r="AD187" s="16">
        <f t="shared" si="88"/>
        <v>-17.235132039661494</v>
      </c>
      <c r="AE187" s="16">
        <f t="shared" si="108"/>
        <v>0.17289766146179777</v>
      </c>
      <c r="AF187" s="16">
        <f t="shared" si="109"/>
        <v>-7.9530219611711167E-2</v>
      </c>
      <c r="AG187" s="16">
        <f t="shared" si="89"/>
        <v>1.81058007690413</v>
      </c>
      <c r="AH187" s="16">
        <f t="shared" si="90"/>
        <v>-0.83283851223511574</v>
      </c>
      <c r="AI187" s="16">
        <f t="shared" si="91"/>
        <v>-13.738995616574247</v>
      </c>
      <c r="AJ187" s="16">
        <f t="shared" si="115"/>
        <v>1.2662468779374623</v>
      </c>
      <c r="AK187" s="16">
        <f t="shared" si="116"/>
        <v>0</v>
      </c>
      <c r="AL187" s="9">
        <f t="shared" si="92"/>
        <v>0</v>
      </c>
      <c r="AM187" s="16">
        <f t="shared" si="110"/>
        <v>44.303051129906905</v>
      </c>
      <c r="AN187" s="16">
        <f t="shared" si="111"/>
        <v>59.489529522389319</v>
      </c>
      <c r="AO187" s="16">
        <f t="shared" si="112"/>
        <v>-15.186478392482414</v>
      </c>
    </row>
    <row r="188" spans="1:41">
      <c r="A188" s="4">
        <v>174</v>
      </c>
      <c r="B188" s="5">
        <f t="shared" si="93"/>
        <v>3.0368728984701332</v>
      </c>
      <c r="C188" s="2">
        <f t="shared" si="94"/>
        <v>12.084724959439846</v>
      </c>
      <c r="D188" s="10">
        <f t="shared" si="95"/>
        <v>2.6949083198132819</v>
      </c>
      <c r="E188" s="5">
        <f t="shared" si="96"/>
        <v>3.2169449918879693</v>
      </c>
      <c r="F188" s="15">
        <f t="shared" si="78"/>
        <v>-3.0313585389802946</v>
      </c>
      <c r="G188" s="15">
        <f t="shared" si="79"/>
        <v>1.7016434313895195</v>
      </c>
      <c r="H188">
        <f t="shared" si="97"/>
        <v>0.375552092773901</v>
      </c>
      <c r="I188">
        <f t="shared" si="98"/>
        <v>21.517549903250071</v>
      </c>
      <c r="J188" s="11">
        <f t="shared" si="99"/>
        <v>1.4480138429060923</v>
      </c>
      <c r="K188" s="9">
        <f t="shared" si="100"/>
        <v>82.965081875038493</v>
      </c>
      <c r="L188">
        <f t="shared" si="101"/>
        <v>2.8629097049931604</v>
      </c>
      <c r="M188" s="9">
        <f t="shared" si="102"/>
        <v>164.03264322315167</v>
      </c>
      <c r="N188" s="16">
        <f t="shared" si="103"/>
        <v>3.3182950540711325</v>
      </c>
      <c r="O188" s="16">
        <f t="shared" si="80"/>
        <v>0.66098038766767186</v>
      </c>
      <c r="P188" s="16">
        <f t="shared" si="81"/>
        <v>-2.3839954792891902</v>
      </c>
      <c r="Q188" s="16">
        <f t="shared" si="104"/>
        <v>1.7301336723953573</v>
      </c>
      <c r="R188" s="16">
        <f t="shared" si="105"/>
        <v>2.2635086953822752</v>
      </c>
      <c r="S188" s="16">
        <f t="shared" si="113"/>
        <v>6.3118977590464337E-2</v>
      </c>
      <c r="T188" s="16">
        <f t="shared" si="106"/>
        <v>-0.2276547989025641</v>
      </c>
      <c r="U188" s="16">
        <f t="shared" si="114"/>
        <v>-0.72572858775353566</v>
      </c>
      <c r="V188" s="16">
        <f t="shared" si="107"/>
        <v>-0.94946014581250826</v>
      </c>
      <c r="W188" s="16">
        <f t="shared" si="82"/>
        <v>-1.6622087027782744</v>
      </c>
      <c r="X188" s="16">
        <f t="shared" si="83"/>
        <v>0.41754891714230341</v>
      </c>
      <c r="Y188" s="9">
        <f>-(B$6/B$7)*(SIN(H188)*COS(L188)-COS(H188)*SIN(L188)*U188)/(COS(L188))^2*T188*crank</f>
        <v>-0.32286443173848745</v>
      </c>
      <c r="Z188">
        <f t="shared" si="84"/>
        <v>5.5634606810526179</v>
      </c>
      <c r="AA188" s="16">
        <f t="shared" si="85"/>
        <v>-17.406608831270823</v>
      </c>
      <c r="AB188" s="16">
        <f t="shared" si="86"/>
        <v>4.3725620353621126</v>
      </c>
      <c r="AC188" s="16">
        <f t="shared" si="87"/>
        <v>-2.403585925100244</v>
      </c>
      <c r="AD188" s="16">
        <f t="shared" si="88"/>
        <v>-17.414838500501752</v>
      </c>
      <c r="AE188" s="16">
        <f t="shared" si="108"/>
        <v>0.17070005819263412</v>
      </c>
      <c r="AF188" s="16">
        <f t="shared" si="109"/>
        <v>-7.9420671646565549E-2</v>
      </c>
      <c r="AG188" s="16">
        <f t="shared" si="89"/>
        <v>1.7875668292844318</v>
      </c>
      <c r="AH188" s="16">
        <f t="shared" si="90"/>
        <v>-0.83169132862672512</v>
      </c>
      <c r="AI188" s="16">
        <f t="shared" si="91"/>
        <v>-13.875762544637627</v>
      </c>
      <c r="AJ188" s="16">
        <f t="shared" si="115"/>
        <v>1.4874091166134562</v>
      </c>
      <c r="AK188" s="16">
        <f t="shared" si="116"/>
        <v>0</v>
      </c>
      <c r="AL188" s="9">
        <f t="shared" si="92"/>
        <v>0</v>
      </c>
      <c r="AM188" s="16">
        <f t="shared" si="110"/>
        <v>44.556604185666089</v>
      </c>
      <c r="AN188" s="16">
        <f t="shared" si="111"/>
        <v>59.489529522389319</v>
      </c>
      <c r="AO188" s="16">
        <f t="shared" si="112"/>
        <v>-14.93292533672323</v>
      </c>
    </row>
    <row r="189" spans="1:41">
      <c r="A189" s="4">
        <v>175</v>
      </c>
      <c r="B189" s="5">
        <f t="shared" si="93"/>
        <v>3.0543261909900763</v>
      </c>
      <c r="C189" s="2">
        <f t="shared" si="94"/>
        <v>12.051446699235688</v>
      </c>
      <c r="D189" s="10">
        <f t="shared" si="95"/>
        <v>2.6838155664118961</v>
      </c>
      <c r="E189" s="5">
        <f t="shared" si="96"/>
        <v>3.2102893398471379</v>
      </c>
      <c r="F189" s="15">
        <f t="shared" si="78"/>
        <v>-3.0261467228242962</v>
      </c>
      <c r="G189" s="15">
        <f t="shared" si="79"/>
        <v>1.7011415905724776</v>
      </c>
      <c r="H189">
        <f t="shared" si="97"/>
        <v>0.37158496784635842</v>
      </c>
      <c r="I189">
        <f t="shared" si="98"/>
        <v>21.290250388100738</v>
      </c>
      <c r="J189" s="11">
        <f t="shared" si="99"/>
        <v>1.4490912769590287</v>
      </c>
      <c r="K189" s="9">
        <f t="shared" si="100"/>
        <v>83.02681429897541</v>
      </c>
      <c r="L189">
        <f t="shared" si="101"/>
        <v>2.8657898222215796</v>
      </c>
      <c r="M189" s="9">
        <f t="shared" si="102"/>
        <v>164.19766178484301</v>
      </c>
      <c r="N189" s="16">
        <f t="shared" si="103"/>
        <v>3.3220433011156549</v>
      </c>
      <c r="O189" s="16">
        <f t="shared" si="80"/>
        <v>0.63192641826479767</v>
      </c>
      <c r="P189" s="16">
        <f t="shared" si="81"/>
        <v>-2.3764775544939147</v>
      </c>
      <c r="Q189" s="16">
        <f t="shared" si="104"/>
        <v>1.7259465163003278</v>
      </c>
      <c r="R189" s="16">
        <f t="shared" si="105"/>
        <v>2.2343402624647752</v>
      </c>
      <c r="S189" s="16">
        <f t="shared" si="113"/>
        <v>6.0344527882319483E-2</v>
      </c>
      <c r="T189" s="16">
        <f t="shared" si="106"/>
        <v>-0.22693688996678735</v>
      </c>
      <c r="U189" s="16">
        <f t="shared" si="114"/>
        <v>-0.72626249426869871</v>
      </c>
      <c r="V189" s="16">
        <f t="shared" si="107"/>
        <v>-0.94018992867811524</v>
      </c>
      <c r="W189" s="16">
        <f t="shared" si="82"/>
        <v>-1.6670413076106816</v>
      </c>
      <c r="X189" s="16">
        <f t="shared" si="83"/>
        <v>0.44397807582097043</v>
      </c>
      <c r="Y189" s="9">
        <f>-(B$6/B$7)*(SIN(H189)*COS(L189)-COS(H189)*SIN(L189)*U189)/(COS(L189))^2*T189*crank</f>
        <v>-0.31782288321793667</v>
      </c>
      <c r="Z189">
        <f t="shared" si="84"/>
        <v>5.5605703160495166</v>
      </c>
      <c r="AA189" s="16">
        <f t="shared" si="85"/>
        <v>-17.4572157507348</v>
      </c>
      <c r="AB189" s="16">
        <f t="shared" si="86"/>
        <v>4.6493275378469763</v>
      </c>
      <c r="AC189" s="16">
        <f t="shared" si="87"/>
        <v>-2.6213332660369257</v>
      </c>
      <c r="AD189" s="16">
        <f t="shared" si="88"/>
        <v>-17.585821472486355</v>
      </c>
      <c r="AE189" s="16">
        <f t="shared" si="108"/>
        <v>0.1684812328940814</v>
      </c>
      <c r="AF189" s="16">
        <f t="shared" si="109"/>
        <v>-7.9293425222621103E-2</v>
      </c>
      <c r="AG189" s="16">
        <f t="shared" si="89"/>
        <v>1.7643313450926572</v>
      </c>
      <c r="AH189" s="16">
        <f t="shared" si="90"/>
        <v>-0.83035880719119359</v>
      </c>
      <c r="AI189" s="16">
        <f t="shared" si="91"/>
        <v>-14.005671489034233</v>
      </c>
      <c r="AJ189" s="16">
        <f t="shared" si="115"/>
        <v>1.7110546526497963</v>
      </c>
      <c r="AK189" s="16">
        <f t="shared" si="116"/>
        <v>0</v>
      </c>
      <c r="AL189" s="9">
        <f t="shared" si="92"/>
        <v>0</v>
      </c>
      <c r="AM189" s="16">
        <f t="shared" si="110"/>
        <v>44.775827854705227</v>
      </c>
      <c r="AN189" s="16">
        <f t="shared" si="111"/>
        <v>59.489529522389319</v>
      </c>
      <c r="AO189" s="16">
        <f t="shared" si="112"/>
        <v>-14.713701667684091</v>
      </c>
    </row>
    <row r="190" spans="1:41">
      <c r="A190" s="4">
        <v>176</v>
      </c>
      <c r="B190" s="5">
        <f t="shared" si="93"/>
        <v>3.0717794835100198</v>
      </c>
      <c r="C190" s="2">
        <f t="shared" si="94"/>
        <v>12.018484792427634</v>
      </c>
      <c r="D190" s="10">
        <f t="shared" si="95"/>
        <v>2.6728282641425447</v>
      </c>
      <c r="E190" s="5">
        <f t="shared" si="96"/>
        <v>3.2036969584855273</v>
      </c>
      <c r="F190" s="15">
        <f t="shared" si="78"/>
        <v>-3.0209269421232365</v>
      </c>
      <c r="G190" s="15">
        <f t="shared" si="79"/>
        <v>1.7007307849220541</v>
      </c>
      <c r="H190">
        <f t="shared" si="97"/>
        <v>0.36763075824581543</v>
      </c>
      <c r="I190">
        <f t="shared" si="98"/>
        <v>21.063690866679515</v>
      </c>
      <c r="J190" s="11">
        <f t="shared" si="99"/>
        <v>1.4501202200525396</v>
      </c>
      <c r="K190" s="9">
        <f t="shared" si="100"/>
        <v>83.085768395592723</v>
      </c>
      <c r="L190">
        <f t="shared" si="101"/>
        <v>2.8686626575087826</v>
      </c>
      <c r="M190" s="9">
        <f t="shared" si="102"/>
        <v>164.36226312203601</v>
      </c>
      <c r="N190" s="16">
        <f t="shared" si="103"/>
        <v>3.325742700690907</v>
      </c>
      <c r="O190" s="16">
        <f t="shared" si="80"/>
        <v>0.6027928042027122</v>
      </c>
      <c r="P190" s="16">
        <f t="shared" si="81"/>
        <v>-2.3684964530062005</v>
      </c>
      <c r="Q190" s="16">
        <f t="shared" si="104"/>
        <v>1.7213947910712477</v>
      </c>
      <c r="R190" s="16">
        <f t="shared" si="105"/>
        <v>2.204894174026383</v>
      </c>
      <c r="S190" s="16">
        <f t="shared" si="113"/>
        <v>5.756247266945199E-2</v>
      </c>
      <c r="T190" s="16">
        <f t="shared" si="106"/>
        <v>-0.22617475091493466</v>
      </c>
      <c r="U190" s="16">
        <f t="shared" si="114"/>
        <v>-0.7267879961932715</v>
      </c>
      <c r="V190" s="16">
        <f t="shared" si="107"/>
        <v>-0.93092568123875974</v>
      </c>
      <c r="W190" s="16">
        <f t="shared" si="82"/>
        <v>-1.6713349290293062</v>
      </c>
      <c r="X190" s="16">
        <f t="shared" si="83"/>
        <v>0.47062513759167385</v>
      </c>
      <c r="Y190" s="9">
        <f>-(B$6/B$7)*(SIN(H190)*COS(L190)-COS(H190)*SIN(L190)*U190)/(COS(L190))^2*T190*crank</f>
        <v>-0.31277922619491161</v>
      </c>
      <c r="Z190">
        <f t="shared" si="84"/>
        <v>5.5562942953440286</v>
      </c>
      <c r="AA190" s="16">
        <f t="shared" si="85"/>
        <v>-17.502178449088291</v>
      </c>
      <c r="AB190" s="16">
        <f t="shared" si="86"/>
        <v>4.9283749161756276</v>
      </c>
      <c r="AC190" s="16">
        <f t="shared" si="87"/>
        <v>-2.8410672419997947</v>
      </c>
      <c r="AD190" s="16">
        <f t="shared" si="88"/>
        <v>-17.748014106621728</v>
      </c>
      <c r="AE190" s="16">
        <f t="shared" si="108"/>
        <v>0.16624228085204482</v>
      </c>
      <c r="AF190" s="16">
        <f t="shared" si="109"/>
        <v>-7.9148283508235495E-2</v>
      </c>
      <c r="AG190" s="16">
        <f t="shared" si="89"/>
        <v>1.7408850941359839</v>
      </c>
      <c r="AH190" s="16">
        <f t="shared" si="90"/>
        <v>-0.82883888671238271</v>
      </c>
      <c r="AI190" s="16">
        <f t="shared" si="91"/>
        <v>-14.12867480589847</v>
      </c>
      <c r="AJ190" s="16">
        <f t="shared" si="115"/>
        <v>1.9371630024860083</v>
      </c>
      <c r="AK190" s="16">
        <f t="shared" si="116"/>
        <v>0</v>
      </c>
      <c r="AL190" s="9">
        <f t="shared" si="92"/>
        <v>0</v>
      </c>
      <c r="AM190" s="16">
        <f t="shared" si="110"/>
        <v>44.961199847634823</v>
      </c>
      <c r="AN190" s="16">
        <f t="shared" si="111"/>
        <v>59.489529522389319</v>
      </c>
      <c r="AO190" s="16">
        <f t="shared" si="112"/>
        <v>-14.528329674754495</v>
      </c>
    </row>
    <row r="191" spans="1:41">
      <c r="A191" s="4">
        <v>177</v>
      </c>
      <c r="B191" s="5">
        <f t="shared" si="93"/>
        <v>3.0892327760299634</v>
      </c>
      <c r="C191" s="2">
        <f t="shared" si="94"/>
        <v>11.985849279531807</v>
      </c>
      <c r="D191" s="10">
        <f t="shared" si="95"/>
        <v>2.6619497598439357</v>
      </c>
      <c r="E191" s="5">
        <f t="shared" si="96"/>
        <v>3.1971698559063615</v>
      </c>
      <c r="F191" s="15">
        <f t="shared" si="78"/>
        <v>-3.0157007868728818</v>
      </c>
      <c r="G191" s="15">
        <f t="shared" si="79"/>
        <v>1.7004111395736292</v>
      </c>
      <c r="H191">
        <f t="shared" si="97"/>
        <v>0.36369023910434173</v>
      </c>
      <c r="I191">
        <f t="shared" si="98"/>
        <v>20.837915750782557</v>
      </c>
      <c r="J191" s="11">
        <f t="shared" si="99"/>
        <v>1.4511005472955931</v>
      </c>
      <c r="K191" s="9">
        <f t="shared" si="100"/>
        <v>83.141937009161396</v>
      </c>
      <c r="L191">
        <f t="shared" si="101"/>
        <v>2.8715276004854258</v>
      </c>
      <c r="M191" s="9">
        <f t="shared" si="102"/>
        <v>164.5264122631433</v>
      </c>
      <c r="N191" s="16">
        <f t="shared" si="103"/>
        <v>3.3293928022768835</v>
      </c>
      <c r="O191" s="16">
        <f t="shared" si="80"/>
        <v>0.5735889719816949</v>
      </c>
      <c r="P191" s="16">
        <f t="shared" si="81"/>
        <v>-2.360048369171643</v>
      </c>
      <c r="Q191" s="16">
        <f t="shared" si="104"/>
        <v>1.7164751951390191</v>
      </c>
      <c r="R191" s="16">
        <f t="shared" si="105"/>
        <v>2.1751851352036691</v>
      </c>
      <c r="S191" s="16">
        <f t="shared" si="113"/>
        <v>5.4773712116331245E-2</v>
      </c>
      <c r="T191" s="16">
        <f t="shared" si="106"/>
        <v>-0.22536801833377992</v>
      </c>
      <c r="U191" s="16">
        <f t="shared" si="114"/>
        <v>-0.7273050915229704</v>
      </c>
      <c r="V191" s="16">
        <f t="shared" si="107"/>
        <v>-0.92166972661121382</v>
      </c>
      <c r="W191" s="16">
        <f t="shared" si="82"/>
        <v>-1.6750873600370859</v>
      </c>
      <c r="X191" s="16">
        <f t="shared" si="83"/>
        <v>0.49749029347449047</v>
      </c>
      <c r="Y191" s="9">
        <f>-(B$6/B$7)*(SIN(H191)*COS(L191)-COS(H191)*SIN(L191)*U191)/(COS(L191))^2*T191*crank</f>
        <v>-0.30773526899484921</v>
      </c>
      <c r="Z191">
        <f t="shared" si="84"/>
        <v>5.5506162317738719</v>
      </c>
      <c r="AA191" s="16">
        <f t="shared" si="85"/>
        <v>-17.541473814712102</v>
      </c>
      <c r="AB191" s="16">
        <f t="shared" si="86"/>
        <v>5.2097061707056316</v>
      </c>
      <c r="AC191" s="16">
        <f t="shared" si="87"/>
        <v>-3.0627757035649523</v>
      </c>
      <c r="AD191" s="16">
        <f t="shared" si="88"/>
        <v>-17.901351247774588</v>
      </c>
      <c r="AE191" s="16">
        <f t="shared" si="108"/>
        <v>0.16398430484732418</v>
      </c>
      <c r="AF191" s="16">
        <f t="shared" si="109"/>
        <v>-7.8985051494913694E-2</v>
      </c>
      <c r="AG191" s="16">
        <f t="shared" si="89"/>
        <v>1.7172396247079427</v>
      </c>
      <c r="AH191" s="16">
        <f t="shared" si="90"/>
        <v>-0.82712952506610793</v>
      </c>
      <c r="AI191" s="16">
        <f t="shared" si="91"/>
        <v>-14.244726035279861</v>
      </c>
      <c r="AJ191" s="16">
        <f t="shared" si="115"/>
        <v>2.1657088250657681</v>
      </c>
      <c r="AK191" s="16">
        <f t="shared" si="116"/>
        <v>0</v>
      </c>
      <c r="AL191" s="9">
        <f t="shared" si="92"/>
        <v>0</v>
      </c>
      <c r="AM191" s="16">
        <f t="shared" si="110"/>
        <v>45.113219464676348</v>
      </c>
      <c r="AN191" s="16">
        <f t="shared" si="111"/>
        <v>59.489529522389319</v>
      </c>
      <c r="AO191" s="16">
        <f t="shared" si="112"/>
        <v>-14.376310057712971</v>
      </c>
    </row>
    <row r="192" spans="1:41">
      <c r="A192" s="4">
        <v>178</v>
      </c>
      <c r="B192" s="5">
        <f t="shared" si="93"/>
        <v>3.1066860685499069</v>
      </c>
      <c r="C192" s="2">
        <f t="shared" si="94"/>
        <v>11.953550101641584</v>
      </c>
      <c r="D192" s="10">
        <f t="shared" si="95"/>
        <v>2.6511833672138612</v>
      </c>
      <c r="E192" s="5">
        <f t="shared" si="96"/>
        <v>3.190710020328317</v>
      </c>
      <c r="F192" s="15">
        <f t="shared" si="78"/>
        <v>-3.0104698490107489</v>
      </c>
      <c r="G192" s="15">
        <f t="shared" si="79"/>
        <v>1.7001827518942725</v>
      </c>
      <c r="H192">
        <f t="shared" si="97"/>
        <v>0.35976419189667208</v>
      </c>
      <c r="I192">
        <f t="shared" si="98"/>
        <v>20.612969815613962</v>
      </c>
      <c r="J192" s="11">
        <f t="shared" si="99"/>
        <v>1.452032149539384</v>
      </c>
      <c r="K192" s="9">
        <f t="shared" si="100"/>
        <v>83.195313885915525</v>
      </c>
      <c r="L192">
        <f t="shared" si="101"/>
        <v>2.8743840352985437</v>
      </c>
      <c r="M192" s="9">
        <f t="shared" si="102"/>
        <v>164.69007392238919</v>
      </c>
      <c r="N192" s="16">
        <f t="shared" si="103"/>
        <v>3.3329931799516368</v>
      </c>
      <c r="O192" s="16">
        <f t="shared" si="80"/>
        <v>0.54432438534038807</v>
      </c>
      <c r="P192" s="16">
        <f t="shared" si="81"/>
        <v>-2.3511294991710976</v>
      </c>
      <c r="Q192" s="16">
        <f t="shared" si="104"/>
        <v>1.711184450999832</v>
      </c>
      <c r="R192" s="16">
        <f t="shared" si="105"/>
        <v>2.1452279578906461</v>
      </c>
      <c r="S192" s="16">
        <f t="shared" si="113"/>
        <v>5.1979149943428227E-2</v>
      </c>
      <c r="T192" s="16">
        <f t="shared" si="106"/>
        <v>-0.22451632898535143</v>
      </c>
      <c r="U192" s="16">
        <f t="shared" si="114"/>
        <v>-0.72781378124987095</v>
      </c>
      <c r="V192" s="16">
        <f t="shared" si="107"/>
        <v>-0.91242441500859772</v>
      </c>
      <c r="W192" s="16">
        <f t="shared" si="82"/>
        <v>-1.6782965432017878</v>
      </c>
      <c r="X192" s="16">
        <f t="shared" si="83"/>
        <v>0.52457314197917881</v>
      </c>
      <c r="Y192" s="9">
        <f>-(B$6/B$7)*(SIN(H192)*COS(L192)-COS(H192)*SIN(L192)*U192)/(COS(L192))^2*T192*crank</f>
        <v>-0.30269279902629226</v>
      </c>
      <c r="Z192">
        <f t="shared" si="84"/>
        <v>5.5435200015691555</v>
      </c>
      <c r="AA192" s="16">
        <f t="shared" si="85"/>
        <v>-17.575080302226272</v>
      </c>
      <c r="AB192" s="16">
        <f t="shared" si="86"/>
        <v>5.4933170970410128</v>
      </c>
      <c r="AC192" s="16">
        <f t="shared" si="87"/>
        <v>-3.2864419190245995</v>
      </c>
      <c r="AD192" s="16">
        <f t="shared" si="88"/>
        <v>-18.045770043658621</v>
      </c>
      <c r="AE192" s="16">
        <f t="shared" si="108"/>
        <v>0.16170841492908428</v>
      </c>
      <c r="AF192" s="16">
        <f t="shared" si="109"/>
        <v>-7.8803536384735695E-2</v>
      </c>
      <c r="AG192" s="16">
        <f t="shared" si="89"/>
        <v>1.6934065612162041</v>
      </c>
      <c r="AH192" s="16">
        <f t="shared" si="90"/>
        <v>-0.82522870327727216</v>
      </c>
      <c r="AI192" s="16">
        <f t="shared" si="91"/>
        <v>-14.353780379955641</v>
      </c>
      <c r="AJ192" s="16">
        <f t="shared" si="115"/>
        <v>2.3966619004392555</v>
      </c>
      <c r="AK192" s="16">
        <f t="shared" si="116"/>
        <v>0</v>
      </c>
      <c r="AL192" s="9">
        <f t="shared" si="92"/>
        <v>0</v>
      </c>
      <c r="AM192" s="16">
        <f t="shared" si="110"/>
        <v>45.23240765915692</v>
      </c>
      <c r="AN192" s="16">
        <f t="shared" si="111"/>
        <v>59.489529522389319</v>
      </c>
      <c r="AO192" s="16">
        <f t="shared" si="112"/>
        <v>-14.257121863232399</v>
      </c>
    </row>
    <row r="193" spans="1:42">
      <c r="A193" s="4">
        <v>179</v>
      </c>
      <c r="B193" s="5">
        <f t="shared" si="93"/>
        <v>3.12413936106985</v>
      </c>
      <c r="C193" s="2">
        <f t="shared" si="94"/>
        <v>11.921597097399438</v>
      </c>
      <c r="D193" s="10">
        <f t="shared" si="95"/>
        <v>2.6405323657998125</v>
      </c>
      <c r="E193" s="5">
        <f t="shared" si="96"/>
        <v>3.1843194194798876</v>
      </c>
      <c r="F193" s="15">
        <f t="shared" si="78"/>
        <v>-3.0052357219311836</v>
      </c>
      <c r="G193" s="15">
        <f t="shared" si="79"/>
        <v>1.7000456914530839</v>
      </c>
      <c r="H193">
        <f t="shared" si="97"/>
        <v>0.35585340442852276</v>
      </c>
      <c r="I193">
        <f t="shared" si="98"/>
        <v>20.388898199116351</v>
      </c>
      <c r="J193" s="11">
        <f t="shared" si="99"/>
        <v>1.4529149334371454</v>
      </c>
      <c r="K193" s="9">
        <f t="shared" si="100"/>
        <v>83.245893677479359</v>
      </c>
      <c r="L193">
        <f t="shared" si="101"/>
        <v>2.8772313406580317</v>
      </c>
      <c r="M193" s="9">
        <f t="shared" si="102"/>
        <v>164.85321250247284</v>
      </c>
      <c r="N193" s="16">
        <f t="shared" si="103"/>
        <v>3.3365434325657284</v>
      </c>
      <c r="O193" s="16">
        <f t="shared" si="80"/>
        <v>0.51500854250095063</v>
      </c>
      <c r="P193" s="16">
        <f t="shared" si="81"/>
        <v>-2.3417360513699994</v>
      </c>
      <c r="Q193" s="16">
        <f t="shared" si="104"/>
        <v>1.7055193128654258</v>
      </c>
      <c r="R193" s="16">
        <f t="shared" si="105"/>
        <v>2.1150375563933506</v>
      </c>
      <c r="S193" s="16">
        <f t="shared" si="113"/>
        <v>4.9179693164147262E-2</v>
      </c>
      <c r="T193" s="16">
        <f t="shared" si="106"/>
        <v>-0.22361932079521918</v>
      </c>
      <c r="U193" s="16">
        <f t="shared" si="114"/>
        <v>-0.72831406932802523</v>
      </c>
      <c r="V193" s="16">
        <f t="shared" si="107"/>
        <v>-0.90319212327793208</v>
      </c>
      <c r="W193" s="16">
        <f t="shared" si="82"/>
        <v>-1.6809605871654014</v>
      </c>
      <c r="X193" s="16">
        <f t="shared" si="83"/>
        <v>0.55187268821519675</v>
      </c>
      <c r="Y193" s="9">
        <f>-(B$6/B$7)*(SIN(H193)*COS(L193)-COS(H193)*SIN(L193)*U193)/(COS(L193))^2*T193*crank</f>
        <v>-0.29765358333437725</v>
      </c>
      <c r="Z193">
        <f t="shared" si="84"/>
        <v>5.5349897725192232</v>
      </c>
      <c r="AA193" s="16">
        <f t="shared" si="85"/>
        <v>-17.602978105376035</v>
      </c>
      <c r="AB193" s="16">
        <f t="shared" si="86"/>
        <v>5.7791972767123756</v>
      </c>
      <c r="AC193" s="16">
        <f t="shared" si="87"/>
        <v>-3.5120445591382561</v>
      </c>
      <c r="AD193" s="16">
        <f t="shared" si="88"/>
        <v>-18.181210553468389</v>
      </c>
      <c r="AE193" s="16">
        <f t="shared" si="108"/>
        <v>0.15941572811214652</v>
      </c>
      <c r="AF193" s="16">
        <f t="shared" si="109"/>
        <v>-7.8603547979307048E-2</v>
      </c>
      <c r="AG193" s="16">
        <f t="shared" si="89"/>
        <v>1.6693976010126246</v>
      </c>
      <c r="AH193" s="16">
        <f t="shared" si="90"/>
        <v>-0.82313442959294625</v>
      </c>
      <c r="AI193" s="16">
        <f t="shared" si="91"/>
        <v>-14.455795183749796</v>
      </c>
      <c r="AJ193" s="16">
        <f t="shared" si="115"/>
        <v>2.6299871129550882</v>
      </c>
      <c r="AK193" s="16">
        <f t="shared" si="116"/>
        <v>0</v>
      </c>
      <c r="AL193" s="9">
        <f t="shared" si="92"/>
        <v>0</v>
      </c>
      <c r="AM193" s="16">
        <f t="shared" si="110"/>
        <v>45.319306971452583</v>
      </c>
      <c r="AN193" s="16">
        <f t="shared" si="111"/>
        <v>59.489529522389319</v>
      </c>
      <c r="AO193" s="16">
        <f t="shared" si="112"/>
        <v>-14.170222550936735</v>
      </c>
    </row>
    <row r="194" spans="1:42">
      <c r="A194" s="4">
        <v>180</v>
      </c>
      <c r="B194" s="5">
        <f t="shared" si="93"/>
        <v>3.1415926535897931</v>
      </c>
      <c r="C194" s="2">
        <f t="shared" si="94"/>
        <v>11.889999999999997</v>
      </c>
      <c r="D194" s="10">
        <f t="shared" si="95"/>
        <v>2.629999999999999</v>
      </c>
      <c r="E194" s="5">
        <f t="shared" si="96"/>
        <v>3.1779999999999995</v>
      </c>
      <c r="F194" s="15">
        <f t="shared" si="78"/>
        <v>-2.9999999999999987</v>
      </c>
      <c r="G194" s="15">
        <f t="shared" si="79"/>
        <v>1.7000000000000013</v>
      </c>
      <c r="H194">
        <f t="shared" si="97"/>
        <v>0.35195867080765247</v>
      </c>
      <c r="I194">
        <f t="shared" si="98"/>
        <v>20.165746400312781</v>
      </c>
      <c r="J194" s="11">
        <f t="shared" si="99"/>
        <v>1.453748821499125</v>
      </c>
      <c r="K194" s="9">
        <f t="shared" si="100"/>
        <v>83.293671944017134</v>
      </c>
      <c r="L194">
        <f t="shared" si="101"/>
        <v>2.880068889895893</v>
      </c>
      <c r="M194" s="9">
        <f t="shared" si="102"/>
        <v>165.01579209796284</v>
      </c>
      <c r="N194" s="16">
        <f t="shared" si="103"/>
        <v>3.3400431839085862</v>
      </c>
      <c r="O194" s="16">
        <f t="shared" si="80"/>
        <v>0.48565097312837047</v>
      </c>
      <c r="P194" s="16">
        <f t="shared" si="81"/>
        <v>-2.3318642566812571</v>
      </c>
      <c r="Q194" s="16">
        <f t="shared" si="104"/>
        <v>1.6994765743361486</v>
      </c>
      <c r="R194" s="16">
        <f t="shared" si="105"/>
        <v>2.0846289420710828</v>
      </c>
      <c r="S194" s="16">
        <f t="shared" si="113"/>
        <v>4.6376251794461643E-2</v>
      </c>
      <c r="T194" s="16">
        <f t="shared" si="106"/>
        <v>-0.2226766338420782</v>
      </c>
      <c r="U194" s="16">
        <f t="shared" si="114"/>
        <v>-0.72880596263989583</v>
      </c>
      <c r="V194" s="16">
        <f t="shared" si="107"/>
        <v>-0.89397525439064651</v>
      </c>
      <c r="W194" s="16">
        <f t="shared" si="82"/>
        <v>-1.6830777828866106</v>
      </c>
      <c r="X194" s="16">
        <f t="shared" si="83"/>
        <v>0.57938734323628616</v>
      </c>
      <c r="Y194" s="9">
        <f>-(B$6/B$7)*(SIN(H194)*COS(L194)-COS(H194)*SIN(L194)*U194)/(COS(L194))^2*T194*crank</f>
        <v>-0.2926193690269156</v>
      </c>
      <c r="Z194">
        <f t="shared" si="84"/>
        <v>5.5250100322733751</v>
      </c>
      <c r="AA194" s="16">
        <f t="shared" si="85"/>
        <v>-17.625149327122575</v>
      </c>
      <c r="AB194" s="16">
        <f t="shared" si="86"/>
        <v>6.0673300703134156</v>
      </c>
      <c r="AC194" s="16">
        <f t="shared" si="87"/>
        <v>-3.7395576851022687</v>
      </c>
      <c r="AD194" s="16">
        <f t="shared" si="88"/>
        <v>-18.307616355144098</v>
      </c>
      <c r="AE194" s="16">
        <f t="shared" si="108"/>
        <v>0.15710736799824768</v>
      </c>
      <c r="AF194" s="16">
        <f t="shared" si="109"/>
        <v>-7.8384899069850827E-2</v>
      </c>
      <c r="AG194" s="16">
        <f t="shared" si="89"/>
        <v>1.6452245104270771</v>
      </c>
      <c r="AH194" s="16">
        <f t="shared" si="90"/>
        <v>-0.82084474356740256</v>
      </c>
      <c r="AI194" s="16">
        <f t="shared" si="91"/>
        <v>-14.550730408584881</v>
      </c>
      <c r="AJ194" s="16">
        <f t="shared" si="115"/>
        <v>2.8656444394496594</v>
      </c>
      <c r="AK194" s="16">
        <f t="shared" si="116"/>
        <v>0</v>
      </c>
      <c r="AL194" s="9">
        <f t="shared" si="92"/>
        <v>0</v>
      </c>
      <c r="AM194" s="16">
        <f t="shared" si="110"/>
        <v>45.374481330586491</v>
      </c>
      <c r="AN194" s="16">
        <f t="shared" si="111"/>
        <v>59.489529522389319</v>
      </c>
      <c r="AO194" s="16">
        <f t="shared" si="112"/>
        <v>-14.115048191802828</v>
      </c>
      <c r="AP194">
        <v>6</v>
      </c>
    </row>
    <row r="195" spans="1:42">
      <c r="A195" s="4">
        <v>181</v>
      </c>
      <c r="B195" s="5">
        <f t="shared" si="93"/>
        <v>3.1590459461097362</v>
      </c>
      <c r="C195" s="2">
        <f t="shared" si="94"/>
        <v>11.858768434225219</v>
      </c>
      <c r="D195" s="10">
        <f t="shared" si="95"/>
        <v>2.6195894780750728</v>
      </c>
      <c r="E195" s="5">
        <f t="shared" si="96"/>
        <v>3.1717536868450438</v>
      </c>
      <c r="F195" s="15">
        <f t="shared" si="78"/>
        <v>-2.9947642780688137</v>
      </c>
      <c r="G195" s="15">
        <f t="shared" si="79"/>
        <v>1.7000456914530839</v>
      </c>
      <c r="H195">
        <f t="shared" si="97"/>
        <v>0.34808079139764003</v>
      </c>
      <c r="I195">
        <f t="shared" si="98"/>
        <v>19.943560276658385</v>
      </c>
      <c r="J195" s="11">
        <f t="shared" si="99"/>
        <v>1.4545337521422592</v>
      </c>
      <c r="K195" s="9">
        <f t="shared" si="100"/>
        <v>83.338645157079213</v>
      </c>
      <c r="L195">
        <f t="shared" si="101"/>
        <v>2.8828960510382955</v>
      </c>
      <c r="M195" s="9">
        <f t="shared" si="102"/>
        <v>165.1777764994259</v>
      </c>
      <c r="N195" s="16">
        <f t="shared" si="103"/>
        <v>3.3434920828650974</v>
      </c>
      <c r="O195" s="16">
        <f t="shared" si="80"/>
        <v>0.45626123500881455</v>
      </c>
      <c r="P195" s="16">
        <f t="shared" si="81"/>
        <v>-2.3215103789371558</v>
      </c>
      <c r="Q195" s="16">
        <f t="shared" si="104"/>
        <v>1.693053076091108</v>
      </c>
      <c r="R195" s="16">
        <f t="shared" si="105"/>
        <v>2.054017216967404</v>
      </c>
      <c r="S195" s="16">
        <f t="shared" si="113"/>
        <v>4.3569738535719459E-2</v>
      </c>
      <c r="T195" s="16">
        <f t="shared" si="106"/>
        <v>-0.22168791134819246</v>
      </c>
      <c r="U195" s="16">
        <f t="shared" si="114"/>
        <v>-0.72928947096339458</v>
      </c>
      <c r="V195" s="16">
        <f t="shared" si="107"/>
        <v>-0.88477623688582585</v>
      </c>
      <c r="W195" s="16">
        <f t="shared" si="82"/>
        <v>-1.6846466195894685</v>
      </c>
      <c r="X195" s="16">
        <f t="shared" si="83"/>
        <v>0.60711492367096276</v>
      </c>
      <c r="Y195" s="9">
        <f>-(B$6/B$7)*(SIN(H195)*COS(L195)-COS(H195)*SIN(L195)*U195)/(COS(L195))^2*T195*crank</f>
        <v>-0.28759188357471399</v>
      </c>
      <c r="Z195">
        <f t="shared" si="84"/>
        <v>5.5135656167351277</v>
      </c>
      <c r="AA195" s="16">
        <f t="shared" si="85"/>
        <v>-17.641578146657178</v>
      </c>
      <c r="AB195" s="16">
        <f t="shared" si="86"/>
        <v>6.357692613631416</v>
      </c>
      <c r="AC195" s="16">
        <f t="shared" si="87"/>
        <v>-3.9689507401263517</v>
      </c>
      <c r="AD195" s="16">
        <f t="shared" si="88"/>
        <v>-18.424935150167254</v>
      </c>
      <c r="AE195" s="16">
        <f t="shared" si="108"/>
        <v>0.15478446432152762</v>
      </c>
      <c r="AF195" s="16">
        <f t="shared" si="109"/>
        <v>-7.8147405828027539E-2</v>
      </c>
      <c r="AG195" s="16">
        <f t="shared" si="89"/>
        <v>1.6208991200078089</v>
      </c>
      <c r="AH195" s="16">
        <f t="shared" si="90"/>
        <v>-0.81835772015477171</v>
      </c>
      <c r="AI195" s="16">
        <f t="shared" si="91"/>
        <v>-14.638549109427636</v>
      </c>
      <c r="AJ195" s="16">
        <f t="shared" si="115"/>
        <v>3.1035889428310055</v>
      </c>
      <c r="AK195" s="16">
        <f t="shared" si="116"/>
        <v>1</v>
      </c>
      <c r="AL195" s="9">
        <f t="shared" si="92"/>
        <v>220</v>
      </c>
      <c r="AM195" s="16">
        <f t="shared" si="110"/>
        <v>88.550238833971022</v>
      </c>
      <c r="AN195" s="16">
        <f t="shared" si="111"/>
        <v>59.489529522389319</v>
      </c>
      <c r="AO195" s="16">
        <f t="shared" si="112"/>
        <v>29.060709311581704</v>
      </c>
    </row>
    <row r="196" spans="1:42">
      <c r="A196" s="4">
        <v>182</v>
      </c>
      <c r="B196" s="5">
        <f t="shared" si="93"/>
        <v>3.1764992386296798</v>
      </c>
      <c r="C196" s="2">
        <f t="shared" si="94"/>
        <v>11.827911913512581</v>
      </c>
      <c r="D196" s="10">
        <f t="shared" si="95"/>
        <v>2.6093039711708603</v>
      </c>
      <c r="E196" s="5">
        <f t="shared" si="96"/>
        <v>3.1655823827025165</v>
      </c>
      <c r="F196" s="15">
        <f t="shared" si="78"/>
        <v>-2.9895301509892485</v>
      </c>
      <c r="G196" s="15">
        <f t="shared" si="79"/>
        <v>1.7001827518942725</v>
      </c>
      <c r="H196">
        <f t="shared" si="97"/>
        <v>0.34422057275437173</v>
      </c>
      <c r="I196">
        <f t="shared" si="98"/>
        <v>19.722386040401396</v>
      </c>
      <c r="J196" s="11">
        <f t="shared" si="99"/>
        <v>1.4552696797340843</v>
      </c>
      <c r="K196" s="9">
        <f t="shared" si="100"/>
        <v>83.380810702118026</v>
      </c>
      <c r="L196">
        <f t="shared" si="101"/>
        <v>2.8857121868904523</v>
      </c>
      <c r="M196" s="9">
        <f t="shared" si="102"/>
        <v>165.33912919828995</v>
      </c>
      <c r="N196" s="16">
        <f t="shared" si="103"/>
        <v>3.3468898035607388</v>
      </c>
      <c r="O196" s="16">
        <f t="shared" si="80"/>
        <v>0.42684891045237922</v>
      </c>
      <c r="P196" s="16">
        <f t="shared" si="81"/>
        <v>-2.3106707252648442</v>
      </c>
      <c r="Q196" s="16">
        <f t="shared" si="104"/>
        <v>1.6862457135890878</v>
      </c>
      <c r="R196" s="16">
        <f t="shared" si="105"/>
        <v>2.0232175664360112</v>
      </c>
      <c r="S196" s="16">
        <f t="shared" si="113"/>
        <v>4.0761068431131572E-2</v>
      </c>
      <c r="T196" s="16">
        <f t="shared" si="106"/>
        <v>-0.22065280067018087</v>
      </c>
      <c r="U196" s="16">
        <f t="shared" si="114"/>
        <v>-0.72976460693931799</v>
      </c>
      <c r="V196" s="16">
        <f t="shared" si="107"/>
        <v>-0.87559752426608284</v>
      </c>
      <c r="W196" s="16">
        <f t="shared" si="82"/>
        <v>-1.6856658003902028</v>
      </c>
      <c r="X196" s="16">
        <f t="shared" si="83"/>
        <v>0.63505265168989</v>
      </c>
      <c r="Y196" s="9">
        <f>-(B$6/B$7)*(SIN(H196)*COS(L196)-COS(H196)*SIN(L196)*U196)/(COS(L196))^2*T196*crank</f>
        <v>-0.28257283498784214</v>
      </c>
      <c r="Z196">
        <f t="shared" si="84"/>
        <v>5.5006417385074036</v>
      </c>
      <c r="AA196" s="16">
        <f t="shared" si="85"/>
        <v>-17.652250983044734</v>
      </c>
      <c r="AB196" s="16">
        <f t="shared" si="86"/>
        <v>6.6502558173055872</v>
      </c>
      <c r="AC196" s="16">
        <f t="shared" si="87"/>
        <v>-4.2001885450004242</v>
      </c>
      <c r="AD196" s="16">
        <f t="shared" si="88"/>
        <v>-18.533119364707861</v>
      </c>
      <c r="AE196" s="16">
        <f t="shared" si="108"/>
        <v>0.15244815241865337</v>
      </c>
      <c r="AF196" s="16">
        <f t="shared" si="109"/>
        <v>-7.7890888197037725E-2</v>
      </c>
      <c r="AG196" s="16">
        <f t="shared" si="89"/>
        <v>1.596433318972595</v>
      </c>
      <c r="AH196" s="16">
        <f t="shared" si="90"/>
        <v>-0.81567147380465888</v>
      </c>
      <c r="AI196" s="16">
        <f t="shared" si="91"/>
        <v>-14.719217906227183</v>
      </c>
      <c r="AJ196" s="16">
        <f t="shared" si="115"/>
        <v>3.3437707714429648</v>
      </c>
      <c r="AK196" s="16">
        <f t="shared" si="116"/>
        <v>1</v>
      </c>
      <c r="AL196" s="9">
        <f t="shared" si="92"/>
        <v>220</v>
      </c>
      <c r="AM196" s="16">
        <f t="shared" si="110"/>
        <v>87.89668583458058</v>
      </c>
      <c r="AN196" s="16">
        <f t="shared" si="111"/>
        <v>59.489529522389319</v>
      </c>
      <c r="AO196" s="16">
        <f t="shared" si="112"/>
        <v>28.407156312191262</v>
      </c>
    </row>
    <row r="197" spans="1:42">
      <c r="A197" s="4">
        <v>183</v>
      </c>
      <c r="B197" s="5">
        <f t="shared" si="93"/>
        <v>3.1939525311496229</v>
      </c>
      <c r="C197" s="2">
        <f t="shared" si="94"/>
        <v>11.79743983705721</v>
      </c>
      <c r="D197" s="10">
        <f t="shared" si="95"/>
        <v>2.5991466123524032</v>
      </c>
      <c r="E197" s="5">
        <f t="shared" si="96"/>
        <v>3.159487967411442</v>
      </c>
      <c r="F197" s="15">
        <f t="shared" si="78"/>
        <v>-2.9842992131271155</v>
      </c>
      <c r="G197" s="15">
        <f t="shared" si="79"/>
        <v>1.7004111395736292</v>
      </c>
      <c r="H197">
        <f t="shared" si="97"/>
        <v>0.34037882754523924</v>
      </c>
      <c r="I197">
        <f t="shared" si="98"/>
        <v>19.502270253953501</v>
      </c>
      <c r="J197" s="11">
        <f t="shared" si="99"/>
        <v>1.4559565746304219</v>
      </c>
      <c r="K197" s="9">
        <f t="shared" si="100"/>
        <v>83.420166880647244</v>
      </c>
      <c r="L197">
        <f t="shared" si="101"/>
        <v>2.8885166551343406</v>
      </c>
      <c r="M197" s="9">
        <f t="shared" si="102"/>
        <v>165.49981339244323</v>
      </c>
      <c r="N197" s="16">
        <f t="shared" si="103"/>
        <v>3.3502360454935918</v>
      </c>
      <c r="O197" s="16">
        <f t="shared" si="80"/>
        <v>0.39742360242613844</v>
      </c>
      <c r="P197" s="16">
        <f t="shared" si="81"/>
        <v>-2.2993416564590894</v>
      </c>
      <c r="Q197" s="16">
        <f t="shared" si="104"/>
        <v>1.6790514447732732</v>
      </c>
      <c r="R197" s="16">
        <f t="shared" si="105"/>
        <v>1.9922452507686248</v>
      </c>
      <c r="S197" s="16">
        <f t="shared" si="113"/>
        <v>3.7951158496504857E-2</v>
      </c>
      <c r="T197" s="16">
        <f t="shared" si="106"/>
        <v>-0.21957095428954243</v>
      </c>
      <c r="U197" s="16">
        <f t="shared" si="114"/>
        <v>-0.73023138603897486</v>
      </c>
      <c r="V197" s="16">
        <f t="shared" si="107"/>
        <v>-0.86644159434601675</v>
      </c>
      <c r="W197" s="16">
        <f t="shared" si="82"/>
        <v>-1.6861342575729701</v>
      </c>
      <c r="X197" s="16">
        <f t="shared" si="83"/>
        <v>0.66319715536050994</v>
      </c>
      <c r="Y197" s="9">
        <f>-(B$6/B$7)*(SIN(H197)*COS(L197)-COS(H197)*SIN(L197)*U197)/(COS(L197))^2*T197*crank</f>
        <v>-0.27756391186962903</v>
      </c>
      <c r="Z197">
        <f t="shared" si="84"/>
        <v>5.4862240153440567</v>
      </c>
      <c r="AA197" s="16">
        <f t="shared" si="85"/>
        <v>-17.657156655191077</v>
      </c>
      <c r="AB197" s="16">
        <f t="shared" si="86"/>
        <v>6.9449843705407561</v>
      </c>
      <c r="AC197" s="16">
        <f t="shared" si="87"/>
        <v>-4.4332312980274162</v>
      </c>
      <c r="AD197" s="16">
        <f t="shared" si="88"/>
        <v>-18.632126745866337</v>
      </c>
      <c r="AE197" s="16">
        <f t="shared" si="108"/>
        <v>0.15009957262413617</v>
      </c>
      <c r="AF197" s="16">
        <f t="shared" si="109"/>
        <v>-7.7615170282533369E-2</v>
      </c>
      <c r="AG197" s="16">
        <f t="shared" si="89"/>
        <v>1.5718390488765128</v>
      </c>
      <c r="AH197" s="16">
        <f t="shared" si="90"/>
        <v>-0.81278416255575892</v>
      </c>
      <c r="AI197" s="16">
        <f t="shared" si="91"/>
        <v>-14.792707451884006</v>
      </c>
      <c r="AJ197" s="16">
        <f t="shared" si="115"/>
        <v>3.586135164581719</v>
      </c>
      <c r="AK197" s="16">
        <f t="shared" si="116"/>
        <v>1</v>
      </c>
      <c r="AL197" s="9">
        <f t="shared" si="92"/>
        <v>220</v>
      </c>
      <c r="AM197" s="16">
        <f t="shared" si="110"/>
        <v>87.209596569147962</v>
      </c>
      <c r="AN197" s="16">
        <f t="shared" si="111"/>
        <v>59.489529522389319</v>
      </c>
      <c r="AO197" s="16">
        <f t="shared" si="112"/>
        <v>27.720067046758643</v>
      </c>
    </row>
    <row r="198" spans="1:42">
      <c r="A198" s="4">
        <v>184</v>
      </c>
      <c r="B198" s="5">
        <f t="shared" si="93"/>
        <v>3.211405823669566</v>
      </c>
      <c r="C198" s="2">
        <f t="shared" si="94"/>
        <v>11.767361486948783</v>
      </c>
      <c r="D198" s="10">
        <f t="shared" si="95"/>
        <v>2.5891204956495941</v>
      </c>
      <c r="E198" s="5">
        <f t="shared" si="96"/>
        <v>3.1534722973897567</v>
      </c>
      <c r="F198" s="15">
        <f t="shared" si="78"/>
        <v>-2.9790730578767612</v>
      </c>
      <c r="G198" s="15">
        <f t="shared" si="79"/>
        <v>1.7007307849220541</v>
      </c>
      <c r="H198">
        <f t="shared" si="97"/>
        <v>0.33655637445105646</v>
      </c>
      <c r="I198">
        <f t="shared" si="98"/>
        <v>19.283259824270104</v>
      </c>
      <c r="J198" s="11">
        <f t="shared" si="99"/>
        <v>1.4565944232064039</v>
      </c>
      <c r="K198" s="9">
        <f t="shared" si="100"/>
        <v>83.456712912019441</v>
      </c>
      <c r="L198">
        <f t="shared" si="101"/>
        <v>2.8913088084392626</v>
      </c>
      <c r="M198" s="9">
        <f t="shared" si="102"/>
        <v>165.65979199256876</v>
      </c>
      <c r="N198" s="16">
        <f t="shared" si="103"/>
        <v>3.3535305336515719</v>
      </c>
      <c r="O198" s="16">
        <f t="shared" si="80"/>
        <v>0.36799493042384601</v>
      </c>
      <c r="P198" s="16">
        <f t="shared" si="81"/>
        <v>-2.2875195973450966</v>
      </c>
      <c r="Q198" s="16">
        <f t="shared" si="104"/>
        <v>1.6714672977721867</v>
      </c>
      <c r="R198" s="16">
        <f t="shared" si="105"/>
        <v>1.9611155958341371</v>
      </c>
      <c r="S198" s="16">
        <f t="shared" si="113"/>
        <v>3.5140927325827916E-2</v>
      </c>
      <c r="T198" s="16">
        <f t="shared" si="106"/>
        <v>-0.21844203080223251</v>
      </c>
      <c r="U198" s="16">
        <f t="shared" si="114"/>
        <v>-0.73068982653180226</v>
      </c>
      <c r="V198" s="16">
        <f t="shared" si="107"/>
        <v>-0.85731094855327805</v>
      </c>
      <c r="W198" s="16">
        <f t="shared" si="82"/>
        <v>-1.686051167484335</v>
      </c>
      <c r="X198" s="16">
        <f t="shared" si="83"/>
        <v>0.69154446943852632</v>
      </c>
      <c r="Y198" s="9">
        <f>-(B$6/B$7)*(SIN(H198)*COS(L198)-COS(H198)*SIN(L198)*U198)/(COS(L198))^2*T198*crank</f>
        <v>-0.27256678335025863</v>
      </c>
      <c r="Z198">
        <f t="shared" si="84"/>
        <v>5.470298498561009</v>
      </c>
      <c r="AA198" s="16">
        <f t="shared" si="85"/>
        <v>-17.656286537817603</v>
      </c>
      <c r="AB198" s="16">
        <f t="shared" si="86"/>
        <v>7.2418367493957518</v>
      </c>
      <c r="AC198" s="16">
        <f t="shared" si="87"/>
        <v>-4.6680345796885803</v>
      </c>
      <c r="AD198" s="16">
        <f t="shared" si="88"/>
        <v>-18.721920951678229</v>
      </c>
      <c r="AE198" s="16">
        <f t="shared" si="108"/>
        <v>0.14773986959155189</v>
      </c>
      <c r="AF198" s="16">
        <f t="shared" si="109"/>
        <v>-7.7320080742833058E-2</v>
      </c>
      <c r="AG198" s="16">
        <f t="shared" si="89"/>
        <v>1.5471282965037783</v>
      </c>
      <c r="AH198" s="16">
        <f t="shared" si="90"/>
        <v>-0.80969399212217996</v>
      </c>
      <c r="AI198" s="16">
        <f t="shared" si="91"/>
        <v>-14.858992895228965</v>
      </c>
      <c r="AJ198" s="16">
        <f t="shared" si="115"/>
        <v>3.830622464521289</v>
      </c>
      <c r="AK198" s="16">
        <f t="shared" si="116"/>
        <v>1</v>
      </c>
      <c r="AL198" s="9">
        <f t="shared" si="92"/>
        <v>220</v>
      </c>
      <c r="AM198" s="16">
        <f t="shared" si="110"/>
        <v>86.489937812471169</v>
      </c>
      <c r="AN198" s="16">
        <f t="shared" si="111"/>
        <v>59.489529522389319</v>
      </c>
      <c r="AO198" s="16">
        <f t="shared" si="112"/>
        <v>27.00040829008185</v>
      </c>
    </row>
    <row r="199" spans="1:42">
      <c r="A199" s="4">
        <v>185</v>
      </c>
      <c r="B199" s="5">
        <f t="shared" si="93"/>
        <v>3.2288591161895095</v>
      </c>
      <c r="C199" s="2">
        <f t="shared" si="94"/>
        <v>11.737686025344118</v>
      </c>
      <c r="D199" s="10">
        <f t="shared" si="95"/>
        <v>2.579228675114706</v>
      </c>
      <c r="E199" s="5">
        <f t="shared" si="96"/>
        <v>3.1475372050688235</v>
      </c>
      <c r="F199" s="15">
        <f t="shared" si="78"/>
        <v>-2.9738532771757011</v>
      </c>
      <c r="G199" s="15">
        <f t="shared" si="79"/>
        <v>1.7011415905724776</v>
      </c>
      <c r="H199">
        <f t="shared" si="97"/>
        <v>0.33275403805071757</v>
      </c>
      <c r="I199">
        <f t="shared" si="98"/>
        <v>19.065401996241718</v>
      </c>
      <c r="J199" s="11">
        <f t="shared" si="99"/>
        <v>1.457183227880394</v>
      </c>
      <c r="K199" s="9">
        <f t="shared" si="100"/>
        <v>83.490448934796646</v>
      </c>
      <c r="L199">
        <f t="shared" si="101"/>
        <v>2.8940879945852287</v>
      </c>
      <c r="M199" s="9">
        <f t="shared" si="102"/>
        <v>165.81902762921385</v>
      </c>
      <c r="N199" s="16">
        <f t="shared" si="103"/>
        <v>3.3567730186132456</v>
      </c>
      <c r="O199" s="16">
        <f t="shared" si="80"/>
        <v>0.33857252607924421</v>
      </c>
      <c r="P199" s="16">
        <f t="shared" si="81"/>
        <v>-2.2752010471233497</v>
      </c>
      <c r="Q199" s="16">
        <f t="shared" si="104"/>
        <v>1.663490378588663</v>
      </c>
      <c r="R199" s="16">
        <f t="shared" si="105"/>
        <v>1.9298439827405909</v>
      </c>
      <c r="S199" s="16">
        <f t="shared" si="113"/>
        <v>3.2331294672372821E-2</v>
      </c>
      <c r="T199" s="16">
        <f t="shared" si="106"/>
        <v>-0.21726569590652242</v>
      </c>
      <c r="U199" s="16">
        <f t="shared" si="114"/>
        <v>-0.73113994945277339</v>
      </c>
      <c r="V199" s="16">
        <f t="shared" si="107"/>
        <v>-0.8482081111823454</v>
      </c>
      <c r="W199" s="16">
        <f t="shared" si="82"/>
        <v>-1.6854159650153999</v>
      </c>
      <c r="X199" s="16">
        <f t="shared" si="83"/>
        <v>0.72009003664492155</v>
      </c>
      <c r="Y199" s="9">
        <f>-(B$6/B$7)*(SIN(H199)*COS(L199)-COS(H199)*SIN(L199)*U199)/(COS(L199))^2*T199*crank</f>
        <v>-0.267583098901919</v>
      </c>
      <c r="Z199">
        <f t="shared" si="84"/>
        <v>5.45285170135858</v>
      </c>
      <c r="AA199" s="16">
        <f t="shared" si="85"/>
        <v>-17.649634713117774</v>
      </c>
      <c r="AB199" s="16">
        <f t="shared" si="86"/>
        <v>7.5407652301563015</v>
      </c>
      <c r="AC199" s="16">
        <f t="shared" si="87"/>
        <v>-4.9045493623975522</v>
      </c>
      <c r="AD199" s="16">
        <f t="shared" si="88"/>
        <v>-18.80247213347976</v>
      </c>
      <c r="AE199" s="16">
        <f t="shared" si="108"/>
        <v>0.14537019154154265</v>
      </c>
      <c r="AF199" s="16">
        <f t="shared" si="109"/>
        <v>-7.7005453177910327E-2</v>
      </c>
      <c r="AG199" s="16">
        <f t="shared" si="89"/>
        <v>1.5223130859928384</v>
      </c>
      <c r="AH199" s="16">
        <f t="shared" si="90"/>
        <v>-0.80639921996691966</v>
      </c>
      <c r="AI199" s="16">
        <f t="shared" si="91"/>
        <v>-14.918054337936418</v>
      </c>
      <c r="AJ199" s="16">
        <f t="shared" si="115"/>
        <v>4.0771681353874154</v>
      </c>
      <c r="AK199" s="16">
        <f t="shared" si="116"/>
        <v>1</v>
      </c>
      <c r="AL199" s="9">
        <f t="shared" si="92"/>
        <v>220</v>
      </c>
      <c r="AM199" s="16">
        <f t="shared" si="110"/>
        <v>85.738695873064927</v>
      </c>
      <c r="AN199" s="16">
        <f t="shared" si="111"/>
        <v>59.489529522389319</v>
      </c>
      <c r="AO199" s="16">
        <f t="shared" si="112"/>
        <v>26.249166350675608</v>
      </c>
    </row>
    <row r="200" spans="1:42">
      <c r="A200" s="4">
        <v>186</v>
      </c>
      <c r="B200" s="5">
        <f t="shared" si="93"/>
        <v>3.2463124087094526</v>
      </c>
      <c r="C200" s="2">
        <f t="shared" si="94"/>
        <v>11.708422491676295</v>
      </c>
      <c r="D200" s="10">
        <f t="shared" si="95"/>
        <v>2.5694741638920982</v>
      </c>
      <c r="E200" s="5">
        <f t="shared" si="96"/>
        <v>3.141684498335259</v>
      </c>
      <c r="F200" s="15">
        <f t="shared" si="78"/>
        <v>-2.9686414610197027</v>
      </c>
      <c r="G200" s="15">
        <f t="shared" si="79"/>
        <v>1.7016434313895195</v>
      </c>
      <c r="H200">
        <f t="shared" si="97"/>
        <v>0.32897264868863452</v>
      </c>
      <c r="I200">
        <f t="shared" si="98"/>
        <v>18.848744345098694</v>
      </c>
      <c r="J200" s="11">
        <f t="shared" si="99"/>
        <v>1.4577230071303942</v>
      </c>
      <c r="K200" s="9">
        <f t="shared" si="100"/>
        <v>83.521376007690392</v>
      </c>
      <c r="L200">
        <f t="shared" si="101"/>
        <v>2.8968535565991451</v>
      </c>
      <c r="M200" s="9">
        <f t="shared" si="102"/>
        <v>165.97748266059295</v>
      </c>
      <c r="N200" s="16">
        <f t="shared" si="103"/>
        <v>3.3599632766306109</v>
      </c>
      <c r="O200" s="16">
        <f t="shared" si="80"/>
        <v>0.30916602853043246</v>
      </c>
      <c r="P200" s="16">
        <f t="shared" si="81"/>
        <v>-2.2623825896875798</v>
      </c>
      <c r="Q200" s="16">
        <f t="shared" si="104"/>
        <v>1.6551178787680825</v>
      </c>
      <c r="R200" s="16">
        <f t="shared" si="105"/>
        <v>1.8984458365339119</v>
      </c>
      <c r="S200" s="16">
        <f t="shared" si="113"/>
        <v>2.9523181006024961E-2</v>
      </c>
      <c r="T200" s="16">
        <f t="shared" si="106"/>
        <v>-0.21604162338829294</v>
      </c>
      <c r="U200" s="16">
        <f t="shared" si="114"/>
        <v>-0.73158177856939899</v>
      </c>
      <c r="V200" s="16">
        <f t="shared" si="107"/>
        <v>-0.83913562860120605</v>
      </c>
      <c r="W200" s="16">
        <f t="shared" si="82"/>
        <v>-1.6842283576396955</v>
      </c>
      <c r="X200" s="16">
        <f t="shared" si="83"/>
        <v>0.74882870947605418</v>
      </c>
      <c r="Y200" s="9">
        <f>-(B$6/B$7)*(SIN(H200)*COS(L200)-COS(H200)*SIN(L200)*U200)/(COS(L200))^2*T200*crank</f>
        <v>-0.26261448803760074</v>
      </c>
      <c r="Z200">
        <f t="shared" si="84"/>
        <v>5.4338706270047492</v>
      </c>
      <c r="AA200" s="16">
        <f t="shared" si="85"/>
        <v>-17.637198117761567</v>
      </c>
      <c r="AB200" s="16">
        <f t="shared" si="86"/>
        <v>7.8417159082903245</v>
      </c>
      <c r="AC200" s="16">
        <f t="shared" si="87"/>
        <v>-5.1427220256870001</v>
      </c>
      <c r="AD200" s="16">
        <f t="shared" si="88"/>
        <v>-18.873757509165557</v>
      </c>
      <c r="AE200" s="16">
        <f t="shared" si="108"/>
        <v>0.14299168943765705</v>
      </c>
      <c r="AF200" s="16">
        <f t="shared" si="109"/>
        <v>-7.6671126516596716E-2</v>
      </c>
      <c r="AG200" s="16">
        <f t="shared" si="89"/>
        <v>1.4974054702057888</v>
      </c>
      <c r="AH200" s="16">
        <f t="shared" si="90"/>
        <v>-0.8028981593566461</v>
      </c>
      <c r="AI200" s="16">
        <f t="shared" si="91"/>
        <v>-14.969877284243244</v>
      </c>
      <c r="AJ200" s="16">
        <f t="shared" si="115"/>
        <v>4.32570278919989</v>
      </c>
      <c r="AK200" s="16">
        <f t="shared" si="116"/>
        <v>1</v>
      </c>
      <c r="AL200" s="9">
        <f t="shared" si="92"/>
        <v>220</v>
      </c>
      <c r="AM200" s="16">
        <f t="shared" si="110"/>
        <v>84.956875352961873</v>
      </c>
      <c r="AN200" s="16">
        <f t="shared" si="111"/>
        <v>59.489529522389319</v>
      </c>
      <c r="AO200" s="16">
        <f t="shared" si="112"/>
        <v>25.467345830572555</v>
      </c>
    </row>
    <row r="201" spans="1:42">
      <c r="A201" s="4">
        <v>187</v>
      </c>
      <c r="B201" s="5">
        <f t="shared" si="93"/>
        <v>3.2637657012293966</v>
      </c>
      <c r="C201" s="2">
        <f t="shared" si="94"/>
        <v>11.679579799901145</v>
      </c>
      <c r="D201" s="10">
        <f t="shared" si="95"/>
        <v>2.5598599333003818</v>
      </c>
      <c r="E201" s="5">
        <f t="shared" si="96"/>
        <v>3.1359159599802289</v>
      </c>
      <c r="F201" s="15">
        <f t="shared" si="78"/>
        <v>-2.9634391969784541</v>
      </c>
      <c r="G201" s="15">
        <f t="shared" si="79"/>
        <v>1.7022361545076048</v>
      </c>
      <c r="H201">
        <f t="shared" si="97"/>
        <v>0.32521304232501053</v>
      </c>
      <c r="I201">
        <f t="shared" si="98"/>
        <v>18.633334767832512</v>
      </c>
      <c r="J201" s="11">
        <f t="shared" si="99"/>
        <v>1.4582137955025196</v>
      </c>
      <c r="K201" s="9">
        <f t="shared" si="100"/>
        <v>83.549496110047272</v>
      </c>
      <c r="L201">
        <f t="shared" si="101"/>
        <v>2.89960483290375</v>
      </c>
      <c r="M201" s="9">
        <f t="shared" si="102"/>
        <v>166.13511918112118</v>
      </c>
      <c r="N201" s="16">
        <f t="shared" si="103"/>
        <v>3.3631011096922485</v>
      </c>
      <c r="O201" s="16">
        <f t="shared" si="80"/>
        <v>0.27978507954334858</v>
      </c>
      <c r="P201" s="16">
        <f t="shared" si="81"/>
        <v>-2.2490609039061513</v>
      </c>
      <c r="Q201" s="16">
        <f t="shared" si="104"/>
        <v>1.6463470830365372</v>
      </c>
      <c r="R201" s="16">
        <f t="shared" si="105"/>
        <v>1.8669366139498982</v>
      </c>
      <c r="S201" s="16">
        <f t="shared" si="113"/>
        <v>2.6717507047609834E-2</v>
      </c>
      <c r="T201" s="16">
        <f t="shared" si="106"/>
        <v>-0.21476949610283411</v>
      </c>
      <c r="U201" s="16">
        <f t="shared" si="114"/>
        <v>-0.73201534034813132</v>
      </c>
      <c r="V201" s="16">
        <f t="shared" si="107"/>
        <v>-0.83009606841122774</v>
      </c>
      <c r="W201" s="16">
        <f t="shared" si="82"/>
        <v>-1.6824883389743361</v>
      </c>
      <c r="X201" s="16">
        <f t="shared" si="83"/>
        <v>0.77775475259313565</v>
      </c>
      <c r="Y201" s="9">
        <f>-(B$6/B$7)*(SIN(H201)*COS(L201)-COS(H201)*SIN(L201)*U201)/(COS(L201))^2*T201*crank</f>
        <v>-0.2576625598957511</v>
      </c>
      <c r="Z201">
        <f t="shared" si="84"/>
        <v>5.4133427968275036</v>
      </c>
      <c r="AA201" s="16">
        <f t="shared" si="85"/>
        <v>-17.618976684907562</v>
      </c>
      <c r="AB201" s="16">
        <f t="shared" si="86"/>
        <v>8.1446287234704737</v>
      </c>
      <c r="AC201" s="16">
        <f t="shared" si="87"/>
        <v>-5.3824943771584941</v>
      </c>
      <c r="AD201" s="16">
        <f t="shared" si="88"/>
        <v>-18.935761925808713</v>
      </c>
      <c r="AE201" s="16">
        <f t="shared" si="108"/>
        <v>0.14060551609126576</v>
      </c>
      <c r="AF201" s="16">
        <f t="shared" si="109"/>
        <v>-7.6316945401417119E-2</v>
      </c>
      <c r="AG201" s="16">
        <f t="shared" si="89"/>
        <v>1.4724175213550732</v>
      </c>
      <c r="AH201" s="16">
        <f t="shared" si="90"/>
        <v>-0.79918918339168454</v>
      </c>
      <c r="AI201" s="16">
        <f t="shared" si="91"/>
        <v>-15.01445308229702</v>
      </c>
      <c r="AJ201" s="16">
        <f t="shared" si="115"/>
        <v>4.5761522193827906</v>
      </c>
      <c r="AK201" s="16">
        <f t="shared" si="116"/>
        <v>1</v>
      </c>
      <c r="AL201" s="9">
        <f t="shared" si="92"/>
        <v>220</v>
      </c>
      <c r="AM201" s="16">
        <f t="shared" si="110"/>
        <v>84.145497760432832</v>
      </c>
      <c r="AN201" s="16">
        <f t="shared" si="111"/>
        <v>59.489529522389319</v>
      </c>
      <c r="AO201" s="16">
        <f t="shared" si="112"/>
        <v>24.655968238043513</v>
      </c>
    </row>
    <row r="202" spans="1:42">
      <c r="A202" s="4">
        <v>188</v>
      </c>
      <c r="B202" s="5">
        <f t="shared" si="93"/>
        <v>3.2812189937493397</v>
      </c>
      <c r="C202" s="2">
        <f t="shared" si="94"/>
        <v>11.651166735781995</v>
      </c>
      <c r="D202" s="10">
        <f t="shared" si="95"/>
        <v>2.5503889119273317</v>
      </c>
      <c r="E202" s="5">
        <f t="shared" si="96"/>
        <v>3.1302333471563992</v>
      </c>
      <c r="F202" s="15">
        <f t="shared" si="78"/>
        <v>-2.9582480697119791</v>
      </c>
      <c r="G202" s="15">
        <f t="shared" si="79"/>
        <v>1.7029195793775302</v>
      </c>
      <c r="H202">
        <f t="shared" si="97"/>
        <v>0.32147606036901111</v>
      </c>
      <c r="I202">
        <f t="shared" si="98"/>
        <v>18.419221473637204</v>
      </c>
      <c r="J202" s="11">
        <f t="shared" si="99"/>
        <v>1.4586556436111531</v>
      </c>
      <c r="K202" s="9">
        <f t="shared" si="100"/>
        <v>83.574812141857819</v>
      </c>
      <c r="L202">
        <f t="shared" si="101"/>
        <v>2.9023411574792575</v>
      </c>
      <c r="M202" s="9">
        <f t="shared" si="102"/>
        <v>166.29189903067569</v>
      </c>
      <c r="N202" s="16">
        <f t="shared" si="103"/>
        <v>3.3661863455652892</v>
      </c>
      <c r="O202" s="16">
        <f t="shared" si="80"/>
        <v>0.25043931840296507</v>
      </c>
      <c r="P202" s="16">
        <f t="shared" si="81"/>
        <v>-2.2352327738563629</v>
      </c>
      <c r="Q202" s="16">
        <f t="shared" si="104"/>
        <v>1.6371753768990596</v>
      </c>
      <c r="R202" s="16">
        <f t="shared" si="105"/>
        <v>1.8353317902384343</v>
      </c>
      <c r="S202" s="16">
        <f t="shared" si="113"/>
        <v>2.391519328103818E-2</v>
      </c>
      <c r="T202" s="16">
        <f t="shared" si="106"/>
        <v>-0.21344900695214927</v>
      </c>
      <c r="U202" s="16">
        <f t="shared" si="114"/>
        <v>-0.73244066391998308</v>
      </c>
      <c r="V202" s="16">
        <f t="shared" si="107"/>
        <v>-0.82109201856055714</v>
      </c>
      <c r="W202" s="16">
        <f t="shared" si="82"/>
        <v>-1.6801962018314403</v>
      </c>
      <c r="X202" s="16">
        <f t="shared" si="83"/>
        <v>0.80686184583583187</v>
      </c>
      <c r="Y202" s="9">
        <f>-(B$6/B$7)*(SIN(H202)*COS(L202)-COS(H202)*SIN(L202)*U202)/(COS(L202))^2*T202*crank</f>
        <v>-0.25272890271314524</v>
      </c>
      <c r="Z202">
        <f t="shared" si="84"/>
        <v>5.3912562779630964</v>
      </c>
      <c r="AA202" s="16">
        <f t="shared" si="85"/>
        <v>-17.594973480877087</v>
      </c>
      <c r="AB202" s="16">
        <f t="shared" si="86"/>
        <v>8.4494374911324996</v>
      </c>
      <c r="AC202" s="16">
        <f t="shared" si="87"/>
        <v>-5.6238036795103064</v>
      </c>
      <c r="AD202" s="16">
        <f t="shared" si="88"/>
        <v>-18.988478410057215</v>
      </c>
      <c r="AE202" s="16">
        <f t="shared" si="108"/>
        <v>0.13821282519698036</v>
      </c>
      <c r="AF202" s="16">
        <f t="shared" si="109"/>
        <v>-7.5942760570452364E-2</v>
      </c>
      <c r="AG202" s="16">
        <f t="shared" si="89"/>
        <v>1.4473613209024125</v>
      </c>
      <c r="AH202" s="16">
        <f t="shared" si="90"/>
        <v>-0.7952707290048725</v>
      </c>
      <c r="AI202" s="16">
        <f t="shared" si="91"/>
        <v>-15.051779355912334</v>
      </c>
      <c r="AJ202" s="16">
        <f t="shared" si="115"/>
        <v>4.8284374420187479</v>
      </c>
      <c r="AK202" s="16">
        <f t="shared" si="116"/>
        <v>1</v>
      </c>
      <c r="AL202" s="9">
        <f t="shared" si="92"/>
        <v>220</v>
      </c>
      <c r="AM202" s="16">
        <f t="shared" si="110"/>
        <v>83.305599980527518</v>
      </c>
      <c r="AN202" s="16">
        <f t="shared" si="111"/>
        <v>59.489529522389319</v>
      </c>
      <c r="AO202" s="16">
        <f t="shared" si="112"/>
        <v>23.816070458138199</v>
      </c>
    </row>
    <row r="203" spans="1:42">
      <c r="A203" s="4">
        <v>189</v>
      </c>
      <c r="B203" s="5">
        <f t="shared" si="93"/>
        <v>3.2986722862692828</v>
      </c>
      <c r="C203" s="2">
        <f t="shared" si="94"/>
        <v>11.623191954213418</v>
      </c>
      <c r="D203" s="10">
        <f t="shared" si="95"/>
        <v>2.5410639847378058</v>
      </c>
      <c r="E203" s="5">
        <f t="shared" si="96"/>
        <v>3.1246383908426836</v>
      </c>
      <c r="F203" s="15">
        <f t="shared" si="78"/>
        <v>-2.9530696604879294</v>
      </c>
      <c r="G203" s="15">
        <f t="shared" si="79"/>
        <v>1.70369349782146</v>
      </c>
      <c r="H203">
        <f t="shared" si="97"/>
        <v>0.31776254949492799</v>
      </c>
      <c r="I203">
        <f t="shared" si="98"/>
        <v>18.206452973376305</v>
      </c>
      <c r="J203" s="11">
        <f t="shared" si="99"/>
        <v>1.4590486181303977</v>
      </c>
      <c r="K203" s="9">
        <f t="shared" si="100"/>
        <v>83.597327923266718</v>
      </c>
      <c r="L203">
        <f t="shared" si="101"/>
        <v>2.9050618600376166</v>
      </c>
      <c r="M203" s="9">
        <f t="shared" si="102"/>
        <v>166.4477838045801</v>
      </c>
      <c r="N203" s="16">
        <f t="shared" si="103"/>
        <v>3.3692188378146559</v>
      </c>
      <c r="O203" s="16">
        <f t="shared" si="80"/>
        <v>0.2211383765813705</v>
      </c>
      <c r="P203" s="16">
        <f t="shared" si="81"/>
        <v>-2.2208950990003866</v>
      </c>
      <c r="Q203" s="16">
        <f t="shared" si="104"/>
        <v>1.6276002541875283</v>
      </c>
      <c r="R203" s="16">
        <f t="shared" si="105"/>
        <v>1.8036468450817116</v>
      </c>
      <c r="S203" s="16">
        <f t="shared" si="113"/>
        <v>2.111715944414529E-2</v>
      </c>
      <c r="T203" s="16">
        <f t="shared" si="106"/>
        <v>-0.21207985985668548</v>
      </c>
      <c r="U203" s="16">
        <f t="shared" si="114"/>
        <v>-0.73285778104517529</v>
      </c>
      <c r="V203" s="16">
        <f t="shared" si="107"/>
        <v>-0.81212608641152106</v>
      </c>
      <c r="W203" s="16">
        <f t="shared" si="82"/>
        <v>-1.6773525507264642</v>
      </c>
      <c r="X203" s="16">
        <f t="shared" si="83"/>
        <v>0.83614308790314273</v>
      </c>
      <c r="Y203" s="9">
        <f>-(B$6/B$7)*(SIN(H203)*COS(L203)-COS(H203)*SIN(L203)*U203)/(COS(L203))^2*T203*crank</f>
        <v>-0.2478150831884835</v>
      </c>
      <c r="Z203">
        <f t="shared" si="84"/>
        <v>5.367599710805635</v>
      </c>
      <c r="AA203" s="16">
        <f t="shared" si="85"/>
        <v>-17.565194836141202</v>
      </c>
      <c r="AB203" s="16">
        <f t="shared" si="86"/>
        <v>8.7560699410213267</v>
      </c>
      <c r="AC203" s="16">
        <f t="shared" si="87"/>
        <v>-5.866582683941572</v>
      </c>
      <c r="AD203" s="16">
        <f t="shared" si="88"/>
        <v>-19.031908704671338</v>
      </c>
      <c r="AE203" s="16">
        <f t="shared" si="108"/>
        <v>0.13581477030020253</v>
      </c>
      <c r="AF203" s="16">
        <f t="shared" si="109"/>
        <v>-7.554842923560201E-2</v>
      </c>
      <c r="AG203" s="16">
        <f t="shared" si="89"/>
        <v>1.4222489487470051</v>
      </c>
      <c r="AH203" s="16">
        <f t="shared" si="90"/>
        <v>-0.79114130092271884</v>
      </c>
      <c r="AI203" s="16">
        <f t="shared" si="91"/>
        <v>-15.081860425474867</v>
      </c>
      <c r="AJ203" s="16">
        <f t="shared" si="115"/>
        <v>5.0824747450992662</v>
      </c>
      <c r="AK203" s="16">
        <f t="shared" si="116"/>
        <v>1</v>
      </c>
      <c r="AL203" s="9">
        <f t="shared" si="92"/>
        <v>220</v>
      </c>
      <c r="AM203" s="16">
        <f t="shared" si="110"/>
        <v>82.438232609357669</v>
      </c>
      <c r="AN203" s="16">
        <f t="shared" si="111"/>
        <v>59.489529522389319</v>
      </c>
      <c r="AO203" s="16">
        <f t="shared" si="112"/>
        <v>22.948703086968351</v>
      </c>
    </row>
    <row r="204" spans="1:42">
      <c r="A204" s="4">
        <v>190</v>
      </c>
      <c r="B204" s="5">
        <f t="shared" si="93"/>
        <v>3.3161255787892263</v>
      </c>
      <c r="C204" s="2">
        <f t="shared" si="94"/>
        <v>11.595663976584873</v>
      </c>
      <c r="D204" s="10">
        <f t="shared" si="95"/>
        <v>2.531887992194958</v>
      </c>
      <c r="E204" s="5">
        <f t="shared" si="96"/>
        <v>3.1191327953169745</v>
      </c>
      <c r="F204" s="15">
        <f t="shared" si="78"/>
        <v>-2.9479055466999196</v>
      </c>
      <c r="G204" s="15">
        <f t="shared" si="79"/>
        <v>1.7045576740963391</v>
      </c>
      <c r="H204">
        <f t="shared" si="97"/>
        <v>0.31407336144143799</v>
      </c>
      <c r="I204">
        <f t="shared" si="98"/>
        <v>17.995078068081241</v>
      </c>
      <c r="J204" s="11">
        <f t="shared" si="99"/>
        <v>1.4593928017764628</v>
      </c>
      <c r="K204" s="9">
        <f t="shared" si="100"/>
        <v>83.617048193563676</v>
      </c>
      <c r="L204">
        <f t="shared" si="101"/>
        <v>2.9077662662093067</v>
      </c>
      <c r="M204" s="9">
        <f t="shared" si="102"/>
        <v>166.60273486430708</v>
      </c>
      <c r="N204" s="16">
        <f t="shared" si="103"/>
        <v>3.3721984657981068</v>
      </c>
      <c r="O204" s="16">
        <f t="shared" si="80"/>
        <v>0.19189187219254103</v>
      </c>
      <c r="P204" s="16">
        <f t="shared" si="81"/>
        <v>-2.2060449042908417</v>
      </c>
      <c r="Q204" s="16">
        <f t="shared" si="104"/>
        <v>1.6176193245473935</v>
      </c>
      <c r="R204" s="16">
        <f t="shared" si="105"/>
        <v>1.7718972476309367</v>
      </c>
      <c r="S204" s="16">
        <f t="shared" si="113"/>
        <v>1.8324323999160671E-2</v>
      </c>
      <c r="T204" s="16">
        <f t="shared" si="106"/>
        <v>-0.21066177072034475</v>
      </c>
      <c r="U204" s="16">
        <f t="shared" si="114"/>
        <v>-0.73326672607663701</v>
      </c>
      <c r="V204" s="16">
        <f t="shared" si="107"/>
        <v>-0.80320089776256542</v>
      </c>
      <c r="W204" s="16">
        <f t="shared" si="82"/>
        <v>-1.6739583138099463</v>
      </c>
      <c r="X204" s="16">
        <f t="shared" si="83"/>
        <v>0.8655910007427754</v>
      </c>
      <c r="Y204" s="9">
        <f>-(B$6/B$7)*(SIN(H204)*COS(L204)-COS(H204)*SIN(L204)*U204)/(COS(L204))^2*T204*crank</f>
        <v>-0.24292264573941297</v>
      </c>
      <c r="Z204">
        <f t="shared" si="84"/>
        <v>5.3423623361024726</v>
      </c>
      <c r="AA204" s="16">
        <f t="shared" si="85"/>
        <v>-17.529650470269615</v>
      </c>
      <c r="AB204" s="16">
        <f t="shared" si="86"/>
        <v>9.0644477631564691</v>
      </c>
      <c r="AC204" s="16">
        <f t="shared" si="87"/>
        <v>-6.1107596702121576</v>
      </c>
      <c r="AD204" s="16">
        <f t="shared" si="88"/>
        <v>-19.06606378952333</v>
      </c>
      <c r="AE204" s="16">
        <f t="shared" si="108"/>
        <v>0.13341250369863469</v>
      </c>
      <c r="AF204" s="16">
        <f t="shared" si="109"/>
        <v>-7.5133815456602485E-2</v>
      </c>
      <c r="AG204" s="16">
        <f t="shared" si="89"/>
        <v>1.3970924717221729</v>
      </c>
      <c r="AH204" s="16">
        <f t="shared" si="90"/>
        <v>-0.78679947558211205</v>
      </c>
      <c r="AI204" s="16">
        <f t="shared" si="91"/>
        <v>-15.104707716698368</v>
      </c>
      <c r="AJ204" s="16">
        <f t="shared" si="115"/>
        <v>5.3381757459962902</v>
      </c>
      <c r="AK204" s="16">
        <f t="shared" si="116"/>
        <v>1</v>
      </c>
      <c r="AL204" s="9">
        <f t="shared" si="92"/>
        <v>220</v>
      </c>
      <c r="AM204" s="16">
        <f t="shared" si="110"/>
        <v>81.544458159047366</v>
      </c>
      <c r="AN204" s="16">
        <f t="shared" si="111"/>
        <v>59.489529522389319</v>
      </c>
      <c r="AO204" s="16">
        <f t="shared" si="112"/>
        <v>22.054928636658047</v>
      </c>
    </row>
    <row r="205" spans="1:42">
      <c r="A205" s="4">
        <v>191</v>
      </c>
      <c r="B205" s="5">
        <f t="shared" si="93"/>
        <v>3.3335788713091694</v>
      </c>
      <c r="C205" s="2">
        <f t="shared" si="94"/>
        <v>11.568591188185021</v>
      </c>
      <c r="D205" s="10">
        <f t="shared" si="95"/>
        <v>2.5228637293950071</v>
      </c>
      <c r="E205" s="5">
        <f t="shared" si="96"/>
        <v>3.1137182376370043</v>
      </c>
      <c r="F205" s="15">
        <f t="shared" si="78"/>
        <v>-2.9427573013870352</v>
      </c>
      <c r="G205" s="15">
        <f t="shared" si="79"/>
        <v>1.7055118449657021</v>
      </c>
      <c r="H205">
        <f t="shared" si="97"/>
        <v>0.31040935279408988</v>
      </c>
      <c r="I205">
        <f t="shared" si="98"/>
        <v>17.785145836488756</v>
      </c>
      <c r="J205" s="11">
        <f t="shared" si="99"/>
        <v>1.4596882932806365</v>
      </c>
      <c r="K205" s="9">
        <f t="shared" si="100"/>
        <v>83.633978609634795</v>
      </c>
      <c r="L205">
        <f t="shared" si="101"/>
        <v>2.9104536977425477</v>
      </c>
      <c r="M205" s="9">
        <f t="shared" si="102"/>
        <v>166.75671334889216</v>
      </c>
      <c r="N205" s="16">
        <f t="shared" si="103"/>
        <v>3.3751251346356135</v>
      </c>
      <c r="O205" s="16">
        <f t="shared" si="80"/>
        <v>0.16270940424413047</v>
      </c>
      <c r="P205" s="16">
        <f t="shared" si="81"/>
        <v>-2.1906793501932906</v>
      </c>
      <c r="Q205" s="16">
        <f t="shared" si="104"/>
        <v>1.6072303208519088</v>
      </c>
      <c r="R205" s="16">
        <f t="shared" si="105"/>
        <v>1.7400984406888391</v>
      </c>
      <c r="S205" s="16">
        <f t="shared" si="113"/>
        <v>1.5537603583794465E-2</v>
      </c>
      <c r="T205" s="16">
        <f t="shared" si="106"/>
        <v>-0.20919446838756206</v>
      </c>
      <c r="U205" s="16">
        <f t="shared" si="114"/>
        <v>-0.73366753592217759</v>
      </c>
      <c r="V205" s="16">
        <f t="shared" si="107"/>
        <v>-0.79431909582536797</v>
      </c>
      <c r="W205" s="16">
        <f t="shared" si="82"/>
        <v>-1.6700147541890922</v>
      </c>
      <c r="X205" s="16">
        <f t="shared" si="83"/>
        <v>0.89519753468821417</v>
      </c>
      <c r="Y205" s="9">
        <f>-(B$6/B$7)*(SIN(H205)*COS(L205)-COS(H205)*SIN(L205)*U205)/(COS(L205))^2*T205*crank</f>
        <v>-0.23805311165584048</v>
      </c>
      <c r="Z205">
        <f t="shared" si="84"/>
        <v>5.3155340216388902</v>
      </c>
      <c r="AA205" s="16">
        <f t="shared" si="85"/>
        <v>-17.488353610490055</v>
      </c>
      <c r="AB205" s="16">
        <f t="shared" si="86"/>
        <v>9.3744866616272926</v>
      </c>
      <c r="AC205" s="16">
        <f t="shared" si="87"/>
        <v>-6.3562584936177089</v>
      </c>
      <c r="AD205" s="16">
        <f t="shared" si="88"/>
        <v>-19.090964385344979</v>
      </c>
      <c r="AE205" s="16">
        <f t="shared" si="108"/>
        <v>0.13100717527978828</v>
      </c>
      <c r="AF205" s="16">
        <f t="shared" si="109"/>
        <v>-7.4698790510137919E-2</v>
      </c>
      <c r="AG205" s="16">
        <f t="shared" si="89"/>
        <v>1.3719039314217774</v>
      </c>
      <c r="AH205" s="16">
        <f t="shared" si="90"/>
        <v>-0.78224390499564089</v>
      </c>
      <c r="AI205" s="16">
        <f t="shared" si="91"/>
        <v>-15.12034015591086</v>
      </c>
      <c r="AJ205" s="16">
        <f t="shared" si="115"/>
        <v>5.5954474573523472</v>
      </c>
      <c r="AK205" s="16">
        <f t="shared" si="116"/>
        <v>1</v>
      </c>
      <c r="AL205" s="9">
        <f t="shared" si="92"/>
        <v>220</v>
      </c>
      <c r="AM205" s="16">
        <f t="shared" si="110"/>
        <v>80.625349141264024</v>
      </c>
      <c r="AN205" s="16">
        <f t="shared" si="111"/>
        <v>59.489529522389319</v>
      </c>
      <c r="AO205" s="16">
        <f t="shared" si="112"/>
        <v>21.135819618874706</v>
      </c>
    </row>
    <row r="206" spans="1:42">
      <c r="A206" s="4">
        <v>192</v>
      </c>
      <c r="B206" s="5">
        <f t="shared" si="93"/>
        <v>3.3510321638291125</v>
      </c>
      <c r="C206" s="2">
        <f t="shared" si="94"/>
        <v>11.541981835647464</v>
      </c>
      <c r="D206" s="10">
        <f t="shared" si="95"/>
        <v>2.5139939452158213</v>
      </c>
      <c r="E206" s="5">
        <f t="shared" si="96"/>
        <v>3.108396367129493</v>
      </c>
      <c r="F206" s="15">
        <f t="shared" ref="F206:F269" si="117">B$3*SIN(gama)-B$4*SIN(B206)</f>
        <v>-2.9376264927546711</v>
      </c>
      <c r="G206" s="15">
        <f t="shared" ref="G206:G269" si="118">B$4*COS(B206)-B$3*COS(gama)</f>
        <v>1.7065557197798595</v>
      </c>
      <c r="H206">
        <f t="shared" si="97"/>
        <v>0.30677138475115995</v>
      </c>
      <c r="I206">
        <f t="shared" si="98"/>
        <v>17.576705621625404</v>
      </c>
      <c r="J206" s="11">
        <f t="shared" si="99"/>
        <v>1.4599352073525209</v>
      </c>
      <c r="K206" s="9">
        <f t="shared" si="100"/>
        <v>83.64812574385617</v>
      </c>
      <c r="L206">
        <f t="shared" si="101"/>
        <v>2.913123472714803</v>
      </c>
      <c r="M206" s="9">
        <f t="shared" si="102"/>
        <v>166.90968018705206</v>
      </c>
      <c r="N206" s="16">
        <f t="shared" si="103"/>
        <v>3.3779987751516982</v>
      </c>
      <c r="O206" s="16">
        <f t="shared" ref="O206:O269" si="119">crank*B$4*SIN(B206-H206)/(B$5*SIN(J206-H206))</f>
        <v>0.13360054669722532</v>
      </c>
      <c r="P206" s="16">
        <f t="shared" ref="P206:P269" si="120">(B$4/B$6)*(SIN(J206-B206)/SIN(J206-H206)*crank)</f>
        <v>-2.174795742612277</v>
      </c>
      <c r="Q206" s="16">
        <f t="shared" si="104"/>
        <v>1.5964311065321388</v>
      </c>
      <c r="R206" s="16">
        <f t="shared" si="105"/>
        <v>1.7082658240681747</v>
      </c>
      <c r="S206" s="16">
        <f t="shared" si="113"/>
        <v>1.2757912443985799E-2</v>
      </c>
      <c r="T206" s="16">
        <f t="shared" si="106"/>
        <v>-0.20767769559117191</v>
      </c>
      <c r="U206" s="16">
        <f t="shared" si="114"/>
        <v>-0.73406025000516606</v>
      </c>
      <c r="V206" s="16">
        <f t="shared" si="107"/>
        <v>-0.78548334015785537</v>
      </c>
      <c r="W206" s="16">
        <f t="shared" ref="W206:W269" si="121">(B$4/B$5)*(COS(B206-H206)*(1-T206)*SIN(J206-H206)-SIN(B206-H206)*COS(J206-H206)*(S206-T206))/(SIN(J206-H206))^2*crank</f>
        <v>-1.6655234806058365</v>
      </c>
      <c r="X206" s="16">
        <f t="shared" ref="X206:X269" si="122">(B$4/B$6)*(COS(J206-B206)*(S206-1)*SIN(J206-H206)-SIN(J206-B206)*COS(J206-H206)*(S206-T206))/(SIN(J206-H206))^2*crank</f>
        <v>0.92495407438038413</v>
      </c>
      <c r="Y206" s="9">
        <f>-(B$6/B$7)*(SIN(H206)*COS(L206)-COS(H206)*SIN(L206)*U206)/(COS(L206))^2*T206*crank</f>
        <v>-0.23320797815260094</v>
      </c>
      <c r="Z206">
        <f t="shared" ref="Z206:Z269" si="123">B$6*(COS(L206-H206)*(U206-1)*COS(L206)+SIN(L206-H206)*SIN(L206)*U206)/(COS(L206))^2*T206*crank</f>
        <v>5.2871052884548826</v>
      </c>
      <c r="AA206" s="16">
        <f t="shared" ref="AA206:AA269" si="124">crank*W206</f>
        <v>-17.441321103508663</v>
      </c>
      <c r="AB206" s="16">
        <f t="shared" ref="AB206:AB269" si="125">crank*X206</f>
        <v>9.6860964166045402</v>
      </c>
      <c r="AC206" s="16">
        <f t="shared" ref="AC206:AC269" si="126">crank*Y206*T206+U206*AB206</f>
        <v>-6.6029986391173781</v>
      </c>
      <c r="AD206" s="16">
        <f t="shared" ref="AD206:AD269" si="127">Z206*T206*crank+V206*AB206</f>
        <v>-19.1066414384801</v>
      </c>
      <c r="AE206" s="16">
        <f t="shared" si="108"/>
        <v>0.12859993129674108</v>
      </c>
      <c r="AF206" s="16">
        <f t="shared" si="109"/>
        <v>-7.4243233253366903E-2</v>
      </c>
      <c r="AG206" s="16">
        <f t="shared" ref="AG206:AG269" si="128">AE206*crank</f>
        <v>1.3466953313799797</v>
      </c>
      <c r="AH206" s="16">
        <f t="shared" ref="AH206:AH269" si="129">AF206*crank</f>
        <v>-0.77747332055843632</v>
      </c>
      <c r="AI206" s="16">
        <f t="shared" ref="AI206:AI269" si="130">AD206-0.5*B$7*(COS(L206)*U206^2*T206^2*crank^2+SIN(L206)*AC206)</f>
        <v>-15.128784550523221</v>
      </c>
      <c r="AJ206" s="16">
        <f t="shared" si="115"/>
        <v>5.854192361556712</v>
      </c>
      <c r="AK206" s="16">
        <f t="shared" si="116"/>
        <v>1</v>
      </c>
      <c r="AL206" s="9">
        <f t="shared" ref="AL206:AL269" si="131">AK206*force</f>
        <v>220</v>
      </c>
      <c r="AM206" s="16">
        <f t="shared" si="110"/>
        <v>79.68198603820332</v>
      </c>
      <c r="AN206" s="16">
        <f t="shared" si="111"/>
        <v>59.489529522389319</v>
      </c>
      <c r="AO206" s="16">
        <f t="shared" si="112"/>
        <v>20.192456515814001</v>
      </c>
    </row>
    <row r="207" spans="1:42">
      <c r="A207" s="4">
        <v>193</v>
      </c>
      <c r="B207" s="5">
        <f t="shared" ref="B207:B270" si="132">A207*PI()/180</f>
        <v>3.3684854563490561</v>
      </c>
      <c r="C207" s="2">
        <f t="shared" ref="C207:C270" si="133">$B$4^2+$B$3^2-2*$B$3*$B$4*COS(B207-$E$1)</f>
        <v>11.515844024438758</v>
      </c>
      <c r="D207" s="10">
        <f t="shared" ref="D207:D270" si="134">(C207+$E$3)/(2*B$6)</f>
        <v>2.505281341479586</v>
      </c>
      <c r="E207" s="5">
        <f t="shared" ref="E207:E270" si="135">(C207+E$4)/(2*B$5)</f>
        <v>3.1031688048877517</v>
      </c>
      <c r="F207" s="15">
        <f t="shared" si="117"/>
        <v>-2.932514683696839</v>
      </c>
      <c r="G207" s="15">
        <f t="shared" si="118"/>
        <v>1.7076889805644306</v>
      </c>
      <c r="H207">
        <f t="shared" ref="H207:H270" si="136">-2*ATAN(($F207+SQRT(-(D207^2)+$F207^2+$G207^2))/(D207+$G207))</f>
        <v>0.30316032287306172</v>
      </c>
      <c r="I207">
        <f t="shared" ref="I207:I270" si="137">H207*180/PI()</f>
        <v>17.369807016449791</v>
      </c>
      <c r="J207" s="11">
        <f t="shared" ref="J207:J270" si="138">-2*ATAN(($F207-SQRT(-(E207^2)+$F207^2+$G207^2))/(E207+$G207))</f>
        <v>1.460133674633207</v>
      </c>
      <c r="K207" s="9">
        <f t="shared" ref="K207:K270" si="139">J207*180/PI()</f>
        <v>83.659497081410905</v>
      </c>
      <c r="L207">
        <f t="shared" ref="L207:L270" si="140">PI()-ASIN(B$6*SIN(H207)/B$7)</f>
        <v>2.9157749057564146</v>
      </c>
      <c r="M207" s="9">
        <f t="shared" ref="M207:M270" si="141">L207*180/PI()</f>
        <v>167.06159610999794</v>
      </c>
      <c r="N207" s="16">
        <f t="shared" ref="N207:N270" si="142">B$6*COS(H207)-B$7*COS(L207)</f>
        <v>3.3808193437893572</v>
      </c>
      <c r="O207" s="16">
        <f t="shared" si="119"/>
        <v>0.10457484234559963</v>
      </c>
      <c r="P207" s="16">
        <f t="shared" si="120"/>
        <v>-2.1583915427069171</v>
      </c>
      <c r="Q207" s="16">
        <f t="shared" ref="Q207:Q270" si="143">(B$6/B$7)*(COS(H207)/COS(L207))*P207</f>
        <v>1.585219682810646</v>
      </c>
      <c r="R207" s="16">
        <f t="shared" ref="R207:R270" si="144">B$6*(SIN(L207-H207)/COS(L207))*P207</f>
        <v>1.6764147371593863</v>
      </c>
      <c r="S207" s="16">
        <f t="shared" si="113"/>
        <v>9.9861618494147004E-3</v>
      </c>
      <c r="T207" s="16">
        <f t="shared" ref="T207:T270" si="145">(B$4/B$6)*(SIN(J207-B207)/SIN(J207-H207))</f>
        <v>-0.20611120988972853</v>
      </c>
      <c r="U207" s="16">
        <f t="shared" si="114"/>
        <v>-0.73444491022354752</v>
      </c>
      <c r="V207" s="16">
        <f t="shared" ref="V207:V270" si="146">B$6*SIN(L207-H207)/COS(L207)</f>
        <v>-0.77669630555396529</v>
      </c>
      <c r="W207" s="16">
        <f t="shared" si="121"/>
        <v>-1.660486457438336</v>
      </c>
      <c r="X207" s="16">
        <f t="shared" si="122"/>
        <v>0.95485144550842427</v>
      </c>
      <c r="Y207" s="9">
        <f>-(B$6/B$7)*(SIN(H207)*COS(L207)-COS(H207)*SIN(L207)*U207)/(COS(L207))^2*T207*crank</f>
        <v>-0.22838871732476987</v>
      </c>
      <c r="Z207">
        <f t="shared" si="123"/>
        <v>5.2570673365364362</v>
      </c>
      <c r="AA207" s="16">
        <f t="shared" si="124"/>
        <v>-17.388573520245391</v>
      </c>
      <c r="AB207" s="16">
        <f t="shared" si="125"/>
        <v>9.9991809549295354</v>
      </c>
      <c r="AC207" s="16">
        <f t="shared" si="126"/>
        <v>-6.8508952828287644</v>
      </c>
      <c r="AD207" s="16">
        <f t="shared" si="127"/>
        <v>-19.113136584880362</v>
      </c>
      <c r="AE207" s="16">
        <f t="shared" ref="AE207:AE270" si="147">T207*(V207-0.5*B$7*SIN(L207)*U207)</f>
        <v>0.12619191308461211</v>
      </c>
      <c r="AF207" s="16">
        <f t="shared" ref="AF207:AF270" si="148">0.5*COS(L207)*U207*T207</f>
        <v>-7.3767030481176485E-2</v>
      </c>
      <c r="AG207" s="16">
        <f t="shared" si="128"/>
        <v>1.321478623630197</v>
      </c>
      <c r="AH207" s="16">
        <f t="shared" si="129"/>
        <v>-0.77248653678932799</v>
      </c>
      <c r="AI207" s="16">
        <f t="shared" si="130"/>
        <v>-15.130075953317776</v>
      </c>
      <c r="AJ207" s="16">
        <f t="shared" si="115"/>
        <v>6.1143084939440504</v>
      </c>
      <c r="AK207" s="16">
        <f t="shared" si="116"/>
        <v>1</v>
      </c>
      <c r="AL207" s="9">
        <f t="shared" si="131"/>
        <v>220</v>
      </c>
      <c r="AM207" s="16">
        <f t="shared" ref="AM207:AM270" si="149">+ABS(AL207*V207*T207)+ABS(I$5*AB207*T207)+ABS(I$6*AC207*U207*T207)+ABS(I$2*0.25*B$6^2*AB207*T207)+ABS(I$3*AI207*AE207)+ABS(I$3*AJ207*AF207)+ABS(I$4*AD207*V207*T207)</f>
        <v>78.71545517083355</v>
      </c>
      <c r="AN207" s="16">
        <f t="shared" ref="AN207:AN270" si="150">$AL$6</f>
        <v>59.489529522389319</v>
      </c>
      <c r="AO207" s="16">
        <f t="shared" ref="AO207:AO270" si="151">AM207-AN207</f>
        <v>19.225925648444232</v>
      </c>
    </row>
    <row r="208" spans="1:42">
      <c r="A208" s="4">
        <v>194</v>
      </c>
      <c r="B208" s="5">
        <f t="shared" si="132"/>
        <v>3.3859387488689991</v>
      </c>
      <c r="C208" s="2">
        <f t="shared" si="133"/>
        <v>11.4901857163894</v>
      </c>
      <c r="D208" s="10">
        <f t="shared" si="134"/>
        <v>2.4967285721298</v>
      </c>
      <c r="E208" s="5">
        <f t="shared" si="135"/>
        <v>3.0980371432778799</v>
      </c>
      <c r="F208" s="15">
        <f t="shared" si="117"/>
        <v>-2.9274234313200984</v>
      </c>
      <c r="G208" s="15">
        <f t="shared" si="118"/>
        <v>1.7089112821172023</v>
      </c>
      <c r="H208">
        <f t="shared" si="136"/>
        <v>0.29957703681549103</v>
      </c>
      <c r="I208">
        <f t="shared" si="137"/>
        <v>17.164499848562919</v>
      </c>
      <c r="J208" s="11">
        <f t="shared" si="138"/>
        <v>1.460283841638115</v>
      </c>
      <c r="K208" s="9">
        <f t="shared" si="139"/>
        <v>83.668101017014251</v>
      </c>
      <c r="L208">
        <f t="shared" si="140"/>
        <v>2.9184073082862123</v>
      </c>
      <c r="M208" s="9">
        <f t="shared" si="141"/>
        <v>167.21242166493488</v>
      </c>
      <c r="N208" s="16">
        <f t="shared" si="142"/>
        <v>3.3835868224943075</v>
      </c>
      <c r="O208" s="16">
        <f t="shared" si="119"/>
        <v>7.5641796526540794E-2</v>
      </c>
      <c r="P208" s="16">
        <f t="shared" si="120"/>
        <v>-2.1414643765814563</v>
      </c>
      <c r="Q208" s="16">
        <f t="shared" si="143"/>
        <v>1.5735941958264112</v>
      </c>
      <c r="R208" s="16">
        <f t="shared" si="144"/>
        <v>1.6445604407434364</v>
      </c>
      <c r="S208" s="16">
        <f t="shared" ref="S208:S271" si="152">(B$4/B$5)*(SIN(B208-H208)/SIN(J208-H208))</f>
        <v>7.2232594929301959E-3</v>
      </c>
      <c r="T208" s="16">
        <f t="shared" si="145"/>
        <v>-0.20449478459288567</v>
      </c>
      <c r="U208" s="16">
        <f t="shared" ref="U208:U271" si="153">(B$6/B$7)*COS(H208)/COS(L208)</f>
        <v>-0.73482156090704198</v>
      </c>
      <c r="V208" s="16">
        <f t="shared" si="146"/>
        <v>-0.7679606808910564</v>
      </c>
      <c r="W208" s="16">
        <f t="shared" si="121"/>
        <v>-1.6549060139933323</v>
      </c>
      <c r="X208" s="16">
        <f t="shared" si="122"/>
        <v>0.98487992240130484</v>
      </c>
      <c r="Y208" s="9">
        <f>-(B$6/B$7)*(SIN(H208)*COS(L208)-COS(H208)*SIN(L208)*U208)/(COS(L208))^2*T208*crank</f>
        <v>-0.22359677500909872</v>
      </c>
      <c r="Z208">
        <f t="shared" si="123"/>
        <v>5.2254120699233253</v>
      </c>
      <c r="AA208" s="16">
        <f t="shared" si="124"/>
        <v>-17.3301352531434</v>
      </c>
      <c r="AB208" s="16">
        <f t="shared" si="125"/>
        <v>10.313638429613416</v>
      </c>
      <c r="AC208" s="16">
        <f t="shared" si="126"/>
        <v>-7.0998593610788996</v>
      </c>
      <c r="AD208" s="16">
        <f t="shared" si="127"/>
        <v>-19.110502591569656</v>
      </c>
      <c r="AE208" s="16">
        <f t="shared" si="147"/>
        <v>0.12378425572043508</v>
      </c>
      <c r="AF208" s="16">
        <f t="shared" si="148"/>
        <v>-7.327007727646484E-2</v>
      </c>
      <c r="AG208" s="16">
        <f t="shared" si="128"/>
        <v>1.2962656946713307</v>
      </c>
      <c r="AH208" s="16">
        <f t="shared" si="129"/>
        <v>-0.76728245499899461</v>
      </c>
      <c r="AI208" s="16">
        <f t="shared" si="130"/>
        <v>-15.124258009183094</v>
      </c>
      <c r="AJ208" s="16">
        <f t="shared" ref="AJ208:AJ271" si="154">0.5*B$7*(-SIN(L208)*Q208^2+COS(L208)*AC208)</f>
        <v>6.3756895348185383</v>
      </c>
      <c r="AK208" s="16">
        <f t="shared" ref="AK208:AK271" si="155">IF(AND(A208&lt;270,A208&gt;180),1,0)</f>
        <v>1</v>
      </c>
      <c r="AL208" s="9">
        <f t="shared" si="131"/>
        <v>220</v>
      </c>
      <c r="AM208" s="16">
        <f t="shared" si="149"/>
        <v>77.726846475076243</v>
      </c>
      <c r="AN208" s="16">
        <f t="shared" si="150"/>
        <v>59.489529522389319</v>
      </c>
      <c r="AO208" s="16">
        <f t="shared" si="151"/>
        <v>18.237316952686925</v>
      </c>
    </row>
    <row r="209" spans="1:42">
      <c r="A209" s="4">
        <v>195</v>
      </c>
      <c r="B209" s="5">
        <f t="shared" si="132"/>
        <v>3.4033920413889422</v>
      </c>
      <c r="C209" s="2">
        <f t="shared" si="133"/>
        <v>11.46501472726858</v>
      </c>
      <c r="D209" s="10">
        <f t="shared" si="134"/>
        <v>2.4883382424228597</v>
      </c>
      <c r="E209" s="5">
        <f t="shared" si="135"/>
        <v>3.093002945453716</v>
      </c>
      <c r="F209" s="15">
        <f t="shared" si="117"/>
        <v>-2.9223542864692424</v>
      </c>
      <c r="G209" s="15">
        <f t="shared" si="118"/>
        <v>1.7102222521132808</v>
      </c>
      <c r="H209">
        <f t="shared" si="136"/>
        <v>0.29602240004654057</v>
      </c>
      <c r="I209">
        <f t="shared" si="137"/>
        <v>16.96083416400004</v>
      </c>
      <c r="J209" s="11">
        <f t="shared" si="138"/>
        <v>1.4603858706892126</v>
      </c>
      <c r="K209" s="9">
        <f t="shared" si="139"/>
        <v>83.673946851029868</v>
      </c>
      <c r="L209">
        <f t="shared" si="140"/>
        <v>2.9210199887588928</v>
      </c>
      <c r="M209" s="9">
        <f t="shared" si="141"/>
        <v>167.36211722923574</v>
      </c>
      <c r="N209" s="16">
        <f t="shared" si="142"/>
        <v>3.3863012185683141</v>
      </c>
      <c r="O209" s="16">
        <f t="shared" si="119"/>
        <v>4.6810870675922094E-2</v>
      </c>
      <c r="P209" s="16">
        <f t="shared" si="120"/>
        <v>-2.1240120448356929</v>
      </c>
      <c r="Q209" s="16">
        <f t="shared" si="143"/>
        <v>1.5615529436382585</v>
      </c>
      <c r="R209" s="16">
        <f t="shared" si="144"/>
        <v>1.6127180980889011</v>
      </c>
      <c r="S209" s="16">
        <f t="shared" si="152"/>
        <v>4.4701088751050722E-3</v>
      </c>
      <c r="T209" s="16">
        <f t="shared" si="145"/>
        <v>-0.20282820967339499</v>
      </c>
      <c r="U209" s="16">
        <f t="shared" si="153"/>
        <v>-0.73519024877236772</v>
      </c>
      <c r="V209" s="16">
        <f t="shared" si="146"/>
        <v>-0.75927916793600658</v>
      </c>
      <c r="W209" s="16">
        <f t="shared" si="121"/>
        <v>-1.6487848530575988</v>
      </c>
      <c r="X209" s="16">
        <f t="shared" si="122"/>
        <v>1.0150292364993527</v>
      </c>
      <c r="Y209" s="9">
        <f>-(B$6/B$7)*(SIN(H209)*COS(L209)-COS(H209)*SIN(L209)*U209)/(COS(L209))^2*T209*crank</f>
        <v>-0.21883356955530667</v>
      </c>
      <c r="Z209">
        <f t="shared" si="123"/>
        <v>5.192132121175498</v>
      </c>
      <c r="AA209" s="16">
        <f t="shared" si="124"/>
        <v>-17.266034605719597</v>
      </c>
      <c r="AB209" s="16">
        <f t="shared" si="125"/>
        <v>10.629361308550745</v>
      </c>
      <c r="AC209" s="16">
        <f t="shared" si="126"/>
        <v>-7.3497976471749418</v>
      </c>
      <c r="AD209" s="16">
        <f t="shared" si="127"/>
        <v>-19.098803773802647</v>
      </c>
      <c r="AE209" s="16">
        <f t="shared" si="147"/>
        <v>0.12137808662933634</v>
      </c>
      <c r="AF209" s="16">
        <f t="shared" si="148"/>
        <v>-7.2752277352747197E-2</v>
      </c>
      <c r="AG209" s="16">
        <f t="shared" si="128"/>
        <v>1.2710683508716953</v>
      </c>
      <c r="AH209" s="16">
        <f t="shared" si="129"/>
        <v>-0.76186006687772567</v>
      </c>
      <c r="AI209" s="16">
        <f t="shared" si="130"/>
        <v>-15.111383282920462</v>
      </c>
      <c r="AJ209" s="16">
        <f t="shared" si="154"/>
        <v>6.6382249103734319</v>
      </c>
      <c r="AK209" s="16">
        <f t="shared" si="155"/>
        <v>1</v>
      </c>
      <c r="AL209" s="9">
        <f t="shared" si="131"/>
        <v>220</v>
      </c>
      <c r="AM209" s="16">
        <f t="shared" si="149"/>
        <v>76.71725119744022</v>
      </c>
      <c r="AN209" s="16">
        <f t="shared" si="150"/>
        <v>59.489529522389319</v>
      </c>
      <c r="AO209" s="16">
        <f t="shared" si="151"/>
        <v>17.227721675050901</v>
      </c>
    </row>
    <row r="210" spans="1:42">
      <c r="A210" s="4">
        <v>196</v>
      </c>
      <c r="B210" s="5">
        <f t="shared" si="132"/>
        <v>3.4208453339088858</v>
      </c>
      <c r="C210" s="2">
        <f t="shared" si="133"/>
        <v>11.440338724403416</v>
      </c>
      <c r="D210" s="10">
        <f t="shared" si="134"/>
        <v>2.4801129081344722</v>
      </c>
      <c r="E210" s="5">
        <f t="shared" si="135"/>
        <v>3.088067744880683</v>
      </c>
      <c r="F210" s="15">
        <f t="shared" si="117"/>
        <v>-2.9173087932548989</v>
      </c>
      <c r="G210" s="15">
        <f t="shared" si="118"/>
        <v>1.7116214912185057</v>
      </c>
      <c r="H210">
        <f t="shared" si="136"/>
        <v>0.29249728954802073</v>
      </c>
      <c r="I210">
        <f t="shared" si="137"/>
        <v>16.758860210117597</v>
      </c>
      <c r="J210" s="11">
        <f t="shared" si="138"/>
        <v>1.4604399398363801</v>
      </c>
      <c r="K210" s="9">
        <f t="shared" si="139"/>
        <v>83.677044784964451</v>
      </c>
      <c r="L210">
        <f t="shared" si="140"/>
        <v>2.9236122529239656</v>
      </c>
      <c r="M210" s="9">
        <f t="shared" si="141"/>
        <v>167.5106430252774</v>
      </c>
      <c r="N210" s="16">
        <f t="shared" si="142"/>
        <v>3.3889625644904458</v>
      </c>
      <c r="O210" s="16">
        <f t="shared" si="119"/>
        <v>1.8091475740707817E-2</v>
      </c>
      <c r="P210" s="16">
        <f t="shared" si="120"/>
        <v>-2.106032531959674</v>
      </c>
      <c r="Q210" s="16">
        <f t="shared" si="143"/>
        <v>1.5490943830937998</v>
      </c>
      <c r="R210" s="16">
        <f t="shared" si="144"/>
        <v>1.5809027553752542</v>
      </c>
      <c r="S210" s="16">
        <f t="shared" si="152"/>
        <v>1.7276086751764545E-3</v>
      </c>
      <c r="T210" s="16">
        <f t="shared" si="145"/>
        <v>-0.2011112926642333</v>
      </c>
      <c r="U210" s="16">
        <f t="shared" si="153"/>
        <v>-0.73555102287634633</v>
      </c>
      <c r="V210" s="16">
        <f t="shared" si="146"/>
        <v>-0.7506544801111007</v>
      </c>
      <c r="W210" s="16">
        <f t="shared" si="121"/>
        <v>-1.6421260586775039</v>
      </c>
      <c r="X210" s="16">
        <f t="shared" si="122"/>
        <v>1.0452885857315226</v>
      </c>
      <c r="Y210" s="9">
        <f>-(B$6/B$7)*(SIN(H210)*COS(L210)-COS(H210)*SIN(L210)*U210)/(COS(L210))^2*T210*crank</f>
        <v>-0.21410049051117491</v>
      </c>
      <c r="Z210">
        <f t="shared" si="123"/>
        <v>5.1572208751402835</v>
      </c>
      <c r="AA210" s="16">
        <f t="shared" si="124"/>
        <v>-17.196303874032026</v>
      </c>
      <c r="AB210" s="16">
        <f t="shared" si="125"/>
        <v>10.946236472718054</v>
      </c>
      <c r="AC210" s="16">
        <f t="shared" si="126"/>
        <v>-7.6006128360290752</v>
      </c>
      <c r="AD210" s="16">
        <f t="shared" si="127"/>
        <v>-19.078116386148317</v>
      </c>
      <c r="AE210" s="16">
        <f t="shared" si="147"/>
        <v>0.11897452414013714</v>
      </c>
      <c r="AF210" s="16">
        <f t="shared" si="148"/>
        <v>-7.2213543388375795E-2</v>
      </c>
      <c r="AG210" s="16">
        <f t="shared" si="128"/>
        <v>1.2458983033433211</v>
      </c>
      <c r="AH210" s="16">
        <f t="shared" si="129"/>
        <v>-0.75621845799536391</v>
      </c>
      <c r="AI210" s="16">
        <f t="shared" si="130"/>
        <v>-15.091513566750272</v>
      </c>
      <c r="AJ210" s="16">
        <f t="shared" si="154"/>
        <v>6.9017999025394516</v>
      </c>
      <c r="AK210" s="16">
        <f t="shared" si="155"/>
        <v>1</v>
      </c>
      <c r="AL210" s="9">
        <f t="shared" si="131"/>
        <v>220</v>
      </c>
      <c r="AM210" s="16">
        <f t="shared" si="149"/>
        <v>75.687759522380603</v>
      </c>
      <c r="AN210" s="16">
        <f t="shared" si="150"/>
        <v>59.489529522389319</v>
      </c>
      <c r="AO210" s="16">
        <f t="shared" si="151"/>
        <v>16.198229999991284</v>
      </c>
    </row>
    <row r="211" spans="1:42">
      <c r="A211" s="4">
        <v>197</v>
      </c>
      <c r="B211" s="5">
        <f t="shared" si="132"/>
        <v>3.4382986264288289</v>
      </c>
      <c r="C211" s="2">
        <f t="shared" si="133"/>
        <v>11.416165224343429</v>
      </c>
      <c r="D211" s="10">
        <f t="shared" si="134"/>
        <v>2.4720550747811427</v>
      </c>
      <c r="E211" s="5">
        <f t="shared" si="135"/>
        <v>3.0832330448686855</v>
      </c>
      <c r="F211" s="15">
        <f t="shared" si="117"/>
        <v>-2.9122884885831777</v>
      </c>
      <c r="G211" s="15">
        <f t="shared" si="118"/>
        <v>1.7131085732110907</v>
      </c>
      <c r="H211">
        <f t="shared" si="136"/>
        <v>0.28900258550126706</v>
      </c>
      <c r="I211">
        <f t="shared" si="137"/>
        <v>16.558628417591319</v>
      </c>
      <c r="J211" s="11">
        <f t="shared" si="138"/>
        <v>1.4604462427676774</v>
      </c>
      <c r="K211" s="9">
        <f t="shared" si="139"/>
        <v>83.67740591632635</v>
      </c>
      <c r="L211">
        <f t="shared" si="140"/>
        <v>2.9261834040960197</v>
      </c>
      <c r="M211" s="9">
        <f t="shared" si="141"/>
        <v>167.65795913592621</v>
      </c>
      <c r="N211" s="16">
        <f t="shared" si="142"/>
        <v>3.3915709177051721</v>
      </c>
      <c r="O211" s="16">
        <f t="shared" si="119"/>
        <v>-1.0507034537354727E-2</v>
      </c>
      <c r="P211" s="16">
        <f t="shared" si="120"/>
        <v>-2.0875240155566575</v>
      </c>
      <c r="Q211" s="16">
        <f t="shared" si="143"/>
        <v>1.5362171365507176</v>
      </c>
      <c r="R211" s="16">
        <f t="shared" si="144"/>
        <v>1.5491293214873374</v>
      </c>
      <c r="S211" s="16">
        <f t="shared" si="152"/>
        <v>-1.0033478903143623E-3</v>
      </c>
      <c r="T211" s="16">
        <f t="shared" si="145"/>
        <v>-0.19934385953933079</v>
      </c>
      <c r="U211" s="16">
        <f t="shared" si="153"/>
        <v>-0.73590393456674608</v>
      </c>
      <c r="V211" s="16">
        <f t="shared" si="146"/>
        <v>-0.74208934122094306</v>
      </c>
      <c r="W211" s="16">
        <f t="shared" si="121"/>
        <v>-1.6349331031368632</v>
      </c>
      <c r="X211" s="16">
        <f t="shared" si="122"/>
        <v>1.0756466448212174</v>
      </c>
      <c r="Y211" s="9">
        <f>-(B$6/B$7)*(SIN(H211)*COS(L211)-COS(H211)*SIN(L211)*U211)/(COS(L211))^2*T211*crank</f>
        <v>-0.2093988972256404</v>
      </c>
      <c r="Z211">
        <f t="shared" si="123"/>
        <v>5.1206724919630888</v>
      </c>
      <c r="AA211" s="16">
        <f t="shared" si="124"/>
        <v>-17.120979419751777</v>
      </c>
      <c r="AB211" s="16">
        <f t="shared" si="125"/>
        <v>11.264145324096154</v>
      </c>
      <c r="AC211" s="16">
        <f t="shared" si="126"/>
        <v>-7.8522036367443695</v>
      </c>
      <c r="AD211" s="16">
        <f t="shared" si="127"/>
        <v>-19.048528985748781</v>
      </c>
      <c r="AE211" s="16">
        <f t="shared" si="147"/>
        <v>0.11657467599372251</v>
      </c>
      <c r="AF211" s="16">
        <f t="shared" si="148"/>
        <v>-7.1653797351663065E-2</v>
      </c>
      <c r="AG211" s="16">
        <f t="shared" si="128"/>
        <v>1.2207671523216301</v>
      </c>
      <c r="AH211" s="16">
        <f t="shared" si="129"/>
        <v>-0.75035681120598818</v>
      </c>
      <c r="AI211" s="16">
        <f t="shared" si="130"/>
        <v>-15.064720166160582</v>
      </c>
      <c r="AJ211" s="16">
        <f t="shared" si="154"/>
        <v>7.1662957677602535</v>
      </c>
      <c r="AK211" s="16">
        <f t="shared" si="155"/>
        <v>1</v>
      </c>
      <c r="AL211" s="9">
        <f t="shared" si="131"/>
        <v>220</v>
      </c>
      <c r="AM211" s="16">
        <f t="shared" si="149"/>
        <v>74.639458144358215</v>
      </c>
      <c r="AN211" s="16">
        <f t="shared" si="150"/>
        <v>59.489529522389319</v>
      </c>
      <c r="AO211" s="16">
        <f t="shared" si="151"/>
        <v>15.149928621968897</v>
      </c>
    </row>
    <row r="212" spans="1:42">
      <c r="A212" s="4">
        <v>198</v>
      </c>
      <c r="B212" s="5">
        <f t="shared" si="132"/>
        <v>3.4557519189487729</v>
      </c>
      <c r="C212" s="2">
        <f t="shared" si="133"/>
        <v>11.392501590570907</v>
      </c>
      <c r="D212" s="10">
        <f t="shared" si="134"/>
        <v>2.4641671968569692</v>
      </c>
      <c r="E212" s="5">
        <f t="shared" si="135"/>
        <v>3.0785003181141812</v>
      </c>
      <c r="F212" s="15">
        <f t="shared" si="117"/>
        <v>-2.9072949016875143</v>
      </c>
      <c r="G212" s="15">
        <f t="shared" si="118"/>
        <v>1.7146830451114554</v>
      </c>
      <c r="H212">
        <f t="shared" si="136"/>
        <v>0.28553917095772585</v>
      </c>
      <c r="I212">
        <f t="shared" si="137"/>
        <v>16.360189381542181</v>
      </c>
      <c r="J212" s="11">
        <f t="shared" si="138"/>
        <v>1.4604049887083264</v>
      </c>
      <c r="K212" s="9">
        <f t="shared" si="139"/>
        <v>83.67504223283774</v>
      </c>
      <c r="L212">
        <f t="shared" si="140"/>
        <v>2.9287327434360679</v>
      </c>
      <c r="M212" s="9">
        <f t="shared" si="141"/>
        <v>167.80402552065763</v>
      </c>
      <c r="N212" s="16">
        <f t="shared" si="142"/>
        <v>3.3941263603762968</v>
      </c>
      <c r="O212" s="16">
        <f t="shared" si="119"/>
        <v>-3.8975370452642703E-2</v>
      </c>
      <c r="P212" s="16">
        <f t="shared" si="120"/>
        <v>-2.0684848753779508</v>
      </c>
      <c r="Q212" s="16">
        <f t="shared" si="143"/>
        <v>1.5229199984370447</v>
      </c>
      <c r="R212" s="16">
        <f t="shared" si="144"/>
        <v>1.5174125472287265</v>
      </c>
      <c r="S212" s="16">
        <f t="shared" si="152"/>
        <v>-3.7218737198255326E-3</v>
      </c>
      <c r="T212" s="16">
        <f t="shared" si="145"/>
        <v>-0.19752575557633437</v>
      </c>
      <c r="U212" s="16">
        <f t="shared" si="153"/>
        <v>-0.73624903743073256</v>
      </c>
      <c r="V212" s="16">
        <f t="shared" si="146"/>
        <v>-0.73358648414166761</v>
      </c>
      <c r="W212" s="16">
        <f t="shared" si="121"/>
        <v>-1.6272098531044992</v>
      </c>
      <c r="X212" s="16">
        <f t="shared" si="122"/>
        <v>1.1060915765399253</v>
      </c>
      <c r="Y212" s="9">
        <f>-(B$6/B$7)*(SIN(H212)*COS(L212)-COS(H212)*SIN(L212)*U212)/(COS(L212))^2*T212*crank</f>
        <v>-0.20473011737433547</v>
      </c>
      <c r="Z212">
        <f t="shared" si="123"/>
        <v>5.0824819292849117</v>
      </c>
      <c r="AA212" s="16">
        <f t="shared" si="124"/>
        <v>-17.04010173454007</v>
      </c>
      <c r="AB212" s="16">
        <f t="shared" si="125"/>
        <v>11.582963903517939</v>
      </c>
      <c r="AC212" s="16">
        <f t="shared" si="126"/>
        <v>-8.1044648732368376</v>
      </c>
      <c r="AD212" s="16">
        <f t="shared" si="127"/>
        <v>-19.010142766029158</v>
      </c>
      <c r="AE212" s="16">
        <f t="shared" si="147"/>
        <v>0.1141796378077248</v>
      </c>
      <c r="AF212" s="16">
        <f t="shared" si="148"/>
        <v>-7.1072970816198761E-2</v>
      </c>
      <c r="AG212" s="16">
        <f t="shared" si="128"/>
        <v>1.1956863710876389</v>
      </c>
      <c r="AH212" s="16">
        <f t="shared" si="129"/>
        <v>-0.74427440994990601</v>
      </c>
      <c r="AI212" s="16">
        <f t="shared" si="130"/>
        <v>-15.031084162758628</v>
      </c>
      <c r="AJ212" s="16">
        <f t="shared" si="154"/>
        <v>7.4315898646548675</v>
      </c>
      <c r="AK212" s="16">
        <f t="shared" si="155"/>
        <v>1</v>
      </c>
      <c r="AL212" s="9">
        <f t="shared" si="131"/>
        <v>220</v>
      </c>
      <c r="AM212" s="16">
        <f t="shared" si="149"/>
        <v>73.573427798176652</v>
      </c>
      <c r="AN212" s="16">
        <f t="shared" si="150"/>
        <v>59.489529522389319</v>
      </c>
      <c r="AO212" s="16">
        <f t="shared" si="151"/>
        <v>14.083898275787334</v>
      </c>
    </row>
    <row r="213" spans="1:42">
      <c r="A213" s="4">
        <v>199</v>
      </c>
      <c r="B213" s="5">
        <f t="shared" si="132"/>
        <v>3.473205211468716</v>
      </c>
      <c r="C213" s="2">
        <f t="shared" si="133"/>
        <v>11.369355031257935</v>
      </c>
      <c r="D213" s="10">
        <f t="shared" si="134"/>
        <v>2.4564516770859783</v>
      </c>
      <c r="E213" s="5">
        <f t="shared" si="135"/>
        <v>3.0738710062515873</v>
      </c>
      <c r="F213" s="15">
        <f t="shared" si="117"/>
        <v>-2.9023295536628515</v>
      </c>
      <c r="G213" s="15">
        <f t="shared" si="118"/>
        <v>1.7163444273202062</v>
      </c>
      <c r="H213">
        <f t="shared" si="136"/>
        <v>0.28210793149465552</v>
      </c>
      <c r="I213">
        <f t="shared" si="137"/>
        <v>16.163593841809515</v>
      </c>
      <c r="J213" s="11">
        <f t="shared" si="138"/>
        <v>1.4603164023082236</v>
      </c>
      <c r="K213" s="9">
        <f t="shared" si="139"/>
        <v>83.6699666059896</v>
      </c>
      <c r="L213">
        <f t="shared" si="140"/>
        <v>2.9312595702436752</v>
      </c>
      <c r="M213" s="9">
        <f t="shared" si="141"/>
        <v>167.94880203229405</v>
      </c>
      <c r="N213" s="16">
        <f t="shared" si="142"/>
        <v>3.3966289991057899</v>
      </c>
      <c r="O213" s="16">
        <f t="shared" si="119"/>
        <v>-6.7304313266394078E-2</v>
      </c>
      <c r="P213" s="16">
        <f t="shared" si="120"/>
        <v>-2.0489137021529622</v>
      </c>
      <c r="Q213" s="16">
        <f t="shared" si="143"/>
        <v>1.5092019416370217</v>
      </c>
      <c r="R213" s="16">
        <f t="shared" si="144"/>
        <v>1.4857670040047686</v>
      </c>
      <c r="S213" s="16">
        <f t="shared" si="152"/>
        <v>-6.4270884886512272E-3</v>
      </c>
      <c r="T213" s="16">
        <f t="shared" si="145"/>
        <v>-0.19565684619981555</v>
      </c>
      <c r="U213" s="16">
        <f t="shared" si="153"/>
        <v>-0.7365863872407995</v>
      </c>
      <c r="V213" s="16">
        <f t="shared" si="146"/>
        <v>-0.72514864947389013</v>
      </c>
      <c r="W213" s="16">
        <f t="shared" si="121"/>
        <v>-1.6189605749244249</v>
      </c>
      <c r="X213" s="16">
        <f t="shared" si="122"/>
        <v>1.1366110439244475</v>
      </c>
      <c r="Y213" s="9">
        <f>-(B$6/B$7)*(SIN(H213)*COS(L213)-COS(H213)*SIN(L213)*U213)/(COS(L213))^2*T213*crank</f>
        <v>-0.20009544541226509</v>
      </c>
      <c r="Z213">
        <f t="shared" si="123"/>
        <v>5.0426449635710053</v>
      </c>
      <c r="AA213" s="16">
        <f t="shared" si="124"/>
        <v>-16.953715495446939</v>
      </c>
      <c r="AB213" s="16">
        <f t="shared" si="125"/>
        <v>11.9025630186069</v>
      </c>
      <c r="AC213" s="16">
        <f t="shared" si="126"/>
        <v>-8.357287592938011</v>
      </c>
      <c r="AD213" s="16">
        <f t="shared" si="127"/>
        <v>-18.963071859173919</v>
      </c>
      <c r="AE213" s="16">
        <f t="shared" si="147"/>
        <v>0.11179049150129433</v>
      </c>
      <c r="AF213" s="16">
        <f t="shared" si="148"/>
        <v>-7.047100526565718E-2</v>
      </c>
      <c r="AG213" s="16">
        <f t="shared" si="128"/>
        <v>1.170667289472195</v>
      </c>
      <c r="AH213" s="16">
        <f t="shared" si="129"/>
        <v>-0.73797064144558744</v>
      </c>
      <c r="AI213" s="16">
        <f t="shared" si="130"/>
        <v>-14.990696652815796</v>
      </c>
      <c r="AJ213" s="16">
        <f t="shared" si="154"/>
        <v>7.6975557904894032</v>
      </c>
      <c r="AK213" s="16">
        <f t="shared" si="155"/>
        <v>1</v>
      </c>
      <c r="AL213" s="9">
        <f t="shared" si="131"/>
        <v>220</v>
      </c>
      <c r="AM213" s="16">
        <f t="shared" si="149"/>
        <v>72.490740761709674</v>
      </c>
      <c r="AN213" s="16">
        <f t="shared" si="150"/>
        <v>59.489529522389319</v>
      </c>
      <c r="AO213" s="16">
        <f t="shared" si="151"/>
        <v>13.001211239320355</v>
      </c>
    </row>
    <row r="214" spans="1:42">
      <c r="A214" s="4">
        <v>200</v>
      </c>
      <c r="B214" s="5">
        <f t="shared" si="132"/>
        <v>3.4906585039886591</v>
      </c>
      <c r="C214" s="2">
        <f t="shared" si="133"/>
        <v>11.346732597070703</v>
      </c>
      <c r="D214" s="10">
        <f t="shared" si="134"/>
        <v>2.4489108656902343</v>
      </c>
      <c r="E214" s="5">
        <f t="shared" si="135"/>
        <v>3.0693465194141405</v>
      </c>
      <c r="F214" s="15">
        <f t="shared" si="117"/>
        <v>-2.897393957002298</v>
      </c>
      <c r="G214" s="15">
        <f t="shared" si="118"/>
        <v>1.7180922137642289</v>
      </c>
      <c r="H214">
        <f t="shared" si="136"/>
        <v>0.27870975485628824</v>
      </c>
      <c r="I214">
        <f t="shared" si="137"/>
        <v>15.968892662391116</v>
      </c>
      <c r="J214" s="11">
        <f t="shared" si="138"/>
        <v>1.4601807235178237</v>
      </c>
      <c r="K214" s="9">
        <f t="shared" si="139"/>
        <v>83.662192783930251</v>
      </c>
      <c r="L214">
        <f t="shared" si="140"/>
        <v>2.933763182259578</v>
      </c>
      <c r="M214" s="9">
        <f t="shared" si="141"/>
        <v>168.09224843434353</v>
      </c>
      <c r="N214" s="16">
        <f t="shared" si="142"/>
        <v>3.3990789646166979</v>
      </c>
      <c r="O214" s="16">
        <f t="shared" si="119"/>
        <v>-9.5484722222131183E-2</v>
      </c>
      <c r="P214" s="16">
        <f t="shared" si="120"/>
        <v>-2.0288093061975037</v>
      </c>
      <c r="Q214" s="16">
        <f t="shared" si="143"/>
        <v>1.4950621236890242</v>
      </c>
      <c r="R214" s="16">
        <f t="shared" si="144"/>
        <v>1.4542070620286183</v>
      </c>
      <c r="S214" s="16">
        <f t="shared" si="152"/>
        <v>-9.1181193188452341E-3</v>
      </c>
      <c r="T214" s="16">
        <f t="shared" si="145"/>
        <v>-0.1937370178033028</v>
      </c>
      <c r="U214" s="16">
        <f t="shared" si="153"/>
        <v>-0.73691604189806525</v>
      </c>
      <c r="V214" s="16">
        <f t="shared" si="146"/>
        <v>-0.71677858416085749</v>
      </c>
      <c r="W214" s="16">
        <f t="shared" si="121"/>
        <v>-1.6101899390231869</v>
      </c>
      <c r="X214" s="16">
        <f t="shared" si="122"/>
        <v>1.167192223469794</v>
      </c>
      <c r="Y214" s="9">
        <f>-(B$6/B$7)*(SIN(H214)*COS(L214)-COS(H214)*SIN(L214)*U214)/(COS(L214))^2*T214*crank</f>
        <v>-0.19549614095855969</v>
      </c>
      <c r="Z214">
        <f t="shared" si="123"/>
        <v>5.0011582105160919</v>
      </c>
      <c r="AA214" s="16">
        <f t="shared" si="124"/>
        <v>-16.861869611064805</v>
      </c>
      <c r="AB214" s="16">
        <f t="shared" si="125"/>
        <v>12.222808381932804</v>
      </c>
      <c r="AC214" s="16">
        <f t="shared" si="126"/>
        <v>-8.6105591835899933</v>
      </c>
      <c r="AD214" s="16">
        <f t="shared" si="127"/>
        <v>-18.907443605732357</v>
      </c>
      <c r="AE214" s="16">
        <f t="shared" si="147"/>
        <v>0.1094083036839195</v>
      </c>
      <c r="AF214" s="16">
        <f t="shared" si="148"/>
        <v>-6.9847852387397269E-2</v>
      </c>
      <c r="AG214" s="16">
        <f t="shared" si="128"/>
        <v>1.145721076983742</v>
      </c>
      <c r="AH214" s="16">
        <f t="shared" si="129"/>
        <v>-0.7314449997642386</v>
      </c>
      <c r="AI214" s="16">
        <f t="shared" si="130"/>
        <v>-14.943658960231875</v>
      </c>
      <c r="AJ214" s="16">
        <f t="shared" si="154"/>
        <v>7.9640635263419339</v>
      </c>
      <c r="AK214" s="16">
        <f t="shared" si="155"/>
        <v>1</v>
      </c>
      <c r="AL214" s="9">
        <f t="shared" si="131"/>
        <v>220</v>
      </c>
      <c r="AM214" s="16">
        <f t="shared" si="149"/>
        <v>71.392458345548008</v>
      </c>
      <c r="AN214" s="16">
        <f t="shared" si="150"/>
        <v>59.489529522389319</v>
      </c>
      <c r="AO214" s="16">
        <f t="shared" si="151"/>
        <v>11.902928823158689</v>
      </c>
    </row>
    <row r="215" spans="1:42">
      <c r="A215" s="4">
        <v>201</v>
      </c>
      <c r="B215" s="5">
        <f t="shared" si="132"/>
        <v>3.5081117965086026</v>
      </c>
      <c r="C215" s="2">
        <f t="shared" si="133"/>
        <v>11.324641179021814</v>
      </c>
      <c r="D215" s="10">
        <f t="shared" si="134"/>
        <v>2.4415470596739381</v>
      </c>
      <c r="E215" s="5">
        <f t="shared" si="135"/>
        <v>3.0649282358043628</v>
      </c>
      <c r="F215" s="15">
        <f t="shared" si="117"/>
        <v>-2.8924896151364083</v>
      </c>
      <c r="G215" s="15">
        <f t="shared" si="118"/>
        <v>1.7199258720508408</v>
      </c>
      <c r="H215">
        <f t="shared" si="136"/>
        <v>0.27534553058084649</v>
      </c>
      <c r="I215">
        <f t="shared" si="137"/>
        <v>15.776136810072847</v>
      </c>
      <c r="J215" s="11">
        <f t="shared" si="138"/>
        <v>1.459998207452273</v>
      </c>
      <c r="K215" s="9">
        <f t="shared" si="139"/>
        <v>83.651735383680872</v>
      </c>
      <c r="L215">
        <f t="shared" si="140"/>
        <v>2.9362428759784676</v>
      </c>
      <c r="M215" s="9">
        <f t="shared" si="141"/>
        <v>168.23432441892101</v>
      </c>
      <c r="N215" s="16">
        <f t="shared" si="142"/>
        <v>3.4014764113993587</v>
      </c>
      <c r="O215" s="16">
        <f t="shared" si="119"/>
        <v>-0.12350754163010817</v>
      </c>
      <c r="P215" s="16">
        <f t="shared" si="120"/>
        <v>-2.0081707257832715</v>
      </c>
      <c r="Q215" s="16">
        <f t="shared" si="143"/>
        <v>1.4804998927821114</v>
      </c>
      <c r="R215" s="16">
        <f t="shared" si="144"/>
        <v>1.4227468681064508</v>
      </c>
      <c r="S215" s="16">
        <f t="shared" si="152"/>
        <v>-1.1794101455735857E-2</v>
      </c>
      <c r="T215" s="16">
        <f t="shared" si="145"/>
        <v>-0.19176617854850805</v>
      </c>
      <c r="U215" s="16">
        <f t="shared" si="153"/>
        <v>-0.73723806137282166</v>
      </c>
      <c r="V215" s="16">
        <f t="shared" si="146"/>
        <v>-0.7084790400734079</v>
      </c>
      <c r="W215" s="16">
        <f t="shared" si="121"/>
        <v>-1.6009030234107986</v>
      </c>
      <c r="X215" s="16">
        <f t="shared" si="122"/>
        <v>1.1978218193059034</v>
      </c>
      <c r="Y215" s="9">
        <f>-(B$6/B$7)*(SIN(H215)*COS(L215)-COS(H215)*SIN(L215)*U215)/(COS(L215))^2*T215*crank</f>
        <v>-0.19093342711851968</v>
      </c>
      <c r="Z215">
        <f t="shared" si="123"/>
        <v>4.9580191444730159</v>
      </c>
      <c r="AA215" s="16">
        <f t="shared" si="124"/>
        <v>-16.764617258190178</v>
      </c>
      <c r="AB215" s="16">
        <f t="shared" si="125"/>
        <v>12.543560759469957</v>
      </c>
      <c r="AC215" s="16">
        <f t="shared" si="126"/>
        <v>-8.8641634981109441</v>
      </c>
      <c r="AD215" s="16">
        <f t="shared" si="127"/>
        <v>-18.843398789775474</v>
      </c>
      <c r="AE215" s="16">
        <f t="shared" si="147"/>
        <v>0.10703412401247343</v>
      </c>
      <c r="AF215" s="16">
        <f t="shared" si="148"/>
        <v>-6.9203474354170111E-2</v>
      </c>
      <c r="AG215" s="16">
        <f t="shared" si="128"/>
        <v>1.1208587256033513</v>
      </c>
      <c r="AH215" s="16">
        <f t="shared" si="129"/>
        <v>-0.72469708877983496</v>
      </c>
      <c r="AI215" s="16">
        <f t="shared" si="130"/>
        <v>-14.890082822689745</v>
      </c>
      <c r="AJ215" s="16">
        <f t="shared" si="154"/>
        <v>8.2309795908048358</v>
      </c>
      <c r="AK215" s="16">
        <f t="shared" si="155"/>
        <v>1</v>
      </c>
      <c r="AL215" s="9">
        <f t="shared" si="131"/>
        <v>220</v>
      </c>
      <c r="AM215" s="16">
        <f t="shared" si="149"/>
        <v>70.279628384424782</v>
      </c>
      <c r="AN215" s="16">
        <f t="shared" si="150"/>
        <v>59.489529522389319</v>
      </c>
      <c r="AO215" s="16">
        <f t="shared" si="151"/>
        <v>10.790098862035464</v>
      </c>
    </row>
    <row r="216" spans="1:42">
      <c r="A216" s="4">
        <v>202</v>
      </c>
      <c r="B216" s="5">
        <f t="shared" si="132"/>
        <v>3.5255650890285457</v>
      </c>
      <c r="C216" s="2">
        <f t="shared" si="133"/>
        <v>11.303087506371211</v>
      </c>
      <c r="D216" s="10">
        <f t="shared" si="134"/>
        <v>2.4343625021237369</v>
      </c>
      <c r="E216" s="5">
        <f t="shared" si="135"/>
        <v>3.0606175012742423</v>
      </c>
      <c r="F216" s="15">
        <f t="shared" si="117"/>
        <v>-2.887618021975225</v>
      </c>
      <c r="G216" s="15">
        <f t="shared" si="118"/>
        <v>1.7218448436299651</v>
      </c>
      <c r="H216">
        <f t="shared" si="136"/>
        <v>0.27201614961381576</v>
      </c>
      <c r="I216">
        <f t="shared" si="137"/>
        <v>15.585377332270802</v>
      </c>
      <c r="J216" s="11">
        <f t="shared" si="138"/>
        <v>1.4597691242436932</v>
      </c>
      <c r="K216" s="9">
        <f t="shared" si="139"/>
        <v>83.638609882671929</v>
      </c>
      <c r="L216">
        <f t="shared" si="140"/>
        <v>2.9386979469715904</v>
      </c>
      <c r="M216" s="9">
        <f t="shared" si="141"/>
        <v>168.37498962523193</v>
      </c>
      <c r="N216" s="16">
        <f t="shared" si="142"/>
        <v>3.4038215173202957</v>
      </c>
      <c r="O216" s="16">
        <f t="shared" si="119"/>
        <v>-0.15136380800480553</v>
      </c>
      <c r="P216" s="16">
        <f t="shared" si="120"/>
        <v>-1.9869972352512759</v>
      </c>
      <c r="Q216" s="16">
        <f t="shared" si="143"/>
        <v>1.465514793537777</v>
      </c>
      <c r="R216" s="16">
        <f t="shared" si="144"/>
        <v>1.3914003230604919</v>
      </c>
      <c r="S216" s="16">
        <f t="shared" si="152"/>
        <v>-1.4454178949506437E-2</v>
      </c>
      <c r="T216" s="16">
        <f t="shared" si="145"/>
        <v>-0.18974425914010212</v>
      </c>
      <c r="U216" s="16">
        <f t="shared" si="153"/>
        <v>-0.73755250764224045</v>
      </c>
      <c r="V216" s="16">
        <f t="shared" si="146"/>
        <v>-0.70025277256338769</v>
      </c>
      <c r="W216" s="16">
        <f t="shared" si="121"/>
        <v>-1.5911053162536768</v>
      </c>
      <c r="X216" s="16">
        <f t="shared" si="122"/>
        <v>1.2284860783623273</v>
      </c>
      <c r="Y216" s="9">
        <f>-(B$6/B$7)*(SIN(H216)*COS(L216)-COS(H216)*SIN(L216)*U216)/(COS(L216))^2*T216*crank</f>
        <v>-0.18640848874838259</v>
      </c>
      <c r="Z216">
        <f t="shared" si="123"/>
        <v>4.9132261168534912</v>
      </c>
      <c r="AA216" s="16">
        <f t="shared" si="124"/>
        <v>-16.662015908767387</v>
      </c>
      <c r="AB216" s="16">
        <f t="shared" si="125"/>
        <v>12.864676129401408</v>
      </c>
      <c r="AC216" s="16">
        <f t="shared" si="126"/>
        <v>-9.1179809874748763</v>
      </c>
      <c r="AD216" s="16">
        <f t="shared" si="127"/>
        <v>-18.771091838095614</v>
      </c>
      <c r="AE216" s="16">
        <f t="shared" si="147"/>
        <v>0.10466898352084252</v>
      </c>
      <c r="AF216" s="16">
        <f t="shared" si="148"/>
        <v>-6.8537844093261996E-2</v>
      </c>
      <c r="AG216" s="16">
        <f t="shared" si="128"/>
        <v>1.0960910322926334</v>
      </c>
      <c r="AH216" s="16">
        <f t="shared" si="129"/>
        <v>-0.71772662498758166</v>
      </c>
      <c r="AI216" s="16">
        <f t="shared" si="130"/>
        <v>-14.830090549824002</v>
      </c>
      <c r="AJ216" s="16">
        <f t="shared" si="154"/>
        <v>8.4981672020297285</v>
      </c>
      <c r="AK216" s="16">
        <f t="shared" si="155"/>
        <v>1</v>
      </c>
      <c r="AL216" s="9">
        <f t="shared" si="131"/>
        <v>220</v>
      </c>
      <c r="AM216" s="16">
        <f t="shared" si="149"/>
        <v>69.153282745482301</v>
      </c>
      <c r="AN216" s="16">
        <f t="shared" si="150"/>
        <v>59.489529522389319</v>
      </c>
      <c r="AO216" s="16">
        <f t="shared" si="151"/>
        <v>9.6637532230929821</v>
      </c>
    </row>
    <row r="217" spans="1:42">
      <c r="A217" s="4">
        <v>203</v>
      </c>
      <c r="B217" s="5">
        <f t="shared" si="132"/>
        <v>3.5430183815484888</v>
      </c>
      <c r="C217" s="2">
        <f t="shared" si="133"/>
        <v>11.282078144576378</v>
      </c>
      <c r="D217" s="10">
        <f t="shared" si="134"/>
        <v>2.4273593815254593</v>
      </c>
      <c r="E217" s="5">
        <f t="shared" si="135"/>
        <v>3.0564156289152757</v>
      </c>
      <c r="F217" s="15">
        <f t="shared" si="117"/>
        <v>-2.8827806614532165</v>
      </c>
      <c r="G217" s="15">
        <f t="shared" si="118"/>
        <v>1.7238485439642692</v>
      </c>
      <c r="H217">
        <f t="shared" si="136"/>
        <v>0.26872250390792596</v>
      </c>
      <c r="I217">
        <f t="shared" si="137"/>
        <v>15.396665334111928</v>
      </c>
      <c r="J217" s="11">
        <f t="shared" si="138"/>
        <v>1.4594937588815304</v>
      </c>
      <c r="K217" s="9">
        <f t="shared" si="139"/>
        <v>83.622832609595903</v>
      </c>
      <c r="L217">
        <f t="shared" si="140"/>
        <v>2.9411276902187931</v>
      </c>
      <c r="M217" s="9">
        <f t="shared" si="141"/>
        <v>168.51420365859704</v>
      </c>
      <c r="N217" s="16">
        <f t="shared" si="142"/>
        <v>3.4061144831932095</v>
      </c>
      <c r="O217" s="16">
        <f t="shared" si="119"/>
        <v>-0.17904465723908586</v>
      </c>
      <c r="P217" s="16">
        <f t="shared" si="120"/>
        <v>-1.9652883528519611</v>
      </c>
      <c r="Q217" s="16">
        <f t="shared" si="143"/>
        <v>1.4501065725636075</v>
      </c>
      <c r="R217" s="16">
        <f t="shared" si="144"/>
        <v>1.3601810588510252</v>
      </c>
      <c r="S217" s="16">
        <f t="shared" si="152"/>
        <v>-1.7097505340276771E-2</v>
      </c>
      <c r="T217" s="16">
        <f t="shared" si="145"/>
        <v>-0.18767121357439118</v>
      </c>
      <c r="U217" s="16">
        <f t="shared" si="153"/>
        <v>-0.73785944462514164</v>
      </c>
      <c r="V217" s="16">
        <f t="shared" si="146"/>
        <v>-0.69210253898730723</v>
      </c>
      <c r="W217" s="16">
        <f t="shared" si="121"/>
        <v>-1.5808027175002268</v>
      </c>
      <c r="X217" s="16">
        <f t="shared" si="122"/>
        <v>1.2591708065210323</v>
      </c>
      <c r="Y217" s="9">
        <f>-(B$6/B$7)*(SIN(H217)*COS(L217)-COS(H217)*SIN(L217)*U217)/(COS(L217))^2*T217*crank</f>
        <v>-0.18192247066853248</v>
      </c>
      <c r="Z217">
        <f t="shared" si="123"/>
        <v>4.8667783734512886</v>
      </c>
      <c r="AA217" s="16">
        <f t="shared" si="124"/>
        <v>-16.554127346911645</v>
      </c>
      <c r="AB217" s="16">
        <f t="shared" si="125"/>
        <v>13.1860058512707</v>
      </c>
      <c r="AC217" s="16">
        <f t="shared" si="126"/>
        <v>-9.3718888415155472</v>
      </c>
      <c r="AD217" s="16">
        <f t="shared" si="127"/>
        <v>-18.690690982021572</v>
      </c>
      <c r="AE217" s="16">
        <f t="shared" si="147"/>
        <v>0.10231389292668508</v>
      </c>
      <c r="AF217" s="16">
        <f t="shared" si="148"/>
        <v>-6.7850945542417551E-2</v>
      </c>
      <c r="AG217" s="16">
        <f t="shared" si="128"/>
        <v>1.0714285812621551</v>
      </c>
      <c r="AH217" s="16">
        <f t="shared" si="129"/>
        <v>-0.71053344018393372</v>
      </c>
      <c r="AI217" s="16">
        <f t="shared" si="130"/>
        <v>-14.763815152289219</v>
      </c>
      <c r="AJ217" s="16">
        <f t="shared" si="154"/>
        <v>8.7654864478817682</v>
      </c>
      <c r="AK217" s="16">
        <f t="shared" si="155"/>
        <v>1</v>
      </c>
      <c r="AL217" s="9">
        <f t="shared" si="131"/>
        <v>220</v>
      </c>
      <c r="AM217" s="16">
        <f t="shared" si="149"/>
        <v>68.014434868544853</v>
      </c>
      <c r="AN217" s="16">
        <f t="shared" si="150"/>
        <v>59.489529522389319</v>
      </c>
      <c r="AO217" s="16">
        <f t="shared" si="151"/>
        <v>8.5249053461555349</v>
      </c>
    </row>
    <row r="218" spans="1:42">
      <c r="A218" s="4">
        <v>204</v>
      </c>
      <c r="B218" s="5">
        <f t="shared" si="132"/>
        <v>3.5604716740684319</v>
      </c>
      <c r="C218" s="2">
        <f t="shared" si="133"/>
        <v>11.261619493292438</v>
      </c>
      <c r="D218" s="10">
        <f t="shared" si="134"/>
        <v>2.4205398310974791</v>
      </c>
      <c r="E218" s="5">
        <f t="shared" si="135"/>
        <v>3.0523238986584875</v>
      </c>
      <c r="F218" s="15">
        <f t="shared" si="117"/>
        <v>-2.8779790070772586</v>
      </c>
      <c r="G218" s="15">
        <f t="shared" si="118"/>
        <v>1.7259363627072211</v>
      </c>
      <c r="H218">
        <f t="shared" si="136"/>
        <v>0.26546548601029979</v>
      </c>
      <c r="I218">
        <f t="shared" si="137"/>
        <v>15.210051954779377</v>
      </c>
      <c r="J218" s="11">
        <f t="shared" si="138"/>
        <v>1.4591724110409334</v>
      </c>
      <c r="K218" s="9">
        <f t="shared" si="139"/>
        <v>83.604420734574049</v>
      </c>
      <c r="L218">
        <f t="shared" si="140"/>
        <v>2.9435314004496336</v>
      </c>
      <c r="M218" s="9">
        <f t="shared" si="141"/>
        <v>168.65192610999665</v>
      </c>
      <c r="N218" s="16">
        <f t="shared" si="142"/>
        <v>3.4083555323116475</v>
      </c>
      <c r="O218" s="16">
        <f t="shared" si="119"/>
        <v>-0.20654133179833101</v>
      </c>
      <c r="P218" s="16">
        <f t="shared" si="120"/>
        <v>-1.943043848294826</v>
      </c>
      <c r="Q218" s="16">
        <f t="shared" si="143"/>
        <v>1.4342751837657566</v>
      </c>
      <c r="R218" s="16">
        <f t="shared" si="144"/>
        <v>1.3291024154607693</v>
      </c>
      <c r="S218" s="16">
        <f t="shared" si="152"/>
        <v>-1.9723244345092584E-2</v>
      </c>
      <c r="T218" s="16">
        <f t="shared" si="145"/>
        <v>-0.18554701986025221</v>
      </c>
      <c r="U218" s="16">
        <f t="shared" si="153"/>
        <v>-0.73815893811374667</v>
      </c>
      <c r="V218" s="16">
        <f t="shared" si="146"/>
        <v>-0.68403109720203248</v>
      </c>
      <c r="W218" s="16">
        <f t="shared" si="121"/>
        <v>-1.5700015395420899</v>
      </c>
      <c r="X218" s="16">
        <f t="shared" si="122"/>
        <v>1.2898613857530552</v>
      </c>
      <c r="Y218" s="9">
        <f>-(B$6/B$7)*(SIN(H218)*COS(L218)-COS(H218)*SIN(L218)*U218)/(COS(L218))^2*T218*crank</f>
        <v>-0.17747647583109133</v>
      </c>
      <c r="Z218">
        <f t="shared" si="123"/>
        <v>4.818676070640687</v>
      </c>
      <c r="AA218" s="16">
        <f t="shared" si="124"/>
        <v>-16.441017675833649</v>
      </c>
      <c r="AB218" s="16">
        <f t="shared" si="125"/>
        <v>13.507396845436496</v>
      </c>
      <c r="AC218" s="16">
        <f t="shared" si="126"/>
        <v>-9.6257611375277268</v>
      </c>
      <c r="AD218" s="16">
        <f t="shared" si="127"/>
        <v>-18.60237838051107</v>
      </c>
      <c r="AE218" s="16">
        <f t="shared" si="147"/>
        <v>9.9969840920031403E-2</v>
      </c>
      <c r="AF218" s="16">
        <f t="shared" si="148"/>
        <v>-6.7142773891909285E-2</v>
      </c>
      <c r="AG218" s="16">
        <f t="shared" si="128"/>
        <v>1.0468817260497032</v>
      </c>
      <c r="AH218" s="16">
        <f t="shared" si="129"/>
        <v>-0.70311748400154261</v>
      </c>
      <c r="AI218" s="16">
        <f t="shared" si="130"/>
        <v>-14.691400440681704</v>
      </c>
      <c r="AJ218" s="16">
        <f t="shared" si="154"/>
        <v>9.0327944639297844</v>
      </c>
      <c r="AK218" s="16">
        <f t="shared" si="155"/>
        <v>1</v>
      </c>
      <c r="AL218" s="9">
        <f t="shared" si="131"/>
        <v>220</v>
      </c>
      <c r="AM218" s="16">
        <f t="shared" si="149"/>
        <v>66.864077353525104</v>
      </c>
      <c r="AN218" s="16">
        <f t="shared" si="150"/>
        <v>59.489529522389319</v>
      </c>
      <c r="AO218" s="16">
        <f t="shared" si="151"/>
        <v>7.3745478311357857</v>
      </c>
    </row>
    <row r="219" spans="1:42">
      <c r="A219" s="4">
        <v>205</v>
      </c>
      <c r="B219" s="5">
        <f t="shared" si="132"/>
        <v>3.5779249665883754</v>
      </c>
      <c r="C219" s="2">
        <f t="shared" si="133"/>
        <v>11.241717784422759</v>
      </c>
      <c r="D219" s="10">
        <f t="shared" si="134"/>
        <v>2.4139059281409199</v>
      </c>
      <c r="E219" s="5">
        <f t="shared" si="135"/>
        <v>3.0483435568845518</v>
      </c>
      <c r="F219" s="15">
        <f t="shared" si="117"/>
        <v>-2.8732145214777889</v>
      </c>
      <c r="G219" s="15">
        <f t="shared" si="118"/>
        <v>1.7281076638890063</v>
      </c>
      <c r="H219">
        <f t="shared" si="136"/>
        <v>0.26224598863727783</v>
      </c>
      <c r="I219">
        <f t="shared" si="137"/>
        <v>15.025588343151762</v>
      </c>
      <c r="J219" s="11">
        <f t="shared" si="138"/>
        <v>1.4588053948991317</v>
      </c>
      <c r="K219" s="9">
        <f t="shared" si="139"/>
        <v>83.583392258635641</v>
      </c>
      <c r="L219">
        <f t="shared" si="140"/>
        <v>2.9459083724931237</v>
      </c>
      <c r="M219" s="9">
        <f t="shared" si="141"/>
        <v>168.78811657610919</v>
      </c>
      <c r="N219" s="16">
        <f t="shared" si="142"/>
        <v>3.4105449099429821</v>
      </c>
      <c r="O219" s="16">
        <f t="shared" si="119"/>
        <v>-0.23384518791759523</v>
      </c>
      <c r="P219" s="16">
        <f t="shared" si="120"/>
        <v>-1.9202637499904109</v>
      </c>
      <c r="Q219" s="16">
        <f t="shared" si="143"/>
        <v>1.4180207934073588</v>
      </c>
      <c r="R219" s="16">
        <f t="shared" si="144"/>
        <v>1.2981774176072705</v>
      </c>
      <c r="S219" s="16">
        <f t="shared" si="152"/>
        <v>-2.2330570545203064E-2</v>
      </c>
      <c r="T219" s="16">
        <f t="shared" si="145"/>
        <v>-0.18337168071069204</v>
      </c>
      <c r="U219" s="16">
        <f t="shared" si="153"/>
        <v>-0.73845105570234293</v>
      </c>
      <c r="V219" s="16">
        <f t="shared" si="146"/>
        <v>-0.67604120403447343</v>
      </c>
      <c r="W219" s="16">
        <f t="shared" si="121"/>
        <v>-1.558708506896606</v>
      </c>
      <c r="X219" s="16">
        <f t="shared" si="122"/>
        <v>1.3205427922306254</v>
      </c>
      <c r="Y219" s="9">
        <f>-(B$6/B$7)*(SIN(H219)*COS(L219)-COS(H219)*SIN(L219)*U219)/(COS(L219))^2*T219*crank</f>
        <v>-0.17307156344807614</v>
      </c>
      <c r="Z219">
        <f t="shared" si="123"/>
        <v>4.7689202904051795</v>
      </c>
      <c r="AA219" s="16">
        <f t="shared" si="124"/>
        <v>-16.322757314514309</v>
      </c>
      <c r="AB219" s="16">
        <f t="shared" si="125"/>
        <v>13.828691782742286</v>
      </c>
      <c r="AC219" s="16">
        <f t="shared" si="126"/>
        <v>-9.8794689965048494</v>
      </c>
      <c r="AD219" s="16">
        <f t="shared" si="127"/>
        <v>-18.506350203285535</v>
      </c>
      <c r="AE219" s="16">
        <f t="shared" si="147"/>
        <v>9.763779243860593E-2</v>
      </c>
      <c r="AF219" s="16">
        <f t="shared" si="148"/>
        <v>-6.6413335812140983E-2</v>
      </c>
      <c r="AG219" s="16">
        <f t="shared" si="128"/>
        <v>1.0224605714594981</v>
      </c>
      <c r="AH219" s="16">
        <f t="shared" si="129"/>
        <v>-0.69547882629271351</v>
      </c>
      <c r="AI219" s="16">
        <f t="shared" si="130"/>
        <v>-14.613001093347609</v>
      </c>
      <c r="AJ219" s="16">
        <f t="shared" si="154"/>
        <v>9.2999456189615533</v>
      </c>
      <c r="AK219" s="16">
        <f t="shared" si="155"/>
        <v>1</v>
      </c>
      <c r="AL219" s="9">
        <f t="shared" si="131"/>
        <v>220</v>
      </c>
      <c r="AM219" s="16">
        <f t="shared" si="149"/>
        <v>65.703179609948478</v>
      </c>
      <c r="AN219" s="16">
        <f t="shared" si="150"/>
        <v>59.489529522389319</v>
      </c>
      <c r="AO219" s="16">
        <f t="shared" si="151"/>
        <v>6.2136500875591594</v>
      </c>
    </row>
    <row r="220" spans="1:42">
      <c r="A220" s="4">
        <v>206</v>
      </c>
      <c r="B220" s="5">
        <f t="shared" si="132"/>
        <v>3.5953782591083185</v>
      </c>
      <c r="C220" s="2">
        <f t="shared" si="133"/>
        <v>11.222379080220659</v>
      </c>
      <c r="D220" s="10">
        <f t="shared" si="134"/>
        <v>2.4074596934068864</v>
      </c>
      <c r="E220" s="5">
        <f t="shared" si="135"/>
        <v>3.0444758160441316</v>
      </c>
      <c r="F220" s="15">
        <f t="shared" si="117"/>
        <v>-2.8684886559632754</v>
      </c>
      <c r="G220" s="15">
        <f t="shared" si="118"/>
        <v>1.7303617861102512</v>
      </c>
      <c r="H220">
        <f t="shared" si="136"/>
        <v>0.25906490423743905</v>
      </c>
      <c r="I220">
        <f t="shared" si="137"/>
        <v>14.843325632766096</v>
      </c>
      <c r="J220" s="11">
        <f t="shared" si="138"/>
        <v>1.4583930389398319</v>
      </c>
      <c r="K220" s="9">
        <f t="shared" si="139"/>
        <v>83.559766002510685</v>
      </c>
      <c r="L220">
        <f t="shared" si="140"/>
        <v>2.9482579016356918</v>
      </c>
      <c r="M220" s="9">
        <f t="shared" si="141"/>
        <v>168.92273467982136</v>
      </c>
      <c r="N220" s="16">
        <f t="shared" si="142"/>
        <v>3.4126828827834865</v>
      </c>
      <c r="O220" s="16">
        <f t="shared" si="119"/>
        <v>-0.26094770278458562</v>
      </c>
      <c r="P220" s="16">
        <f t="shared" si="120"/>
        <v>-1.8969483519677626</v>
      </c>
      <c r="Q220" s="16">
        <f t="shared" si="143"/>
        <v>1.4013437849003225</v>
      </c>
      <c r="R220" s="16">
        <f t="shared" si="144"/>
        <v>1.2674187513508057</v>
      </c>
      <c r="S220" s="16">
        <f t="shared" si="152"/>
        <v>-2.4918670071984929E-2</v>
      </c>
      <c r="T220" s="16">
        <f t="shared" si="145"/>
        <v>-0.18114522420341636</v>
      </c>
      <c r="U220" s="16">
        <f t="shared" si="153"/>
        <v>-0.73873586671279989</v>
      </c>
      <c r="V220" s="16">
        <f t="shared" si="146"/>
        <v>-0.66813561372721275</v>
      </c>
      <c r="W220" s="16">
        <f t="shared" si="121"/>
        <v>-1.5469307548987263</v>
      </c>
      <c r="X220" s="16">
        <f t="shared" si="122"/>
        <v>1.3511996154018324</v>
      </c>
      <c r="Y220" s="9">
        <f>-(B$6/B$7)*(SIN(H220)*COS(L220)-COS(H220)*SIN(L220)*U220)/(COS(L220))^2*T220*crank</f>
        <v>-0.16870874708654851</v>
      </c>
      <c r="Z220">
        <f t="shared" si="123"/>
        <v>4.7175130541542245</v>
      </c>
      <c r="AA220" s="16">
        <f t="shared" si="124"/>
        <v>-16.199420984006505</v>
      </c>
      <c r="AB220" s="16">
        <f t="shared" si="125"/>
        <v>14.149729284265836</v>
      </c>
      <c r="AC220" s="16">
        <f t="shared" si="126"/>
        <v>-10.132880746815234</v>
      </c>
      <c r="AD220" s="16">
        <f t="shared" si="127"/>
        <v>-18.40281667288113</v>
      </c>
      <c r="AE220" s="16">
        <f t="shared" si="147"/>
        <v>9.5318686934891719E-2</v>
      </c>
      <c r="AF220" s="16">
        <f t="shared" si="148"/>
        <v>-6.5662649666200876E-2</v>
      </c>
      <c r="AG220" s="16">
        <f t="shared" si="128"/>
        <v>0.9981749554149375</v>
      </c>
      <c r="AH220" s="16">
        <f t="shared" si="129"/>
        <v>-0.68761765935525654</v>
      </c>
      <c r="AI220" s="16">
        <f t="shared" si="130"/>
        <v>-14.528782692194056</v>
      </c>
      <c r="AJ220" s="16">
        <f t="shared" si="154"/>
        <v>9.5667917076745752</v>
      </c>
      <c r="AK220" s="16">
        <f t="shared" si="155"/>
        <v>1</v>
      </c>
      <c r="AL220" s="9">
        <f t="shared" si="131"/>
        <v>220</v>
      </c>
      <c r="AM220" s="16">
        <f t="shared" si="149"/>
        <v>64.532685583288412</v>
      </c>
      <c r="AN220" s="16">
        <f t="shared" si="150"/>
        <v>59.489529522389319</v>
      </c>
      <c r="AO220" s="16">
        <f t="shared" si="151"/>
        <v>5.0431560608990935</v>
      </c>
    </row>
    <row r="221" spans="1:42">
      <c r="A221" s="4">
        <v>207</v>
      </c>
      <c r="B221" s="5">
        <f t="shared" si="132"/>
        <v>3.6128315516282616</v>
      </c>
      <c r="C221" s="2">
        <f t="shared" si="133"/>
        <v>11.203609271442772</v>
      </c>
      <c r="D221" s="10">
        <f t="shared" si="134"/>
        <v>2.4012030904809243</v>
      </c>
      <c r="E221" s="5">
        <f t="shared" si="135"/>
        <v>3.0407218542885546</v>
      </c>
      <c r="F221" s="15">
        <f t="shared" si="117"/>
        <v>-2.8638028500781347</v>
      </c>
      <c r="G221" s="15">
        <f t="shared" si="118"/>
        <v>1.732698042743491</v>
      </c>
      <c r="H221">
        <f t="shared" si="136"/>
        <v>0.25592312454337229</v>
      </c>
      <c r="I221">
        <f t="shared" si="137"/>
        <v>14.663314916136166</v>
      </c>
      <c r="J221" s="11">
        <f t="shared" si="138"/>
        <v>1.4579356857456653</v>
      </c>
      <c r="K221" s="9">
        <f t="shared" si="139"/>
        <v>83.533561594738131</v>
      </c>
      <c r="L221">
        <f t="shared" si="140"/>
        <v>2.9505792839868992</v>
      </c>
      <c r="M221" s="9">
        <f t="shared" si="141"/>
        <v>169.05574009118169</v>
      </c>
      <c r="N221" s="16">
        <f t="shared" si="142"/>
        <v>3.4147697383743858</v>
      </c>
      <c r="O221" s="16">
        <f t="shared" si="119"/>
        <v>-0.28784048169111037</v>
      </c>
      <c r="P221" s="16">
        <f t="shared" si="120"/>
        <v>-1.8730982204506872</v>
      </c>
      <c r="Q221" s="16">
        <f t="shared" si="143"/>
        <v>1.3842447633182813</v>
      </c>
      <c r="R221" s="16">
        <f t="shared" si="144"/>
        <v>1.2368387406671293</v>
      </c>
      <c r="S221" s="16">
        <f t="shared" si="152"/>
        <v>-2.7486741289855447E-2</v>
      </c>
      <c r="T221" s="16">
        <f t="shared" si="145"/>
        <v>-0.17886770440881572</v>
      </c>
      <c r="U221" s="16">
        <f t="shared" si="153"/>
        <v>-0.73901344211688891</v>
      </c>
      <c r="V221" s="16">
        <f t="shared" si="146"/>
        <v>-0.66031707636214221</v>
      </c>
      <c r="W221" s="16">
        <f t="shared" si="121"/>
        <v>-1.5346758273934402</v>
      </c>
      <c r="X221" s="16">
        <f t="shared" si="122"/>
        <v>1.3818160780106157</v>
      </c>
      <c r="Y221" s="9">
        <f>-(B$6/B$7)*(SIN(H221)*COS(L221)-COS(H221)*SIN(L221)*U221)/(COS(L221))^2*T221*crank</f>
        <v>-0.16438899273738347</v>
      </c>
      <c r="Z221">
        <f t="shared" si="123"/>
        <v>4.6644573352886267</v>
      </c>
      <c r="AA221" s="16">
        <f t="shared" si="124"/>
        <v>-16.071087683270232</v>
      </c>
      <c r="AB221" s="16">
        <f t="shared" si="125"/>
        <v>14.470344130968037</v>
      </c>
      <c r="AC221" s="16">
        <f t="shared" si="126"/>
        <v>-10.385862095084537</v>
      </c>
      <c r="AD221" s="16">
        <f t="shared" si="127"/>
        <v>-18.292002064612177</v>
      </c>
      <c r="AE221" s="16">
        <f t="shared" si="147"/>
        <v>9.3013436640092872E-2</v>
      </c>
      <c r="AF221" s="16">
        <f t="shared" si="148"/>
        <v>-6.4890745706807473E-2</v>
      </c>
      <c r="AG221" s="16">
        <f t="shared" si="128"/>
        <v>0.97403443077885155</v>
      </c>
      <c r="AH221" s="16">
        <f t="shared" si="129"/>
        <v>-0.67953429999489923</v>
      </c>
      <c r="AI221" s="16">
        <f t="shared" si="130"/>
        <v>-14.438921725713957</v>
      </c>
      <c r="AJ221" s="16">
        <f t="shared" si="154"/>
        <v>9.8331821501568655</v>
      </c>
      <c r="AK221" s="16">
        <f t="shared" si="155"/>
        <v>1</v>
      </c>
      <c r="AL221" s="9">
        <f t="shared" si="131"/>
        <v>220</v>
      </c>
      <c r="AM221" s="16">
        <f t="shared" si="149"/>
        <v>63.353511572400379</v>
      </c>
      <c r="AN221" s="16">
        <f t="shared" si="150"/>
        <v>59.489529522389319</v>
      </c>
      <c r="AO221" s="16">
        <f t="shared" si="151"/>
        <v>3.8639820500110602</v>
      </c>
    </row>
    <row r="222" spans="1:42">
      <c r="A222" s="4">
        <v>208</v>
      </c>
      <c r="B222" s="5">
        <f t="shared" si="132"/>
        <v>3.6302848441482056</v>
      </c>
      <c r="C222" s="2">
        <f t="shared" si="133"/>
        <v>11.185414075554682</v>
      </c>
      <c r="D222" s="10">
        <f t="shared" si="134"/>
        <v>2.3951380251848939</v>
      </c>
      <c r="E222" s="5">
        <f t="shared" si="135"/>
        <v>3.0370828151109364</v>
      </c>
      <c r="F222" s="15">
        <f t="shared" si="117"/>
        <v>-2.8591585311642316</v>
      </c>
      <c r="G222" s="15">
        <f t="shared" si="118"/>
        <v>1.7351157221423232</v>
      </c>
      <c r="H222">
        <f t="shared" si="136"/>
        <v>0.25282154011278862</v>
      </c>
      <c r="I222">
        <f t="shared" si="137"/>
        <v>14.485607218460235</v>
      </c>
      <c r="J222" s="11">
        <f t="shared" si="138"/>
        <v>1.4574336917787529</v>
      </c>
      <c r="K222" s="9">
        <f t="shared" si="139"/>
        <v>83.504799459093007</v>
      </c>
      <c r="L222">
        <f t="shared" si="140"/>
        <v>2.9528718168524315</v>
      </c>
      <c r="M222" s="9">
        <f t="shared" si="141"/>
        <v>169.18709254877174</v>
      </c>
      <c r="N222" s="16">
        <f t="shared" si="142"/>
        <v>3.4168057844788762</v>
      </c>
      <c r="O222" s="16">
        <f t="shared" si="119"/>
        <v>-0.31451526513547129</v>
      </c>
      <c r="P222" s="16">
        <f t="shared" si="120"/>
        <v>-1.8487142000765084</v>
      </c>
      <c r="Q222" s="16">
        <f t="shared" si="143"/>
        <v>1.3667245596189279</v>
      </c>
      <c r="R222" s="16">
        <f t="shared" si="144"/>
        <v>1.2064493240560126</v>
      </c>
      <c r="S222" s="16">
        <f t="shared" si="152"/>
        <v>-3.0033995474500988E-2</v>
      </c>
      <c r="T222" s="16">
        <f t="shared" si="145"/>
        <v>-0.17653920198381332</v>
      </c>
      <c r="U222" s="16">
        <f t="shared" si="153"/>
        <v>-0.73928385445536493</v>
      </c>
      <c r="V222" s="16">
        <f t="shared" si="146"/>
        <v>-0.65258833626424462</v>
      </c>
      <c r="W222" s="16">
        <f t="shared" si="121"/>
        <v>-1.521951673422768</v>
      </c>
      <c r="X222" s="16">
        <f t="shared" si="122"/>
        <v>1.4123760570403201</v>
      </c>
      <c r="Y222" s="9">
        <f>-(B$6/B$7)*(SIN(H222)*COS(L222)-COS(H222)*SIN(L222)*U222)/(COS(L222))^2*T222*crank</f>
        <v>-0.16011321686451382</v>
      </c>
      <c r="Z222">
        <f t="shared" si="123"/>
        <v>4.6097570704783024</v>
      </c>
      <c r="AA222" s="16">
        <f t="shared" si="124"/>
        <v>-15.937840654478867</v>
      </c>
      <c r="AB222" s="16">
        <f t="shared" si="125"/>
        <v>14.790367483013295</v>
      </c>
      <c r="AC222" s="16">
        <f t="shared" si="126"/>
        <v>-10.638276304016008</v>
      </c>
      <c r="AD222" s="16">
        <f t="shared" si="127"/>
        <v>-18.174144663572754</v>
      </c>
      <c r="AE222" s="16">
        <f t="shared" si="147"/>
        <v>9.0722924830274887E-2</v>
      </c>
      <c r="AF222" s="16">
        <f t="shared" si="148"/>
        <v>-6.4097666257125499E-2</v>
      </c>
      <c r="AG222" s="16">
        <f t="shared" si="128"/>
        <v>0.95004824719656877</v>
      </c>
      <c r="AH222" s="16">
        <f t="shared" si="129"/>
        <v>-0.67122919141878612</v>
      </c>
      <c r="AI222" s="16">
        <f t="shared" si="130"/>
        <v>-14.343605558535089</v>
      </c>
      <c r="AJ222" s="16">
        <f t="shared" si="154"/>
        <v>10.098964197735759</v>
      </c>
      <c r="AK222" s="16">
        <f t="shared" si="155"/>
        <v>1</v>
      </c>
      <c r="AL222" s="9">
        <f t="shared" si="131"/>
        <v>220</v>
      </c>
      <c r="AM222" s="16">
        <f t="shared" si="149"/>
        <v>62.166544151802839</v>
      </c>
      <c r="AN222" s="16">
        <f t="shared" si="150"/>
        <v>59.489529522389319</v>
      </c>
      <c r="AO222" s="16">
        <f t="shared" si="151"/>
        <v>2.6770146294135202</v>
      </c>
    </row>
    <row r="223" spans="1:42">
      <c r="A223" s="4">
        <v>209</v>
      </c>
      <c r="B223" s="5">
        <f t="shared" si="132"/>
        <v>3.6477381366681487</v>
      </c>
      <c r="C223" s="2">
        <f t="shared" si="133"/>
        <v>11.167799034989317</v>
      </c>
      <c r="D223" s="10">
        <f t="shared" si="134"/>
        <v>2.3892663449964391</v>
      </c>
      <c r="E223" s="5">
        <f t="shared" si="135"/>
        <v>3.0335598069978635</v>
      </c>
      <c r="F223" s="15">
        <f t="shared" si="117"/>
        <v>-2.8545571139260977</v>
      </c>
      <c r="G223" s="15">
        <f t="shared" si="118"/>
        <v>1.7376140878581827</v>
      </c>
      <c r="H223">
        <f t="shared" si="136"/>
        <v>0.24976103985957257</v>
      </c>
      <c r="I223">
        <f t="shared" si="137"/>
        <v>14.310253470752235</v>
      </c>
      <c r="J223" s="11">
        <f t="shared" si="138"/>
        <v>1.4568874271494887</v>
      </c>
      <c r="K223" s="9">
        <f t="shared" si="139"/>
        <v>83.473500801338886</v>
      </c>
      <c r="L223">
        <f t="shared" si="140"/>
        <v>2.9551347991138863</v>
      </c>
      <c r="M223" s="9">
        <f t="shared" si="141"/>
        <v>169.31675188146605</v>
      </c>
      <c r="N223" s="16">
        <f t="shared" si="142"/>
        <v>3.4187913484202443</v>
      </c>
      <c r="O223" s="16">
        <f t="shared" si="119"/>
        <v>-0.34096393585824358</v>
      </c>
      <c r="P223" s="16">
        <f t="shared" si="120"/>
        <v>-1.8237974197414171</v>
      </c>
      <c r="Q223" s="16">
        <f t="shared" si="143"/>
        <v>1.3487842345644063</v>
      </c>
      <c r="R223" s="16">
        <f t="shared" si="144"/>
        <v>1.1762620312577237</v>
      </c>
      <c r="S223" s="16">
        <f t="shared" si="152"/>
        <v>-3.2559657484744438E-2</v>
      </c>
      <c r="T223" s="16">
        <f t="shared" si="145"/>
        <v>-0.17415982473005445</v>
      </c>
      <c r="U223" s="16">
        <f t="shared" si="153"/>
        <v>-0.7395471777537882</v>
      </c>
      <c r="V223" s="16">
        <f t="shared" si="146"/>
        <v>-0.64495213038764865</v>
      </c>
      <c r="W223" s="16">
        <f t="shared" si="121"/>
        <v>-1.508766642904398</v>
      </c>
      <c r="X223" s="16">
        <f t="shared" si="122"/>
        <v>1.442863105554623</v>
      </c>
      <c r="Y223" s="9">
        <f>-(B$6/B$7)*(SIN(H223)*COS(L223)-COS(H223)*SIN(L223)*U223)/(COS(L223))^2*T223*crank</f>
        <v>-0.15588228444168653</v>
      </c>
      <c r="Z223">
        <f t="shared" si="123"/>
        <v>4.5534171696194035</v>
      </c>
      <c r="AA223" s="16">
        <f t="shared" si="124"/>
        <v>-15.799767337765973</v>
      </c>
      <c r="AB223" s="16">
        <f t="shared" si="125"/>
        <v>15.109627108487194</v>
      </c>
      <c r="AC223" s="16">
        <f t="shared" si="126"/>
        <v>-10.889984376845691</v>
      </c>
      <c r="AD223" s="16">
        <f t="shared" si="127"/>
        <v>-18.049496677939921</v>
      </c>
      <c r="AE223" s="16">
        <f t="shared" si="147"/>
        <v>8.8448004100050534E-2</v>
      </c>
      <c r="AF223" s="16">
        <f t="shared" si="148"/>
        <v>-6.3283465874962336E-2</v>
      </c>
      <c r="AG223" s="16">
        <f t="shared" si="128"/>
        <v>0.92622533301799559</v>
      </c>
      <c r="AH223" s="16">
        <f t="shared" si="129"/>
        <v>-0.66270290495494022</v>
      </c>
      <c r="AI223" s="16">
        <f t="shared" si="130"/>
        <v>-14.243032366910324</v>
      </c>
      <c r="AJ223" s="16">
        <f t="shared" si="154"/>
        <v>10.363983144738858</v>
      </c>
      <c r="AK223" s="16">
        <f t="shared" si="155"/>
        <v>1</v>
      </c>
      <c r="AL223" s="9">
        <f t="shared" si="131"/>
        <v>220</v>
      </c>
      <c r="AM223" s="16">
        <f t="shared" si="149"/>
        <v>60.972638211877729</v>
      </c>
      <c r="AN223" s="16">
        <f t="shared" si="150"/>
        <v>59.489529522389319</v>
      </c>
      <c r="AO223" s="16">
        <f t="shared" si="151"/>
        <v>1.4831086894884109</v>
      </c>
    </row>
    <row r="224" spans="1:42">
      <c r="A224" s="4">
        <v>210</v>
      </c>
      <c r="B224" s="5">
        <f t="shared" si="132"/>
        <v>3.6651914291880923</v>
      </c>
      <c r="C224" s="2">
        <f t="shared" si="133"/>
        <v>11.150769515458672</v>
      </c>
      <c r="D224" s="10">
        <f t="shared" si="134"/>
        <v>2.3835898384862237</v>
      </c>
      <c r="E224" s="5">
        <f t="shared" si="135"/>
        <v>3.0301539030917342</v>
      </c>
      <c r="F224" s="15">
        <f t="shared" si="117"/>
        <v>-2.8499999999999988</v>
      </c>
      <c r="G224" s="15">
        <f t="shared" si="118"/>
        <v>1.7401923788646698</v>
      </c>
      <c r="H224">
        <f t="shared" si="136"/>
        <v>0.24674251057541524</v>
      </c>
      <c r="I224">
        <f t="shared" si="137"/>
        <v>14.137304482433375</v>
      </c>
      <c r="J224" s="11">
        <f t="shared" si="138"/>
        <v>1.4562972753736638</v>
      </c>
      <c r="K224" s="9">
        <f t="shared" si="139"/>
        <v>83.439687595311966</v>
      </c>
      <c r="L224">
        <f t="shared" si="140"/>
        <v>2.9573675316148287</v>
      </c>
      <c r="M224" s="9">
        <f t="shared" si="141"/>
        <v>169.44467803055173</v>
      </c>
      <c r="N224" s="16">
        <f t="shared" si="142"/>
        <v>3.4207267763813185</v>
      </c>
      <c r="O224" s="16">
        <f t="shared" si="119"/>
        <v>-0.36717852579383636</v>
      </c>
      <c r="P224" s="16">
        <f t="shared" si="120"/>
        <v>-1.7983492980570015</v>
      </c>
      <c r="Q224" s="16">
        <f t="shared" si="143"/>
        <v>1.3304250823289734</v>
      </c>
      <c r="R224" s="16">
        <f t="shared" si="144"/>
        <v>1.1462879601508638</v>
      </c>
      <c r="S224" s="16">
        <f t="shared" si="152"/>
        <v>-3.5062966426370433E-2</v>
      </c>
      <c r="T224" s="16">
        <f t="shared" si="145"/>
        <v>-0.17172970811496721</v>
      </c>
      <c r="U224" s="16">
        <f t="shared" si="153"/>
        <v>-0.73980348743506641</v>
      </c>
      <c r="V224" s="16">
        <f t="shared" si="146"/>
        <v>-0.63741118668623098</v>
      </c>
      <c r="W224" s="16">
        <f t="shared" si="121"/>
        <v>-1.4951294813022704</v>
      </c>
      <c r="X224" s="16">
        <f t="shared" si="122"/>
        <v>1.473260475405217</v>
      </c>
      <c r="Y224" s="9">
        <f>-(B$6/B$7)*(SIN(H224)*COS(L224)-COS(H224)*SIN(L224)*U224)/(COS(L224))^2*T224*crank</f>
        <v>-0.15169700698394711</v>
      </c>
      <c r="Z224">
        <f t="shared" si="123"/>
        <v>4.495443524441284</v>
      </c>
      <c r="AA224" s="16">
        <f t="shared" si="124"/>
        <v>-15.65695931541577</v>
      </c>
      <c r="AB224" s="16">
        <f t="shared" si="125"/>
        <v>15.427947621190787</v>
      </c>
      <c r="AC224" s="16">
        <f t="shared" si="126"/>
        <v>-11.140845248095552</v>
      </c>
      <c r="AD224" s="16">
        <f t="shared" si="127"/>
        <v>-17.918324107990109</v>
      </c>
      <c r="AE224" s="16">
        <f t="shared" si="147"/>
        <v>8.6189494649277734E-2</v>
      </c>
      <c r="AF224" s="16">
        <f t="shared" si="148"/>
        <v>-6.2448211499893699E-2</v>
      </c>
      <c r="AG224" s="16">
        <f t="shared" si="128"/>
        <v>0.90257427735595908</v>
      </c>
      <c r="AH224" s="16">
        <f t="shared" si="129"/>
        <v>-0.65395614159295901</v>
      </c>
      <c r="AI224" s="16">
        <f t="shared" si="130"/>
        <v>-14.137411039680332</v>
      </c>
      <c r="AJ224" s="16">
        <f t="shared" si="154"/>
        <v>10.628082545678462</v>
      </c>
      <c r="AK224" s="16">
        <f t="shared" si="155"/>
        <v>1</v>
      </c>
      <c r="AL224" s="9">
        <f t="shared" si="131"/>
        <v>220</v>
      </c>
      <c r="AM224" s="16">
        <f t="shared" si="149"/>
        <v>59.772615129278648</v>
      </c>
      <c r="AN224" s="16">
        <f t="shared" si="150"/>
        <v>59.489529522389319</v>
      </c>
      <c r="AO224" s="16">
        <f t="shared" si="151"/>
        <v>0.28308560688932971</v>
      </c>
      <c r="AP224">
        <v>7</v>
      </c>
    </row>
    <row r="225" spans="1:41">
      <c r="A225" s="4">
        <v>211</v>
      </c>
      <c r="B225" s="5">
        <f t="shared" si="132"/>
        <v>3.6826447217080354</v>
      </c>
      <c r="C225" s="2">
        <f t="shared" si="133"/>
        <v>11.134330704319366</v>
      </c>
      <c r="D225" s="10">
        <f t="shared" si="134"/>
        <v>2.3781102347731218</v>
      </c>
      <c r="E225" s="5">
        <f t="shared" si="135"/>
        <v>3.0268661408638731</v>
      </c>
      <c r="F225" s="15">
        <f t="shared" si="117"/>
        <v>-2.8454885775269823</v>
      </c>
      <c r="G225" s="15">
        <f t="shared" si="118"/>
        <v>1.7428498097893677</v>
      </c>
      <c r="H225">
        <f t="shared" si="136"/>
        <v>0.24376683644268854</v>
      </c>
      <c r="I225">
        <f t="shared" si="137"/>
        <v>13.966810913421883</v>
      </c>
      <c r="J225" s="11">
        <f t="shared" si="138"/>
        <v>1.4556636331180843</v>
      </c>
      <c r="K225" s="9">
        <f t="shared" si="139"/>
        <v>83.403382568346117</v>
      </c>
      <c r="L225">
        <f t="shared" si="140"/>
        <v>2.9595693175525946</v>
      </c>
      <c r="M225" s="9">
        <f t="shared" si="141"/>
        <v>169.57083107217699</v>
      </c>
      <c r="N225" s="16">
        <f t="shared" si="142"/>
        <v>3.4226124326656198</v>
      </c>
      <c r="O225" s="16">
        <f t="shared" si="119"/>
        <v>-0.39315122292025562</v>
      </c>
      <c r="P225" s="16">
        <f t="shared" si="120"/>
        <v>-1.7723715484031617</v>
      </c>
      <c r="Q225" s="16">
        <f t="shared" si="143"/>
        <v>1.3116486337837596</v>
      </c>
      <c r="R225" s="16">
        <f t="shared" si="144"/>
        <v>1.1165377539057266</v>
      </c>
      <c r="S225" s="16">
        <f t="shared" si="152"/>
        <v>-3.75431763062294E-2</v>
      </c>
      <c r="T225" s="16">
        <f t="shared" si="145"/>
        <v>-0.16924901575427978</v>
      </c>
      <c r="U225" s="16">
        <f t="shared" si="153"/>
        <v>-0.74005286022871697</v>
      </c>
      <c r="V225" s="16">
        <f t="shared" si="146"/>
        <v>-0.62996822247100726</v>
      </c>
      <c r="W225" s="16">
        <f t="shared" si="121"/>
        <v>-1.4810493232926594</v>
      </c>
      <c r="X225" s="16">
        <f t="shared" si="122"/>
        <v>1.5035511407711981</v>
      </c>
      <c r="Y225" s="9">
        <f>-(B$6/B$7)*(SIN(H225)*COS(L225)-COS(H225)*SIN(L225)*U225)/(COS(L225))^2*T225*crank</f>
        <v>-0.14755814058124003</v>
      </c>
      <c r="Z225">
        <f t="shared" si="123"/>
        <v>4.4358430157375475</v>
      </c>
      <c r="AA225" s="16">
        <f t="shared" si="124"/>
        <v>-15.509512245534511</v>
      </c>
      <c r="AB225" s="16">
        <f t="shared" si="125"/>
        <v>15.745150727144496</v>
      </c>
      <c r="AC225" s="16">
        <f t="shared" si="126"/>
        <v>-11.390715980254082</v>
      </c>
      <c r="AD225" s="16">
        <f t="shared" si="127"/>
        <v>-17.780906570393412</v>
      </c>
      <c r="AE225" s="16">
        <f t="shared" si="147"/>
        <v>8.3948182588290496E-2</v>
      </c>
      <c r="AF225" s="16">
        <f t="shared" si="148"/>
        <v>-6.1591982582908072E-2</v>
      </c>
      <c r="AG225" s="16">
        <f t="shared" si="128"/>
        <v>0.87910331233862671</v>
      </c>
      <c r="AH225" s="16">
        <f t="shared" si="129"/>
        <v>-0.64498973334164833</v>
      </c>
      <c r="AI225" s="16">
        <f t="shared" si="130"/>
        <v>-14.026961044358604</v>
      </c>
      <c r="AJ225" s="16">
        <f t="shared" si="154"/>
        <v>10.891104437339829</v>
      </c>
      <c r="AK225" s="16">
        <f t="shared" si="155"/>
        <v>1</v>
      </c>
      <c r="AL225" s="9">
        <f t="shared" si="131"/>
        <v>220</v>
      </c>
      <c r="AM225" s="16">
        <f t="shared" si="149"/>
        <v>58.567261078914058</v>
      </c>
      <c r="AN225" s="16">
        <f t="shared" si="150"/>
        <v>59.489529522389319</v>
      </c>
      <c r="AO225" s="16">
        <f t="shared" si="151"/>
        <v>-0.92226844347526082</v>
      </c>
    </row>
    <row r="226" spans="1:41">
      <c r="A226" s="4">
        <v>212</v>
      </c>
      <c r="B226" s="5">
        <f t="shared" si="132"/>
        <v>3.7000980142279785</v>
      </c>
      <c r="C226" s="2">
        <f t="shared" si="133"/>
        <v>11.118487608992519</v>
      </c>
      <c r="D226" s="10">
        <f t="shared" si="134"/>
        <v>2.3728292029975062</v>
      </c>
      <c r="E226" s="5">
        <f t="shared" si="135"/>
        <v>3.0236975217985038</v>
      </c>
      <c r="F226" s="15">
        <f t="shared" si="117"/>
        <v>-2.8410242207300374</v>
      </c>
      <c r="G226" s="15">
        <f t="shared" si="118"/>
        <v>1.7455855711530734</v>
      </c>
      <c r="H226">
        <f t="shared" si="136"/>
        <v>0.24083489853924275</v>
      </c>
      <c r="I226">
        <f t="shared" si="137"/>
        <v>13.798823245760005</v>
      </c>
      <c r="J226" s="11">
        <f t="shared" si="138"/>
        <v>1.4549869099348758</v>
      </c>
      <c r="K226" s="9">
        <f t="shared" si="139"/>
        <v>83.36460918604962</v>
      </c>
      <c r="L226">
        <f t="shared" si="140"/>
        <v>2.9617394628752929</v>
      </c>
      <c r="M226" s="9">
        <f t="shared" si="141"/>
        <v>169.69517124009764</v>
      </c>
      <c r="N226" s="16">
        <f t="shared" si="142"/>
        <v>3.4244486989207008</v>
      </c>
      <c r="O226" s="16">
        <f t="shared" si="119"/>
        <v>-0.41887437798960808</v>
      </c>
      <c r="P226" s="16">
        <f t="shared" si="120"/>
        <v>-1.7458661835631886</v>
      </c>
      <c r="Q226" s="16">
        <f t="shared" si="143"/>
        <v>1.2924566594490501</v>
      </c>
      <c r="R226" s="16">
        <f t="shared" si="144"/>
        <v>1.0870215784679589</v>
      </c>
      <c r="S226" s="16">
        <f t="shared" si="152"/>
        <v>-3.9999556674953474E-2</v>
      </c>
      <c r="T226" s="16">
        <f t="shared" si="145"/>
        <v>-0.16671793985463823</v>
      </c>
      <c r="U226" s="16">
        <f t="shared" si="153"/>
        <v>-0.74029537407685975</v>
      </c>
      <c r="V226" s="16">
        <f t="shared" si="146"/>
        <v>-0.62262594275663496</v>
      </c>
      <c r="W226" s="16">
        <f t="shared" si="121"/>
        <v>-1.4665356854326241</v>
      </c>
      <c r="X226" s="16">
        <f t="shared" si="122"/>
        <v>1.533717822490785</v>
      </c>
      <c r="Y226" s="9">
        <f>-(B$6/B$7)*(SIN(H226)*COS(L226)-COS(H226)*SIN(L226)*U226)/(COS(L226))^2*T226*crank</f>
        <v>-0.14346638394163574</v>
      </c>
      <c r="Z226">
        <f t="shared" si="123"/>
        <v>4.3746235191990728</v>
      </c>
      <c r="AA226" s="16">
        <f t="shared" si="124"/>
        <v>-15.35752578527468</v>
      </c>
      <c r="AB226" s="16">
        <f t="shared" si="125"/>
        <v>16.061055479389282</v>
      </c>
      <c r="AC226" s="16">
        <f t="shared" si="126"/>
        <v>-11.639451965981891</v>
      </c>
      <c r="AD226" s="16">
        <f t="shared" si="127"/>
        <v>-17.637537077511219</v>
      </c>
      <c r="AE226" s="16">
        <f t="shared" si="147"/>
        <v>8.1724818267234101E-2</v>
      </c>
      <c r="AF226" s="16">
        <f t="shared" si="148"/>
        <v>-6.071487119820055E-2</v>
      </c>
      <c r="AG226" s="16">
        <f t="shared" si="128"/>
        <v>0.85582029561434525</v>
      </c>
      <c r="AH226" s="16">
        <f t="shared" si="129"/>
        <v>-0.63580464439972462</v>
      </c>
      <c r="AI226" s="16">
        <f t="shared" si="130"/>
        <v>-13.91191225811318</v>
      </c>
      <c r="AJ226" s="16">
        <f t="shared" si="154"/>
        <v>11.152889565224989</v>
      </c>
      <c r="AK226" s="16">
        <f t="shared" si="155"/>
        <v>1</v>
      </c>
      <c r="AL226" s="9">
        <f t="shared" si="131"/>
        <v>220</v>
      </c>
      <c r="AM226" s="16">
        <f t="shared" si="149"/>
        <v>57.357325497844819</v>
      </c>
      <c r="AN226" s="16">
        <f t="shared" si="150"/>
        <v>59.489529522389319</v>
      </c>
      <c r="AO226" s="16">
        <f t="shared" si="151"/>
        <v>-2.1322040245444995</v>
      </c>
    </row>
    <row r="227" spans="1:41">
      <c r="A227" s="4">
        <v>213</v>
      </c>
      <c r="B227" s="5">
        <f t="shared" si="132"/>
        <v>3.717551306747922</v>
      </c>
      <c r="C227" s="2">
        <f t="shared" si="133"/>
        <v>11.103245055438441</v>
      </c>
      <c r="D227" s="10">
        <f t="shared" si="134"/>
        <v>2.3677483518128137</v>
      </c>
      <c r="E227" s="5">
        <f t="shared" si="135"/>
        <v>3.0206490110876882</v>
      </c>
      <c r="F227" s="15">
        <f t="shared" si="117"/>
        <v>-2.8366082894954907</v>
      </c>
      <c r="G227" s="15">
        <f t="shared" si="118"/>
        <v>1.7483988296163742</v>
      </c>
      <c r="H227">
        <f t="shared" si="136"/>
        <v>0.23794757433583558</v>
      </c>
      <c r="I227">
        <f t="shared" si="137"/>
        <v>13.633391754818803</v>
      </c>
      <c r="J227" s="11">
        <f t="shared" si="138"/>
        <v>1.4542675279846733</v>
      </c>
      <c r="K227" s="9">
        <f t="shared" si="139"/>
        <v>83.323391636445109</v>
      </c>
      <c r="L227">
        <f t="shared" si="140"/>
        <v>2.963877276683446</v>
      </c>
      <c r="M227" s="9">
        <f t="shared" si="141"/>
        <v>169.81765894868963</v>
      </c>
      <c r="N227" s="16">
        <f t="shared" si="142"/>
        <v>3.4262359733242826</v>
      </c>
      <c r="O227" s="16">
        <f t="shared" si="119"/>
        <v>-0.44434051112201023</v>
      </c>
      <c r="P227" s="16">
        <f t="shared" si="120"/>
        <v>-1.7188355199275864</v>
      </c>
      <c r="Q227" s="16">
        <f t="shared" si="143"/>
        <v>1.2728511721052631</v>
      </c>
      <c r="R227" s="16">
        <f t="shared" si="144"/>
        <v>1.0577491004476456</v>
      </c>
      <c r="S227" s="16">
        <f t="shared" si="152"/>
        <v>-4.2431393256628328E-2</v>
      </c>
      <c r="T227" s="16">
        <f t="shared" si="145"/>
        <v>-0.16413670161504201</v>
      </c>
      <c r="U227" s="16">
        <f t="shared" si="153"/>
        <v>-0.74053110803696187</v>
      </c>
      <c r="V227" s="16">
        <f t="shared" si="146"/>
        <v>-0.61538703859936994</v>
      </c>
      <c r="W227" s="16">
        <f t="shared" si="121"/>
        <v>-1.4515984578411087</v>
      </c>
      <c r="X227" s="16">
        <f t="shared" si="122"/>
        <v>1.563743013141744</v>
      </c>
      <c r="Y227" s="9">
        <f>-(B$6/B$7)*(SIN(H227)*COS(L227)-COS(H227)*SIN(L227)*U227)/(COS(L227))^2*T227*crank</f>
        <v>-0.13942237645182673</v>
      </c>
      <c r="Z227">
        <f t="shared" si="123"/>
        <v>4.3117939098310805</v>
      </c>
      <c r="AA227" s="16">
        <f t="shared" si="124"/>
        <v>-15.201103503719668</v>
      </c>
      <c r="AB227" s="16">
        <f t="shared" si="125"/>
        <v>16.375478540628237</v>
      </c>
      <c r="AC227" s="16">
        <f t="shared" si="126"/>
        <v>-11.886907135408803</v>
      </c>
      <c r="AD227" s="16">
        <f t="shared" si="127"/>
        <v>-17.488521771589848</v>
      </c>
      <c r="AE227" s="16">
        <f t="shared" si="147"/>
        <v>7.9520114635101127E-2</v>
      </c>
      <c r="AF227" s="16">
        <f t="shared" si="148"/>
        <v>-5.98169821367927E-2</v>
      </c>
      <c r="AG227" s="16">
        <f t="shared" si="128"/>
        <v>0.83273269316750631</v>
      </c>
      <c r="AH227" s="16">
        <f t="shared" si="129"/>
        <v>-0.62640197213619953</v>
      </c>
      <c r="AI227" s="16">
        <f t="shared" si="130"/>
        <v>-13.79250476354915</v>
      </c>
      <c r="AJ227" s="16">
        <f t="shared" si="154"/>
        <v>11.41327761377716</v>
      </c>
      <c r="AK227" s="16">
        <f t="shared" si="155"/>
        <v>1</v>
      </c>
      <c r="AL227" s="9">
        <f t="shared" si="131"/>
        <v>220</v>
      </c>
      <c r="AM227" s="16">
        <f t="shared" si="149"/>
        <v>56.143519710299621</v>
      </c>
      <c r="AN227" s="16">
        <f t="shared" si="150"/>
        <v>59.489529522389319</v>
      </c>
      <c r="AO227" s="16">
        <f t="shared" si="151"/>
        <v>-3.3460098120896973</v>
      </c>
    </row>
    <row r="228" spans="1:41">
      <c r="A228" s="4">
        <v>214</v>
      </c>
      <c r="B228" s="5">
        <f t="shared" si="132"/>
        <v>3.7350045992678651</v>
      </c>
      <c r="C228" s="2">
        <f t="shared" si="133"/>
        <v>11.088607686686604</v>
      </c>
      <c r="D228" s="10">
        <f t="shared" si="134"/>
        <v>2.3628692288955349</v>
      </c>
      <c r="E228" s="5">
        <f t="shared" si="135"/>
        <v>3.0177215373373207</v>
      </c>
      <c r="F228" s="15">
        <f t="shared" si="117"/>
        <v>-2.8322421289587747</v>
      </c>
      <c r="G228" s="15">
        <f t="shared" si="118"/>
        <v>1.7512887282334888</v>
      </c>
      <c r="H228">
        <f t="shared" si="136"/>
        <v>0.23510573718692615</v>
      </c>
      <c r="I228">
        <f t="shared" si="137"/>
        <v>13.4705664801228</v>
      </c>
      <c r="J228" s="11">
        <f t="shared" si="138"/>
        <v>1.4535059217489572</v>
      </c>
      <c r="K228" s="9">
        <f t="shared" si="139"/>
        <v>83.279754813487756</v>
      </c>
      <c r="L228">
        <f t="shared" si="140"/>
        <v>2.9659820716356871</v>
      </c>
      <c r="M228" s="9">
        <f t="shared" si="141"/>
        <v>169.93825481619345</v>
      </c>
      <c r="N228" s="16">
        <f t="shared" si="142"/>
        <v>3.4279746697339331</v>
      </c>
      <c r="O228" s="16">
        <f t="shared" si="119"/>
        <v>-0.46954231824578041</v>
      </c>
      <c r="P228" s="16">
        <f t="shared" si="120"/>
        <v>-1.6912821812539731</v>
      </c>
      <c r="Q228" s="16">
        <f t="shared" si="143"/>
        <v>1.2528344290545081</v>
      </c>
      <c r="R228" s="16">
        <f t="shared" si="144"/>
        <v>1.0287294654889794</v>
      </c>
      <c r="S228" s="16">
        <f t="shared" si="152"/>
        <v>-4.4837988563786277E-2</v>
      </c>
      <c r="T228" s="16">
        <f t="shared" si="145"/>
        <v>-0.16150555158588764</v>
      </c>
      <c r="U228" s="16">
        <f t="shared" si="153"/>
        <v>-0.74076014218136843</v>
      </c>
      <c r="V228" s="16">
        <f t="shared" si="146"/>
        <v>-0.60825418542885901</v>
      </c>
      <c r="W228" s="16">
        <f t="shared" si="121"/>
        <v>-1.4362478949063937</v>
      </c>
      <c r="X228" s="16">
        <f t="shared" si="122"/>
        <v>1.5936090028227479</v>
      </c>
      <c r="Y228" s="9">
        <f>-(B$6/B$7)*(SIN(H228)*COS(L228)-COS(H228)*SIN(L228)*U228)/(COS(L228))^2*T228*crank</f>
        <v>-0.13542669626262413</v>
      </c>
      <c r="Z228">
        <f t="shared" si="123"/>
        <v>4.2473640649402453</v>
      </c>
      <c r="AA228" s="16">
        <f t="shared" si="124"/>
        <v>-15.040352784572439</v>
      </c>
      <c r="AB228" s="16">
        <f t="shared" si="125"/>
        <v>16.688234453208334</v>
      </c>
      <c r="AC228" s="16">
        <f t="shared" si="126"/>
        <v>-12.132934168059547</v>
      </c>
      <c r="AD228" s="16">
        <f t="shared" si="127"/>
        <v>-17.334179613913935</v>
      </c>
      <c r="AE228" s="16">
        <f t="shared" si="147"/>
        <v>7.733474563406996E-2</v>
      </c>
      <c r="AF228" s="16">
        <f t="shared" si="148"/>
        <v>-5.8898432981701179E-2</v>
      </c>
      <c r="AG228" s="16">
        <f t="shared" si="128"/>
        <v>0.80984756250409839</v>
      </c>
      <c r="AH228" s="16">
        <f t="shared" si="129"/>
        <v>-0.61678294787754406</v>
      </c>
      <c r="AI228" s="16">
        <f t="shared" si="130"/>
        <v>-13.668988609328821</v>
      </c>
      <c r="AJ228" s="16">
        <f t="shared" si="154"/>
        <v>11.672107439786743</v>
      </c>
      <c r="AK228" s="16">
        <f t="shared" si="155"/>
        <v>1</v>
      </c>
      <c r="AL228" s="9">
        <f t="shared" si="131"/>
        <v>220</v>
      </c>
      <c r="AM228" s="16">
        <f t="shared" si="149"/>
        <v>54.926515721774415</v>
      </c>
      <c r="AN228" s="16">
        <f t="shared" si="150"/>
        <v>59.489529522389319</v>
      </c>
      <c r="AO228" s="16">
        <f t="shared" si="151"/>
        <v>-4.5630138006149039</v>
      </c>
    </row>
    <row r="229" spans="1:41">
      <c r="A229" s="4">
        <v>215</v>
      </c>
      <c r="B229" s="5">
        <f t="shared" si="132"/>
        <v>3.7524578917878082</v>
      </c>
      <c r="C229" s="2">
        <f t="shared" si="133"/>
        <v>11.074579961421325</v>
      </c>
      <c r="D229" s="10">
        <f t="shared" si="134"/>
        <v>2.3581933204737751</v>
      </c>
      <c r="E229" s="5">
        <f t="shared" si="135"/>
        <v>3.0149159922842648</v>
      </c>
      <c r="F229" s="15">
        <f t="shared" si="117"/>
        <v>-2.8279270690946849</v>
      </c>
      <c r="G229" s="15">
        <f t="shared" si="118"/>
        <v>1.7542543867133038</v>
      </c>
      <c r="H229">
        <f t="shared" si="136"/>
        <v>0.23231025581557851</v>
      </c>
      <c r="I229">
        <f t="shared" si="137"/>
        <v>13.310397195837137</v>
      </c>
      <c r="J229" s="11">
        <f t="shared" si="138"/>
        <v>1.4527025377317853</v>
      </c>
      <c r="K229" s="9">
        <f t="shared" si="139"/>
        <v>83.233724299975535</v>
      </c>
      <c r="L229">
        <f t="shared" si="140"/>
        <v>2.9680531643579355</v>
      </c>
      <c r="M229" s="9">
        <f t="shared" si="141"/>
        <v>170.05691968815856</v>
      </c>
      <c r="N229" s="16">
        <f t="shared" si="142"/>
        <v>3.4296652168011441</v>
      </c>
      <c r="O229" s="16">
        <f t="shared" si="119"/>
        <v>-0.49447267736708</v>
      </c>
      <c r="P229" s="16">
        <f t="shared" si="120"/>
        <v>-1.6632091019712518</v>
      </c>
      <c r="Q229" s="16">
        <f t="shared" si="143"/>
        <v>1.2324089340254087</v>
      </c>
      <c r="R229" s="16">
        <f t="shared" si="144"/>
        <v>0.99997127719535872</v>
      </c>
      <c r="S229" s="16">
        <f t="shared" si="152"/>
        <v>-4.7218662496112847E-2</v>
      </c>
      <c r="T229" s="16">
        <f t="shared" si="145"/>
        <v>-0.15882476998449416</v>
      </c>
      <c r="U229" s="16">
        <f t="shared" si="153"/>
        <v>-0.74098255749367037</v>
      </c>
      <c r="V229" s="16">
        <f t="shared" si="146"/>
        <v>-0.60123004137614622</v>
      </c>
      <c r="W229" s="16">
        <f t="shared" si="121"/>
        <v>-1.4204946050370126</v>
      </c>
      <c r="X229" s="16">
        <f t="shared" si="122"/>
        <v>1.6232979055839354</v>
      </c>
      <c r="Y229" s="9">
        <f>-(B$6/B$7)*(SIN(H229)*COS(L229)-COS(H229)*SIN(L229)*U229)/(COS(L229))^2*T229*crank</f>
        <v>-0.13147985840726095</v>
      </c>
      <c r="Z229">
        <f t="shared" si="123"/>
        <v>4.1813448656821581</v>
      </c>
      <c r="AA229" s="16">
        <f t="shared" si="124"/>
        <v>-14.87538471882738</v>
      </c>
      <c r="AB229" s="16">
        <f t="shared" si="125"/>
        <v>16.999135915900631</v>
      </c>
      <c r="AC229" s="16">
        <f t="shared" si="126"/>
        <v>-12.37738470891771</v>
      </c>
      <c r="AD229" s="16">
        <f t="shared" si="127"/>
        <v>-17.174842029158995</v>
      </c>
      <c r="AE229" s="16">
        <f t="shared" si="147"/>
        <v>7.5169344634728574E-2</v>
      </c>
      <c r="AF229" s="16">
        <f t="shared" si="148"/>
        <v>-5.7959354164426047E-2</v>
      </c>
      <c r="AG229" s="16">
        <f t="shared" si="128"/>
        <v>0.78717153626540881</v>
      </c>
      <c r="AH229" s="16">
        <f t="shared" si="129"/>
        <v>-0.60694893749923284</v>
      </c>
      <c r="AI229" s="16">
        <f t="shared" si="130"/>
        <v>-13.541623535803073</v>
      </c>
      <c r="AJ229" s="16">
        <f t="shared" si="154"/>
        <v>11.929217308358767</v>
      </c>
      <c r="AK229" s="16">
        <f t="shared" si="155"/>
        <v>1</v>
      </c>
      <c r="AL229" s="9">
        <f t="shared" si="131"/>
        <v>220</v>
      </c>
      <c r="AM229" s="16">
        <f t="shared" si="149"/>
        <v>53.706945188855627</v>
      </c>
      <c r="AN229" s="16">
        <f t="shared" si="150"/>
        <v>59.489529522389319</v>
      </c>
      <c r="AO229" s="16">
        <f t="shared" si="151"/>
        <v>-5.7825843335336913</v>
      </c>
    </row>
    <row r="230" spans="1:41">
      <c r="A230" s="4">
        <v>216</v>
      </c>
      <c r="B230" s="5">
        <f t="shared" si="132"/>
        <v>3.7699111843077517</v>
      </c>
      <c r="C230" s="2">
        <f t="shared" si="133"/>
        <v>11.06116615262361</v>
      </c>
      <c r="D230" s="10">
        <f t="shared" si="134"/>
        <v>2.3537220508745365</v>
      </c>
      <c r="E230" s="5">
        <f t="shared" si="135"/>
        <v>3.0122332305247221</v>
      </c>
      <c r="F230" s="15">
        <f t="shared" si="117"/>
        <v>-2.8236644243122568</v>
      </c>
      <c r="G230" s="15">
        <f t="shared" si="118"/>
        <v>1.757294901687517</v>
      </c>
      <c r="H230">
        <f t="shared" si="136"/>
        <v>0.22956199379324546</v>
      </c>
      <c r="I230">
        <f t="shared" si="137"/>
        <v>13.152933380961365</v>
      </c>
      <c r="J230" s="11">
        <f t="shared" si="138"/>
        <v>1.4518578341512363</v>
      </c>
      <c r="K230" s="9">
        <f t="shared" si="139"/>
        <v>83.185326349870465</v>
      </c>
      <c r="L230">
        <f t="shared" si="140"/>
        <v>2.9700898758554448</v>
      </c>
      <c r="M230" s="9">
        <f t="shared" si="141"/>
        <v>170.17361466105163</v>
      </c>
      <c r="N230" s="16">
        <f t="shared" si="142"/>
        <v>3.4313080570508028</v>
      </c>
      <c r="O230" s="16">
        <f t="shared" si="119"/>
        <v>-0.51912465465246749</v>
      </c>
      <c r="P230" s="16">
        <f t="shared" si="120"/>
        <v>-1.6346195300172364</v>
      </c>
      <c r="Q230" s="16">
        <f t="shared" si="143"/>
        <v>1.2115774387147373</v>
      </c>
      <c r="R230" s="16">
        <f t="shared" si="144"/>
        <v>0.97148257668430171</v>
      </c>
      <c r="S230" s="16">
        <f t="shared" si="152"/>
        <v>-4.9572752921287967E-2</v>
      </c>
      <c r="T230" s="16">
        <f t="shared" si="145"/>
        <v>-0.15609466696607635</v>
      </c>
      <c r="U230" s="16">
        <f t="shared" si="153"/>
        <v>-0.74119843576196687</v>
      </c>
      <c r="V230" s="16">
        <f t="shared" si="146"/>
        <v>-0.59431724560030041</v>
      </c>
      <c r="W230" s="16">
        <f t="shared" si="121"/>
        <v>-1.404349539476718</v>
      </c>
      <c r="X230" s="16">
        <f t="shared" si="122"/>
        <v>1.6527916864510113</v>
      </c>
      <c r="Y230" s="9">
        <f>-(B$6/B$7)*(SIN(H230)*COS(L230)-COS(H230)*SIN(L230)*U230)/(COS(L230))^2*T230*crank</f>
        <v>-0.1275823129603432</v>
      </c>
      <c r="Z230">
        <f t="shared" si="123"/>
        <v>4.1137481971637184</v>
      </c>
      <c r="AA230" s="16">
        <f t="shared" si="124"/>
        <v>-14.70631398764089</v>
      </c>
      <c r="AB230" s="16">
        <f t="shared" si="125"/>
        <v>17.30799406689594</v>
      </c>
      <c r="AC230" s="16">
        <f t="shared" si="126"/>
        <v>-12.620109588110926</v>
      </c>
      <c r="AD230" s="16">
        <f t="shared" si="127"/>
        <v>-17.010852505360948</v>
      </c>
      <c r="AE230" s="16">
        <f t="shared" si="147"/>
        <v>7.3024502917729731E-2</v>
      </c>
      <c r="AF230" s="16">
        <f t="shared" si="148"/>
        <v>-5.6999889002581121E-2</v>
      </c>
      <c r="AG230" s="16">
        <f t="shared" si="128"/>
        <v>0.76471080632795385</v>
      </c>
      <c r="AH230" s="16">
        <f t="shared" si="129"/>
        <v>-0.59690144181980831</v>
      </c>
      <c r="AI230" s="16">
        <f t="shared" si="130"/>
        <v>-13.410678665966092</v>
      </c>
      <c r="AJ230" s="16">
        <f t="shared" si="154"/>
        <v>12.184445130802279</v>
      </c>
      <c r="AK230" s="16">
        <f t="shared" si="155"/>
        <v>1</v>
      </c>
      <c r="AL230" s="9">
        <f t="shared" si="131"/>
        <v>220</v>
      </c>
      <c r="AM230" s="16">
        <f t="shared" si="149"/>
        <v>52.485398570004556</v>
      </c>
      <c r="AN230" s="16">
        <f t="shared" si="150"/>
        <v>59.489529522389319</v>
      </c>
      <c r="AO230" s="16">
        <f t="shared" si="151"/>
        <v>-7.004130952384763</v>
      </c>
    </row>
    <row r="231" spans="1:41">
      <c r="A231" s="4">
        <v>217</v>
      </c>
      <c r="B231" s="5">
        <f t="shared" si="132"/>
        <v>3.7873644768276948</v>
      </c>
      <c r="C231" s="2">
        <f t="shared" si="133"/>
        <v>11.048370346269561</v>
      </c>
      <c r="D231" s="10">
        <f t="shared" si="134"/>
        <v>2.3494567820898538</v>
      </c>
      <c r="E231" s="5">
        <f t="shared" si="135"/>
        <v>3.0096740692539123</v>
      </c>
      <c r="F231" s="15">
        <f t="shared" si="117"/>
        <v>-2.8194554930543845</v>
      </c>
      <c r="G231" s="15">
        <f t="shared" si="118"/>
        <v>1.7604093469858135</v>
      </c>
      <c r="H231">
        <f t="shared" si="136"/>
        <v>0.22686180901521946</v>
      </c>
      <c r="I231">
        <f t="shared" si="137"/>
        <v>12.998224189275007</v>
      </c>
      <c r="J231" s="11">
        <f t="shared" si="138"/>
        <v>1.4509722806208809</v>
      </c>
      <c r="K231" s="9">
        <f t="shared" si="139"/>
        <v>83.134587870048207</v>
      </c>
      <c r="L231">
        <f t="shared" si="140"/>
        <v>2.9720915319271088</v>
      </c>
      <c r="M231" s="9">
        <f t="shared" si="141"/>
        <v>170.28830110599469</v>
      </c>
      <c r="N231" s="16">
        <f t="shared" si="142"/>
        <v>3.4329036459271562</v>
      </c>
      <c r="O231" s="16">
        <f t="shared" si="119"/>
        <v>-0.5434915103082405</v>
      </c>
      <c r="P231" s="16">
        <f t="shared" si="120"/>
        <v>-1.6055170291998555</v>
      </c>
      <c r="Q231" s="16">
        <f t="shared" si="143"/>
        <v>1.1903429439602564</v>
      </c>
      <c r="R231" s="16">
        <f t="shared" si="144"/>
        <v>0.94327082284566544</v>
      </c>
      <c r="S231" s="16">
        <f t="shared" si="152"/>
        <v>-5.1899616236421746E-2</v>
      </c>
      <c r="T231" s="16">
        <f t="shared" si="145"/>
        <v>-0.15331558284922314</v>
      </c>
      <c r="U231" s="16">
        <f t="shared" si="153"/>
        <v>-0.74140785946910193</v>
      </c>
      <c r="V231" s="16">
        <f t="shared" si="146"/>
        <v>-0.5875184166160885</v>
      </c>
      <c r="W231" s="16">
        <f t="shared" si="121"/>
        <v>-1.3878239802074706</v>
      </c>
      <c r="X231" s="16">
        <f t="shared" si="122"/>
        <v>1.6820721889836872</v>
      </c>
      <c r="Y231" s="9">
        <f>-(B$6/B$7)*(SIN(H231)*COS(L231)-COS(H231)*SIN(L231)*U231)/(COS(L231))^2*T231*crank</f>
        <v>-0.12373444324530897</v>
      </c>
      <c r="Z231">
        <f t="shared" si="123"/>
        <v>4.0445869470993943</v>
      </c>
      <c r="AA231" s="16">
        <f t="shared" si="124"/>
        <v>-14.533258735651787</v>
      </c>
      <c r="AB231" s="16">
        <f t="shared" si="125"/>
        <v>17.614618772396181</v>
      </c>
      <c r="AC231" s="16">
        <f t="shared" si="126"/>
        <v>-12.860959043677607</v>
      </c>
      <c r="AD231" s="16">
        <f t="shared" si="127"/>
        <v>-16.842566150101767</v>
      </c>
      <c r="AE231" s="16">
        <f t="shared" si="147"/>
        <v>7.0900768207363754E-2</v>
      </c>
      <c r="AF231" s="16">
        <f t="shared" si="148"/>
        <v>-5.6020193718538551E-2</v>
      </c>
      <c r="AG231" s="16">
        <f t="shared" si="128"/>
        <v>0.74247110844708919</v>
      </c>
      <c r="AH231" s="16">
        <f t="shared" si="129"/>
        <v>-0.586642096796126</v>
      </c>
      <c r="AI231" s="16">
        <f t="shared" si="130"/>
        <v>-13.276432162187037</v>
      </c>
      <c r="AJ231" s="16">
        <f t="shared" si="154"/>
        <v>12.437628703787494</v>
      </c>
      <c r="AK231" s="16">
        <f t="shared" si="155"/>
        <v>1</v>
      </c>
      <c r="AL231" s="9">
        <f t="shared" si="131"/>
        <v>220</v>
      </c>
      <c r="AM231" s="16">
        <f t="shared" si="149"/>
        <v>51.26242446107323</v>
      </c>
      <c r="AN231" s="16">
        <f t="shared" si="150"/>
        <v>59.489529522389319</v>
      </c>
      <c r="AO231" s="16">
        <f t="shared" si="151"/>
        <v>-8.2271050613160881</v>
      </c>
    </row>
    <row r="232" spans="1:41">
      <c r="A232" s="4">
        <v>218</v>
      </c>
      <c r="B232" s="5">
        <f t="shared" si="132"/>
        <v>3.8048177693476379</v>
      </c>
      <c r="C232" s="2">
        <f t="shared" si="133"/>
        <v>11.036196440085748</v>
      </c>
      <c r="D232" s="10">
        <f t="shared" si="134"/>
        <v>2.3453988133619159</v>
      </c>
      <c r="E232" s="5">
        <f t="shared" si="135"/>
        <v>3.0072392880171495</v>
      </c>
      <c r="F232" s="15">
        <f t="shared" si="117"/>
        <v>-2.8153015574023015</v>
      </c>
      <c r="G232" s="15">
        <f t="shared" si="118"/>
        <v>1.7635967739179848</v>
      </c>
      <c r="H232">
        <f t="shared" si="136"/>
        <v>0.22421055317255092</v>
      </c>
      <c r="I232">
        <f t="shared" si="137"/>
        <v>12.846318419080697</v>
      </c>
      <c r="J232" s="11">
        <f t="shared" si="138"/>
        <v>1.450046357821632</v>
      </c>
      <c r="K232" s="9">
        <f t="shared" si="139"/>
        <v>83.081536401496308</v>
      </c>
      <c r="L232">
        <f t="shared" si="140"/>
        <v>2.9740574635814165</v>
      </c>
      <c r="M232" s="9">
        <f t="shared" si="141"/>
        <v>170.40094069259771</v>
      </c>
      <c r="N232" s="16">
        <f t="shared" si="142"/>
        <v>3.4344524508075192</v>
      </c>
      <c r="O232" s="16">
        <f t="shared" si="119"/>
        <v>-0.56756670424089073</v>
      </c>
      <c r="P232" s="16">
        <f t="shared" si="120"/>
        <v>-1.5759054810731656</v>
      </c>
      <c r="Q232" s="16">
        <f t="shared" si="143"/>
        <v>1.1687087005401087</v>
      </c>
      <c r="R232" s="16">
        <f t="shared" si="144"/>
        <v>0.91534287337550568</v>
      </c>
      <c r="S232" s="16">
        <f t="shared" si="152"/>
        <v>-5.4198627908588135E-2</v>
      </c>
      <c r="T232" s="16">
        <f t="shared" si="145"/>
        <v>-0.15048788829504336</v>
      </c>
      <c r="U232" s="16">
        <f t="shared" si="153"/>
        <v>-0.74161091167995519</v>
      </c>
      <c r="V232" s="16">
        <f t="shared" si="146"/>
        <v>-0.58083615062508209</v>
      </c>
      <c r="W232" s="16">
        <f t="shared" si="121"/>
        <v>-1.3709295269677981</v>
      </c>
      <c r="X232" s="16">
        <f t="shared" si="122"/>
        <v>1.7111211633057468</v>
      </c>
      <c r="Y232" s="9">
        <f>-(B$6/B$7)*(SIN(H232)*COS(L232)-COS(H232)*SIN(L232)*U232)/(COS(L232))^2*T232*crank</f>
        <v>-0.11993656409824678</v>
      </c>
      <c r="Z232">
        <f t="shared" si="123"/>
        <v>3.9738750030246321</v>
      </c>
      <c r="AA232" s="16">
        <f t="shared" si="124"/>
        <v>-14.356340435037882</v>
      </c>
      <c r="AB232" s="16">
        <f t="shared" si="125"/>
        <v>17.918818920144517</v>
      </c>
      <c r="AC232" s="16">
        <f t="shared" si="126"/>
        <v>-13.099782946852896</v>
      </c>
      <c r="AD232" s="16">
        <f t="shared" si="127"/>
        <v>-16.67034920369079</v>
      </c>
      <c r="AE232" s="16">
        <f t="shared" si="147"/>
        <v>6.8798643262447945E-2</v>
      </c>
      <c r="AF232" s="16">
        <f t="shared" si="148"/>
        <v>-5.5020437439013477E-2</v>
      </c>
      <c r="AG232" s="16">
        <f t="shared" si="128"/>
        <v>0.72045770750083793</v>
      </c>
      <c r="AH232" s="16">
        <f t="shared" si="129"/>
        <v>-0.57617267351900525</v>
      </c>
      <c r="AI232" s="16">
        <f t="shared" si="130"/>
        <v>-13.139170849312865</v>
      </c>
      <c r="AJ232" s="16">
        <f t="shared" si="154"/>
        <v>12.688605949103247</v>
      </c>
      <c r="AK232" s="16">
        <f t="shared" si="155"/>
        <v>1</v>
      </c>
      <c r="AL232" s="9">
        <f t="shared" si="131"/>
        <v>220</v>
      </c>
      <c r="AM232" s="16">
        <f t="shared" si="149"/>
        <v>50.038529117798582</v>
      </c>
      <c r="AN232" s="16">
        <f t="shared" si="150"/>
        <v>59.489529522389319</v>
      </c>
      <c r="AO232" s="16">
        <f t="shared" si="151"/>
        <v>-9.4510004045907365</v>
      </c>
    </row>
    <row r="233" spans="1:41">
      <c r="A233" s="4">
        <v>219</v>
      </c>
      <c r="B233" s="5">
        <f t="shared" si="132"/>
        <v>3.8222710618675819</v>
      </c>
      <c r="C233" s="2">
        <f t="shared" si="133"/>
        <v>11.024648142361926</v>
      </c>
      <c r="D233" s="10">
        <f t="shared" si="134"/>
        <v>2.3415493807873085</v>
      </c>
      <c r="E233" s="5">
        <f t="shared" si="135"/>
        <v>3.004929628472385</v>
      </c>
      <c r="F233" s="15">
        <f t="shared" si="117"/>
        <v>-2.8112038826850476</v>
      </c>
      <c r="G233" s="15">
        <f t="shared" si="118"/>
        <v>1.7668562115629101</v>
      </c>
      <c r="H233">
        <f t="shared" si="136"/>
        <v>0.2216090712212504</v>
      </c>
      <c r="I233">
        <f t="shared" si="137"/>
        <v>12.69726448279172</v>
      </c>
      <c r="J233" s="11">
        <f t="shared" si="138"/>
        <v>1.4490805571643568</v>
      </c>
      <c r="K233" s="9">
        <f t="shared" si="139"/>
        <v>83.026200099983484</v>
      </c>
      <c r="L233">
        <f t="shared" si="140"/>
        <v>2.975987007453424</v>
      </c>
      <c r="M233" s="9">
        <f t="shared" si="141"/>
        <v>170.51149541284906</v>
      </c>
      <c r="N233" s="16">
        <f t="shared" si="142"/>
        <v>3.4359549499850592</v>
      </c>
      <c r="O233" s="16">
        <f t="shared" si="119"/>
        <v>-0.59134390148347926</v>
      </c>
      <c r="P233" s="16">
        <f t="shared" si="120"/>
        <v>-1.5457890863205022</v>
      </c>
      <c r="Q233" s="16">
        <f t="shared" si="143"/>
        <v>1.1466782095950236</v>
      </c>
      <c r="R233" s="16">
        <f t="shared" si="144"/>
        <v>0.88770496665647636</v>
      </c>
      <c r="S233" s="16">
        <f t="shared" si="152"/>
        <v>-5.6469182993005511E-2</v>
      </c>
      <c r="T233" s="16">
        <f t="shared" si="145"/>
        <v>-0.14761198443924745</v>
      </c>
      <c r="U233" s="16">
        <f t="shared" si="153"/>
        <v>-0.74180767592589436</v>
      </c>
      <c r="V233" s="16">
        <f t="shared" si="146"/>
        <v>-0.57427301985260659</v>
      </c>
      <c r="W233" s="16">
        <f t="shared" si="121"/>
        <v>-1.3536780834171906</v>
      </c>
      <c r="X233" s="16">
        <f t="shared" si="122"/>
        <v>1.7399202945408292</v>
      </c>
      <c r="Y233" s="9">
        <f>-(B$6/B$7)*(SIN(H233)*COS(L233)-COS(H233)*SIN(L233)*U233)/(COS(L233))^2*T233*crank</f>
        <v>-0.11618892019586857</v>
      </c>
      <c r="Z233">
        <f t="shared" si="123"/>
        <v>3.9016272480742575</v>
      </c>
      <c r="AA233" s="16">
        <f t="shared" si="124"/>
        <v>-14.175683740629859</v>
      </c>
      <c r="AB233" s="16">
        <f t="shared" si="125"/>
        <v>18.220402717204195</v>
      </c>
      <c r="AC233" s="16">
        <f t="shared" si="126"/>
        <v>-13.336431029292958</v>
      </c>
      <c r="AD233" s="16">
        <f t="shared" si="127"/>
        <v>-16.494578510303374</v>
      </c>
      <c r="AE233" s="16">
        <f t="shared" si="147"/>
        <v>6.6718584529829372E-2</v>
      </c>
      <c r="AF233" s="16">
        <f t="shared" si="148"/>
        <v>-5.4000802175568047E-2</v>
      </c>
      <c r="AG233" s="16">
        <f t="shared" si="128"/>
        <v>0.69867538338940527</v>
      </c>
      <c r="AH233" s="16">
        <f t="shared" si="129"/>
        <v>-0.56549507800906773</v>
      </c>
      <c r="AI233" s="16">
        <f t="shared" si="130"/>
        <v>-12.999189804878691</v>
      </c>
      <c r="AJ233" s="16">
        <f t="shared" si="154"/>
        <v>12.937215153338338</v>
      </c>
      <c r="AK233" s="16">
        <f t="shared" si="155"/>
        <v>1</v>
      </c>
      <c r="AL233" s="9">
        <f t="shared" si="131"/>
        <v>220</v>
      </c>
      <c r="AM233" s="16">
        <f t="shared" si="149"/>
        <v>48.814176165967758</v>
      </c>
      <c r="AN233" s="16">
        <f t="shared" si="150"/>
        <v>59.489529522389319</v>
      </c>
      <c r="AO233" s="16">
        <f t="shared" si="151"/>
        <v>-10.67535335642156</v>
      </c>
    </row>
    <row r="234" spans="1:41">
      <c r="A234" s="4">
        <v>220</v>
      </c>
      <c r="B234" s="5">
        <f t="shared" si="132"/>
        <v>3.839724354387525</v>
      </c>
      <c r="C234" s="2">
        <f t="shared" si="133"/>
        <v>11.013728970821454</v>
      </c>
      <c r="D234" s="10">
        <f t="shared" si="134"/>
        <v>2.3379096569404845</v>
      </c>
      <c r="E234" s="5">
        <f t="shared" si="135"/>
        <v>3.0027457941642908</v>
      </c>
      <c r="F234" s="15">
        <f t="shared" si="117"/>
        <v>-2.8071637170940367</v>
      </c>
      <c r="G234" s="15">
        <f t="shared" si="118"/>
        <v>1.7701866670643081</v>
      </c>
      <c r="H234">
        <f t="shared" si="136"/>
        <v>0.21905820084959968</v>
      </c>
      <c r="I234">
        <f t="shared" si="137"/>
        <v>12.551110376411167</v>
      </c>
      <c r="J234" s="11">
        <f t="shared" si="138"/>
        <v>1.4480753804436468</v>
      </c>
      <c r="K234" s="9">
        <f t="shared" si="139"/>
        <v>82.968607716221982</v>
      </c>
      <c r="L234">
        <f t="shared" si="140"/>
        <v>2.9778795062221133</v>
      </c>
      <c r="M234" s="9">
        <f t="shared" si="141"/>
        <v>170.61992760502866</v>
      </c>
      <c r="N234" s="16">
        <f t="shared" si="142"/>
        <v>3.4374116316221404</v>
      </c>
      <c r="O234" s="16">
        <f t="shared" si="119"/>
        <v>-0.61481697737332541</v>
      </c>
      <c r="P234" s="16">
        <f t="shared" si="120"/>
        <v>-1.5151723656383063</v>
      </c>
      <c r="Q234" s="16">
        <f t="shared" si="143"/>
        <v>1.1242552226706322</v>
      </c>
      <c r="R234" s="16">
        <f t="shared" si="144"/>
        <v>0.86036270455394059</v>
      </c>
      <c r="S234" s="16">
        <f t="shared" si="152"/>
        <v>-5.8710696627469625E-2</v>
      </c>
      <c r="T234" s="16">
        <f t="shared" si="145"/>
        <v>-0.14468830297654622</v>
      </c>
      <c r="U234" s="16">
        <f t="shared" si="153"/>
        <v>-0.74199823608649973</v>
      </c>
      <c r="V234" s="16">
        <f t="shared" si="146"/>
        <v>-0.56783157089291958</v>
      </c>
      <c r="W234" s="16">
        <f t="shared" si="121"/>
        <v>-1.3360818424804031</v>
      </c>
      <c r="X234" s="16">
        <f t="shared" si="122"/>
        <v>1.7684512315850704</v>
      </c>
      <c r="Y234" s="9">
        <f>-(B$6/B$7)*(SIN(H234)*COS(L234)-COS(H234)*SIN(L234)*U234)/(COS(L234))^2*T234*crank</f>
        <v>-0.11249168445536099</v>
      </c>
      <c r="Z234">
        <f t="shared" si="123"/>
        <v>3.8278595553379926</v>
      </c>
      <c r="AA234" s="16">
        <f t="shared" si="124"/>
        <v>-13.991416336437165</v>
      </c>
      <c r="AB234" s="16">
        <f t="shared" si="125"/>
        <v>18.519177991264932</v>
      </c>
      <c r="AC234" s="16">
        <f t="shared" si="126"/>
        <v>-13.57075311163964</v>
      </c>
      <c r="AD234" s="16">
        <f t="shared" si="127"/>
        <v>-16.31564094821821</v>
      </c>
      <c r="AE234" s="16">
        <f t="shared" si="147"/>
        <v>6.4661000865669074E-2</v>
      </c>
      <c r="AF234" s="16">
        <f t="shared" si="148"/>
        <v>-5.2961482786068055E-2</v>
      </c>
      <c r="AG234" s="16">
        <f t="shared" si="128"/>
        <v>0.67712841764449738</v>
      </c>
      <c r="AH234" s="16">
        <f t="shared" si="129"/>
        <v>-0.5546113508131123</v>
      </c>
      <c r="AI234" s="16">
        <f t="shared" si="130"/>
        <v>-12.856791917302427</v>
      </c>
      <c r="AJ234" s="16">
        <f t="shared" si="154"/>
        <v>13.183295206804122</v>
      </c>
      <c r="AK234" s="16">
        <f t="shared" si="155"/>
        <v>1</v>
      </c>
      <c r="AL234" s="9">
        <f t="shared" si="131"/>
        <v>220</v>
      </c>
      <c r="AM234" s="16">
        <f t="shared" si="149"/>
        <v>47.589786498367395</v>
      </c>
      <c r="AN234" s="16">
        <f t="shared" si="150"/>
        <v>59.489529522389319</v>
      </c>
      <c r="AO234" s="16">
        <f t="shared" si="151"/>
        <v>-11.899743024021923</v>
      </c>
    </row>
    <row r="235" spans="1:41">
      <c r="A235" s="4">
        <v>221</v>
      </c>
      <c r="B235" s="5">
        <f t="shared" si="132"/>
        <v>3.8571776469074686</v>
      </c>
      <c r="C235" s="2">
        <f t="shared" si="133"/>
        <v>11.003442251549759</v>
      </c>
      <c r="D235" s="10">
        <f t="shared" si="134"/>
        <v>2.3344807505165863</v>
      </c>
      <c r="E235" s="5">
        <f t="shared" si="135"/>
        <v>3.0006884503099518</v>
      </c>
      <c r="F235" s="15">
        <f t="shared" si="117"/>
        <v>-2.8031822913028464</v>
      </c>
      <c r="G235" s="15">
        <f t="shared" si="118"/>
        <v>1.7735871259331697</v>
      </c>
      <c r="H235">
        <f t="shared" si="136"/>
        <v>0.21655877194441067</v>
      </c>
      <c r="I235">
        <f t="shared" si="137"/>
        <v>12.407903648950832</v>
      </c>
      <c r="J235" s="11">
        <f t="shared" si="138"/>
        <v>1.4470313394831815</v>
      </c>
      <c r="K235" s="9">
        <f t="shared" si="139"/>
        <v>82.908788575548542</v>
      </c>
      <c r="L235">
        <f t="shared" si="140"/>
        <v>2.9797343090275037</v>
      </c>
      <c r="M235" s="9">
        <f t="shared" si="141"/>
        <v>170.72619997760654</v>
      </c>
      <c r="N235" s="16">
        <f t="shared" si="142"/>
        <v>3.4388229926758012</v>
      </c>
      <c r="O235" s="16">
        <f t="shared" si="119"/>
        <v>-0.63798002246702812</v>
      </c>
      <c r="P235" s="16">
        <f t="shared" si="120"/>
        <v>-1.4840601601153329</v>
      </c>
      <c r="Q235" s="16">
        <f t="shared" si="143"/>
        <v>1.1014437413781299</v>
      </c>
      <c r="R235" s="16">
        <f t="shared" si="144"/>
        <v>0.83332103619484899</v>
      </c>
      <c r="S235" s="16">
        <f t="shared" si="152"/>
        <v>-6.092260450170358E-2</v>
      </c>
      <c r="T235" s="16">
        <f t="shared" si="145"/>
        <v>-0.14171730619686296</v>
      </c>
      <c r="U235" s="16">
        <f t="shared" si="153"/>
        <v>-0.74218267626868428</v>
      </c>
      <c r="V235" s="16">
        <f t="shared" si="146"/>
        <v>-0.56151432306496774</v>
      </c>
      <c r="W235" s="16">
        <f t="shared" si="121"/>
        <v>-1.3181532709086616</v>
      </c>
      <c r="X235" s="16">
        <f t="shared" si="122"/>
        <v>1.7966956161450716</v>
      </c>
      <c r="Y235" s="9">
        <f>-(B$6/B$7)*(SIN(H235)*COS(L235)-COS(H235)*SIN(L235)*U235)/(COS(L235))^2*T235*crank</f>
        <v>-0.10884495651372858</v>
      </c>
      <c r="Z235">
        <f t="shared" si="123"/>
        <v>3.7525887808096559</v>
      </c>
      <c r="AA235" s="16">
        <f t="shared" si="124"/>
        <v>-13.80366877397336</v>
      </c>
      <c r="AB235" s="16">
        <f t="shared" si="125"/>
        <v>18.814952494727812</v>
      </c>
      <c r="AC235" s="16">
        <f t="shared" si="126"/>
        <v>-13.802599332813735</v>
      </c>
      <c r="AD235" s="16">
        <f t="shared" si="127"/>
        <v>-16.133932820471994</v>
      </c>
      <c r="AE235" s="16">
        <f t="shared" si="147"/>
        <v>6.2626252329521917E-2</v>
      </c>
      <c r="AF235" s="16">
        <f t="shared" si="148"/>
        <v>-5.19026869171791E-2</v>
      </c>
      <c r="AG235" s="16">
        <f t="shared" si="128"/>
        <v>0.65582058080095573</v>
      </c>
      <c r="AH235" s="16">
        <f t="shared" si="129"/>
        <v>-0.5435236664019365</v>
      </c>
      <c r="AI235" s="16">
        <f t="shared" si="130"/>
        <v>-12.712287413079364</v>
      </c>
      <c r="AJ235" s="16">
        <f t="shared" si="154"/>
        <v>13.426685841013297</v>
      </c>
      <c r="AK235" s="16">
        <f t="shared" si="155"/>
        <v>1</v>
      </c>
      <c r="AL235" s="9">
        <f t="shared" si="131"/>
        <v>220</v>
      </c>
      <c r="AM235" s="16">
        <f t="shared" si="149"/>
        <v>46.365738356043558</v>
      </c>
      <c r="AN235" s="16">
        <f t="shared" si="150"/>
        <v>59.489529522389319</v>
      </c>
      <c r="AO235" s="16">
        <f t="shared" si="151"/>
        <v>-13.123791166345761</v>
      </c>
    </row>
    <row r="236" spans="1:41">
      <c r="A236" s="4">
        <v>222</v>
      </c>
      <c r="B236" s="5">
        <f t="shared" si="132"/>
        <v>3.8746309394274117</v>
      </c>
      <c r="C236" s="2">
        <f t="shared" si="133"/>
        <v>10.99379111798118</v>
      </c>
      <c r="D236" s="10">
        <f t="shared" si="134"/>
        <v>2.3312637059937269</v>
      </c>
      <c r="E236" s="5">
        <f t="shared" si="135"/>
        <v>2.9987582235962362</v>
      </c>
      <c r="F236" s="15">
        <f t="shared" si="117"/>
        <v>-2.7992608180923413</v>
      </c>
      <c r="G236" s="15">
        <f t="shared" si="118"/>
        <v>1.7770565523567829</v>
      </c>
      <c r="H236">
        <f t="shared" si="136"/>
        <v>0.21411160605707391</v>
      </c>
      <c r="I236">
        <f t="shared" si="137"/>
        <v>12.267691371838049</v>
      </c>
      <c r="J236" s="11">
        <f t="shared" si="138"/>
        <v>1.4459489557731211</v>
      </c>
      <c r="K236" s="9">
        <f t="shared" si="139"/>
        <v>82.84677255714837</v>
      </c>
      <c r="L236">
        <f t="shared" si="140"/>
        <v>2.9815507718868797</v>
      </c>
      <c r="M236" s="9">
        <f t="shared" si="141"/>
        <v>170.83027563309108</v>
      </c>
      <c r="N236" s="16">
        <f t="shared" si="142"/>
        <v>3.4401895377970648</v>
      </c>
      <c r="O236" s="16">
        <f t="shared" si="119"/>
        <v>-0.66082734717947056</v>
      </c>
      <c r="P236" s="16">
        <f t="shared" si="120"/>
        <v>-1.4524576311032866</v>
      </c>
      <c r="Q236" s="16">
        <f t="shared" si="143"/>
        <v>1.0782480166726216</v>
      </c>
      <c r="R236" s="16">
        <f t="shared" si="144"/>
        <v>0.8065842427941573</v>
      </c>
      <c r="S236" s="16">
        <f t="shared" si="152"/>
        <v>-6.3104363300350075E-2</v>
      </c>
      <c r="T236" s="16">
        <f t="shared" si="145"/>
        <v>-0.13869948697297962</v>
      </c>
      <c r="U236" s="16">
        <f t="shared" si="153"/>
        <v>-0.74236108068335505</v>
      </c>
      <c r="V236" s="16">
        <f t="shared" si="146"/>
        <v>-0.55532376678104944</v>
      </c>
      <c r="W236" s="16">
        <f t="shared" si="121"/>
        <v>-1.2999050930977984</v>
      </c>
      <c r="X236" s="16">
        <f t="shared" si="122"/>
        <v>1.8246351119672675</v>
      </c>
      <c r="Y236" s="9">
        <f>-(B$6/B$7)*(SIN(H236)*COS(L236)-COS(H236)*SIN(L236)*U236)/(COS(L236))^2*T236*crank</f>
        <v>-0.1052487612940972</v>
      </c>
      <c r="Z236">
        <f t="shared" si="123"/>
        <v>3.6758327549510081</v>
      </c>
      <c r="AA236" s="16">
        <f t="shared" si="124"/>
        <v>-13.612574302800001</v>
      </c>
      <c r="AB236" s="16">
        <f t="shared" si="125"/>
        <v>19.107534210794526</v>
      </c>
      <c r="AC236" s="16">
        <f t="shared" si="126"/>
        <v>-14.031820379413823</v>
      </c>
      <c r="AD236" s="16">
        <f t="shared" si="127"/>
        <v>-15.949859207424193</v>
      </c>
      <c r="AE236" s="16">
        <f t="shared" si="147"/>
        <v>6.0614649056057159E-2</v>
      </c>
      <c r="AF236" s="16">
        <f t="shared" si="148"/>
        <v>-5.0824634928045377E-2</v>
      </c>
      <c r="AG236" s="16">
        <f t="shared" si="128"/>
        <v>0.63475512058144223</v>
      </c>
      <c r="AH236" s="16">
        <f t="shared" si="129"/>
        <v>-0.53223433237110185</v>
      </c>
      <c r="AI236" s="16">
        <f t="shared" si="130"/>
        <v>-12.56599335412848</v>
      </c>
      <c r="AJ236" s="16">
        <f t="shared" si="154"/>
        <v>13.667227864030556</v>
      </c>
      <c r="AK236" s="16">
        <f t="shared" si="155"/>
        <v>1</v>
      </c>
      <c r="AL236" s="9">
        <f t="shared" si="131"/>
        <v>220</v>
      </c>
      <c r="AM236" s="16">
        <f t="shared" si="149"/>
        <v>45.14236758982689</v>
      </c>
      <c r="AN236" s="16">
        <f t="shared" si="150"/>
        <v>59.489529522389319</v>
      </c>
      <c r="AO236" s="16">
        <f t="shared" si="151"/>
        <v>-14.347161932562429</v>
      </c>
    </row>
    <row r="237" spans="1:41">
      <c r="A237" s="4">
        <v>223</v>
      </c>
      <c r="B237" s="5">
        <f t="shared" si="132"/>
        <v>3.8920842319473548</v>
      </c>
      <c r="C237" s="2">
        <f t="shared" si="133"/>
        <v>10.984778509944496</v>
      </c>
      <c r="D237" s="10">
        <f t="shared" si="134"/>
        <v>2.3282595033148321</v>
      </c>
      <c r="E237" s="5">
        <f t="shared" si="135"/>
        <v>2.9969557019888993</v>
      </c>
      <c r="F237" s="15">
        <f t="shared" si="117"/>
        <v>-2.795400491981249</v>
      </c>
      <c r="G237" s="15">
        <f t="shared" si="118"/>
        <v>1.7805938895142501</v>
      </c>
      <c r="H237">
        <f t="shared" si="136"/>
        <v>0.21171751587025117</v>
      </c>
      <c r="I237">
        <f t="shared" si="137"/>
        <v>12.130520108359418</v>
      </c>
      <c r="J237" s="11">
        <f t="shared" si="138"/>
        <v>1.4448287601000103</v>
      </c>
      <c r="K237" s="9">
        <f t="shared" si="139"/>
        <v>82.782590072850297</v>
      </c>
      <c r="L237">
        <f t="shared" si="140"/>
        <v>2.9833282581094989</v>
      </c>
      <c r="M237" s="9">
        <f t="shared" si="141"/>
        <v>170.93211809178982</v>
      </c>
      <c r="N237" s="16">
        <f t="shared" si="142"/>
        <v>3.4415117782058733</v>
      </c>
      <c r="O237" s="16">
        <f t="shared" si="119"/>
        <v>-0.68335348613423064</v>
      </c>
      <c r="P237" s="16">
        <f t="shared" si="120"/>
        <v>-1.4203702595761807</v>
      </c>
      <c r="Q237" s="16">
        <f t="shared" si="143"/>
        <v>1.0546725477494778</v>
      </c>
      <c r="R237" s="16">
        <f t="shared" si="144"/>
        <v>0.78015592359090513</v>
      </c>
      <c r="S237" s="16">
        <f t="shared" si="152"/>
        <v>-6.5255451118405056E-2</v>
      </c>
      <c r="T237" s="16">
        <f t="shared" si="145"/>
        <v>-0.13563536869936058</v>
      </c>
      <c r="U237" s="16">
        <f t="shared" si="153"/>
        <v>-0.74253353351975837</v>
      </c>
      <c r="V237" s="16">
        <f t="shared" si="146"/>
        <v>-0.54926236193067923</v>
      </c>
      <c r="W237" s="16">
        <f t="shared" si="121"/>
        <v>-1.2813502742061471</v>
      </c>
      <c r="X237" s="16">
        <f t="shared" si="122"/>
        <v>1.8522514341827003</v>
      </c>
      <c r="Y237" s="9">
        <f>-(B$6/B$7)*(SIN(H237)*COS(L237)-COS(H237)*SIN(L237)*U237)/(COS(L237))^2*T237*crank</f>
        <v>-0.10170304766627755</v>
      </c>
      <c r="Z237">
        <f t="shared" si="123"/>
        <v>3.5976102728953818</v>
      </c>
      <c r="AA237" s="16">
        <f t="shared" si="124"/>
        <v>-13.418268693737664</v>
      </c>
      <c r="AB237" s="16">
        <f t="shared" si="125"/>
        <v>19.396731660765099</v>
      </c>
      <c r="AC237" s="16">
        <f t="shared" si="126"/>
        <v>-14.25826771458904</v>
      </c>
      <c r="AD237" s="16">
        <f t="shared" si="127"/>
        <v>-15.763833282893772</v>
      </c>
      <c r="AE237" s="16">
        <f t="shared" si="147"/>
        <v>5.8626450209070487E-2</v>
      </c>
      <c r="AF237" s="16">
        <f t="shared" si="148"/>
        <v>-4.9727559795346966E-2</v>
      </c>
      <c r="AG237" s="16">
        <f t="shared" si="128"/>
        <v>0.61393475094287886</v>
      </c>
      <c r="AH237" s="16">
        <f t="shared" si="129"/>
        <v>-0.52074578844669728</v>
      </c>
      <c r="AI237" s="16">
        <f t="shared" si="130"/>
        <v>-12.418233106575236</v>
      </c>
      <c r="AJ237" s="16">
        <f t="shared" si="154"/>
        <v>13.904763393014903</v>
      </c>
      <c r="AK237" s="16">
        <f t="shared" si="155"/>
        <v>1</v>
      </c>
      <c r="AL237" s="9">
        <f t="shared" si="131"/>
        <v>220</v>
      </c>
      <c r="AM237" s="16">
        <f t="shared" si="149"/>
        <v>43.919968096529729</v>
      </c>
      <c r="AN237" s="16">
        <f t="shared" si="150"/>
        <v>59.489529522389319</v>
      </c>
      <c r="AO237" s="16">
        <f t="shared" si="151"/>
        <v>-15.56956142585959</v>
      </c>
    </row>
    <row r="238" spans="1:41">
      <c r="A238" s="4">
        <v>224</v>
      </c>
      <c r="B238" s="5">
        <f t="shared" si="132"/>
        <v>3.9095375244672983</v>
      </c>
      <c r="C238" s="2">
        <f t="shared" si="133"/>
        <v>10.976407172767422</v>
      </c>
      <c r="D238" s="10">
        <f t="shared" si="134"/>
        <v>2.3254690575891406</v>
      </c>
      <c r="E238" s="5">
        <f t="shared" si="135"/>
        <v>2.9952814345534842</v>
      </c>
      <c r="F238" s="15">
        <f t="shared" si="117"/>
        <v>-2.7916024888622997</v>
      </c>
      <c r="G238" s="15">
        <f t="shared" si="118"/>
        <v>1.784198059898406</v>
      </c>
      <c r="H238">
        <f t="shared" si="136"/>
        <v>0.209377304666061</v>
      </c>
      <c r="I238">
        <f t="shared" si="137"/>
        <v>11.996435883190093</v>
      </c>
      <c r="J238" s="11">
        <f t="shared" si="138"/>
        <v>1.4436712921696795</v>
      </c>
      <c r="K238" s="9">
        <f t="shared" si="139"/>
        <v>82.716272045520611</v>
      </c>
      <c r="L238">
        <f t="shared" si="140"/>
        <v>2.9850661387091386</v>
      </c>
      <c r="M238" s="9">
        <f t="shared" si="141"/>
        <v>171.03169131544684</v>
      </c>
      <c r="N238" s="16">
        <f t="shared" si="142"/>
        <v>3.4427902305435469</v>
      </c>
      <c r="O238" s="16">
        <f t="shared" si="119"/>
        <v>-0.7055532022135601</v>
      </c>
      <c r="P238" s="16">
        <f t="shared" si="120"/>
        <v>-1.3878038449770957</v>
      </c>
      <c r="Q238" s="16">
        <f t="shared" si="143"/>
        <v>1.0307220805601205</v>
      </c>
      <c r="R238" s="16">
        <f t="shared" si="144"/>
        <v>0.75403898295317207</v>
      </c>
      <c r="S238" s="16">
        <f t="shared" si="152"/>
        <v>-6.7375367847962206E-2</v>
      </c>
      <c r="T238" s="16">
        <f t="shared" si="145"/>
        <v>-0.13252550518202591</v>
      </c>
      <c r="U238" s="16">
        <f t="shared" si="153"/>
        <v>-0.74270011881767872</v>
      </c>
      <c r="V238" s="16">
        <f t="shared" si="146"/>
        <v>-0.5433325362818956</v>
      </c>
      <c r="W238" s="16">
        <f t="shared" si="121"/>
        <v>-1.2625020026177809</v>
      </c>
      <c r="X238" s="16">
        <f t="shared" si="122"/>
        <v>1.8795263786894501</v>
      </c>
      <c r="Y238" s="9">
        <f>-(B$6/B$7)*(SIN(H238)*COS(L238)-COS(H238)*SIN(L238)*U238)/(COS(L238))^2*T238*crank</f>
        <v>-9.8207687208661062E-2</v>
      </c>
      <c r="Z238">
        <f t="shared" si="123"/>
        <v>3.5179410833204856</v>
      </c>
      <c r="AA238" s="16">
        <f t="shared" si="124"/>
        <v>-13.220890055221409</v>
      </c>
      <c r="AB238" s="16">
        <f t="shared" si="125"/>
        <v>19.682354211730015</v>
      </c>
      <c r="AC238" s="16">
        <f t="shared" si="126"/>
        <v>-14.481793805749035</v>
      </c>
      <c r="AD238" s="16">
        <f t="shared" si="127"/>
        <v>-15.576275595692977</v>
      </c>
      <c r="AE238" s="16">
        <f t="shared" si="147"/>
        <v>5.6661863022221912E-2</v>
      </c>
      <c r="AF238" s="16">
        <f t="shared" si="148"/>
        <v>-4.8611706999985946E-2</v>
      </c>
      <c r="AG238" s="16">
        <f t="shared" si="128"/>
        <v>0.59336164203107844</v>
      </c>
      <c r="AH238" s="16">
        <f t="shared" si="129"/>
        <v>-0.50906060529871788</v>
      </c>
      <c r="AI238" s="16">
        <f t="shared" si="130"/>
        <v>-12.269335782383498</v>
      </c>
      <c r="AJ238" s="16">
        <f t="shared" si="154"/>
        <v>14.139136083281389</v>
      </c>
      <c r="AK238" s="16">
        <f t="shared" si="155"/>
        <v>1</v>
      </c>
      <c r="AL238" s="9">
        <f t="shared" si="131"/>
        <v>220</v>
      </c>
      <c r="AM238" s="16">
        <f t="shared" si="149"/>
        <v>42.698792422718839</v>
      </c>
      <c r="AN238" s="16">
        <f t="shared" si="150"/>
        <v>59.489529522389319</v>
      </c>
      <c r="AO238" s="16">
        <f t="shared" si="151"/>
        <v>-16.79073709967048</v>
      </c>
    </row>
    <row r="239" spans="1:41">
      <c r="A239" s="4">
        <v>225</v>
      </c>
      <c r="B239" s="5">
        <f t="shared" si="132"/>
        <v>3.9269908169872414</v>
      </c>
      <c r="C239" s="2">
        <f t="shared" si="133"/>
        <v>10.968679656440356</v>
      </c>
      <c r="D239" s="10">
        <f t="shared" si="134"/>
        <v>2.3228932188134519</v>
      </c>
      <c r="E239" s="5">
        <f t="shared" si="135"/>
        <v>2.9937359312880711</v>
      </c>
      <c r="F239" s="15">
        <f t="shared" si="117"/>
        <v>-2.7878679656440344</v>
      </c>
      <c r="G239" s="15">
        <f t="shared" si="118"/>
        <v>1.787867965644037</v>
      </c>
      <c r="H239">
        <f t="shared" si="136"/>
        <v>0.20709176579661356</v>
      </c>
      <c r="I239">
        <f t="shared" si="137"/>
        <v>11.865484152057654</v>
      </c>
      <c r="J239" s="11">
        <f t="shared" si="138"/>
        <v>1.4424771002236563</v>
      </c>
      <c r="K239" s="9">
        <f t="shared" si="139"/>
        <v>82.647849887084959</v>
      </c>
      <c r="L239">
        <f t="shared" si="140"/>
        <v>2.9867637928138597</v>
      </c>
      <c r="M239" s="9">
        <f t="shared" si="141"/>
        <v>171.12895973072042</v>
      </c>
      <c r="N239" s="16">
        <f t="shared" si="142"/>
        <v>3.4440254157047701</v>
      </c>
      <c r="O239" s="16">
        <f t="shared" si="119"/>
        <v>-0.72742149029692349</v>
      </c>
      <c r="P239" s="16">
        <f t="shared" si="120"/>
        <v>-1.3547645035523639</v>
      </c>
      <c r="Q239" s="16">
        <f t="shared" si="143"/>
        <v>1.0064016059497058</v>
      </c>
      <c r="R239" s="16">
        <f t="shared" si="144"/>
        <v>0.72823561870793319</v>
      </c>
      <c r="S239" s="16">
        <f t="shared" si="152"/>
        <v>-6.946363553521713E-2</v>
      </c>
      <c r="T239" s="16">
        <f t="shared" si="145"/>
        <v>-0.12937048047947777</v>
      </c>
      <c r="U239" s="16">
        <f t="shared" si="153"/>
        <v>-0.74286092033766271</v>
      </c>
      <c r="V239" s="16">
        <f t="shared" si="146"/>
        <v>-0.53753668390218923</v>
      </c>
      <c r="W239" s="16">
        <f t="shared" si="121"/>
        <v>-1.2433736717991597</v>
      </c>
      <c r="X239" s="16">
        <f t="shared" si="122"/>
        <v>1.9064418514935793</v>
      </c>
      <c r="Y239" s="9">
        <f>-(B$6/B$7)*(SIN(H239)*COS(L239)-COS(H239)*SIN(L239)*U239)/(COS(L239))^2*T239*crank</f>
        <v>-9.476247307829784E-2</v>
      </c>
      <c r="Z239">
        <f t="shared" si="123"/>
        <v>3.4368458760238019</v>
      </c>
      <c r="AA239" s="16">
        <f t="shared" si="124"/>
        <v>-13.020578643304022</v>
      </c>
      <c r="AB239" s="16">
        <f t="shared" si="125"/>
        <v>19.964212383827842</v>
      </c>
      <c r="AC239" s="16">
        <f t="shared" si="126"/>
        <v>-14.7022523504716</v>
      </c>
      <c r="AD239" s="16">
        <f t="shared" si="127"/>
        <v>-15.387613318539213</v>
      </c>
      <c r="AE239" s="16">
        <f t="shared" si="147"/>
        <v>5.4721041930699377E-2</v>
      </c>
      <c r="AF239" s="16">
        <f t="shared" si="148"/>
        <v>-4.747733439570509E-2</v>
      </c>
      <c r="AG239" s="16">
        <f t="shared" si="128"/>
        <v>0.57303741108754735</v>
      </c>
      <c r="AH239" s="16">
        <f t="shared" si="129"/>
        <v>-0.49718148316524374</v>
      </c>
      <c r="AI239" s="16">
        <f t="shared" si="130"/>
        <v>-12.119635655372161</v>
      </c>
      <c r="AJ239" s="16">
        <f t="shared" si="154"/>
        <v>14.370191353220912</v>
      </c>
      <c r="AK239" s="16">
        <f t="shared" si="155"/>
        <v>1</v>
      </c>
      <c r="AL239" s="9">
        <f t="shared" si="131"/>
        <v>220</v>
      </c>
      <c r="AM239" s="16">
        <f t="shared" si="149"/>
        <v>41.479052527523876</v>
      </c>
      <c r="AN239" s="16">
        <f t="shared" si="150"/>
        <v>59.489529522389319</v>
      </c>
      <c r="AO239" s="16">
        <f t="shared" si="151"/>
        <v>-18.010476994865442</v>
      </c>
    </row>
    <row r="240" spans="1:41">
      <c r="A240" s="4">
        <v>226</v>
      </c>
      <c r="B240" s="5">
        <f t="shared" si="132"/>
        <v>3.9444441095071845</v>
      </c>
      <c r="C240" s="2">
        <f t="shared" si="133"/>
        <v>10.96159831483963</v>
      </c>
      <c r="D240" s="10">
        <f t="shared" si="134"/>
        <v>2.3205327716132103</v>
      </c>
      <c r="E240" s="5">
        <f t="shared" si="135"/>
        <v>2.9923196629679261</v>
      </c>
      <c r="F240" s="15">
        <f t="shared" si="117"/>
        <v>-2.7841980598984035</v>
      </c>
      <c r="G240" s="15">
        <f t="shared" si="118"/>
        <v>1.7916024888623021</v>
      </c>
      <c r="H240">
        <f t="shared" si="136"/>
        <v>0.20486168215774933</v>
      </c>
      <c r="I240">
        <f t="shared" si="137"/>
        <v>11.737709771589556</v>
      </c>
      <c r="J240" s="11">
        <f t="shared" si="138"/>
        <v>1.4412467406496086</v>
      </c>
      <c r="K240" s="9">
        <f t="shared" si="139"/>
        <v>82.57735547620851</v>
      </c>
      <c r="L240">
        <f t="shared" si="140"/>
        <v>2.9884206080723477</v>
      </c>
      <c r="M240" s="9">
        <f t="shared" si="141"/>
        <v>171.22388825246463</v>
      </c>
      <c r="N240" s="16">
        <f t="shared" si="142"/>
        <v>3.4452178576511798</v>
      </c>
      <c r="O240" s="16">
        <f t="shared" si="119"/>
        <v>-0.74895358067794726</v>
      </c>
      <c r="P240" s="16">
        <f t="shared" si="120"/>
        <v>-1.3212586661745991</v>
      </c>
      <c r="Q240" s="16">
        <f t="shared" si="143"/>
        <v>0.98171635742023788</v>
      </c>
      <c r="R240" s="16">
        <f t="shared" si="144"/>
        <v>0.70274731174846505</v>
      </c>
      <c r="S240" s="16">
        <f t="shared" si="152"/>
        <v>-7.1519798706761964E-2</v>
      </c>
      <c r="T240" s="16">
        <f t="shared" si="145"/>
        <v>-0.12617090869481509</v>
      </c>
      <c r="U240" s="16">
        <f t="shared" si="153"/>
        <v>-0.74301602142945411</v>
      </c>
      <c r="V240" s="16">
        <f t="shared" si="146"/>
        <v>-0.53187716360121107</v>
      </c>
      <c r="W240" s="16">
        <f t="shared" si="121"/>
        <v>-1.2239788615996205</v>
      </c>
      <c r="X240" s="16">
        <f t="shared" si="122"/>
        <v>1.9329798979284101</v>
      </c>
      <c r="Y240" s="9">
        <f>-(B$6/B$7)*(SIN(H240)*COS(L240)-COS(H240)*SIN(L240)*U240)/(COS(L240))^2*T240*crank</f>
        <v>-9.1367118995710719E-2</v>
      </c>
      <c r="Z240">
        <f t="shared" si="123"/>
        <v>3.3543462682378813</v>
      </c>
      <c r="AA240" s="16">
        <f t="shared" si="124"/>
        <v>-12.817476665835221</v>
      </c>
      <c r="AB240" s="16">
        <f t="shared" si="125"/>
        <v>20.242118156228806</v>
      </c>
      <c r="AC240" s="16">
        <f t="shared" si="126"/>
        <v>-14.919498499969555</v>
      </c>
      <c r="AD240" s="16">
        <f t="shared" si="127"/>
        <v>-15.198279466475279</v>
      </c>
      <c r="AE240" s="16">
        <f t="shared" si="147"/>
        <v>5.2804087797757457E-2</v>
      </c>
      <c r="AF240" s="16">
        <f t="shared" si="148"/>
        <v>-4.6324712059994028E-2</v>
      </c>
      <c r="AG240" s="16">
        <f t="shared" si="128"/>
        <v>0.5529631143498176</v>
      </c>
      <c r="AH240" s="16">
        <f t="shared" si="129"/>
        <v>-0.48511125029113245</v>
      </c>
      <c r="AI240" s="16">
        <f t="shared" si="130"/>
        <v>-11.969471553269488</v>
      </c>
      <c r="AJ240" s="16">
        <f t="shared" si="154"/>
        <v>14.597776604431569</v>
      </c>
      <c r="AK240" s="16">
        <f t="shared" si="155"/>
        <v>1</v>
      </c>
      <c r="AL240" s="9">
        <f t="shared" si="131"/>
        <v>220</v>
      </c>
      <c r="AM240" s="16">
        <f t="shared" si="149"/>
        <v>40.260920694578559</v>
      </c>
      <c r="AN240" s="16">
        <f t="shared" si="150"/>
        <v>59.489529522389319</v>
      </c>
      <c r="AO240" s="16">
        <f t="shared" si="151"/>
        <v>-19.22860882781076</v>
      </c>
    </row>
    <row r="241" spans="1:41">
      <c r="A241" s="4">
        <v>227</v>
      </c>
      <c r="B241" s="5">
        <f t="shared" si="132"/>
        <v>3.9618974020271276</v>
      </c>
      <c r="C241" s="2">
        <f t="shared" si="133"/>
        <v>10.955165305010492</v>
      </c>
      <c r="D241" s="10">
        <f t="shared" si="134"/>
        <v>2.3183884350034973</v>
      </c>
      <c r="E241" s="5">
        <f t="shared" si="135"/>
        <v>2.9910330610020983</v>
      </c>
      <c r="F241" s="15">
        <f t="shared" si="117"/>
        <v>-2.7805938895142477</v>
      </c>
      <c r="G241" s="15">
        <f t="shared" si="118"/>
        <v>1.7954004919812516</v>
      </c>
      <c r="H241">
        <f t="shared" si="136"/>
        <v>0.20268782566682791</v>
      </c>
      <c r="I241">
        <f t="shared" si="137"/>
        <v>11.613156969392639</v>
      </c>
      <c r="J241" s="11">
        <f t="shared" si="138"/>
        <v>1.4399807775863698</v>
      </c>
      <c r="K241" s="9">
        <f t="shared" si="139"/>
        <v>82.50482113566548</v>
      </c>
      <c r="L241">
        <f t="shared" si="140"/>
        <v>2.9900359810562209</v>
      </c>
      <c r="M241" s="9">
        <f t="shared" si="141"/>
        <v>171.31644230678003</v>
      </c>
      <c r="N241" s="16">
        <f t="shared" si="142"/>
        <v>3.4463680822087324</v>
      </c>
      <c r="O241" s="16">
        <f t="shared" si="119"/>
        <v>-0.77014494215053286</v>
      </c>
      <c r="P241" s="16">
        <f t="shared" si="120"/>
        <v>-1.2872930756574026</v>
      </c>
      <c r="Q241" s="16">
        <f t="shared" si="143"/>
        <v>0.9566718085237117</v>
      </c>
      <c r="R241" s="16">
        <f t="shared" si="144"/>
        <v>0.67757481696820254</v>
      </c>
      <c r="S241" s="16">
        <f t="shared" si="152"/>
        <v>-7.3543424664287455E-2</v>
      </c>
      <c r="T241" s="16">
        <f t="shared" si="145"/>
        <v>-0.12292743371930689</v>
      </c>
      <c r="U241" s="16">
        <f t="shared" si="153"/>
        <v>-0.74316550489883793</v>
      </c>
      <c r="V241" s="16">
        <f t="shared" si="146"/>
        <v>-0.52635629739729206</v>
      </c>
      <c r="W241" s="16">
        <f t="shared" si="121"/>
        <v>-1.2043313190482268</v>
      </c>
      <c r="X241" s="16">
        <f t="shared" si="122"/>
        <v>1.9591227316712529</v>
      </c>
      <c r="Y241" s="9">
        <f>-(B$6/B$7)*(SIN(H241)*COS(L241)-COS(H241)*SIN(L241)*U241)/(COS(L241))^2*T241*crank</f>
        <v>-8.8021258350698434E-2</v>
      </c>
      <c r="Z241">
        <f t="shared" si="123"/>
        <v>3.2704647897266472</v>
      </c>
      <c r="AA241" s="16">
        <f t="shared" si="124"/>
        <v>-12.611728081366715</v>
      </c>
      <c r="AB241" s="16">
        <f t="shared" si="125"/>
        <v>20.515885270997252</v>
      </c>
      <c r="AC241" s="16">
        <f t="shared" si="126"/>
        <v>-15.1333890794818</v>
      </c>
      <c r="AD241" s="16">
        <f t="shared" si="127"/>
        <v>-15.008712087066209</v>
      </c>
      <c r="AE241" s="16">
        <f t="shared" si="147"/>
        <v>5.0911047239802151E-2</v>
      </c>
      <c r="AF241" s="16">
        <f t="shared" si="148"/>
        <v>-4.515412212768944E-2</v>
      </c>
      <c r="AG241" s="16">
        <f t="shared" si="128"/>
        <v>0.53313923998375123</v>
      </c>
      <c r="AH241" s="16">
        <f t="shared" si="129"/>
        <v>-0.47285286118548492</v>
      </c>
      <c r="AI241" s="16">
        <f t="shared" si="130"/>
        <v>-11.819186227567156</v>
      </c>
      <c r="AJ241" s="16">
        <f t="shared" si="154"/>
        <v>14.821741436432642</v>
      </c>
      <c r="AK241" s="16">
        <f t="shared" si="155"/>
        <v>1</v>
      </c>
      <c r="AL241" s="9">
        <f t="shared" si="131"/>
        <v>220</v>
      </c>
      <c r="AM241" s="16">
        <f t="shared" si="149"/>
        <v>39.044530581913243</v>
      </c>
      <c r="AN241" s="16">
        <f t="shared" si="150"/>
        <v>59.489529522389319</v>
      </c>
      <c r="AO241" s="16">
        <f t="shared" si="151"/>
        <v>-20.444998940476076</v>
      </c>
    </row>
    <row r="242" spans="1:41">
      <c r="A242" s="4">
        <v>228</v>
      </c>
      <c r="B242" s="5">
        <f t="shared" si="132"/>
        <v>3.9793506945470711</v>
      </c>
      <c r="C242" s="2">
        <f t="shared" si="133"/>
        <v>10.949382586510058</v>
      </c>
      <c r="D242" s="10">
        <f t="shared" si="134"/>
        <v>2.3164608621700196</v>
      </c>
      <c r="E242" s="5">
        <f t="shared" si="135"/>
        <v>2.9898765173020116</v>
      </c>
      <c r="F242" s="15">
        <f t="shared" si="117"/>
        <v>-2.7770565523567803</v>
      </c>
      <c r="G242" s="15">
        <f t="shared" si="118"/>
        <v>1.7992608180923437</v>
      </c>
      <c r="H242">
        <f t="shared" si="136"/>
        <v>0.20057095674541647</v>
      </c>
      <c r="I242">
        <f t="shared" si="137"/>
        <v>11.491869314413353</v>
      </c>
      <c r="J242" s="11">
        <f t="shared" si="138"/>
        <v>1.4386797825241011</v>
      </c>
      <c r="K242" s="9">
        <f t="shared" si="139"/>
        <v>82.43027960943013</v>
      </c>
      <c r="L242">
        <f t="shared" si="140"/>
        <v>2.9916093176576881</v>
      </c>
      <c r="M242" s="9">
        <f t="shared" si="141"/>
        <v>171.40658785379756</v>
      </c>
      <c r="N242" s="16">
        <f t="shared" si="142"/>
        <v>3.4474766158511012</v>
      </c>
      <c r="O242" s="16">
        <f t="shared" si="119"/>
        <v>-0.79099128475580371</v>
      </c>
      <c r="P242" s="16">
        <f t="shared" si="120"/>
        <v>-1.2528747835659946</v>
      </c>
      <c r="Q242" s="16">
        <f t="shared" si="143"/>
        <v>0.93127366989094007</v>
      </c>
      <c r="R242" s="16">
        <f t="shared" si="144"/>
        <v>0.6527181555661522</v>
      </c>
      <c r="S242" s="16">
        <f t="shared" si="152"/>
        <v>-7.5534103746897063E-2</v>
      </c>
      <c r="T242" s="16">
        <f t="shared" si="145"/>
        <v>-0.11964072892782993</v>
      </c>
      <c r="U242" s="16">
        <f t="shared" si="153"/>
        <v>-0.7433094528730978</v>
      </c>
      <c r="V242" s="16">
        <f t="shared" si="146"/>
        <v>-0.52097636900980115</v>
      </c>
      <c r="W242" s="16">
        <f t="shared" si="121"/>
        <v>-1.1844449387014337</v>
      </c>
      <c r="X242" s="16">
        <f t="shared" si="122"/>
        <v>1.9848527634763813</v>
      </c>
      <c r="Y242" s="9">
        <f>-(B$6/B$7)*(SIN(H242)*COS(L242)-COS(H242)*SIN(L242)*U242)/(COS(L242))^2*T242*crank</f>
        <v>-8.4724443435037988E-2</v>
      </c>
      <c r="Z242">
        <f t="shared" si="123"/>
        <v>3.1852248667073355</v>
      </c>
      <c r="AA242" s="16">
        <f t="shared" si="124"/>
        <v>-12.403478393353458</v>
      </c>
      <c r="AB242" s="16">
        <f t="shared" si="125"/>
        <v>20.785329533982665</v>
      </c>
      <c r="AC242" s="16">
        <f t="shared" si="126"/>
        <v>-15.343782804960272</v>
      </c>
      <c r="AD242" s="16">
        <f t="shared" si="127"/>
        <v>-14.819353424771448</v>
      </c>
      <c r="AE242" s="16">
        <f t="shared" si="147"/>
        <v>4.9041912053411962E-2</v>
      </c>
      <c r="AF242" s="16">
        <f t="shared" si="148"/>
        <v>-4.3965858607724687E-2</v>
      </c>
      <c r="AG242" s="16">
        <f t="shared" si="128"/>
        <v>0.5135657020833192</v>
      </c>
      <c r="AH242" s="16">
        <f t="shared" si="129"/>
        <v>-0.46040939470265152</v>
      </c>
      <c r="AI242" s="16">
        <f t="shared" si="130"/>
        <v>-11.669125703039164</v>
      </c>
      <c r="AJ242" s="16">
        <f t="shared" si="154"/>
        <v>15.041937855353243</v>
      </c>
      <c r="AK242" s="16">
        <f t="shared" si="155"/>
        <v>1</v>
      </c>
      <c r="AL242" s="9">
        <f t="shared" si="131"/>
        <v>220</v>
      </c>
      <c r="AM242" s="16">
        <f t="shared" si="149"/>
        <v>37.829978397455157</v>
      </c>
      <c r="AN242" s="16">
        <f t="shared" si="150"/>
        <v>59.489529522389319</v>
      </c>
      <c r="AO242" s="16">
        <f t="shared" si="151"/>
        <v>-21.659551124934161</v>
      </c>
    </row>
    <row r="243" spans="1:41">
      <c r="A243" s="4">
        <v>229</v>
      </c>
      <c r="B243" s="5">
        <f t="shared" si="132"/>
        <v>3.9968039870670142</v>
      </c>
      <c r="C243" s="2">
        <f t="shared" si="133"/>
        <v>10.9442519208104</v>
      </c>
      <c r="D243" s="10">
        <f t="shared" si="134"/>
        <v>2.3147506402701334</v>
      </c>
      <c r="E243" s="5">
        <f t="shared" si="135"/>
        <v>2.9888503841620802</v>
      </c>
      <c r="F243" s="15">
        <f t="shared" si="117"/>
        <v>-2.773587125933167</v>
      </c>
      <c r="G243" s="15">
        <f t="shared" si="118"/>
        <v>1.803182291302849</v>
      </c>
      <c r="H243">
        <f t="shared" si="136"/>
        <v>0.19851182380770627</v>
      </c>
      <c r="I243">
        <f t="shared" si="137"/>
        <v>11.373889687626184</v>
      </c>
      <c r="J243" s="11">
        <f t="shared" si="138"/>
        <v>1.4373443339001664</v>
      </c>
      <c r="K243" s="9">
        <f t="shared" si="139"/>
        <v>82.353764039522105</v>
      </c>
      <c r="L243">
        <f t="shared" si="140"/>
        <v>2.993140033481954</v>
      </c>
      <c r="M243" s="9">
        <f t="shared" si="141"/>
        <v>171.49429141016188</v>
      </c>
      <c r="N243" s="16">
        <f t="shared" si="142"/>
        <v>3.4485439844714159</v>
      </c>
      <c r="O243" s="16">
        <f t="shared" si="119"/>
        <v>-0.81148856218254506</v>
      </c>
      <c r="P243" s="16">
        <f t="shared" si="120"/>
        <v>-1.2180111465294268</v>
      </c>
      <c r="Q243" s="16">
        <f t="shared" si="143"/>
        <v>0.90552788590275568</v>
      </c>
      <c r="R243" s="16">
        <f t="shared" si="144"/>
        <v>0.62817660876478909</v>
      </c>
      <c r="S243" s="16">
        <f t="shared" si="152"/>
        <v>-7.749144956033216E-2</v>
      </c>
      <c r="T243" s="16">
        <f t="shared" si="145"/>
        <v>-0.11631149682671106</v>
      </c>
      <c r="U243" s="16">
        <f t="shared" si="153"/>
        <v>-0.74344794666530456</v>
      </c>
      <c r="V243" s="16">
        <f t="shared" si="146"/>
        <v>-0.51573962237923787</v>
      </c>
      <c r="W243" s="16">
        <f t="shared" si="121"/>
        <v>-1.1643337425976694</v>
      </c>
      <c r="X243" s="16">
        <f t="shared" si="122"/>
        <v>2.0101526295431529</v>
      </c>
      <c r="Y243" s="9">
        <f>-(B$6/B$7)*(SIN(H243)*COS(L243)-COS(H243)*SIN(L243)*U243)/(COS(L243))^2*T243*crank</f>
        <v>-8.1476144807613296E-2</v>
      </c>
      <c r="Z243">
        <f t="shared" si="123"/>
        <v>3.0986508046461227</v>
      </c>
      <c r="AA243" s="16">
        <f t="shared" si="124"/>
        <v>-12.192874440238493</v>
      </c>
      <c r="AB243" s="16">
        <f t="shared" si="125"/>
        <v>21.050269111889914</v>
      </c>
      <c r="AC243" s="16">
        <f t="shared" si="126"/>
        <v>-15.550540495434722</v>
      </c>
      <c r="AD243" s="16">
        <f t="shared" si="127"/>
        <v>-14.630649062008793</v>
      </c>
      <c r="AE243" s="16">
        <f t="shared" si="147"/>
        <v>4.7196618747374269E-2</v>
      </c>
      <c r="AF243" s="16">
        <f t="shared" si="148"/>
        <v>-4.2760227183531827E-2</v>
      </c>
      <c r="AG243" s="16">
        <f t="shared" si="128"/>
        <v>0.49424183577009773</v>
      </c>
      <c r="AH243" s="16">
        <f t="shared" si="129"/>
        <v>-0.44778405195204724</v>
      </c>
      <c r="AI243" s="16">
        <f t="shared" si="130"/>
        <v>-11.519638608884065</v>
      </c>
      <c r="AJ243" s="16">
        <f t="shared" si="154"/>
        <v>15.258220476012145</v>
      </c>
      <c r="AK243" s="16">
        <f t="shared" si="155"/>
        <v>1</v>
      </c>
      <c r="AL243" s="9">
        <f t="shared" si="131"/>
        <v>220</v>
      </c>
      <c r="AM243" s="16">
        <f t="shared" si="149"/>
        <v>36.617324186742984</v>
      </c>
      <c r="AN243" s="16">
        <f t="shared" si="150"/>
        <v>59.489529522389319</v>
      </c>
      <c r="AO243" s="16">
        <f t="shared" si="151"/>
        <v>-22.872205335646335</v>
      </c>
    </row>
    <row r="244" spans="1:41">
      <c r="A244" s="4">
        <v>230</v>
      </c>
      <c r="B244" s="5">
        <f t="shared" si="132"/>
        <v>4.0142572795869578</v>
      </c>
      <c r="C244" s="2">
        <f t="shared" si="133"/>
        <v>10.93977487076199</v>
      </c>
      <c r="D244" s="10">
        <f t="shared" si="134"/>
        <v>2.3132582902539967</v>
      </c>
      <c r="E244" s="5">
        <f t="shared" si="135"/>
        <v>2.9879549741523981</v>
      </c>
      <c r="F244" s="15">
        <f t="shared" si="117"/>
        <v>-2.7701866670643054</v>
      </c>
      <c r="G244" s="15">
        <f t="shared" si="118"/>
        <v>1.8071637170940396</v>
      </c>
      <c r="H244">
        <f t="shared" si="136"/>
        <v>0.19651116275548886</v>
      </c>
      <c r="I244">
        <f t="shared" si="137"/>
        <v>11.259260253097924</v>
      </c>
      <c r="J244" s="11">
        <f t="shared" si="138"/>
        <v>1.4359750166912939</v>
      </c>
      <c r="K244" s="9">
        <f t="shared" si="139"/>
        <v>82.275307942639074</v>
      </c>
      <c r="L244">
        <f t="shared" si="140"/>
        <v>2.9946275542337863</v>
      </c>
      <c r="M244" s="9">
        <f t="shared" si="141"/>
        <v>171.57952007117999</v>
      </c>
      <c r="N244" s="16">
        <f t="shared" si="142"/>
        <v>3.4495707121447383</v>
      </c>
      <c r="O244" s="16">
        <f t="shared" si="119"/>
        <v>-0.83163297381477519</v>
      </c>
      <c r="P244" s="16">
        <f t="shared" si="120"/>
        <v>-1.1827098220614412</v>
      </c>
      <c r="Q244" s="16">
        <f t="shared" si="143"/>
        <v>0.87944063101128611</v>
      </c>
      <c r="R244" s="16">
        <f t="shared" si="144"/>
        <v>0.60394871297712061</v>
      </c>
      <c r="S244" s="16">
        <f t="shared" si="152"/>
        <v>-7.9415099172500545E-2</v>
      </c>
      <c r="T244" s="16">
        <f t="shared" si="145"/>
        <v>-0.11294046865464859</v>
      </c>
      <c r="U244" s="16">
        <f t="shared" si="153"/>
        <v>-0.7435810666376621</v>
      </c>
      <c r="V244" s="16">
        <f t="shared" si="146"/>
        <v>-0.51064826021690546</v>
      </c>
      <c r="W244" s="16">
        <f t="shared" si="121"/>
        <v>-1.1440118598763511</v>
      </c>
      <c r="X244" s="16">
        <f t="shared" si="122"/>
        <v>2.0350052194385948</v>
      </c>
      <c r="Y244" s="9">
        <f>-(B$6/B$7)*(SIN(H244)*COS(L244)-COS(H244)*SIN(L244)*U244)/(COS(L244))^2*T244*crank</f>
        <v>-7.8275750797104082E-2</v>
      </c>
      <c r="Z244">
        <f t="shared" si="123"/>
        <v>3.0107677699785311</v>
      </c>
      <c r="AA244" s="16">
        <f t="shared" si="124"/>
        <v>-11.980064182023803</v>
      </c>
      <c r="AB244" s="16">
        <f t="shared" si="125"/>
        <v>21.310524824683917</v>
      </c>
      <c r="AC244" s="16">
        <f t="shared" si="126"/>
        <v>-15.753525280449875</v>
      </c>
      <c r="AD244" s="16">
        <f t="shared" si="127"/>
        <v>-14.443047039533646</v>
      </c>
      <c r="AE244" s="16">
        <f t="shared" si="147"/>
        <v>4.5375048182501189E-2</v>
      </c>
      <c r="AF244" s="16">
        <f t="shared" si="148"/>
        <v>-4.1537544997643769E-2</v>
      </c>
      <c r="AG244" s="16">
        <f t="shared" si="128"/>
        <v>0.4751663934214288</v>
      </c>
      <c r="AH244" s="16">
        <f t="shared" si="129"/>
        <v>-0.43498015404251045</v>
      </c>
      <c r="AI244" s="16">
        <f t="shared" si="130"/>
        <v>-11.371075493534246</v>
      </c>
      <c r="AJ244" s="16">
        <f t="shared" si="154"/>
        <v>15.470446716832148</v>
      </c>
      <c r="AK244" s="16">
        <f t="shared" si="155"/>
        <v>1</v>
      </c>
      <c r="AL244" s="9">
        <f t="shared" si="131"/>
        <v>220</v>
      </c>
      <c r="AM244" s="16">
        <f t="shared" si="149"/>
        <v>35.406593218551144</v>
      </c>
      <c r="AN244" s="16">
        <f t="shared" si="150"/>
        <v>59.489529522389319</v>
      </c>
      <c r="AO244" s="16">
        <f t="shared" si="151"/>
        <v>-24.082936303838174</v>
      </c>
    </row>
    <row r="245" spans="1:41">
      <c r="A245" s="4">
        <v>231</v>
      </c>
      <c r="B245" s="5">
        <f t="shared" si="132"/>
        <v>4.0317105721069018</v>
      </c>
      <c r="C245" s="2">
        <f t="shared" si="133"/>
        <v>10.935952800117645</v>
      </c>
      <c r="D245" s="10">
        <f t="shared" si="134"/>
        <v>2.3119842667058816</v>
      </c>
      <c r="E245" s="5">
        <f t="shared" si="135"/>
        <v>2.9871905600235289</v>
      </c>
      <c r="F245" s="15">
        <f t="shared" si="117"/>
        <v>-2.7668562115629074</v>
      </c>
      <c r="G245" s="15">
        <f t="shared" si="118"/>
        <v>1.8112038826850503</v>
      </c>
      <c r="H245">
        <f t="shared" si="136"/>
        <v>0.19456969648050079</v>
      </c>
      <c r="I245">
        <f t="shared" si="137"/>
        <v>11.148022429474123</v>
      </c>
      <c r="J245" s="11">
        <f t="shared" si="138"/>
        <v>1.4345724220026275</v>
      </c>
      <c r="K245" s="9">
        <f t="shared" si="139"/>
        <v>82.194945186611037</v>
      </c>
      <c r="L245">
        <f t="shared" si="140"/>
        <v>2.9960713160976638</v>
      </c>
      <c r="M245" s="9">
        <f t="shared" si="141"/>
        <v>171.66224153260211</v>
      </c>
      <c r="N245" s="16">
        <f t="shared" si="142"/>
        <v>3.4505573198837132</v>
      </c>
      <c r="O245" s="16">
        <f t="shared" si="119"/>
        <v>-0.85142096642109188</v>
      </c>
      <c r="P245" s="16">
        <f t="shared" si="120"/>
        <v>-1.1469787638984643</v>
      </c>
      <c r="Q245" s="16">
        <f t="shared" si="143"/>
        <v>0.85301830572002368</v>
      </c>
      <c r="R245" s="16">
        <f t="shared" si="144"/>
        <v>0.58003225645515022</v>
      </c>
      <c r="S245" s="16">
        <f t="shared" si="152"/>
        <v>-8.1304713274797241E-2</v>
      </c>
      <c r="T245" s="16">
        <f t="shared" si="145"/>
        <v>-0.10952840393752354</v>
      </c>
      <c r="U245" s="16">
        <f t="shared" si="153"/>
        <v>-0.74370889206413993</v>
      </c>
      <c r="V245" s="16">
        <f t="shared" si="146"/>
        <v>-0.50570444258591107</v>
      </c>
      <c r="W245" s="16">
        <f t="shared" si="121"/>
        <v>-1.1234935061200477</v>
      </c>
      <c r="X245" s="16">
        <f t="shared" si="122"/>
        <v>2.0593937034945911</v>
      </c>
      <c r="Y245" s="9">
        <f>-(B$6/B$7)*(SIN(H245)*COS(L245)-COS(H245)*SIN(L245)*U245)/(COS(L245))^2*T245*crank</f>
        <v>-7.5122567146927222E-2</v>
      </c>
      <c r="Z245">
        <f t="shared" si="123"/>
        <v>2.9216017708087629</v>
      </c>
      <c r="AA245" s="16">
        <f t="shared" si="124"/>
        <v>-11.765196483941939</v>
      </c>
      <c r="AB245" s="16">
        <f t="shared" si="125"/>
        <v>21.56592043249228</v>
      </c>
      <c r="AC245" s="16">
        <f t="shared" si="126"/>
        <v>-15.952602801985169</v>
      </c>
      <c r="AD245" s="16">
        <f t="shared" si="127"/>
        <v>-14.256996958851419</v>
      </c>
      <c r="AE245" s="16">
        <f t="shared" si="147"/>
        <v>4.3577025321657109E-2</v>
      </c>
      <c r="AF245" s="16">
        <f t="shared" si="148"/>
        <v>-4.0298140421088632E-2</v>
      </c>
      <c r="AG245" s="16">
        <f t="shared" si="128"/>
        <v>0.4563375420527146</v>
      </c>
      <c r="AH245" s="16">
        <f t="shared" si="129"/>
        <v>-0.42200113966740649</v>
      </c>
      <c r="AI245" s="16">
        <f t="shared" si="130"/>
        <v>-11.223788125251</v>
      </c>
      <c r="AJ245" s="16">
        <f t="shared" si="154"/>
        <v>15.678476987062004</v>
      </c>
      <c r="AK245" s="16">
        <f t="shared" si="155"/>
        <v>1</v>
      </c>
      <c r="AL245" s="9">
        <f t="shared" si="131"/>
        <v>220</v>
      </c>
      <c r="AM245" s="16">
        <f t="shared" si="149"/>
        <v>34.197777453350923</v>
      </c>
      <c r="AN245" s="16">
        <f t="shared" si="150"/>
        <v>59.489529522389319</v>
      </c>
      <c r="AO245" s="16">
        <f t="shared" si="151"/>
        <v>-25.291752069038395</v>
      </c>
    </row>
    <row r="246" spans="1:41">
      <c r="A246" s="4">
        <v>232</v>
      </c>
      <c r="B246" s="5">
        <f t="shared" si="132"/>
        <v>4.0491638646268449</v>
      </c>
      <c r="C246" s="2">
        <f t="shared" si="133"/>
        <v>10.932786873117109</v>
      </c>
      <c r="D246" s="10">
        <f t="shared" si="134"/>
        <v>2.3109289577057033</v>
      </c>
      <c r="E246" s="5">
        <f t="shared" si="135"/>
        <v>2.986557374623422</v>
      </c>
      <c r="F246" s="15">
        <f t="shared" si="117"/>
        <v>-2.7635967739179819</v>
      </c>
      <c r="G246" s="15">
        <f t="shared" si="118"/>
        <v>1.8153015574023039</v>
      </c>
      <c r="H246">
        <f t="shared" si="136"/>
        <v>0.1926881343749326</v>
      </c>
      <c r="I246">
        <f t="shared" si="137"/>
        <v>11.040216861933319</v>
      </c>
      <c r="J246" s="11">
        <f t="shared" si="138"/>
        <v>1.433137146654262</v>
      </c>
      <c r="K246" s="9">
        <f t="shared" si="139"/>
        <v>82.112709966710511</v>
      </c>
      <c r="L246">
        <f t="shared" si="140"/>
        <v>2.9974707661109465</v>
      </c>
      <c r="M246" s="9">
        <f t="shared" si="141"/>
        <v>171.74242411200277</v>
      </c>
      <c r="N246" s="16">
        <f t="shared" si="142"/>
        <v>3.4515043243898837</v>
      </c>
      <c r="O246" s="16">
        <f t="shared" si="119"/>
        <v>-0.87084923548149451</v>
      </c>
      <c r="P246" s="16">
        <f t="shared" si="120"/>
        <v>-1.1108262168645893</v>
      </c>
      <c r="Q246" s="16">
        <f t="shared" si="143"/>
        <v>0.82626753223235949</v>
      </c>
      <c r="R246" s="16">
        <f t="shared" si="144"/>
        <v>0.55642427744734291</v>
      </c>
      <c r="S246" s="16">
        <f t="shared" si="152"/>
        <v>-8.3159976308806685E-2</v>
      </c>
      <c r="T246" s="16">
        <f t="shared" si="145"/>
        <v>-0.10607608999804145</v>
      </c>
      <c r="U246" s="16">
        <f t="shared" si="153"/>
        <v>-0.74383150099263651</v>
      </c>
      <c r="V246" s="16">
        <f t="shared" si="146"/>
        <v>-0.50091028551513894</v>
      </c>
      <c r="W246" s="16">
        <f t="shared" si="121"/>
        <v>-1.102792962479362</v>
      </c>
      <c r="X246" s="16">
        <f t="shared" si="122"/>
        <v>2.0833015596010278</v>
      </c>
      <c r="Y246" s="9">
        <f>-(B$6/B$7)*(SIN(H246)*COS(L246)-COS(H246)*SIN(L246)*U246)/(COS(L246))^2*T246*crank</f>
        <v>-7.2015816806664662E-2</v>
      </c>
      <c r="Z246">
        <f t="shared" si="123"/>
        <v>2.8311796366446411</v>
      </c>
      <c r="AA246" s="16">
        <f t="shared" si="124"/>
        <v>-11.548420897852294</v>
      </c>
      <c r="AB246" s="16">
        <f t="shared" si="125"/>
        <v>21.816282916182494</v>
      </c>
      <c r="AC246" s="16">
        <f t="shared" si="126"/>
        <v>-16.14764141028628</v>
      </c>
      <c r="AD246" s="16">
        <f t="shared" si="127"/>
        <v>-14.072949069462052</v>
      </c>
      <c r="AE246" s="16">
        <f t="shared" si="147"/>
        <v>4.1802319092085857E-2</v>
      </c>
      <c r="AF246" s="16">
        <f t="shared" si="148"/>
        <v>-3.904235280820792E-2</v>
      </c>
      <c r="AG246" s="16">
        <f t="shared" si="128"/>
        <v>0.43775286187571094</v>
      </c>
      <c r="AH246" s="16">
        <f t="shared" si="129"/>
        <v>-0.40885056253708946</v>
      </c>
      <c r="AI246" s="16">
        <f t="shared" si="130"/>
        <v>-11.078128780689337</v>
      </c>
      <c r="AJ246" s="16">
        <f t="shared" si="154"/>
        <v>15.882174865811606</v>
      </c>
      <c r="AK246" s="16">
        <f t="shared" si="155"/>
        <v>1</v>
      </c>
      <c r="AL246" s="9">
        <f t="shared" si="131"/>
        <v>220</v>
      </c>
      <c r="AM246" s="16">
        <f t="shared" si="149"/>
        <v>32.990837078920528</v>
      </c>
      <c r="AN246" s="16">
        <f t="shared" si="150"/>
        <v>59.489529522389319</v>
      </c>
      <c r="AO246" s="16">
        <f t="shared" si="151"/>
        <v>-26.498692443468791</v>
      </c>
    </row>
    <row r="247" spans="1:41">
      <c r="A247" s="4">
        <v>233</v>
      </c>
      <c r="B247" s="5">
        <f t="shared" si="132"/>
        <v>4.066617157146788</v>
      </c>
      <c r="C247" s="2">
        <f t="shared" si="133"/>
        <v>10.930278054132414</v>
      </c>
      <c r="D247" s="10">
        <f t="shared" si="134"/>
        <v>2.3100926847108045</v>
      </c>
      <c r="E247" s="5">
        <f t="shared" si="135"/>
        <v>2.9860556108264826</v>
      </c>
      <c r="F247" s="15">
        <f t="shared" si="117"/>
        <v>-2.7604093469858109</v>
      </c>
      <c r="G247" s="15">
        <f t="shared" si="118"/>
        <v>1.8194554930543869</v>
      </c>
      <c r="H247">
        <f t="shared" si="136"/>
        <v>0.1908671718508817</v>
      </c>
      <c r="I247">
        <f t="shared" si="137"/>
        <v>10.935883394653709</v>
      </c>
      <c r="J247" s="11">
        <f t="shared" si="138"/>
        <v>1.4316697927658761</v>
      </c>
      <c r="K247" s="9">
        <f t="shared" si="139"/>
        <v>82.028636781853905</v>
      </c>
      <c r="L247">
        <f t="shared" si="140"/>
        <v>2.9988253625295296</v>
      </c>
      <c r="M247" s="9">
        <f t="shared" si="141"/>
        <v>171.8200367697311</v>
      </c>
      <c r="N247" s="16">
        <f t="shared" si="142"/>
        <v>3.4524122368032173</v>
      </c>
      <c r="O247" s="16">
        <f t="shared" si="119"/>
        <v>-0.88991472614840872</v>
      </c>
      <c r="P247" s="16">
        <f t="shared" si="120"/>
        <v>-1.0742607112747589</v>
      </c>
      <c r="Q247" s="16">
        <f t="shared" si="143"/>
        <v>0.79919514977918549</v>
      </c>
      <c r="R247" s="16">
        <f t="shared" si="144"/>
        <v>0.53312106388800684</v>
      </c>
      <c r="S247" s="16">
        <f t="shared" si="152"/>
        <v>-8.4980596558073773E-2</v>
      </c>
      <c r="T247" s="16">
        <f t="shared" si="145"/>
        <v>-0.10258434142127597</v>
      </c>
      <c r="U247" s="16">
        <f t="shared" si="153"/>
        <v>-0.74394897010692118</v>
      </c>
      <c r="V247" s="16">
        <f t="shared" si="146"/>
        <v>-0.49626785964776193</v>
      </c>
      <c r="W247" s="16">
        <f t="shared" si="121"/>
        <v>-1.0819245546407716</v>
      </c>
      <c r="X247" s="16">
        <f t="shared" si="122"/>
        <v>2.1067125993178211</v>
      </c>
      <c r="Y247" s="9">
        <f>-(B$6/B$7)*(SIN(H247)*COS(L247)-COS(H247)*SIN(L247)*U247)/(COS(L247))^2*T247*crank</f>
        <v>-6.8954639873729406E-2</v>
      </c>
      <c r="Z247">
        <f t="shared" si="123"/>
        <v>2.7395289972272914</v>
      </c>
      <c r="AA247" s="16">
        <f t="shared" si="124"/>
        <v>-11.329887441992858</v>
      </c>
      <c r="AB247" s="16">
        <f t="shared" si="125"/>
        <v>22.061442750806414</v>
      </c>
      <c r="AC247" s="16">
        <f t="shared" si="126"/>
        <v>-16.338512353058785</v>
      </c>
      <c r="AD247" s="16">
        <f t="shared" si="127"/>
        <v>-13.89135334380355</v>
      </c>
      <c r="AE247" s="16">
        <f t="shared" si="147"/>
        <v>4.0050642361775905E-2</v>
      </c>
      <c r="AF247" s="16">
        <f t="shared" si="148"/>
        <v>-3.7770532237568794E-2</v>
      </c>
      <c r="AG247" s="16">
        <f t="shared" si="128"/>
        <v>0.41940934605102453</v>
      </c>
      <c r="AH247" s="16">
        <f t="shared" si="129"/>
        <v>-0.39553208866574191</v>
      </c>
      <c r="AI247" s="16">
        <f t="shared" si="130"/>
        <v>-10.934449523671152</v>
      </c>
      <c r="AJ247" s="16">
        <f t="shared" si="154"/>
        <v>16.081407272440771</v>
      </c>
      <c r="AK247" s="16">
        <f t="shared" si="155"/>
        <v>1</v>
      </c>
      <c r="AL247" s="9">
        <f t="shared" si="131"/>
        <v>220</v>
      </c>
      <c r="AM247" s="16">
        <f t="shared" si="149"/>
        <v>31.785702096966432</v>
      </c>
      <c r="AN247" s="16">
        <f t="shared" si="150"/>
        <v>59.489529522389319</v>
      </c>
      <c r="AO247" s="16">
        <f t="shared" si="151"/>
        <v>-27.703827425422887</v>
      </c>
    </row>
    <row r="248" spans="1:41">
      <c r="A248" s="4">
        <v>234</v>
      </c>
      <c r="B248" s="5">
        <f t="shared" si="132"/>
        <v>4.0840704496667311</v>
      </c>
      <c r="C248" s="2">
        <f t="shared" si="133"/>
        <v>10.928427107374125</v>
      </c>
      <c r="D248" s="10">
        <f t="shared" si="134"/>
        <v>2.3094757024580415</v>
      </c>
      <c r="E248" s="5">
        <f t="shared" si="135"/>
        <v>2.985685421474825</v>
      </c>
      <c r="F248" s="15">
        <f t="shared" si="117"/>
        <v>-2.7572949016875143</v>
      </c>
      <c r="G248" s="15">
        <f t="shared" si="118"/>
        <v>1.8236644243122593</v>
      </c>
      <c r="H248">
        <f t="shared" si="136"/>
        <v>0.18910748986951459</v>
      </c>
      <c r="I248">
        <f t="shared" si="137"/>
        <v>10.835061043836157</v>
      </c>
      <c r="J248" s="11">
        <f t="shared" si="138"/>
        <v>1.4301709673400602</v>
      </c>
      <c r="K248" s="9">
        <f t="shared" si="139"/>
        <v>81.942760410727757</v>
      </c>
      <c r="L248">
        <f t="shared" si="140"/>
        <v>3.0001345751854425</v>
      </c>
      <c r="M248" s="9">
        <f t="shared" si="141"/>
        <v>171.89504912940001</v>
      </c>
      <c r="N248" s="16">
        <f t="shared" si="142"/>
        <v>3.453281561452394</v>
      </c>
      <c r="O248" s="16">
        <f t="shared" si="119"/>
        <v>-0.9086146338396961</v>
      </c>
      <c r="P248" s="16">
        <f t="shared" si="120"/>
        <v>-1.0372910568886946</v>
      </c>
      <c r="Q248" s="16">
        <f t="shared" si="143"/>
        <v>0.77180820963706775</v>
      </c>
      <c r="R248" s="16">
        <f t="shared" si="144"/>
        <v>0.51011815463666366</v>
      </c>
      <c r="S248" s="16">
        <f t="shared" si="152"/>
        <v>-8.6766306204732094E-2</v>
      </c>
      <c r="T248" s="16">
        <f t="shared" si="145"/>
        <v>-9.9053999477311291E-2</v>
      </c>
      <c r="U248" s="16">
        <f t="shared" si="153"/>
        <v>-0.74406137458860366</v>
      </c>
      <c r="V248" s="16">
        <f t="shared" si="146"/>
        <v>-0.49177918892575717</v>
      </c>
      <c r="W248" s="16">
        <f t="shared" si="121"/>
        <v>-1.0609026316980339</v>
      </c>
      <c r="X248" s="16">
        <f t="shared" si="122"/>
        <v>2.1296109932307172</v>
      </c>
      <c r="Y248" s="9">
        <f>-(B$6/B$7)*(SIN(H248)*COS(L248)-COS(H248)*SIN(L248)*U248)/(COS(L248))^2*T248*crank</f>
        <v>-6.5938093688509822E-2</v>
      </c>
      <c r="Z248">
        <f t="shared" si="123"/>
        <v>2.6466782605167705</v>
      </c>
      <c r="AA248" s="16">
        <f t="shared" si="124"/>
        <v>-11.109746379722072</v>
      </c>
      <c r="AB248" s="16">
        <f t="shared" si="125"/>
        <v>22.301234171125614</v>
      </c>
      <c r="AC248" s="16">
        <f t="shared" si="126"/>
        <v>-16.525089957498682</v>
      </c>
      <c r="AD248" s="16">
        <f t="shared" si="127"/>
        <v>-13.712658542815307</v>
      </c>
      <c r="AE248" s="16">
        <f t="shared" si="147"/>
        <v>3.8321652031240543E-2</v>
      </c>
      <c r="AF248" s="16">
        <f t="shared" si="148"/>
        <v>-3.6483039239674879E-2</v>
      </c>
      <c r="AG248" s="16">
        <f t="shared" si="128"/>
        <v>0.40130340164923223</v>
      </c>
      <c r="AH248" s="16">
        <f t="shared" si="129"/>
        <v>-0.3820494935199692</v>
      </c>
      <c r="AI248" s="16">
        <f t="shared" si="130"/>
        <v>-10.793101476449099</v>
      </c>
      <c r="AJ248" s="16">
        <f t="shared" si="154"/>
        <v>16.276044627879028</v>
      </c>
      <c r="AK248" s="16">
        <f t="shared" si="155"/>
        <v>1</v>
      </c>
      <c r="AL248" s="9">
        <f t="shared" si="131"/>
        <v>220</v>
      </c>
      <c r="AM248" s="16">
        <f t="shared" si="149"/>
        <v>30.582273944334965</v>
      </c>
      <c r="AN248" s="16">
        <f t="shared" si="150"/>
        <v>59.489529522389319</v>
      </c>
      <c r="AO248" s="16">
        <f t="shared" si="151"/>
        <v>-28.907255578054354</v>
      </c>
    </row>
    <row r="249" spans="1:41">
      <c r="A249" s="4">
        <v>235</v>
      </c>
      <c r="B249" s="5">
        <f t="shared" si="132"/>
        <v>4.1015237421866741</v>
      </c>
      <c r="C249" s="2">
        <f t="shared" si="133"/>
        <v>10.927234596658558</v>
      </c>
      <c r="D249" s="10">
        <f t="shared" si="134"/>
        <v>2.3090781988861857</v>
      </c>
      <c r="E249" s="5">
        <f t="shared" si="135"/>
        <v>2.9854469193317117</v>
      </c>
      <c r="F249" s="15">
        <f t="shared" si="117"/>
        <v>-2.7542543867133014</v>
      </c>
      <c r="G249" s="15">
        <f t="shared" si="118"/>
        <v>1.8279270690946874</v>
      </c>
      <c r="H249">
        <f t="shared" si="136"/>
        <v>0.18740975448066571</v>
      </c>
      <c r="I249">
        <f t="shared" si="137"/>
        <v>10.737787971325115</v>
      </c>
      <c r="J249" s="11">
        <f t="shared" si="138"/>
        <v>1.4286412818449743</v>
      </c>
      <c r="K249" s="9">
        <f t="shared" si="139"/>
        <v>81.855115887876948</v>
      </c>
      <c r="L249">
        <f t="shared" si="140"/>
        <v>3.0013978858359014</v>
      </c>
      <c r="M249" s="9">
        <f t="shared" si="141"/>
        <v>171.96743149788523</v>
      </c>
      <c r="N249" s="16">
        <f t="shared" si="142"/>
        <v>3.4541127946084682</v>
      </c>
      <c r="O249" s="16">
        <f t="shared" si="119"/>
        <v>-0.92694640446250121</v>
      </c>
      <c r="P249" s="16">
        <f t="shared" si="120"/>
        <v>-0.99992633642943152</v>
      </c>
      <c r="Q249" s="16">
        <f t="shared" si="143"/>
        <v>0.74411396984936562</v>
      </c>
      <c r="R249" s="16">
        <f t="shared" si="144"/>
        <v>0.48741034228058144</v>
      </c>
      <c r="S249" s="16">
        <f t="shared" si="152"/>
        <v>-8.8516861350879841E-2</v>
      </c>
      <c r="T249" s="16">
        <f t="shared" si="145"/>
        <v>-9.5485931502308136E-2</v>
      </c>
      <c r="U249" s="16">
        <f t="shared" si="153"/>
        <v>-0.74416878797939379</v>
      </c>
      <c r="V249" s="16">
        <f t="shared" si="146"/>
        <v>-0.48744624931176594</v>
      </c>
      <c r="W249" s="16">
        <f t="shared" si="121"/>
        <v>-1.0397415449878027</v>
      </c>
      <c r="X249" s="16">
        <f t="shared" si="122"/>
        <v>2.1519812954779955</v>
      </c>
      <c r="Y249" s="9">
        <f>-(B$6/B$7)*(SIN(H249)*COS(L249)-COS(H249)*SIN(L249)*U249)/(COS(L249))^2*T249*crank</f>
        <v>-6.2965153085702524E-2</v>
      </c>
      <c r="Z249">
        <f t="shared" si="123"/>
        <v>2.5526565898967677</v>
      </c>
      <c r="AA249" s="16">
        <f t="shared" si="124"/>
        <v>-10.888147997885941</v>
      </c>
      <c r="AB249" s="16">
        <f t="shared" si="125"/>
        <v>22.535495428454389</v>
      </c>
      <c r="AC249" s="16">
        <f t="shared" si="126"/>
        <v>-16.707251804660366</v>
      </c>
      <c r="AD249" s="16">
        <f t="shared" si="127"/>
        <v>-13.537311275080461</v>
      </c>
      <c r="AE249" s="16">
        <f t="shared" si="147"/>
        <v>3.6614949241724683E-2</v>
      </c>
      <c r="AF249" s="16">
        <f t="shared" si="148"/>
        <v>-3.5180244512214263E-2</v>
      </c>
      <c r="AG249" s="16">
        <f t="shared" si="128"/>
        <v>0.38343085183121811</v>
      </c>
      <c r="AH249" s="16">
        <f t="shared" si="129"/>
        <v>-0.36840665903688324</v>
      </c>
      <c r="AI249" s="16">
        <f t="shared" si="130"/>
        <v>-10.654434085775486</v>
      </c>
      <c r="AJ249" s="16">
        <f t="shared" si="154"/>
        <v>16.465961006492208</v>
      </c>
      <c r="AK249" s="16">
        <f t="shared" si="155"/>
        <v>1</v>
      </c>
      <c r="AL249" s="9">
        <f t="shared" si="131"/>
        <v>220</v>
      </c>
      <c r="AM249" s="16">
        <f t="shared" si="149"/>
        <v>29.380427132284371</v>
      </c>
      <c r="AN249" s="16">
        <f t="shared" si="150"/>
        <v>59.489529522389319</v>
      </c>
      <c r="AO249" s="16">
        <f t="shared" si="151"/>
        <v>-30.109102390104947</v>
      </c>
    </row>
    <row r="250" spans="1:41">
      <c r="A250" s="4">
        <v>236</v>
      </c>
      <c r="B250" s="5">
        <f t="shared" si="132"/>
        <v>4.1189770347066172</v>
      </c>
      <c r="C250" s="2">
        <f t="shared" si="133"/>
        <v>10.926700885236027</v>
      </c>
      <c r="D250" s="10">
        <f t="shared" si="134"/>
        <v>2.3089002950786757</v>
      </c>
      <c r="E250" s="5">
        <f t="shared" si="135"/>
        <v>2.9853401770472052</v>
      </c>
      <c r="F250" s="15">
        <f t="shared" si="117"/>
        <v>-2.7512887282334861</v>
      </c>
      <c r="G250" s="15">
        <f t="shared" si="118"/>
        <v>1.8322421289587771</v>
      </c>
      <c r="H250">
        <f t="shared" si="136"/>
        <v>0.18577461637359191</v>
      </c>
      <c r="I250">
        <f t="shared" si="137"/>
        <v>10.644101458868775</v>
      </c>
      <c r="J250" s="11">
        <f t="shared" si="138"/>
        <v>1.4270813517969336</v>
      </c>
      <c r="K250" s="9">
        <f t="shared" si="139"/>
        <v>81.765738479788567</v>
      </c>
      <c r="L250">
        <f t="shared" si="140"/>
        <v>3.002614788503323</v>
      </c>
      <c r="M250" s="9">
        <f t="shared" si="141"/>
        <v>172.03715488480671</v>
      </c>
      <c r="N250" s="16">
        <f t="shared" si="142"/>
        <v>3.4549064232445081</v>
      </c>
      <c r="O250" s="16">
        <f t="shared" si="119"/>
        <v>-0.9449077342678408</v>
      </c>
      <c r="P250" s="16">
        <f t="shared" si="120"/>
        <v>-0.96217589868150566</v>
      </c>
      <c r="Q250" s="16">
        <f t="shared" si="143"/>
        <v>0.71611988966343654</v>
      </c>
      <c r="R250" s="16">
        <f t="shared" si="144"/>
        <v>0.46499167750866921</v>
      </c>
      <c r="S250" s="16">
        <f t="shared" si="152"/>
        <v>-9.023204200469398E-2</v>
      </c>
      <c r="T250" s="16">
        <f t="shared" si="145"/>
        <v>-9.1881030239428979E-2</v>
      </c>
      <c r="U250" s="16">
        <f t="shared" si="153"/>
        <v>-0.74427128204391113</v>
      </c>
      <c r="V250" s="16">
        <f t="shared" si="146"/>
        <v>-0.48327096754955023</v>
      </c>
      <c r="W250" s="16">
        <f t="shared" si="121"/>
        <v>-1.0184556269499552</v>
      </c>
      <c r="X250" s="16">
        <f t="shared" si="122"/>
        <v>2.1738084673779228</v>
      </c>
      <c r="Y250" s="9">
        <f>-(B$6/B$7)*(SIN(H250)*COS(L250)-COS(H250)*SIN(L250)*U250)/(COS(L250))^2*T250*crank</f>
        <v>-6.003471080399686E-2</v>
      </c>
      <c r="Z250">
        <f t="shared" si="123"/>
        <v>2.4574938806628781</v>
      </c>
      <c r="AA250" s="16">
        <f t="shared" si="124"/>
        <v>-10.665242385443888</v>
      </c>
      <c r="AB250" s="16">
        <f t="shared" si="125"/>
        <v>22.7640690380859</v>
      </c>
      <c r="AC250" s="16">
        <f t="shared" si="126"/>
        <v>-16.884878895692378</v>
      </c>
      <c r="AD250" s="16">
        <f t="shared" si="127"/>
        <v>-13.365755052531636</v>
      </c>
      <c r="AE250" s="16">
        <f t="shared" si="147"/>
        <v>3.4930079700477859E-2</v>
      </c>
      <c r="AF250" s="16">
        <f t="shared" si="148"/>
        <v>-3.3862528623608959E-2</v>
      </c>
      <c r="AG250" s="16">
        <f t="shared" si="128"/>
        <v>0.36578693925442402</v>
      </c>
      <c r="AH250" s="16">
        <f t="shared" si="129"/>
        <v>-0.35460757051968</v>
      </c>
      <c r="AI250" s="16">
        <f t="shared" si="130"/>
        <v>-10.518794386111619</v>
      </c>
      <c r="AJ250" s="16">
        <f t="shared" si="154"/>
        <v>16.651034278152842</v>
      </c>
      <c r="AK250" s="16">
        <f t="shared" si="155"/>
        <v>1</v>
      </c>
      <c r="AL250" s="9">
        <f t="shared" si="131"/>
        <v>220</v>
      </c>
      <c r="AM250" s="16">
        <f t="shared" si="149"/>
        <v>28.180010887353141</v>
      </c>
      <c r="AN250" s="16">
        <f t="shared" si="150"/>
        <v>59.489529522389319</v>
      </c>
      <c r="AO250" s="16">
        <f t="shared" si="151"/>
        <v>-31.309518635036177</v>
      </c>
    </row>
    <row r="251" spans="1:41">
      <c r="A251" s="4">
        <v>237</v>
      </c>
      <c r="B251" s="5">
        <f t="shared" si="132"/>
        <v>4.1364303272265612</v>
      </c>
      <c r="C251" s="2">
        <f t="shared" si="133"/>
        <v>10.926826135680201</v>
      </c>
      <c r="D251" s="10">
        <f t="shared" si="134"/>
        <v>2.308942045226734</v>
      </c>
      <c r="E251" s="5">
        <f t="shared" si="135"/>
        <v>2.9853652271360405</v>
      </c>
      <c r="F251" s="15">
        <f t="shared" si="117"/>
        <v>-2.7483988296163715</v>
      </c>
      <c r="G251" s="15">
        <f t="shared" si="118"/>
        <v>1.8366082894954932</v>
      </c>
      <c r="H251">
        <f t="shared" si="136"/>
        <v>0.18420271043957107</v>
      </c>
      <c r="I251">
        <f t="shared" si="137"/>
        <v>10.554037883057811</v>
      </c>
      <c r="J251" s="11">
        <f t="shared" si="138"/>
        <v>1.4254917963435458</v>
      </c>
      <c r="K251" s="9">
        <f t="shared" si="139"/>
        <v>81.674663661007457</v>
      </c>
      <c r="L251">
        <f t="shared" si="140"/>
        <v>3.0037847898058407</v>
      </c>
      <c r="M251" s="9">
        <f t="shared" si="141"/>
        <v>172.10419102146577</v>
      </c>
      <c r="N251" s="16">
        <f t="shared" si="142"/>
        <v>3.4556629238038363</v>
      </c>
      <c r="O251" s="16">
        <f t="shared" si="119"/>
        <v>-0.96249656933688887</v>
      </c>
      <c r="P251" s="16">
        <f t="shared" si="120"/>
        <v>-0.92404935118512121</v>
      </c>
      <c r="Q251" s="16">
        <f t="shared" si="143"/>
        <v>0.68783362369787626</v>
      </c>
      <c r="R251" s="16">
        <f t="shared" si="144"/>
        <v>0.44285547505999068</v>
      </c>
      <c r="S251" s="16">
        <f t="shared" si="152"/>
        <v>-9.1911652031374219E-2</v>
      </c>
      <c r="T251" s="16">
        <f t="shared" si="145"/>
        <v>-8.8240213141182453E-2</v>
      </c>
      <c r="U251" s="16">
        <f t="shared" si="153"/>
        <v>-0.74436892663331111</v>
      </c>
      <c r="V251" s="16">
        <f t="shared" si="146"/>
        <v>-0.47925521996418818</v>
      </c>
      <c r="W251" s="16">
        <f t="shared" si="121"/>
        <v>-0.99705917007264588</v>
      </c>
      <c r="X251" s="16">
        <f t="shared" si="122"/>
        <v>2.1950779000897152</v>
      </c>
      <c r="Y251" s="9">
        <f>-(B$6/B$7)*(SIN(H251)*COS(L251)-COS(H251)*SIN(L251)*U251)/(COS(L251))^2*T251*crank</f>
        <v>-5.714557805571803E-2</v>
      </c>
      <c r="Z251">
        <f t="shared" si="123"/>
        <v>2.3612207358603876</v>
      </c>
      <c r="AA251" s="16">
        <f t="shared" si="124"/>
        <v>-10.441179212981869</v>
      </c>
      <c r="AB251" s="16">
        <f t="shared" si="125"/>
        <v>22.986802016597199</v>
      </c>
      <c r="AC251" s="16">
        <f t="shared" si="126"/>
        <v>-17.057855809501405</v>
      </c>
      <c r="AD251" s="16">
        <f t="shared" si="127"/>
        <v>-13.198429345714182</v>
      </c>
      <c r="AE251" s="16">
        <f t="shared" si="147"/>
        <v>3.3266534123364069E-2</v>
      </c>
      <c r="AF251" s="16">
        <f t="shared" si="148"/>
        <v>-3.2530281705659435E-2</v>
      </c>
      <c r="AG251" s="16">
        <f t="shared" si="128"/>
        <v>0.34836633070784911</v>
      </c>
      <c r="AH251" s="16">
        <f t="shared" si="129"/>
        <v>-0.34065631341902042</v>
      </c>
      <c r="AI251" s="16">
        <f t="shared" si="130"/>
        <v>-10.386526262322583</v>
      </c>
      <c r="AJ251" s="16">
        <f t="shared" si="154"/>
        <v>16.831146240212504</v>
      </c>
      <c r="AK251" s="16">
        <f t="shared" si="155"/>
        <v>1</v>
      </c>
      <c r="AL251" s="9">
        <f t="shared" si="131"/>
        <v>220</v>
      </c>
      <c r="AM251" s="16">
        <f t="shared" si="149"/>
        <v>26.980850777606133</v>
      </c>
      <c r="AN251" s="16">
        <f t="shared" si="150"/>
        <v>59.489529522389319</v>
      </c>
      <c r="AO251" s="16">
        <f t="shared" si="151"/>
        <v>-32.508678744783182</v>
      </c>
    </row>
    <row r="252" spans="1:41">
      <c r="A252" s="4">
        <v>238</v>
      </c>
      <c r="B252" s="5">
        <f t="shared" si="132"/>
        <v>4.1538836197465043</v>
      </c>
      <c r="C252" s="2">
        <f t="shared" si="133"/>
        <v>10.927610309838586</v>
      </c>
      <c r="D252" s="10">
        <f t="shared" si="134"/>
        <v>2.309203436612862</v>
      </c>
      <c r="E252" s="5">
        <f t="shared" si="135"/>
        <v>2.9855220619677172</v>
      </c>
      <c r="F252" s="15">
        <f t="shared" si="117"/>
        <v>-2.7455855711530708</v>
      </c>
      <c r="G252" s="15">
        <f t="shared" si="118"/>
        <v>1.8410242207300398</v>
      </c>
      <c r="H252">
        <f t="shared" si="136"/>
        <v>0.18269465534700063</v>
      </c>
      <c r="I252">
        <f t="shared" si="137"/>
        <v>10.467632690980317</v>
      </c>
      <c r="J252" s="11">
        <f t="shared" si="138"/>
        <v>1.4238732378480121</v>
      </c>
      <c r="K252" s="9">
        <f t="shared" si="139"/>
        <v>81.581927090318331</v>
      </c>
      <c r="L252">
        <f t="shared" si="140"/>
        <v>3.0049074092778838</v>
      </c>
      <c r="M252" s="9">
        <f t="shared" si="141"/>
        <v>172.16851237921304</v>
      </c>
      <c r="N252" s="16">
        <f t="shared" si="142"/>
        <v>3.4563827609794959</v>
      </c>
      <c r="O252" s="16">
        <f t="shared" si="119"/>
        <v>-0.9797111047009468</v>
      </c>
      <c r="P252" s="16">
        <f t="shared" si="120"/>
        <v>-0.88555655254371046</v>
      </c>
      <c r="Q252" s="16">
        <f t="shared" si="143"/>
        <v>0.65926301585441371</v>
      </c>
      <c r="R252" s="16">
        <f t="shared" si="144"/>
        <v>0.42099432124513564</v>
      </c>
      <c r="S252" s="16">
        <f t="shared" si="152"/>
        <v>-9.3555519069106252E-2</v>
      </c>
      <c r="T252" s="16">
        <f t="shared" si="145"/>
        <v>-8.4564421634849563E-2</v>
      </c>
      <c r="U252" s="16">
        <f t="shared" si="153"/>
        <v>-0.74446178954999376</v>
      </c>
      <c r="V252" s="16">
        <f t="shared" si="146"/>
        <v>-0.47540083130304162</v>
      </c>
      <c r="W252" s="16">
        <f t="shared" si="121"/>
        <v>-0.97556640598136379</v>
      </c>
      <c r="X252" s="16">
        <f t="shared" si="122"/>
        <v>2.2157754362440714</v>
      </c>
      <c r="Y252" s="9">
        <f>-(B$6/B$7)*(SIN(H252)*COS(L252)-COS(H252)*SIN(L252)*U252)/(COS(L252))^2*T252*crank</f>
        <v>-5.4296485257448741E-2</v>
      </c>
      <c r="Z252">
        <f t="shared" si="123"/>
        <v>2.2638684415382682</v>
      </c>
      <c r="AA252" s="16">
        <f t="shared" si="124"/>
        <v>-10.216107513733501</v>
      </c>
      <c r="AB252" s="16">
        <f t="shared" si="125"/>
        <v>23.203546108363646</v>
      </c>
      <c r="AC252" s="16">
        <f t="shared" si="126"/>
        <v>-17.226070851438369</v>
      </c>
      <c r="AD252" s="16">
        <f t="shared" si="127"/>
        <v>-13.035768641595665</v>
      </c>
      <c r="AE252" s="16">
        <f t="shared" si="147"/>
        <v>3.1623748794703359E-2</v>
      </c>
      <c r="AF252" s="16">
        <f t="shared" si="148"/>
        <v>-3.1183903136097587E-2</v>
      </c>
      <c r="AG252" s="16">
        <f t="shared" si="128"/>
        <v>0.33116312297469719</v>
      </c>
      <c r="AH252" s="16">
        <f t="shared" si="129"/>
        <v>-0.32655707000873296</v>
      </c>
      <c r="AI252" s="16">
        <f t="shared" si="130"/>
        <v>-10.257969714199781</v>
      </c>
      <c r="AJ252" s="16">
        <f t="shared" si="154"/>
        <v>17.00618273911774</v>
      </c>
      <c r="AK252" s="16">
        <f t="shared" si="155"/>
        <v>1</v>
      </c>
      <c r="AL252" s="9">
        <f t="shared" si="131"/>
        <v>220</v>
      </c>
      <c r="AM252" s="16">
        <f t="shared" si="149"/>
        <v>25.78275030845645</v>
      </c>
      <c r="AN252" s="16">
        <f t="shared" si="150"/>
        <v>59.489529522389319</v>
      </c>
      <c r="AO252" s="16">
        <f t="shared" si="151"/>
        <v>-33.706779213932869</v>
      </c>
    </row>
    <row r="253" spans="1:41">
      <c r="A253" s="4">
        <v>239</v>
      </c>
      <c r="B253" s="5">
        <f t="shared" si="132"/>
        <v>4.1713369122664474</v>
      </c>
      <c r="C253" s="2">
        <f t="shared" si="133"/>
        <v>10.929053168844131</v>
      </c>
      <c r="D253" s="10">
        <f t="shared" si="134"/>
        <v>2.3096843896147106</v>
      </c>
      <c r="E253" s="5">
        <f t="shared" si="135"/>
        <v>2.9858106337688262</v>
      </c>
      <c r="F253" s="15">
        <f t="shared" si="117"/>
        <v>-2.742849809789365</v>
      </c>
      <c r="G253" s="15">
        <f t="shared" si="118"/>
        <v>1.8454885775269849</v>
      </c>
      <c r="H253">
        <f t="shared" si="136"/>
        <v>0.18125105312962544</v>
      </c>
      <c r="I253">
        <f t="shared" si="137"/>
        <v>10.38492037662899</v>
      </c>
      <c r="J253" s="11">
        <f t="shared" si="138"/>
        <v>1.4222263014751939</v>
      </c>
      <c r="K253" s="9">
        <f t="shared" si="139"/>
        <v>81.487564587029254</v>
      </c>
      <c r="L253">
        <f t="shared" si="140"/>
        <v>3.0059821796804096</v>
      </c>
      <c r="M253" s="9">
        <f t="shared" si="141"/>
        <v>172.23009218722336</v>
      </c>
      <c r="N253" s="16">
        <f t="shared" si="142"/>
        <v>3.4570663865075604</v>
      </c>
      <c r="O253" s="16">
        <f t="shared" si="119"/>
        <v>-0.9965497830981439</v>
      </c>
      <c r="P253" s="16">
        <f t="shared" si="120"/>
        <v>-0.84670760436338877</v>
      </c>
      <c r="Q253" s="16">
        <f t="shared" si="143"/>
        <v>0.63041609298972745</v>
      </c>
      <c r="R253" s="16">
        <f t="shared" si="144"/>
        <v>0.39940008303370583</v>
      </c>
      <c r="S253" s="16">
        <f t="shared" si="152"/>
        <v>-9.5163494410335434E-2</v>
      </c>
      <c r="T253" s="16">
        <f t="shared" si="145"/>
        <v>-8.0854620352758089E-2</v>
      </c>
      <c r="U253" s="16">
        <f t="shared" si="153"/>
        <v>-0.74454993641366474</v>
      </c>
      <c r="V253" s="16">
        <f t="shared" si="146"/>
        <v>-0.47170957361839383</v>
      </c>
      <c r="W253" s="16">
        <f t="shared" si="121"/>
        <v>-0.95399148473025086</v>
      </c>
      <c r="X253" s="16">
        <f t="shared" si="122"/>
        <v>2.2358873904829362</v>
      </c>
      <c r="Y253" s="9">
        <f>-(B$6/B$7)*(SIN(H253)*COS(L253)-COS(H253)*SIN(L253)*U253)/(COS(L253))^2*T253*crank</f>
        <v>-5.148608292207292E-2</v>
      </c>
      <c r="Z253">
        <f t="shared" si="123"/>
        <v>2.165468941486747</v>
      </c>
      <c r="AA253" s="16">
        <f t="shared" si="124"/>
        <v>-9.9901754667192524</v>
      </c>
      <c r="AB253" s="16">
        <f t="shared" si="125"/>
        <v>23.414158000650819</v>
      </c>
      <c r="AC253" s="16">
        <f t="shared" si="126"/>
        <v>-17.389416192635064</v>
      </c>
      <c r="AD253" s="16">
        <f t="shared" si="127"/>
        <v>-12.878201506890269</v>
      </c>
      <c r="AE253" s="16">
        <f t="shared" si="147"/>
        <v>3.000110624386676E-2</v>
      </c>
      <c r="AF253" s="16">
        <f t="shared" si="148"/>
        <v>-2.9823801211880527E-2</v>
      </c>
      <c r="AG253" s="16">
        <f t="shared" si="128"/>
        <v>0.31417084991766231</v>
      </c>
      <c r="AH253" s="16">
        <f t="shared" si="129"/>
        <v>-0.31231411596455411</v>
      </c>
      <c r="AI253" s="16">
        <f t="shared" si="130"/>
        <v>-10.133460125139491</v>
      </c>
      <c r="AJ253" s="16">
        <f t="shared" si="154"/>
        <v>17.176033781454905</v>
      </c>
      <c r="AK253" s="16">
        <f t="shared" si="155"/>
        <v>1</v>
      </c>
      <c r="AL253" s="9">
        <f t="shared" si="131"/>
        <v>220</v>
      </c>
      <c r="AM253" s="16">
        <f t="shared" si="149"/>
        <v>24.585492472850113</v>
      </c>
      <c r="AN253" s="16">
        <f t="shared" si="150"/>
        <v>59.489529522389319</v>
      </c>
      <c r="AO253" s="16">
        <f t="shared" si="151"/>
        <v>-34.904037049539205</v>
      </c>
    </row>
    <row r="254" spans="1:41">
      <c r="A254" s="4">
        <v>240</v>
      </c>
      <c r="B254" s="5">
        <f t="shared" si="132"/>
        <v>4.1887902047863905</v>
      </c>
      <c r="C254" s="2">
        <f t="shared" si="133"/>
        <v>10.931154273188008</v>
      </c>
      <c r="D254" s="10">
        <f t="shared" si="134"/>
        <v>2.3103847577293362</v>
      </c>
      <c r="E254" s="5">
        <f t="shared" si="135"/>
        <v>2.9862308546376015</v>
      </c>
      <c r="F254" s="15">
        <f t="shared" si="117"/>
        <v>-2.7401923788646672</v>
      </c>
      <c r="G254" s="15">
        <f t="shared" si="118"/>
        <v>1.8500000000000012</v>
      </c>
      <c r="H254">
        <f t="shared" si="136"/>
        <v>0.17987248878849427</v>
      </c>
      <c r="I254">
        <f t="shared" si="137"/>
        <v>10.30593445809494</v>
      </c>
      <c r="J254" s="11">
        <f t="shared" si="138"/>
        <v>1.4205516147800543</v>
      </c>
      <c r="K254" s="9">
        <f t="shared" si="139"/>
        <v>81.391612107391055</v>
      </c>
      <c r="L254">
        <f t="shared" si="140"/>
        <v>3.0070086473003954</v>
      </c>
      <c r="M254" s="9">
        <f t="shared" si="141"/>
        <v>172.28890444965538</v>
      </c>
      <c r="N254" s="16">
        <f t="shared" si="142"/>
        <v>3.4577142379768846</v>
      </c>
      <c r="O254" s="16">
        <f t="shared" si="119"/>
        <v>-1.0130112933708721</v>
      </c>
      <c r="P254" s="16">
        <f t="shared" si="120"/>
        <v>-0.80751284284386526</v>
      </c>
      <c r="Q254" s="16">
        <f t="shared" si="143"/>
        <v>0.60130105836306835</v>
      </c>
      <c r="R254" s="16">
        <f t="shared" si="144"/>
        <v>0.37806391869630723</v>
      </c>
      <c r="S254" s="16">
        <f t="shared" si="152"/>
        <v>-9.6735452848733069E-2</v>
      </c>
      <c r="T254" s="16">
        <f t="shared" si="145"/>
        <v>-7.7111796329274007E-2</v>
      </c>
      <c r="U254" s="16">
        <f t="shared" si="153"/>
        <v>-0.74463343052901942</v>
      </c>
      <c r="V254" s="16">
        <f t="shared" si="146"/>
        <v>-0.46818316519258979</v>
      </c>
      <c r="W254" s="16">
        <f t="shared" si="121"/>
        <v>-0.93234845435270741</v>
      </c>
      <c r="X254" s="16">
        <f t="shared" si="122"/>
        <v>2.2554005688519623</v>
      </c>
      <c r="Y254" s="9">
        <f>-(B$6/B$7)*(SIN(H254)*COS(L254)-COS(H254)*SIN(L254)*U254)/(COS(L254))^2*T254*crank</f>
        <v>-4.8712942712088925E-2</v>
      </c>
      <c r="Z254">
        <f t="shared" si="123"/>
        <v>2.0660548115262394</v>
      </c>
      <c r="AA254" s="16">
        <f t="shared" si="124"/>
        <v>-9.7635301826008813</v>
      </c>
      <c r="AB254" s="16">
        <f t="shared" si="125"/>
        <v>23.618499526691885</v>
      </c>
      <c r="AC254" s="16">
        <f t="shared" si="126"/>
        <v>-17.547787999655871</v>
      </c>
      <c r="AD254" s="16">
        <f t="shared" si="127"/>
        <v>-12.726149659833091</v>
      </c>
      <c r="AE254" s="16">
        <f t="shared" si="147"/>
        <v>2.8397936037782387E-2</v>
      </c>
      <c r="AF254" s="16">
        <f t="shared" si="148"/>
        <v>-2.8450392814074656E-2</v>
      </c>
      <c r="AG254" s="16">
        <f t="shared" si="128"/>
        <v>0.2973824907780333</v>
      </c>
      <c r="AH254" s="16">
        <f t="shared" si="129"/>
        <v>-0.29793181685480263</v>
      </c>
      <c r="AI254" s="16">
        <f t="shared" si="130"/>
        <v>-10.013327537280896</v>
      </c>
      <c r="AJ254" s="16">
        <f t="shared" si="154"/>
        <v>17.340593634253654</v>
      </c>
      <c r="AK254" s="16">
        <f t="shared" si="155"/>
        <v>1</v>
      </c>
      <c r="AL254" s="9">
        <f t="shared" si="131"/>
        <v>220</v>
      </c>
      <c r="AM254" s="16">
        <f t="shared" si="149"/>
        <v>23.388841241360097</v>
      </c>
      <c r="AN254" s="16">
        <f t="shared" si="150"/>
        <v>59.489529522389319</v>
      </c>
      <c r="AO254" s="16">
        <f t="shared" si="151"/>
        <v>-36.100688281029221</v>
      </c>
    </row>
    <row r="255" spans="1:41">
      <c r="A255" s="4">
        <v>241</v>
      </c>
      <c r="B255" s="5">
        <f t="shared" si="132"/>
        <v>4.2062434973063345</v>
      </c>
      <c r="C255" s="2">
        <f t="shared" si="133"/>
        <v>10.933912982853482</v>
      </c>
      <c r="D255" s="10">
        <f t="shared" si="134"/>
        <v>2.3113043276178273</v>
      </c>
      <c r="E255" s="5">
        <f t="shared" si="135"/>
        <v>2.9867825965706962</v>
      </c>
      <c r="F255" s="15">
        <f t="shared" si="117"/>
        <v>-2.7376140878581801</v>
      </c>
      <c r="G255" s="15">
        <f t="shared" si="118"/>
        <v>1.8545571139261003</v>
      </c>
      <c r="H255">
        <f t="shared" si="136"/>
        <v>0.17855952990820775</v>
      </c>
      <c r="I255">
        <f t="shared" si="137"/>
        <v>10.230707455580299</v>
      </c>
      <c r="J255" s="11">
        <f t="shared" si="138"/>
        <v>1.4188498072990672</v>
      </c>
      <c r="K255" s="9">
        <f t="shared" si="139"/>
        <v>81.294105721186696</v>
      </c>
      <c r="L255">
        <f t="shared" si="140"/>
        <v>3.0079863722392397</v>
      </c>
      <c r="M255" s="9">
        <f t="shared" si="141"/>
        <v>172.34492396217587</v>
      </c>
      <c r="N255" s="16">
        <f t="shared" si="142"/>
        <v>3.458326737657877</v>
      </c>
      <c r="O255" s="16">
        <f t="shared" si="119"/>
        <v>-1.0290945685089845</v>
      </c>
      <c r="P255" s="16">
        <f t="shared" si="120"/>
        <v>-0.76798283004129431</v>
      </c>
      <c r="Q255" s="16">
        <f t="shared" si="143"/>
        <v>0.57192628487607933</v>
      </c>
      <c r="R255" s="16">
        <f t="shared" si="144"/>
        <v>0.35697628998453002</v>
      </c>
      <c r="S255" s="16">
        <f t="shared" si="152"/>
        <v>-9.8271292492335599E-2</v>
      </c>
      <c r="T255" s="16">
        <f t="shared" si="145"/>
        <v>-7.3336958166464961E-2</v>
      </c>
      <c r="U255" s="16">
        <f t="shared" si="153"/>
        <v>-0.7447123327553129</v>
      </c>
      <c r="V255" s="16">
        <f t="shared" si="146"/>
        <v>-0.46482326950634495</v>
      </c>
      <c r="W255" s="16">
        <f t="shared" si="121"/>
        <v>-0.91065124072675563</v>
      </c>
      <c r="X255" s="16">
        <f t="shared" si="122"/>
        <v>2.2743022869932465</v>
      </c>
      <c r="Y255" s="9">
        <f>-(B$6/B$7)*(SIN(H255)*COS(L255)-COS(H255)*SIN(L255)*U255)/(COS(L255))^2*T255*crank</f>
        <v>-4.5975558653450446E-2</v>
      </c>
      <c r="Z255">
        <f t="shared" si="123"/>
        <v>1.9656592334153327</v>
      </c>
      <c r="AA255" s="16">
        <f t="shared" si="124"/>
        <v>-9.5363174928320191</v>
      </c>
      <c r="AB255" s="16">
        <f t="shared" si="125"/>
        <v>23.816437856201496</v>
      </c>
      <c r="AC255" s="16">
        <f t="shared" si="126"/>
        <v>-17.701086554166356</v>
      </c>
      <c r="AD255" s="16">
        <f t="shared" si="127"/>
        <v>-12.580027053289372</v>
      </c>
      <c r="AE255" s="16">
        <f t="shared" si="147"/>
        <v>2.6813515688141901E-2</v>
      </c>
      <c r="AF255" s="16">
        <f t="shared" si="148"/>
        <v>-2.7064103065189526E-2</v>
      </c>
      <c r="AG255" s="16">
        <f t="shared" si="128"/>
        <v>0.28079047967593757</v>
      </c>
      <c r="AH255" s="16">
        <f t="shared" si="129"/>
        <v>-0.28341462455198807</v>
      </c>
      <c r="AI255" s="16">
        <f t="shared" si="130"/>
        <v>-9.8978959353696112</v>
      </c>
      <c r="AJ255" s="16">
        <f t="shared" si="154"/>
        <v>17.499760914423312</v>
      </c>
      <c r="AK255" s="16">
        <f t="shared" si="155"/>
        <v>1</v>
      </c>
      <c r="AL255" s="9">
        <f t="shared" si="131"/>
        <v>220</v>
      </c>
      <c r="AM255" s="16">
        <f t="shared" si="149"/>
        <v>22.192542978647463</v>
      </c>
      <c r="AN255" s="16">
        <f t="shared" si="150"/>
        <v>59.489529522389319</v>
      </c>
      <c r="AO255" s="16">
        <f t="shared" si="151"/>
        <v>-37.296986543741852</v>
      </c>
    </row>
    <row r="256" spans="1:41">
      <c r="A256" s="4">
        <v>242</v>
      </c>
      <c r="B256" s="5">
        <f t="shared" si="132"/>
        <v>4.2236967898262776</v>
      </c>
      <c r="C256" s="2">
        <f t="shared" si="133"/>
        <v>10.937328457510862</v>
      </c>
      <c r="D256" s="10">
        <f t="shared" si="134"/>
        <v>2.3124428191702875</v>
      </c>
      <c r="E256" s="5">
        <f t="shared" si="135"/>
        <v>2.9874656915021722</v>
      </c>
      <c r="F256" s="15">
        <f t="shared" si="117"/>
        <v>-2.7351157221423206</v>
      </c>
      <c r="G256" s="15">
        <f t="shared" si="118"/>
        <v>1.859158531164234</v>
      </c>
      <c r="H256">
        <f t="shared" si="136"/>
        <v>0.17731272628798542</v>
      </c>
      <c r="I256">
        <f t="shared" si="137"/>
        <v>10.159270870259927</v>
      </c>
      <c r="J256" s="11">
        <f t="shared" si="138"/>
        <v>1.4171215101451777</v>
      </c>
      <c r="K256" s="9">
        <f t="shared" si="139"/>
        <v>81.19508158852436</v>
      </c>
      <c r="L256">
        <f t="shared" si="140"/>
        <v>3.0089149286897303</v>
      </c>
      <c r="M256" s="9">
        <f t="shared" si="141"/>
        <v>172.39812632782861</v>
      </c>
      <c r="N256" s="16">
        <f t="shared" si="142"/>
        <v>3.4589042913528409</v>
      </c>
      <c r="O256" s="16">
        <f t="shared" si="119"/>
        <v>-1.0447987833447117</v>
      </c>
      <c r="P256" s="16">
        <f t="shared" si="120"/>
        <v>-0.72812834482441702</v>
      </c>
      <c r="Q256" s="16">
        <f t="shared" si="143"/>
        <v>0.54230030812166574</v>
      </c>
      <c r="R256" s="16">
        <f t="shared" si="144"/>
        <v>0.33612697582766543</v>
      </c>
      <c r="S256" s="16">
        <f t="shared" si="152"/>
        <v>-9.9770934543425435E-2</v>
      </c>
      <c r="T256" s="16">
        <f t="shared" si="145"/>
        <v>-6.9531135170475614E-2</v>
      </c>
      <c r="U256" s="16">
        <f t="shared" si="153"/>
        <v>-0.74478670137808956</v>
      </c>
      <c r="V256" s="16">
        <f t="shared" si="146"/>
        <v>-0.46163149425081107</v>
      </c>
      <c r="W256" s="16">
        <f t="shared" si="121"/>
        <v>-0.88891362780889605</v>
      </c>
      <c r="X256" s="16">
        <f t="shared" si="122"/>
        <v>2.2925803870902639</v>
      </c>
      <c r="Y256" s="9">
        <f>-(B$6/B$7)*(SIN(H256)*COS(L256)-COS(H256)*SIN(L256)*U256)/(COS(L256))^2*T256*crank</f>
        <v>-4.3272348508587716E-2</v>
      </c>
      <c r="Z256">
        <f t="shared" si="123"/>
        <v>1.864315968445267</v>
      </c>
      <c r="AA256" s="16">
        <f t="shared" si="124"/>
        <v>-9.3086817426675985</v>
      </c>
      <c r="AB256" s="16">
        <f t="shared" si="125"/>
        <v>24.007845672822725</v>
      </c>
      <c r="AC256" s="16">
        <f t="shared" si="126"/>
        <v>-17.849216362359655</v>
      </c>
      <c r="AD256" s="16">
        <f t="shared" si="127"/>
        <v>-12.440238972021804</v>
      </c>
      <c r="AE256" s="16">
        <f t="shared" si="147"/>
        <v>2.5247071671741332E-2</v>
      </c>
      <c r="AF256" s="16">
        <f t="shared" si="148"/>
        <v>-2.5665364979829686E-2</v>
      </c>
      <c r="AG256" s="16">
        <f t="shared" si="128"/>
        <v>0.26438671629532517</v>
      </c>
      <c r="AH256" s="16">
        <f t="shared" si="129"/>
        <v>-0.26876707357444563</v>
      </c>
      <c r="AI256" s="16">
        <f t="shared" si="130"/>
        <v>-9.7874825415653426</v>
      </c>
      <c r="AJ256" s="16">
        <f t="shared" si="154"/>
        <v>17.653438667241435</v>
      </c>
      <c r="AK256" s="16">
        <f t="shared" si="155"/>
        <v>1</v>
      </c>
      <c r="AL256" s="9">
        <f t="shared" si="131"/>
        <v>220</v>
      </c>
      <c r="AM256" s="16">
        <f t="shared" si="149"/>
        <v>20.996327773814389</v>
      </c>
      <c r="AN256" s="16">
        <f t="shared" si="150"/>
        <v>59.489529522389319</v>
      </c>
      <c r="AO256" s="16">
        <f t="shared" si="151"/>
        <v>-38.493201748574933</v>
      </c>
    </row>
    <row r="257" spans="1:41">
      <c r="A257" s="4">
        <v>243</v>
      </c>
      <c r="B257" s="5">
        <f t="shared" si="132"/>
        <v>4.2411500823462207</v>
      </c>
      <c r="C257" s="2">
        <f t="shared" si="133"/>
        <v>10.941399656773481</v>
      </c>
      <c r="D257" s="10">
        <f t="shared" si="134"/>
        <v>2.3137998855911603</v>
      </c>
      <c r="E257" s="5">
        <f t="shared" si="135"/>
        <v>2.9882799313546959</v>
      </c>
      <c r="F257" s="15">
        <f t="shared" si="117"/>
        <v>-2.7326980427434884</v>
      </c>
      <c r="G257" s="15">
        <f t="shared" si="118"/>
        <v>1.8638028500781372</v>
      </c>
      <c r="H257">
        <f t="shared" si="136"/>
        <v>0.17613260958804797</v>
      </c>
      <c r="I257">
        <f t="shared" si="137"/>
        <v>10.091655164020606</v>
      </c>
      <c r="J257" s="11">
        <f t="shared" si="138"/>
        <v>1.41536735560689</v>
      </c>
      <c r="K257" s="9">
        <f t="shared" si="139"/>
        <v>81.094575936866747</v>
      </c>
      <c r="L257">
        <f t="shared" si="140"/>
        <v>3.0097939052012834</v>
      </c>
      <c r="M257" s="9">
        <f t="shared" si="141"/>
        <v>172.44848797223176</v>
      </c>
      <c r="N257" s="16">
        <f t="shared" si="142"/>
        <v>3.4594472872703887</v>
      </c>
      <c r="O257" s="16">
        <f t="shared" si="119"/>
        <v>-1.0601233519061954</v>
      </c>
      <c r="P257" s="16">
        <f t="shared" si="120"/>
        <v>-0.68796037354616957</v>
      </c>
      <c r="Q257" s="16">
        <f t="shared" si="143"/>
        <v>0.51243181925917825</v>
      </c>
      <c r="R257" s="16">
        <f t="shared" si="144"/>
        <v>0.31550508752027051</v>
      </c>
      <c r="S257" s="16">
        <f t="shared" si="152"/>
        <v>-0.10123432304581191</v>
      </c>
      <c r="T257" s="16">
        <f t="shared" si="145"/>
        <v>-6.5695376460731814E-2</v>
      </c>
      <c r="U257" s="16">
        <f t="shared" si="153"/>
        <v>-0.74485659198332965</v>
      </c>
      <c r="V257" s="16">
        <f t="shared" si="146"/>
        <v>-0.45860939038387316</v>
      </c>
      <c r="W257" s="16">
        <f t="shared" si="121"/>
        <v>-0.86714923828818091</v>
      </c>
      <c r="X257" s="16">
        <f t="shared" si="122"/>
        <v>2.3102232535214293</v>
      </c>
      <c r="Y257" s="9">
        <f>-(B$6/B$7)*(SIN(H257)*COS(L257)-COS(H257)*SIN(L257)*U257)/(COS(L257))^2*T257*crank</f>
        <v>-4.0601655306681493E-2</v>
      </c>
      <c r="Z257">
        <f t="shared" si="123"/>
        <v>1.7620593307878116</v>
      </c>
      <c r="AA257" s="16">
        <f t="shared" si="124"/>
        <v>-9.0807655885737812</v>
      </c>
      <c r="AB257" s="16">
        <f t="shared" si="125"/>
        <v>24.192601338050775</v>
      </c>
      <c r="AC257" s="16">
        <f t="shared" si="126"/>
        <v>-17.992086253920466</v>
      </c>
      <c r="AD257" s="16">
        <f t="shared" si="127"/>
        <v>-12.307181146862836</v>
      </c>
      <c r="AE257" s="16">
        <f t="shared" si="147"/>
        <v>2.369778056204289E-2</v>
      </c>
      <c r="AF257" s="16">
        <f t="shared" si="148"/>
        <v>-2.425461910953752E-2</v>
      </c>
      <c r="AG257" s="16">
        <f t="shared" si="128"/>
        <v>0.24816257773365649</v>
      </c>
      <c r="AH257" s="16">
        <f t="shared" si="129"/>
        <v>-0.25399377736713896</v>
      </c>
      <c r="AI257" s="16">
        <f t="shared" si="130"/>
        <v>-9.6823971233544057</v>
      </c>
      <c r="AJ257" s="16">
        <f t="shared" si="154"/>
        <v>17.801534433858158</v>
      </c>
      <c r="AK257" s="16">
        <f t="shared" si="155"/>
        <v>1</v>
      </c>
      <c r="AL257" s="9">
        <f t="shared" si="131"/>
        <v>220</v>
      </c>
      <c r="AM257" s="16">
        <f t="shared" si="149"/>
        <v>19.799910673377525</v>
      </c>
      <c r="AN257" s="16">
        <f t="shared" si="150"/>
        <v>59.489529522389319</v>
      </c>
      <c r="AO257" s="16">
        <f t="shared" si="151"/>
        <v>-39.689618849011794</v>
      </c>
    </row>
    <row r="258" spans="1:41">
      <c r="A258" s="4">
        <v>244</v>
      </c>
      <c r="B258" s="5">
        <f t="shared" si="132"/>
        <v>4.2586033748661638</v>
      </c>
      <c r="C258" s="2">
        <f t="shared" si="133"/>
        <v>10.946125340514605</v>
      </c>
      <c r="D258" s="10">
        <f t="shared" si="134"/>
        <v>2.3153751135048686</v>
      </c>
      <c r="E258" s="5">
        <f t="shared" si="135"/>
        <v>2.9892250681029209</v>
      </c>
      <c r="F258" s="15">
        <f t="shared" si="117"/>
        <v>-2.7303617861102487</v>
      </c>
      <c r="G258" s="15">
        <f t="shared" si="118"/>
        <v>1.8684886559632781</v>
      </c>
      <c r="H258">
        <f t="shared" si="136"/>
        <v>0.17501969299176703</v>
      </c>
      <c r="I258">
        <f t="shared" si="137"/>
        <v>10.027889740103644</v>
      </c>
      <c r="J258" s="11">
        <f t="shared" si="138"/>
        <v>1.4135879767520436</v>
      </c>
      <c r="K258" s="9">
        <f t="shared" si="139"/>
        <v>80.992625038329223</v>
      </c>
      <c r="L258">
        <f t="shared" si="140"/>
        <v>3.0106229049331725</v>
      </c>
      <c r="M258" s="9">
        <f t="shared" si="141"/>
        <v>172.49598615808645</v>
      </c>
      <c r="N258" s="16">
        <f t="shared" si="142"/>
        <v>3.4599560949263868</v>
      </c>
      <c r="O258" s="16">
        <f t="shared" si="119"/>
        <v>-1.0750679244373964</v>
      </c>
      <c r="P258" s="16">
        <f t="shared" si="120"/>
        <v>-0.64749010045363575</v>
      </c>
      <c r="Q258" s="16">
        <f t="shared" si="143"/>
        <v>0.48232965773350028</v>
      </c>
      <c r="R258" s="16">
        <f t="shared" si="144"/>
        <v>0.29509908537016694</v>
      </c>
      <c r="S258" s="16">
        <f t="shared" si="152"/>
        <v>-0.10266142460025354</v>
      </c>
      <c r="T258" s="16">
        <f t="shared" si="145"/>
        <v>-6.1830750054158397E-2</v>
      </c>
      <c r="U258" s="16">
        <f t="shared" si="153"/>
        <v>-0.74492205733427752</v>
      </c>
      <c r="V258" s="16">
        <f t="shared" si="146"/>
        <v>-0.45575845123102054</v>
      </c>
      <c r="W258" s="16">
        <f t="shared" si="121"/>
        <v>-0.84537151471004768</v>
      </c>
      <c r="X258" s="16">
        <f t="shared" si="122"/>
        <v>2.3272198271833688</v>
      </c>
      <c r="Y258" s="9">
        <f>-(B$6/B$7)*(SIN(H258)*COS(L258)-COS(H258)*SIN(L258)*U258)/(COS(L258))^2*T258*crank</f>
        <v>-3.7961749028666593E-2</v>
      </c>
      <c r="Z258">
        <f t="shared" si="123"/>
        <v>1.6589241606625342</v>
      </c>
      <c r="AA258" s="16">
        <f t="shared" si="124"/>
        <v>-8.8527098005572054</v>
      </c>
      <c r="AB258" s="16">
        <f t="shared" si="125"/>
        <v>24.370589041225934</v>
      </c>
      <c r="AC258" s="16">
        <f t="shared" si="126"/>
        <v>-18.129609470346253</v>
      </c>
      <c r="AD258" s="16">
        <f t="shared" si="127"/>
        <v>-12.18123888844916</v>
      </c>
      <c r="AE258" s="16">
        <f t="shared" si="147"/>
        <v>2.2164770269703031E-2</v>
      </c>
      <c r="AF258" s="16">
        <f t="shared" si="148"/>
        <v>-2.283231318270101E-2</v>
      </c>
      <c r="AG258" s="16">
        <f t="shared" si="128"/>
        <v>0.23210893149268169</v>
      </c>
      <c r="AH258" s="16">
        <f t="shared" si="129"/>
        <v>-0.23909942453078295</v>
      </c>
      <c r="AI258" s="16">
        <f t="shared" si="130"/>
        <v>-9.5829413166582782</v>
      </c>
      <c r="AJ258" s="16">
        <f t="shared" si="154"/>
        <v>17.943960307823314</v>
      </c>
      <c r="AK258" s="16">
        <f t="shared" si="155"/>
        <v>1</v>
      </c>
      <c r="AL258" s="9">
        <f t="shared" si="131"/>
        <v>220</v>
      </c>
      <c r="AM258" s="16">
        <f t="shared" si="149"/>
        <v>18.602992806919435</v>
      </c>
      <c r="AN258" s="16">
        <f t="shared" si="150"/>
        <v>59.489529522389319</v>
      </c>
      <c r="AO258" s="16">
        <f t="shared" si="151"/>
        <v>-40.886536715469887</v>
      </c>
    </row>
    <row r="259" spans="1:41">
      <c r="A259" s="4">
        <v>245</v>
      </c>
      <c r="B259" s="5">
        <f t="shared" si="132"/>
        <v>4.2760566673861069</v>
      </c>
      <c r="C259" s="2">
        <f t="shared" si="133"/>
        <v>10.951504069245189</v>
      </c>
      <c r="D259" s="10">
        <f t="shared" si="134"/>
        <v>2.3171680230817295</v>
      </c>
      <c r="E259" s="5">
        <f t="shared" si="135"/>
        <v>2.9903008138490379</v>
      </c>
      <c r="F259" s="15">
        <f t="shared" si="117"/>
        <v>-2.7281076638890038</v>
      </c>
      <c r="G259" s="15">
        <f t="shared" si="118"/>
        <v>1.8732145214777913</v>
      </c>
      <c r="H259">
        <f t="shared" si="136"/>
        <v>0.17397447088400009</v>
      </c>
      <c r="I259">
        <f t="shared" si="137"/>
        <v>9.9680029246748294</v>
      </c>
      <c r="J259" s="11">
        <f t="shared" si="138"/>
        <v>1.4117840070368319</v>
      </c>
      <c r="K259" s="9">
        <f t="shared" si="139"/>
        <v>80.889265187278184</v>
      </c>
      <c r="L259">
        <f t="shared" si="140"/>
        <v>3.0114015458955081</v>
      </c>
      <c r="M259" s="9">
        <f t="shared" si="141"/>
        <v>172.54059899898428</v>
      </c>
      <c r="N259" s="16">
        <f t="shared" si="142"/>
        <v>3.4604310640738483</v>
      </c>
      <c r="O259" s="16">
        <f t="shared" si="119"/>
        <v>-1.0896323840929936</v>
      </c>
      <c r="P259" s="16">
        <f t="shared" si="120"/>
        <v>-0.60672889785988549</v>
      </c>
      <c r="Q259" s="16">
        <f t="shared" si="143"/>
        <v>0.45200280385591163</v>
      </c>
      <c r="R259" s="16">
        <f t="shared" si="144"/>
        <v>0.2748967967721378</v>
      </c>
      <c r="S259" s="16">
        <f t="shared" si="152"/>
        <v>-0.10405222804884397</v>
      </c>
      <c r="T259" s="16">
        <f t="shared" si="145"/>
        <v>-5.7938341926659073E-2</v>
      </c>
      <c r="U259" s="16">
        <f t="shared" si="153"/>
        <v>-0.74498314725120374</v>
      </c>
      <c r="V259" s="16">
        <f t="shared" si="146"/>
        <v>-0.45308011163104495</v>
      </c>
      <c r="W259" s="16">
        <f t="shared" si="121"/>
        <v>-0.82359370111701502</v>
      </c>
      <c r="X259" s="16">
        <f t="shared" si="122"/>
        <v>2.3435596184498957</v>
      </c>
      <c r="Y259" s="9">
        <f>-(B$6/B$7)*(SIN(H259)*COS(L259)-COS(H259)*SIN(L259)*U259)/(COS(L259))^2*T259*crank</f>
        <v>-3.5350828443875347E-2</v>
      </c>
      <c r="Z259">
        <f t="shared" si="123"/>
        <v>1.5549457973884355</v>
      </c>
      <c r="AA259" s="16">
        <f t="shared" si="124"/>
        <v>-8.6246530699068078</v>
      </c>
      <c r="AB259" s="16">
        <f t="shared" si="125"/>
        <v>24.541698935239637</v>
      </c>
      <c r="AC259" s="16">
        <f t="shared" si="126"/>
        <v>-18.261703742486151</v>
      </c>
      <c r="AD259" s="16">
        <f t="shared" si="127"/>
        <v>-12.062786243075218</v>
      </c>
      <c r="AE259" s="16">
        <f t="shared" si="147"/>
        <v>2.0647121389488654E-2</v>
      </c>
      <c r="AF259" s="16">
        <f t="shared" si="148"/>
        <v>-2.1398901740399073E-2</v>
      </c>
      <c r="AG259" s="16">
        <f t="shared" si="128"/>
        <v>0.21621614958331414</v>
      </c>
      <c r="AH259" s="16">
        <f t="shared" si="129"/>
        <v>-0.22408877500842522</v>
      </c>
      <c r="AI259" s="16">
        <f t="shared" si="130"/>
        <v>-9.4894079661522781</v>
      </c>
      <c r="AJ259" s="16">
        <f t="shared" si="154"/>
        <v>18.080632980687163</v>
      </c>
      <c r="AK259" s="16">
        <f t="shared" si="155"/>
        <v>1</v>
      </c>
      <c r="AL259" s="9">
        <f t="shared" si="131"/>
        <v>220</v>
      </c>
      <c r="AM259" s="16">
        <f t="shared" si="149"/>
        <v>17.405262396921316</v>
      </c>
      <c r="AN259" s="16">
        <f t="shared" si="150"/>
        <v>59.489529522389319</v>
      </c>
      <c r="AO259" s="16">
        <f t="shared" si="151"/>
        <v>-42.084267125468003</v>
      </c>
    </row>
    <row r="260" spans="1:41">
      <c r="A260" s="4">
        <v>246</v>
      </c>
      <c r="B260" s="5">
        <f t="shared" si="132"/>
        <v>4.2935099599060509</v>
      </c>
      <c r="C260" s="2">
        <f t="shared" si="133"/>
        <v>10.957534204552356</v>
      </c>
      <c r="D260" s="10">
        <f t="shared" si="134"/>
        <v>2.3191780681841188</v>
      </c>
      <c r="E260" s="5">
        <f t="shared" si="135"/>
        <v>2.9915068409104713</v>
      </c>
      <c r="F260" s="15">
        <f t="shared" si="117"/>
        <v>-2.7259363627072184</v>
      </c>
      <c r="G260" s="15">
        <f t="shared" si="118"/>
        <v>1.8779790070772613</v>
      </c>
      <c r="H260">
        <f t="shared" si="136"/>
        <v>0.17299741854598855</v>
      </c>
      <c r="I260">
        <f t="shared" si="137"/>
        <v>9.9120219493433783</v>
      </c>
      <c r="J260" s="11">
        <f t="shared" si="138"/>
        <v>1.4099560799205915</v>
      </c>
      <c r="K260" s="9">
        <f t="shared" si="139"/>
        <v>80.784532678260092</v>
      </c>
      <c r="L260">
        <f t="shared" si="140"/>
        <v>3.012129461177746</v>
      </c>
      <c r="M260" s="9">
        <f t="shared" si="141"/>
        <v>172.5823054724996</v>
      </c>
      <c r="N260" s="16">
        <f t="shared" si="142"/>
        <v>3.4608725236641016</v>
      </c>
      <c r="O260" s="16">
        <f t="shared" si="119"/>
        <v>-1.1038168433176918</v>
      </c>
      <c r="P260" s="16">
        <f t="shared" si="120"/>
        <v>-0.56568831610174064</v>
      </c>
      <c r="Q260" s="16">
        <f t="shared" si="143"/>
        <v>0.42146037126476543</v>
      </c>
      <c r="R260" s="16">
        <f t="shared" si="144"/>
        <v>0.25488543566839095</v>
      </c>
      <c r="S260" s="16">
        <f t="shared" si="152"/>
        <v>-0.10540674412926168</v>
      </c>
      <c r="T260" s="16">
        <f t="shared" si="145"/>
        <v>-5.401925505415358E-2</v>
      </c>
      <c r="U260" s="16">
        <f t="shared" si="153"/>
        <v>-0.74503990849435286</v>
      </c>
      <c r="V260" s="16">
        <f t="shared" si="146"/>
        <v>-0.45057574712670773</v>
      </c>
      <c r="W260" s="16">
        <f t="shared" si="121"/>
        <v>-0.80182882525077093</v>
      </c>
      <c r="X260" s="16">
        <f t="shared" si="122"/>
        <v>2.3592327187375743</v>
      </c>
      <c r="Y260" s="9">
        <f>-(B$6/B$7)*(SIN(H260)*COS(L260)-COS(H260)*SIN(L260)*U260)/(COS(L260))^2*T260*crank</f>
        <v>-3.2767023094659467E-2</v>
      </c>
      <c r="Z260">
        <f t="shared" si="123"/>
        <v>1.450160052383366</v>
      </c>
      <c r="AA260" s="16">
        <f t="shared" si="124"/>
        <v>-8.3967318228145196</v>
      </c>
      <c r="AB260" s="16">
        <f t="shared" si="125"/>
        <v>24.705827257648796</v>
      </c>
      <c r="AC260" s="16">
        <f t="shared" si="126"/>
        <v>-18.388291357197865</v>
      </c>
      <c r="AD260" s="16">
        <f t="shared" si="127"/>
        <v>-11.952185173109246</v>
      </c>
      <c r="AE260" s="16">
        <f t="shared" si="147"/>
        <v>1.9143868650686232E-2</v>
      </c>
      <c r="AF260" s="16">
        <f t="shared" si="148"/>
        <v>-1.9954845769049188E-2</v>
      </c>
      <c r="AG260" s="16">
        <f t="shared" si="128"/>
        <v>0.20047412371427939</v>
      </c>
      <c r="AH260" s="16">
        <f t="shared" si="129"/>
        <v>-0.20896665623854099</v>
      </c>
      <c r="AI260" s="16">
        <f t="shared" si="130"/>
        <v>-9.4020804847202655</v>
      </c>
      <c r="AJ260" s="16">
        <f t="shared" si="154"/>
        <v>18.211473776766923</v>
      </c>
      <c r="AK260" s="16">
        <f t="shared" si="155"/>
        <v>1</v>
      </c>
      <c r="AL260" s="9">
        <f t="shared" si="131"/>
        <v>220</v>
      </c>
      <c r="AM260" s="16">
        <f t="shared" si="149"/>
        <v>16.206395645819139</v>
      </c>
      <c r="AN260" s="16">
        <f t="shared" si="150"/>
        <v>59.489529522389319</v>
      </c>
      <c r="AO260" s="16">
        <f t="shared" si="151"/>
        <v>-43.283133876570176</v>
      </c>
    </row>
    <row r="261" spans="1:41">
      <c r="A261" s="4">
        <v>247</v>
      </c>
      <c r="B261" s="5">
        <f t="shared" si="132"/>
        <v>4.310963252425994</v>
      </c>
      <c r="C261" s="2">
        <f t="shared" si="133"/>
        <v>10.964213909598477</v>
      </c>
      <c r="D261" s="10">
        <f t="shared" si="134"/>
        <v>2.3214046365328258</v>
      </c>
      <c r="E261" s="5">
        <f t="shared" si="135"/>
        <v>2.9928427819196957</v>
      </c>
      <c r="F261" s="15">
        <f t="shared" si="117"/>
        <v>-2.7238485439642668</v>
      </c>
      <c r="G261" s="15">
        <f t="shared" si="118"/>
        <v>1.8827806614532192</v>
      </c>
      <c r="H261">
        <f t="shared" si="136"/>
        <v>0.17208899186715143</v>
      </c>
      <c r="I261">
        <f t="shared" si="137"/>
        <v>9.8599729346489244</v>
      </c>
      <c r="J261" s="11">
        <f t="shared" si="138"/>
        <v>1.4081048284868813</v>
      </c>
      <c r="K261" s="9">
        <f t="shared" si="139"/>
        <v>80.678463784290955</v>
      </c>
      <c r="L261">
        <f t="shared" si="140"/>
        <v>3.0128062991645455</v>
      </c>
      <c r="M261" s="9">
        <f t="shared" si="141"/>
        <v>172.62108543255735</v>
      </c>
      <c r="N261" s="16">
        <f t="shared" si="142"/>
        <v>3.4612807808415269</v>
      </c>
      <c r="O261" s="16">
        <f t="shared" si="119"/>
        <v>-1.1176216399200987</v>
      </c>
      <c r="P261" s="16">
        <f t="shared" si="120"/>
        <v>-0.52438007330804337</v>
      </c>
      <c r="Q261" s="16">
        <f t="shared" si="143"/>
        <v>0.39071159928419952</v>
      </c>
      <c r="R261" s="16">
        <f t="shared" si="144"/>
        <v>0.23505162335291385</v>
      </c>
      <c r="S261" s="16">
        <f t="shared" si="152"/>
        <v>-0.10672500509985242</v>
      </c>
      <c r="T261" s="16">
        <f t="shared" si="145"/>
        <v>-5.0074608435519329E-2</v>
      </c>
      <c r="U261" s="16">
        <f t="shared" si="153"/>
        <v>-0.74509238465031979</v>
      </c>
      <c r="V261" s="16">
        <f t="shared" si="146"/>
        <v>-0.4482466732004029</v>
      </c>
      <c r="W261" s="16">
        <f t="shared" si="121"/>
        <v>-0.78008968135740298</v>
      </c>
      <c r="X261" s="16">
        <f t="shared" si="122"/>
        <v>2.3742298106538198</v>
      </c>
      <c r="Y261" s="9">
        <f>-(B$6/B$7)*(SIN(H261)*COS(L261)-COS(H261)*SIN(L261)*U261)/(COS(L261))^2*T261*crank</f>
        <v>-3.0208395424790868E-2</v>
      </c>
      <c r="Z261">
        <f t="shared" si="123"/>
        <v>1.3446031821731947</v>
      </c>
      <c r="AA261" s="16">
        <f t="shared" si="124"/>
        <v>-8.1690800403120658</v>
      </c>
      <c r="AB261" s="16">
        <f t="shared" si="125"/>
        <v>24.862876436946422</v>
      </c>
      <c r="AC261" s="16">
        <f t="shared" si="126"/>
        <v>-18.509299213063287</v>
      </c>
      <c r="AD261" s="16">
        <f t="shared" si="127"/>
        <v>-11.84978476429213</v>
      </c>
      <c r="AE261" s="16">
        <f t="shared" si="147"/>
        <v>1.7654002467812669E-2</v>
      </c>
      <c r="AF261" s="16">
        <f t="shared" si="148"/>
        <v>-1.8500612330716051E-2</v>
      </c>
      <c r="AG261" s="16">
        <f t="shared" si="128"/>
        <v>0.1848722815311212</v>
      </c>
      <c r="AH261" s="16">
        <f t="shared" si="129"/>
        <v>-0.1937379592836343</v>
      </c>
      <c r="AI261" s="16">
        <f t="shared" si="130"/>
        <v>-9.3212322338757687</v>
      </c>
      <c r="AJ261" s="16">
        <f t="shared" si="154"/>
        <v>18.336408677212145</v>
      </c>
      <c r="AK261" s="16">
        <f t="shared" si="155"/>
        <v>1</v>
      </c>
      <c r="AL261" s="9">
        <f t="shared" si="131"/>
        <v>220</v>
      </c>
      <c r="AM261" s="16">
        <f t="shared" si="149"/>
        <v>15.006057494950415</v>
      </c>
      <c r="AN261" s="16">
        <f t="shared" si="150"/>
        <v>59.489529522389319</v>
      </c>
      <c r="AO261" s="16">
        <f t="shared" si="151"/>
        <v>-44.483472027438907</v>
      </c>
    </row>
    <row r="262" spans="1:41">
      <c r="A262" s="4">
        <v>248</v>
      </c>
      <c r="B262" s="5">
        <f t="shared" si="132"/>
        <v>4.3284165449459371</v>
      </c>
      <c r="C262" s="2">
        <f t="shared" si="133"/>
        <v>10.971541149680686</v>
      </c>
      <c r="D262" s="10">
        <f t="shared" si="134"/>
        <v>2.3238470498935619</v>
      </c>
      <c r="E262" s="5">
        <f t="shared" si="135"/>
        <v>2.994308229936137</v>
      </c>
      <c r="F262" s="15">
        <f t="shared" si="117"/>
        <v>-2.7218448436299623</v>
      </c>
      <c r="G262" s="15">
        <f t="shared" si="118"/>
        <v>1.8876180219752277</v>
      </c>
      <c r="H262">
        <f t="shared" si="136"/>
        <v>0.17124962707407643</v>
      </c>
      <c r="I262">
        <f t="shared" si="137"/>
        <v>9.8118808745338555</v>
      </c>
      <c r="J262" s="11">
        <f t="shared" si="138"/>
        <v>1.4062308850713539</v>
      </c>
      <c r="K262" s="9">
        <f t="shared" si="139"/>
        <v>80.571094735534899</v>
      </c>
      <c r="L262">
        <f t="shared" si="140"/>
        <v>3.0134317237388171</v>
      </c>
      <c r="M262" s="9">
        <f t="shared" si="141"/>
        <v>172.65691962106686</v>
      </c>
      <c r="N262" s="16">
        <f t="shared" si="142"/>
        <v>3.461656119974045</v>
      </c>
      <c r="O262" s="16">
        <f t="shared" si="119"/>
        <v>-1.1310473328520512</v>
      </c>
      <c r="P262" s="16">
        <f t="shared" si="120"/>
        <v>-0.48281604500328429</v>
      </c>
      <c r="Q262" s="16">
        <f t="shared" si="143"/>
        <v>0.35976584519909527</v>
      </c>
      <c r="R262" s="16">
        <f t="shared" si="144"/>
        <v>0.21538141057305402</v>
      </c>
      <c r="S262" s="16">
        <f t="shared" si="152"/>
        <v>-0.10800706433658491</v>
      </c>
      <c r="T262" s="16">
        <f t="shared" si="145"/>
        <v>-4.6105536099811016E-2</v>
      </c>
      <c r="U262" s="16">
        <f t="shared" si="153"/>
        <v>-0.74514061602208759</v>
      </c>
      <c r="V262" s="16">
        <f t="shared" si="146"/>
        <v>-0.44609414455476287</v>
      </c>
      <c r="W262" s="16">
        <f t="shared" si="121"/>
        <v>-0.7583888136345821</v>
      </c>
      <c r="X262" s="16">
        <f t="shared" si="122"/>
        <v>2.3885421767085875</v>
      </c>
      <c r="Y262" s="9">
        <f>-(B$6/B$7)*(SIN(H262)*COS(L262)-COS(H262)*SIN(L262)*U262)/(COS(L262))^2*T262*crank</f>
        <v>-2.7672943046909888E-2</v>
      </c>
      <c r="Z262">
        <f t="shared" si="123"/>
        <v>1.2383118614705928</v>
      </c>
      <c r="AA262" s="16">
        <f t="shared" si="124"/>
        <v>-7.9418290849302737</v>
      </c>
      <c r="AB262" s="16">
        <f t="shared" si="125"/>
        <v>25.01275518379024</v>
      </c>
      <c r="AC262" s="16">
        <f t="shared" si="126"/>
        <v>-18.624658865143612</v>
      </c>
      <c r="AD262" s="16">
        <f t="shared" si="127"/>
        <v>-11.755920462106506</v>
      </c>
      <c r="AE262" s="16">
        <f t="shared" si="147"/>
        <v>1.6176470588150714E-2</v>
      </c>
      <c r="AF262" s="16">
        <f t="shared" si="148"/>
        <v>-1.7036674191924096E-2</v>
      </c>
      <c r="AG262" s="16">
        <f t="shared" si="128"/>
        <v>0.16939960386915215</v>
      </c>
      <c r="AH262" s="16">
        <f t="shared" si="129"/>
        <v>-0.17840763494317188</v>
      </c>
      <c r="AI262" s="16">
        <f t="shared" si="130"/>
        <v>-9.2471259268763557</v>
      </c>
      <c r="AJ262" s="16">
        <f t="shared" si="154"/>
        <v>18.455368333541394</v>
      </c>
      <c r="AK262" s="16">
        <f t="shared" si="155"/>
        <v>1</v>
      </c>
      <c r="AL262" s="9">
        <f t="shared" si="131"/>
        <v>220</v>
      </c>
      <c r="AM262" s="16">
        <f t="shared" si="149"/>
        <v>13.803902251744839</v>
      </c>
      <c r="AN262" s="16">
        <f t="shared" si="150"/>
        <v>59.489529522389319</v>
      </c>
      <c r="AO262" s="16">
        <f t="shared" si="151"/>
        <v>-45.685627270644481</v>
      </c>
    </row>
    <row r="263" spans="1:41">
      <c r="A263" s="4">
        <v>249</v>
      </c>
      <c r="B263" s="5">
        <f t="shared" si="132"/>
        <v>4.3458698374658802</v>
      </c>
      <c r="C263" s="2">
        <f t="shared" si="133"/>
        <v>10.979513692850675</v>
      </c>
      <c r="D263" s="10">
        <f t="shared" si="134"/>
        <v>2.3265045642835585</v>
      </c>
      <c r="E263" s="5">
        <f t="shared" si="135"/>
        <v>2.9959027385701349</v>
      </c>
      <c r="F263" s="15">
        <f t="shared" si="117"/>
        <v>-2.7199258720508381</v>
      </c>
      <c r="G263" s="15">
        <f t="shared" si="118"/>
        <v>1.892489615136411</v>
      </c>
      <c r="H263">
        <f t="shared" si="136"/>
        <v>0.17047974047695577</v>
      </c>
      <c r="I263">
        <f t="shared" si="137"/>
        <v>9.7677696218151535</v>
      </c>
      <c r="J263" s="11">
        <f t="shared" si="138"/>
        <v>1.4043348808968978</v>
      </c>
      <c r="K263" s="9">
        <f t="shared" si="139"/>
        <v>80.46246169839938</v>
      </c>
      <c r="L263">
        <f t="shared" si="140"/>
        <v>3.0140054144718418</v>
      </c>
      <c r="M263" s="9">
        <f t="shared" si="141"/>
        <v>172.68978967881495</v>
      </c>
      <c r="N263" s="16">
        <f t="shared" si="142"/>
        <v>3.4619988017214989</v>
      </c>
      <c r="O263" s="16">
        <f t="shared" si="119"/>
        <v>-1.1440946977048976</v>
      </c>
      <c r="P263" s="16">
        <f t="shared" si="120"/>
        <v>-0.4410082535718633</v>
      </c>
      <c r="Q263" s="16">
        <f t="shared" si="143"/>
        <v>0.32863257646459926</v>
      </c>
      <c r="R263" s="16">
        <f t="shared" si="144"/>
        <v>0.19586030087817724</v>
      </c>
      <c r="S263" s="16">
        <f t="shared" si="152"/>
        <v>-0.1092529959029773</v>
      </c>
      <c r="T263" s="16">
        <f t="shared" si="145"/>
        <v>-4.2113186100171632E-2</v>
      </c>
      <c r="U263" s="16">
        <f t="shared" si="153"/>
        <v>-0.74518463952296055</v>
      </c>
      <c r="V263" s="16">
        <f t="shared" si="146"/>
        <v>-0.44411935443802608</v>
      </c>
      <c r="W263" s="16">
        <f t="shared" si="121"/>
        <v>-0.73673850035649358</v>
      </c>
      <c r="X263" s="16">
        <f t="shared" si="122"/>
        <v>2.4021617065757859</v>
      </c>
      <c r="Y263" s="9">
        <f>-(B$6/B$7)*(SIN(H263)*COS(L263)-COS(H263)*SIN(L263)*U263)/(COS(L263))^2*T263*crank</f>
        <v>-2.5158601143789761E-2</v>
      </c>
      <c r="Z263">
        <f t="shared" si="123"/>
        <v>1.1313231563815291</v>
      </c>
      <c r="AA263" s="16">
        <f t="shared" si="124"/>
        <v>-7.715107534455738</v>
      </c>
      <c r="AB263" s="16">
        <f t="shared" si="125"/>
        <v>25.155378567044032</v>
      </c>
      <c r="AC263" s="16">
        <f t="shared" si="126"/>
        <v>-18.73430655879358</v>
      </c>
      <c r="AD263" s="16">
        <f t="shared" si="127"/>
        <v>-11.670913339260981</v>
      </c>
      <c r="AE263" s="16">
        <f t="shared" si="147"/>
        <v>1.4710179832368891E-2</v>
      </c>
      <c r="AF263" s="16">
        <f t="shared" si="148"/>
        <v>-1.5563509451806396E-2</v>
      </c>
      <c r="AG263" s="16">
        <f t="shared" si="128"/>
        <v>0.15404464298118281</v>
      </c>
      <c r="AH263" s="16">
        <f t="shared" si="129"/>
        <v>-0.16298068985956762</v>
      </c>
      <c r="AI263" s="16">
        <f t="shared" si="130"/>
        <v>-9.1800130561468318</v>
      </c>
      <c r="AJ263" s="16">
        <f t="shared" si="154"/>
        <v>18.56828807085958</v>
      </c>
      <c r="AK263" s="16">
        <f t="shared" si="155"/>
        <v>1</v>
      </c>
      <c r="AL263" s="9">
        <f t="shared" si="131"/>
        <v>220</v>
      </c>
      <c r="AM263" s="16">
        <f t="shared" si="149"/>
        <v>12.599574083249951</v>
      </c>
      <c r="AN263" s="16">
        <f t="shared" si="150"/>
        <v>59.489529522389319</v>
      </c>
      <c r="AO263" s="16">
        <f t="shared" si="151"/>
        <v>-46.889955439139371</v>
      </c>
    </row>
    <row r="264" spans="1:41">
      <c r="A264" s="4">
        <v>250</v>
      </c>
      <c r="B264" s="5">
        <f t="shared" si="132"/>
        <v>4.3633231299858233</v>
      </c>
      <c r="C264" s="2">
        <f t="shared" si="133"/>
        <v>10.98812911059456</v>
      </c>
      <c r="D264" s="10">
        <f t="shared" si="134"/>
        <v>2.3293763701981867</v>
      </c>
      <c r="E264" s="5">
        <f t="shared" si="135"/>
        <v>2.9976258221189118</v>
      </c>
      <c r="F264" s="15">
        <f t="shared" si="117"/>
        <v>-2.7180922137642263</v>
      </c>
      <c r="G264" s="15">
        <f t="shared" si="118"/>
        <v>1.8973939570023006</v>
      </c>
      <c r="H264">
        <f t="shared" si="136"/>
        <v>0.16977972823367843</v>
      </c>
      <c r="I264">
        <f t="shared" si="137"/>
        <v>9.7276618746678771</v>
      </c>
      <c r="J264" s="11">
        <f t="shared" si="138"/>
        <v>1.4024174457165148</v>
      </c>
      <c r="K264" s="9">
        <f t="shared" si="139"/>
        <v>80.352600755073539</v>
      </c>
      <c r="L264">
        <f t="shared" si="140"/>
        <v>3.0145270668003601</v>
      </c>
      <c r="M264" s="9">
        <f t="shared" si="141"/>
        <v>172.7196781556122</v>
      </c>
      <c r="N264" s="16">
        <f t="shared" si="142"/>
        <v>3.4623090621439436</v>
      </c>
      <c r="O264" s="16">
        <f t="shared" si="119"/>
        <v>-1.1567647219348642</v>
      </c>
      <c r="P264" s="16">
        <f t="shared" si="120"/>
        <v>-0.39896885760830569</v>
      </c>
      <c r="Q264" s="16">
        <f t="shared" si="143"/>
        <v>0.29732136286834343</v>
      </c>
      <c r="R264" s="16">
        <f t="shared" si="144"/>
        <v>0.17647327516191719</v>
      </c>
      <c r="S264" s="16">
        <f t="shared" si="152"/>
        <v>-0.11046289409415326</v>
      </c>
      <c r="T264" s="16">
        <f t="shared" si="145"/>
        <v>-3.8098719496853034E-2</v>
      </c>
      <c r="U264" s="16">
        <f t="shared" si="153"/>
        <v>-0.74522448857460355</v>
      </c>
      <c r="V264" s="16">
        <f t="shared" si="146"/>
        <v>-0.44232343401392182</v>
      </c>
      <c r="W264" s="16">
        <f t="shared" si="121"/>
        <v>-0.71515073870909562</v>
      </c>
      <c r="X264" s="16">
        <f t="shared" si="122"/>
        <v>2.4150809028957125</v>
      </c>
      <c r="Y264" s="9">
        <f>-(B$6/B$7)*(SIN(H264)*COS(L264)-COS(H264)*SIN(L264)*U264)/(COS(L264))^2*T264*crank</f>
        <v>-2.2663244997700557E-2</v>
      </c>
      <c r="Z264">
        <f t="shared" si="123"/>
        <v>1.0236744977948975</v>
      </c>
      <c r="AA264" s="16">
        <f t="shared" si="124"/>
        <v>-7.4890410231260285</v>
      </c>
      <c r="AB264" s="16">
        <f t="shared" si="125"/>
        <v>25.290668074540584</v>
      </c>
      <c r="AC264" s="16">
        <f t="shared" si="126"/>
        <v>-18.838183252593129</v>
      </c>
      <c r="AD264" s="16">
        <f t="shared" si="127"/>
        <v>-11.595069396185037</v>
      </c>
      <c r="AE264" s="16">
        <f t="shared" si="147"/>
        <v>1.3253997924234411E-2</v>
      </c>
      <c r="AF264" s="16">
        <f t="shared" si="148"/>
        <v>-1.4081601170398953E-2</v>
      </c>
      <c r="AG264" s="16">
        <f t="shared" si="128"/>
        <v>0.13879554169823066</v>
      </c>
      <c r="AH264" s="16">
        <f t="shared" si="129"/>
        <v>-0.14746218262568928</v>
      </c>
      <c r="AI264" s="16">
        <f t="shared" si="130"/>
        <v>-9.1201333465101566</v>
      </c>
      <c r="AJ264" s="16">
        <f t="shared" si="154"/>
        <v>18.675107881001118</v>
      </c>
      <c r="AK264" s="16">
        <f t="shared" si="155"/>
        <v>1</v>
      </c>
      <c r="AL264" s="9">
        <f t="shared" si="131"/>
        <v>220</v>
      </c>
      <c r="AM264" s="16">
        <f t="shared" si="149"/>
        <v>11.392707375844383</v>
      </c>
      <c r="AN264" s="16">
        <f t="shared" si="150"/>
        <v>59.489529522389319</v>
      </c>
      <c r="AO264" s="16">
        <f t="shared" si="151"/>
        <v>-48.096822146544937</v>
      </c>
    </row>
    <row r="265" spans="1:41">
      <c r="A265" s="4">
        <v>251</v>
      </c>
      <c r="B265" s="5">
        <f t="shared" si="132"/>
        <v>4.3807764225057673</v>
      </c>
      <c r="C265" s="2">
        <f t="shared" si="133"/>
        <v>10.997384778572641</v>
      </c>
      <c r="D265" s="10">
        <f t="shared" si="134"/>
        <v>2.332461592857547</v>
      </c>
      <c r="E265" s="5">
        <f t="shared" si="135"/>
        <v>2.9994769557145284</v>
      </c>
      <c r="F265" s="15">
        <f t="shared" si="117"/>
        <v>-2.7163444273202035</v>
      </c>
      <c r="G265" s="15">
        <f t="shared" si="118"/>
        <v>1.9023295536628544</v>
      </c>
      <c r="H265">
        <f t="shared" si="136"/>
        <v>0.16914996613175473</v>
      </c>
      <c r="I265">
        <f t="shared" si="137"/>
        <v>9.6915791641303617</v>
      </c>
      <c r="J265" s="11">
        <f t="shared" si="138"/>
        <v>1.4004792074643668</v>
      </c>
      <c r="K265" s="9">
        <f t="shared" si="139"/>
        <v>80.241547883534636</v>
      </c>
      <c r="L265">
        <f t="shared" si="140"/>
        <v>3.0149963921905725</v>
      </c>
      <c r="M265" s="9">
        <f t="shared" si="141"/>
        <v>172.74656851968973</v>
      </c>
      <c r="N265" s="16">
        <f t="shared" si="142"/>
        <v>3.4625871118518017</v>
      </c>
      <c r="O265" s="16">
        <f t="shared" si="119"/>
        <v>-1.1690585998301668</v>
      </c>
      <c r="P265" s="16">
        <f t="shared" si="120"/>
        <v>-0.35671014117897826</v>
      </c>
      <c r="Q265" s="16">
        <f t="shared" si="143"/>
        <v>0.26584186866345599</v>
      </c>
      <c r="R265" s="16">
        <f t="shared" si="144"/>
        <v>0.15720481734154293</v>
      </c>
      <c r="S265" s="16">
        <f t="shared" si="152"/>
        <v>-0.11163687295623664</v>
      </c>
      <c r="T265" s="16">
        <f t="shared" si="145"/>
        <v>-3.4063309331785335E-2</v>
      </c>
      <c r="U265" s="16">
        <f t="shared" si="153"/>
        <v>-0.74526019300940094</v>
      </c>
      <c r="V265" s="16">
        <f t="shared" si="146"/>
        <v>-0.44070745177571463</v>
      </c>
      <c r="W265" s="16">
        <f t="shared" si="121"/>
        <v>-0.69363723036503422</v>
      </c>
      <c r="X265" s="16">
        <f t="shared" si="122"/>
        <v>2.4272928856148832</v>
      </c>
      <c r="Y265" s="9">
        <f>-(B$6/B$7)*(SIN(H265)*COS(L265)-COS(H265)*SIN(L265)*U265)/(COS(L265))^2*T265*crank</f>
        <v>-2.018469264171549E-2</v>
      </c>
      <c r="Z265">
        <f t="shared" si="123"/>
        <v>0.91540365500851784</v>
      </c>
      <c r="AA265" s="16">
        <f t="shared" si="124"/>
        <v>-7.2637520905705424</v>
      </c>
      <c r="AB265" s="16">
        <f t="shared" si="125"/>
        <v>25.41855165852829</v>
      </c>
      <c r="AC265" s="16">
        <f t="shared" si="126"/>
        <v>-18.936234630492343</v>
      </c>
      <c r="AD265" s="16">
        <f t="shared" si="127"/>
        <v>-11.528678896273208</v>
      </c>
      <c r="AE265" s="16">
        <f t="shared" si="147"/>
        <v>1.1806755405201508E-2</v>
      </c>
      <c r="AF265" s="16">
        <f t="shared" si="148"/>
        <v>-1.2591436997872674E-2</v>
      </c>
      <c r="AG265" s="16">
        <f t="shared" si="128"/>
        <v>0.12364005347904214</v>
      </c>
      <c r="AH265" s="16">
        <f t="shared" si="129"/>
        <v>-0.13185721990218505</v>
      </c>
      <c r="AI265" s="16">
        <f t="shared" si="130"/>
        <v>-9.0677142356020646</v>
      </c>
      <c r="AJ265" s="16">
        <f t="shared" si="154"/>
        <v>18.775772405877543</v>
      </c>
      <c r="AK265" s="16">
        <f t="shared" si="155"/>
        <v>1</v>
      </c>
      <c r="AL265" s="9">
        <f t="shared" si="131"/>
        <v>220</v>
      </c>
      <c r="AM265" s="16">
        <f t="shared" si="149"/>
        <v>10.182926962769949</v>
      </c>
      <c r="AN265" s="16">
        <f t="shared" si="150"/>
        <v>59.489529522389319</v>
      </c>
      <c r="AO265" s="16">
        <f t="shared" si="151"/>
        <v>-49.306602559619371</v>
      </c>
    </row>
    <row r="266" spans="1:41">
      <c r="A266" s="4">
        <v>252</v>
      </c>
      <c r="B266" s="5">
        <f t="shared" si="132"/>
        <v>4.3982297150257104</v>
      </c>
      <c r="C266" s="2">
        <f t="shared" si="133"/>
        <v>11.007277877418785</v>
      </c>
      <c r="D266" s="10">
        <f t="shared" si="134"/>
        <v>2.3357592924729285</v>
      </c>
      <c r="E266" s="5">
        <f t="shared" si="135"/>
        <v>3.0014555754837571</v>
      </c>
      <c r="F266" s="15">
        <f t="shared" si="117"/>
        <v>-2.7146830451114528</v>
      </c>
      <c r="G266" s="15">
        <f t="shared" si="118"/>
        <v>1.9072949016875171</v>
      </c>
      <c r="H266">
        <f t="shared" si="136"/>
        <v>0.16859080938818757</v>
      </c>
      <c r="I266">
        <f t="shared" si="137"/>
        <v>9.6595418426376849</v>
      </c>
      <c r="J266" s="11">
        <f t="shared" si="138"/>
        <v>1.3985207919154294</v>
      </c>
      <c r="K266" s="9">
        <f t="shared" si="139"/>
        <v>80.129338938047724</v>
      </c>
      <c r="L266">
        <f t="shared" si="140"/>
        <v>3.01541311828902</v>
      </c>
      <c r="M266" s="9">
        <f t="shared" si="141"/>
        <v>172.77044516634373</v>
      </c>
      <c r="N266" s="16">
        <f t="shared" si="142"/>
        <v>3.4628331351997188</v>
      </c>
      <c r="O266" s="16">
        <f t="shared" si="119"/>
        <v>-1.18097772723299</v>
      </c>
      <c r="P266" s="16">
        <f t="shared" si="120"/>
        <v>-0.31424450302084422</v>
      </c>
      <c r="Q266" s="16">
        <f t="shared" si="143"/>
        <v>0.2342038446902526</v>
      </c>
      <c r="R266" s="16">
        <f t="shared" si="144"/>
        <v>0.13803894111519871</v>
      </c>
      <c r="S266" s="16">
        <f t="shared" si="152"/>
        <v>-0.11277506578233745</v>
      </c>
      <c r="T266" s="16">
        <f t="shared" si="145"/>
        <v>-3.0008139597134033E-2</v>
      </c>
      <c r="U266" s="16">
        <f t="shared" si="153"/>
        <v>-0.74529177897733212</v>
      </c>
      <c r="V266" s="16">
        <f t="shared" si="146"/>
        <v>-0.43927241300396719</v>
      </c>
      <c r="W266" s="16">
        <f t="shared" si="121"/>
        <v>-0.67220936782419705</v>
      </c>
      <c r="X266" s="16">
        <f t="shared" si="122"/>
        <v>2.4387913948646185</v>
      </c>
      <c r="Y266" s="9">
        <f>-(B$6/B$7)*(SIN(H266)*COS(L266)-COS(H266)*SIN(L266)*U266)/(COS(L266))^2*T266*crank</f>
        <v>-1.7720707626375308E-2</v>
      </c>
      <c r="Z266">
        <f t="shared" si="123"/>
        <v>0.80654870964204528</v>
      </c>
      <c r="AA266" s="16">
        <f t="shared" si="124"/>
        <v>-7.0393600387691224</v>
      </c>
      <c r="AB266" s="16">
        <f t="shared" si="125"/>
        <v>25.538963765815634</v>
      </c>
      <c r="AC266" s="16">
        <f t="shared" si="126"/>
        <v>-19.028411103301131</v>
      </c>
      <c r="AD266" s="16">
        <f t="shared" si="127"/>
        <v>-11.472015737454287</v>
      </c>
      <c r="AE266" s="16">
        <f t="shared" si="147"/>
        <v>1.036724762944828E-2</v>
      </c>
      <c r="AF266" s="16">
        <f t="shared" si="148"/>
        <v>-1.1093508805471055E-2</v>
      </c>
      <c r="AG266" s="16">
        <f t="shared" si="128"/>
        <v>0.10856556330206972</v>
      </c>
      <c r="AH266" s="16">
        <f t="shared" si="129"/>
        <v>-0.11617095255267183</v>
      </c>
      <c r="AI266" s="16">
        <f t="shared" si="130"/>
        <v>-9.0229703827177268</v>
      </c>
      <c r="AJ266" s="16">
        <f t="shared" si="154"/>
        <v>18.870230911338691</v>
      </c>
      <c r="AK266" s="16">
        <f t="shared" si="155"/>
        <v>1</v>
      </c>
      <c r="AL266" s="9">
        <f t="shared" si="131"/>
        <v>220</v>
      </c>
      <c r="AM266" s="16">
        <f t="shared" si="149"/>
        <v>8.9698482228818541</v>
      </c>
      <c r="AN266" s="16">
        <f t="shared" si="150"/>
        <v>59.489529522389319</v>
      </c>
      <c r="AO266" s="16">
        <f t="shared" si="151"/>
        <v>-50.519681299507468</v>
      </c>
    </row>
    <row r="267" spans="1:41">
      <c r="A267" s="4">
        <v>253</v>
      </c>
      <c r="B267" s="5">
        <f t="shared" si="132"/>
        <v>4.4156830075456535</v>
      </c>
      <c r="C267" s="2">
        <f t="shared" si="133"/>
        <v>11.01780539359925</v>
      </c>
      <c r="D267" s="10">
        <f t="shared" si="134"/>
        <v>2.3392684645330832</v>
      </c>
      <c r="E267" s="5">
        <f t="shared" si="135"/>
        <v>3.0035610787198501</v>
      </c>
      <c r="F267" s="15">
        <f t="shared" si="117"/>
        <v>-2.713108573211088</v>
      </c>
      <c r="G267" s="15">
        <f t="shared" si="118"/>
        <v>1.9122884885831801</v>
      </c>
      <c r="H267">
        <f t="shared" si="136"/>
        <v>0.16810259246738476</v>
      </c>
      <c r="I267">
        <f t="shared" si="137"/>
        <v>9.6315690735888104</v>
      </c>
      <c r="J267" s="11">
        <f t="shared" si="138"/>
        <v>1.3965428223541188</v>
      </c>
      <c r="K267" s="9">
        <f t="shared" si="139"/>
        <v>80.016009630179283</v>
      </c>
      <c r="L267">
        <f t="shared" si="140"/>
        <v>3.0157769890603321</v>
      </c>
      <c r="M267" s="9">
        <f t="shared" si="141"/>
        <v>172.79129342582806</v>
      </c>
      <c r="N267" s="16">
        <f t="shared" si="142"/>
        <v>3.4630472895258748</v>
      </c>
      <c r="O267" s="16">
        <f t="shared" si="119"/>
        <v>-1.1925236960299288</v>
      </c>
      <c r="P267" s="16">
        <f t="shared" si="120"/>
        <v>-0.27158444570262635</v>
      </c>
      <c r="Q267" s="16">
        <f t="shared" si="143"/>
        <v>0.20241712050416369</v>
      </c>
      <c r="R267" s="16">
        <f t="shared" si="144"/>
        <v>0.11895921773524332</v>
      </c>
      <c r="S267" s="16">
        <f t="shared" si="152"/>
        <v>-0.113877624586428</v>
      </c>
      <c r="T267" s="16">
        <f t="shared" si="145"/>
        <v>-2.5934404200267262E-2</v>
      </c>
      <c r="U267" s="16">
        <f t="shared" si="153"/>
        <v>-0.74531926885754729</v>
      </c>
      <c r="V267" s="16">
        <f t="shared" si="146"/>
        <v>-0.438019259267516</v>
      </c>
      <c r="W267" s="16">
        <f t="shared" si="121"/>
        <v>-0.65087822154245911</v>
      </c>
      <c r="X267" s="16">
        <f t="shared" si="122"/>
        <v>2.4495707923847716</v>
      </c>
      <c r="Y267" s="9">
        <f>-(B$6/B$7)*(SIN(H267)*COS(L267)-COS(H267)*SIN(L267)*U267)/(COS(L267))^2*T267*crank</f>
        <v>-1.5269001894738898E-2</v>
      </c>
      <c r="Z267">
        <f t="shared" si="123"/>
        <v>0.69714802988426083</v>
      </c>
      <c r="AA267" s="16">
        <f t="shared" si="124"/>
        <v>-6.815980797264598</v>
      </c>
      <c r="AB267" s="16">
        <f t="shared" si="125"/>
        <v>25.651845352680425</v>
      </c>
      <c r="AC267" s="16">
        <f t="shared" si="126"/>
        <v>-19.114667799690633</v>
      </c>
      <c r="AD267" s="16">
        <f t="shared" si="127"/>
        <v>-11.425336861494749</v>
      </c>
      <c r="AE267" s="16">
        <f t="shared" si="147"/>
        <v>8.9342368347435953E-3</v>
      </c>
      <c r="AF267" s="16">
        <f t="shared" si="148"/>
        <v>-9.5883123188920533E-3</v>
      </c>
      <c r="AG267" s="16">
        <f t="shared" si="128"/>
        <v>9.3559109351539355E-2</v>
      </c>
      <c r="AH267" s="16">
        <f t="shared" si="129"/>
        <v>-0.1004085718045193</v>
      </c>
      <c r="AI267" s="16">
        <f t="shared" si="130"/>
        <v>-8.9861032072078313</v>
      </c>
      <c r="AJ267" s="16">
        <f t="shared" si="154"/>
        <v>18.958437251886163</v>
      </c>
      <c r="AK267" s="16">
        <f t="shared" si="155"/>
        <v>1</v>
      </c>
      <c r="AL267" s="9">
        <f t="shared" si="131"/>
        <v>220</v>
      </c>
      <c r="AM267" s="16">
        <f t="shared" si="149"/>
        <v>7.753077055757859</v>
      </c>
      <c r="AN267" s="16">
        <f t="shared" si="150"/>
        <v>59.489529522389319</v>
      </c>
      <c r="AO267" s="16">
        <f t="shared" si="151"/>
        <v>-51.736452466631462</v>
      </c>
    </row>
    <row r="268" spans="1:41">
      <c r="A268" s="4">
        <v>254</v>
      </c>
      <c r="B268" s="5">
        <f t="shared" si="132"/>
        <v>4.4331363000655974</v>
      </c>
      <c r="C268" s="2">
        <f t="shared" si="133"/>
        <v>11.028964120330626</v>
      </c>
      <c r="D268" s="10">
        <f t="shared" si="134"/>
        <v>2.3429880401102086</v>
      </c>
      <c r="E268" s="5">
        <f t="shared" si="135"/>
        <v>3.0057928240661251</v>
      </c>
      <c r="F268" s="15">
        <f t="shared" si="117"/>
        <v>-2.7116214912185028</v>
      </c>
      <c r="G268" s="15">
        <f t="shared" si="118"/>
        <v>1.9173087932549016</v>
      </c>
      <c r="H268">
        <f t="shared" si="136"/>
        <v>0.16768562891715019</v>
      </c>
      <c r="I268">
        <f t="shared" si="137"/>
        <v>9.6076788219495786</v>
      </c>
      <c r="J268" s="11">
        <f t="shared" si="138"/>
        <v>1.3945459192523009</v>
      </c>
      <c r="K268" s="9">
        <f t="shared" si="139"/>
        <v>79.901595510348528</v>
      </c>
      <c r="L268">
        <f t="shared" si="140"/>
        <v>3.0160877649118718</v>
      </c>
      <c r="M268" s="9">
        <f t="shared" si="141"/>
        <v>172.80909957049587</v>
      </c>
      <c r="N268" s="16">
        <f t="shared" si="142"/>
        <v>3.4632297044383837</v>
      </c>
      <c r="O268" s="16">
        <f t="shared" si="119"/>
        <v>-1.2036982884247915</v>
      </c>
      <c r="P268" s="16">
        <f t="shared" si="120"/>
        <v>-0.22874256477380317</v>
      </c>
      <c r="Q268" s="16">
        <f t="shared" si="143"/>
        <v>0.17049159652731197</v>
      </c>
      <c r="R268" s="16">
        <f t="shared" si="144"/>
        <v>9.994880473379586E-2</v>
      </c>
      <c r="S268" s="16">
        <f t="shared" si="152"/>
        <v>-0.1149447195564357</v>
      </c>
      <c r="T268" s="16">
        <f t="shared" si="145"/>
        <v>-2.1843305927561295E-2</v>
      </c>
      <c r="U268" s="16">
        <f t="shared" si="153"/>
        <v>-0.7453426811748225</v>
      </c>
      <c r="V268" s="16">
        <f t="shared" si="146"/>
        <v>-0.43694886796706289</v>
      </c>
      <c r="W268" s="16">
        <f t="shared" si="121"/>
        <v>-0.62965452786776521</v>
      </c>
      <c r="X268" s="16">
        <f t="shared" si="122"/>
        <v>2.4596260615037115</v>
      </c>
      <c r="Y268" s="9">
        <f>-(B$6/B$7)*(SIN(H268)*COS(L268)-COS(H268)*SIN(L268)*U268)/(COS(L268))^2*T268*crank</f>
        <v>-1.2827238758508464E-2</v>
      </c>
      <c r="Z268">
        <f t="shared" si="123"/>
        <v>0.58724024511984019</v>
      </c>
      <c r="AA268" s="16">
        <f t="shared" si="124"/>
        <v>-6.5937267968297366</v>
      </c>
      <c r="AB268" s="16">
        <f t="shared" si="125"/>
        <v>25.757143884660191</v>
      </c>
      <c r="AC268" s="16">
        <f t="shared" si="126"/>
        <v>-19.194964546905723</v>
      </c>
      <c r="AD268" s="16">
        <f t="shared" si="127"/>
        <v>-11.388881702274137</v>
      </c>
      <c r="AE268" s="16">
        <f t="shared" si="147"/>
        <v>7.5064542843652216E-3</v>
      </c>
      <c r="AF268" s="16">
        <f t="shared" si="148"/>
        <v>-8.0763467548322625E-3</v>
      </c>
      <c r="AG268" s="16">
        <f t="shared" si="128"/>
        <v>7.8607405447564699E-2</v>
      </c>
      <c r="AH268" s="16">
        <f t="shared" si="129"/>
        <v>-8.4575305442749341E-2</v>
      </c>
      <c r="AI268" s="16">
        <f t="shared" si="130"/>
        <v>-8.9573004574068662</v>
      </c>
      <c r="AJ268" s="16">
        <f t="shared" si="154"/>
        <v>19.040349826602931</v>
      </c>
      <c r="AK268" s="16">
        <f t="shared" si="155"/>
        <v>1</v>
      </c>
      <c r="AL268" s="9">
        <f t="shared" si="131"/>
        <v>220</v>
      </c>
      <c r="AM268" s="16">
        <f t="shared" si="149"/>
        <v>6.5322097400142072</v>
      </c>
      <c r="AN268" s="16">
        <f t="shared" si="150"/>
        <v>59.489529522389319</v>
      </c>
      <c r="AO268" s="16">
        <f t="shared" si="151"/>
        <v>-52.957319782375109</v>
      </c>
    </row>
    <row r="269" spans="1:41">
      <c r="A269" s="4">
        <v>255</v>
      </c>
      <c r="B269" s="5">
        <f t="shared" si="132"/>
        <v>4.4505895925855405</v>
      </c>
      <c r="C269" s="2">
        <f t="shared" si="133"/>
        <v>11.04075065855665</v>
      </c>
      <c r="D269" s="10">
        <f t="shared" si="134"/>
        <v>2.3469168861855501</v>
      </c>
      <c r="E269" s="5">
        <f t="shared" si="135"/>
        <v>3.0081501317113299</v>
      </c>
      <c r="F269" s="15">
        <f t="shared" si="117"/>
        <v>-2.7102222521132782</v>
      </c>
      <c r="G269" s="15">
        <f t="shared" si="118"/>
        <v>1.9223542864692451</v>
      </c>
      <c r="H269">
        <f t="shared" si="136"/>
        <v>0.16734021122274795</v>
      </c>
      <c r="I269">
        <f t="shared" si="137"/>
        <v>9.5878878458911903</v>
      </c>
      <c r="J269" s="11">
        <f t="shared" si="138"/>
        <v>1.3925306999570108</v>
      </c>
      <c r="K269" s="9">
        <f t="shared" si="139"/>
        <v>79.786131949935083</v>
      </c>
      <c r="L269">
        <f t="shared" si="140"/>
        <v>3.016345222805338</v>
      </c>
      <c r="M269" s="9">
        <f t="shared" si="141"/>
        <v>172.82385082119382</v>
      </c>
      <c r="N269" s="16">
        <f t="shared" si="142"/>
        <v>3.4633804811503177</v>
      </c>
      <c r="O269" s="16">
        <f t="shared" si="119"/>
        <v>-1.214503471008014</v>
      </c>
      <c r="P269" s="16">
        <f t="shared" si="120"/>
        <v>-0.18573153792641395</v>
      </c>
      <c r="Q269" s="16">
        <f t="shared" si="143"/>
        <v>0.13843723624062984</v>
      </c>
      <c r="R269" s="16">
        <f t="shared" si="144"/>
        <v>8.099047553457786E-2</v>
      </c>
      <c r="S269" s="16">
        <f t="shared" si="152"/>
        <v>-0.11597653848791389</v>
      </c>
      <c r="T269" s="16">
        <f t="shared" si="145"/>
        <v>-1.7736055409429168E-2</v>
      </c>
      <c r="U269" s="16">
        <f t="shared" si="153"/>
        <v>-0.74536203052105288</v>
      </c>
      <c r="V269" s="16">
        <f t="shared" si="146"/>
        <v>-0.43606205192069186</v>
      </c>
      <c r="W269" s="16">
        <f t="shared" si="121"/>
        <v>-0.60854867779918798</v>
      </c>
      <c r="X269" s="16">
        <f t="shared" si="122"/>
        <v>2.468952805690424</v>
      </c>
      <c r="Y269" s="9">
        <f>-(B$6/B$7)*(SIN(H269)*COS(L269)-COS(H269)*SIN(L269)*U269)/(COS(L269))^2*T269*crank</f>
        <v>-1.0393035967590629E-2</v>
      </c>
      <c r="Z269">
        <f t="shared" si="123"/>
        <v>0.47686422097713127</v>
      </c>
      <c r="AA269" s="16">
        <f t="shared" si="124"/>
        <v>-6.3727068517523699</v>
      </c>
      <c r="AB269" s="16">
        <f t="shared" si="125"/>
        <v>25.854813321389816</v>
      </c>
      <c r="AC269" s="16">
        <f t="shared" si="126"/>
        <v>-19.269265841419895</v>
      </c>
      <c r="AD269" s="16">
        <f t="shared" si="127"/>
        <v>-11.362871674095846</v>
      </c>
      <c r="AE269" s="16">
        <f t="shared" si="147"/>
        <v>6.0826024751372207E-3</v>
      </c>
      <c r="AF269" s="16">
        <f t="shared" si="148"/>
        <v>-6.558114461373798E-3</v>
      </c>
      <c r="AG269" s="16">
        <f t="shared" si="128"/>
        <v>6.3696864168660619E-2</v>
      </c>
      <c r="AH269" s="16">
        <f t="shared" si="129"/>
        <v>-6.8676414044176362E-2</v>
      </c>
      <c r="AI269" s="16">
        <f t="shared" si="130"/>
        <v>-8.936735810938977</v>
      </c>
      <c r="AJ269" s="16">
        <f t="shared" si="154"/>
        <v>19.115931526687252</v>
      </c>
      <c r="AK269" s="16">
        <f t="shared" si="155"/>
        <v>1</v>
      </c>
      <c r="AL269" s="9">
        <f t="shared" si="131"/>
        <v>220</v>
      </c>
      <c r="AM269" s="16">
        <f t="shared" si="149"/>
        <v>5.3068326833120745</v>
      </c>
      <c r="AN269" s="16">
        <f t="shared" si="150"/>
        <v>59.489529522389319</v>
      </c>
      <c r="AO269" s="16">
        <f t="shared" si="151"/>
        <v>-54.182696839077245</v>
      </c>
    </row>
    <row r="270" spans="1:41">
      <c r="A270" s="4">
        <v>256</v>
      </c>
      <c r="B270" s="5">
        <f t="shared" si="132"/>
        <v>4.4680428851054836</v>
      </c>
      <c r="C270" s="2">
        <f t="shared" si="133"/>
        <v>11.053161417983603</v>
      </c>
      <c r="D270" s="10">
        <f t="shared" si="134"/>
        <v>2.3510538059945341</v>
      </c>
      <c r="E270" s="5">
        <f t="shared" si="135"/>
        <v>3.0106322835967205</v>
      </c>
      <c r="F270" s="15">
        <f t="shared" ref="F270:F333" si="156">B$3*SIN(gama)-B$4*SIN(B270)</f>
        <v>-2.7089112821171999</v>
      </c>
      <c r="G270" s="15">
        <f t="shared" ref="G270:G333" si="157">B$4*COS(B270)-B$3*COS(gama)</f>
        <v>1.9274234313201011</v>
      </c>
      <c r="H270">
        <f t="shared" si="136"/>
        <v>0.16706661067900871</v>
      </c>
      <c r="I270">
        <f t="shared" si="137"/>
        <v>9.5722116894624474</v>
      </c>
      <c r="J270" s="11">
        <f t="shared" si="138"/>
        <v>1.3904977783882122</v>
      </c>
      <c r="K270" s="9">
        <f t="shared" si="139"/>
        <v>79.669654123961806</v>
      </c>
      <c r="L270">
        <f t="shared" si="140"/>
        <v>3.0165491563553917</v>
      </c>
      <c r="M270" s="9">
        <f t="shared" si="141"/>
        <v>172.83553535291301</v>
      </c>
      <c r="N270" s="16">
        <f t="shared" si="142"/>
        <v>3.4634996918647776</v>
      </c>
      <c r="O270" s="16">
        <f t="shared" ref="O270:O333" si="158">crank*B$4*SIN(B270-H270)/(B$5*SIN(J270-H270))</f>
        <v>-1.2249413886371581</v>
      </c>
      <c r="P270" s="16">
        <f t="shared" ref="P270:P333" si="159">(B$4/B$6)*(SIN(J270-B270)/SIN(J270-H270)*crank)</f>
        <v>-0.14256411419443427</v>
      </c>
      <c r="Q270" s="16">
        <f t="shared" si="143"/>
        <v>0.10626405843307664</v>
      </c>
      <c r="R270" s="16">
        <f t="shared" si="144"/>
        <v>6.206664988357647E-2</v>
      </c>
      <c r="S270" s="16">
        <f t="shared" si="152"/>
        <v>-0.11697328619967247</v>
      </c>
      <c r="T270" s="16">
        <f t="shared" si="145"/>
        <v>-1.361387008893699E-2</v>
      </c>
      <c r="U270" s="16">
        <f t="shared" si="153"/>
        <v>-0.74537732748193386</v>
      </c>
      <c r="V270" s="16">
        <f t="shared" si="146"/>
        <v>-0.43535955899061424</v>
      </c>
      <c r="W270" s="16">
        <f t="shared" ref="W270:W333" si="160">(B$4/B$5)*(COS(B270-H270)*(1-T270)*SIN(J270-H270)-SIN(B270-H270)*COS(J270-H270)*(S270-T270))/(SIN(J270-H270))^2*crank</f>
        <v>-0.58757070658116406</v>
      </c>
      <c r="X270" s="16">
        <f t="shared" ref="X270:X333" si="161">(B$4/B$6)*(COS(J270-B270)*(S270-1)*SIN(J270-H270)-SIN(J270-B270)*COS(J270-H270)*(S270-T270))/(SIN(J270-H270))^2*crank</f>
        <v>2.4775472456991259</v>
      </c>
      <c r="Y270" s="9">
        <f>-(B$6/B$7)*(SIN(H270)*COS(L270)-COS(H270)*SIN(L270)*U270)/(COS(L270))^2*T270*crank</f>
        <v>-7.9639688651880359E-3</v>
      </c>
      <c r="Z270">
        <f t="shared" ref="Z270:Z333" si="162">B$6*(COS(L270-H270)*(U270-1)*COS(L270)+SIN(L270-H270)*SIN(L270)*U270)/(COS(L270))^2*T270*crank</f>
        <v>0.36605903483561009</v>
      </c>
      <c r="AA270" s="16">
        <f t="shared" ref="AA270:AA333" si="163">crank*W270</f>
        <v>-6.1530260508664965</v>
      </c>
      <c r="AB270" s="16">
        <f t="shared" ref="AB270:AB333" si="164">crank*X270</f>
        <v>25.944814086700003</v>
      </c>
      <c r="AC270" s="16">
        <f t="shared" ref="AC270:AC333" si="165">crank*Y270*T270+U270*AB270</f>
        <v>-19.337540809793342</v>
      </c>
      <c r="AD270" s="16">
        <f t="shared" ref="AD270:AD333" si="166">Z270*T270*crank+V270*AB270</f>
        <v>-11.347509700923398</v>
      </c>
      <c r="AE270" s="16">
        <f t="shared" si="147"/>
        <v>4.6613574065355991E-3</v>
      </c>
      <c r="AF270" s="16">
        <f t="shared" si="148"/>
        <v>-5.0341205628663052E-3</v>
      </c>
      <c r="AG270" s="16">
        <f t="shared" ref="AG270:AG333" si="167">AE270*crank</f>
        <v>4.8813620613762029E-2</v>
      </c>
      <c r="AH270" s="16">
        <f t="shared" ref="AH270:AH333" si="168">AF270*crank</f>
        <v>-5.2717187258620332E-2</v>
      </c>
      <c r="AI270" s="16">
        <f t="shared" ref="AI270:AI333" si="169">AD270-0.5*B$7*(COS(L270)*U270^2*T270^2*crank^2+SIN(L270)*AC270)</f>
        <v>-8.9245685071101484</v>
      </c>
      <c r="AJ270" s="16">
        <f t="shared" si="154"/>
        <v>19.185149674999714</v>
      </c>
      <c r="AK270" s="16">
        <f t="shared" si="155"/>
        <v>1</v>
      </c>
      <c r="AL270" s="9">
        <f t="shared" ref="AL270:AL333" si="170">AK270*force</f>
        <v>220</v>
      </c>
      <c r="AM270" s="16">
        <f t="shared" si="149"/>
        <v>4.0765220741087127</v>
      </c>
      <c r="AN270" s="16">
        <f t="shared" si="150"/>
        <v>59.489529522389319</v>
      </c>
      <c r="AO270" s="16">
        <f t="shared" si="151"/>
        <v>-55.413007448280609</v>
      </c>
    </row>
    <row r="271" spans="1:41">
      <c r="A271" s="4">
        <v>257</v>
      </c>
      <c r="B271" s="5">
        <f t="shared" ref="B271:B334" si="171">A271*PI()/180</f>
        <v>4.4854961776254267</v>
      </c>
      <c r="C271" s="2">
        <f t="shared" ref="C271:C334" si="172">$B$4^2+$B$3^2-2*$B$3*$B$4*COS(B271-$E$1)</f>
        <v>11.066192618173938</v>
      </c>
      <c r="D271" s="10">
        <f t="shared" ref="D271:D334" si="173">(C271+$E$3)/(2*B$6)</f>
        <v>2.3553975393913125</v>
      </c>
      <c r="E271" s="5">
        <f t="shared" ref="E271:E334" si="174">(C271+E$4)/(2*B$5)</f>
        <v>3.0132385236347874</v>
      </c>
      <c r="F271" s="15">
        <f t="shared" si="156"/>
        <v>-2.707688980564428</v>
      </c>
      <c r="G271" s="15">
        <f t="shared" si="157"/>
        <v>1.9325146836968417</v>
      </c>
      <c r="H271">
        <f t="shared" ref="H271:H334" si="175">-2*ATAN(($F271+SQRT(-(D271^2)+$F271^2+$G271^2))/(D271+$G271))</f>
        <v>0.16686507728038447</v>
      </c>
      <c r="I271">
        <f t="shared" ref="I271:I334" si="176">H271*180/PI()</f>
        <v>9.5606646762903509</v>
      </c>
      <c r="J271" s="11">
        <f t="shared" ref="J271:J334" si="177">-2*ATAN(($F271-SQRT(-(E271^2)+$F271^2+$G271^2))/(E271+$G271))</f>
        <v>1.3884477647469096</v>
      </c>
      <c r="K271" s="9">
        <f t="shared" ref="K271:K334" si="178">J271*180/PI()</f>
        <v>79.552196994370931</v>
      </c>
      <c r="L271">
        <f t="shared" ref="L271:L334" si="179">PI()-ASIN(B$6*SIN(H271)/B$7)</f>
        <v>3.0166993759154281</v>
      </c>
      <c r="M271" s="9">
        <f t="shared" ref="M271:M334" si="180">L271*180/PI()</f>
        <v>172.84414229970344</v>
      </c>
      <c r="N271" s="16">
        <f t="shared" ref="N271:N334" si="181">B$6*COS(H271)-B$7*COS(L271)</f>
        <v>3.4635873792113117</v>
      </c>
      <c r="O271" s="16">
        <f t="shared" si="158"/>
        <v>-1.2350143581431445</v>
      </c>
      <c r="P271" s="16">
        <f t="shared" si="159"/>
        <v>-9.925310321512093E-2</v>
      </c>
      <c r="Q271" s="16">
        <f t="shared" ref="Q271:Q334" si="182">(B$6/B$7)*(COS(H271)/COS(L271))*P271</f>
        <v>7.3982129524077928E-2</v>
      </c>
      <c r="R271" s="16">
        <f t="shared" ref="R271:R334" si="183">B$6*(SIN(L271-H271)/COS(L271))*P271</f>
        <v>4.3159425029711311E-2</v>
      </c>
      <c r="S271" s="16">
        <f t="shared" si="152"/>
        <v>-0.11793518393276749</v>
      </c>
      <c r="T271" s="16">
        <f t="shared" ref="T271:T334" si="184">(B$4/B$6)*(SIN(J271-B271)/SIN(J271-H271))</f>
        <v>-9.4779731963379518E-3</v>
      </c>
      <c r="U271" s="16">
        <f t="shared" si="153"/>
        <v>-0.74538857856896668</v>
      </c>
      <c r="V271" s="16">
        <f t="shared" ref="V271:V334" si="185">B$6*SIN(L271-H271)/COS(L271)</f>
        <v>-0.43484207175031775</v>
      </c>
      <c r="W271" s="16">
        <f t="shared" si="160"/>
        <v>-0.56673028414165549</v>
      </c>
      <c r="X271" s="16">
        <f t="shared" si="161"/>
        <v>2.4854062153310652</v>
      </c>
      <c r="Y271" s="9">
        <f>-(B$6/B$7)*(SIN(H271)*COS(L271)-COS(H271)*SIN(L271)*U271)/(COS(L271))^2*T271*crank</f>
        <v>-5.5375736202826669E-3</v>
      </c>
      <c r="Z271">
        <f t="shared" si="162"/>
        <v>0.25486395182859672</v>
      </c>
      <c r="AA271" s="16">
        <f t="shared" si="163"/>
        <v>-5.934785657420937</v>
      </c>
      <c r="AB271" s="16">
        <f t="shared" si="164"/>
        <v>26.027113024234954</v>
      </c>
      <c r="AC271" s="16">
        <f t="shared" si="165"/>
        <v>-19.399763160022239</v>
      </c>
      <c r="AD271" s="16">
        <f t="shared" si="166"/>
        <v>-11.342979787254663</v>
      </c>
      <c r="AE271" s="16">
        <f t="shared" ref="AE271:AE334" si="186">T271*(V271-0.5*B$7*SIN(L271)*U271)</f>
        <v>3.2413709057093607E-3</v>
      </c>
      <c r="AF271" s="16">
        <f t="shared" ref="AF271:AF334" si="187">0.5*COS(L271)*U271*T271</f>
        <v>-3.5048726099243294E-3</v>
      </c>
      <c r="AG271" s="16">
        <f t="shared" si="167"/>
        <v>3.3943556749787406E-2</v>
      </c>
      <c r="AH271" s="16">
        <f t="shared" si="168"/>
        <v>-3.6702940143687864E-2</v>
      </c>
      <c r="AI271" s="16">
        <f t="shared" si="169"/>
        <v>-8.9209430119553339</v>
      </c>
      <c r="AJ271" s="16">
        <f t="shared" si="154"/>
        <v>19.24797595805008</v>
      </c>
      <c r="AK271" s="16">
        <f t="shared" si="155"/>
        <v>1</v>
      </c>
      <c r="AL271" s="9">
        <f t="shared" si="170"/>
        <v>220</v>
      </c>
      <c r="AM271" s="16">
        <f t="shared" ref="AM271:AM334" si="188">+ABS(AL271*V271*T271)+ABS(I$5*AB271*T271)+ABS(I$6*AC271*U271*T271)+ABS(I$2*0.25*B$6^2*AB271*T271)+ABS(I$3*AI271*AE271)+ABS(I$3*AJ271*AF271)+ABS(I$4*AD271*V271*T271)</f>
        <v>2.8408434466836945</v>
      </c>
      <c r="AN271" s="16">
        <f t="shared" ref="AN271:AN334" si="189">$AL$6</f>
        <v>59.489529522389319</v>
      </c>
      <c r="AO271" s="16">
        <f t="shared" ref="AO271:AO334" si="190">AM271-AN271</f>
        <v>-56.648686075705626</v>
      </c>
    </row>
    <row r="272" spans="1:41">
      <c r="A272" s="4">
        <v>258</v>
      </c>
      <c r="B272" s="5">
        <f t="shared" si="171"/>
        <v>4.5029494701453698</v>
      </c>
      <c r="C272" s="2">
        <f t="shared" si="172"/>
        <v>11.079840289697838</v>
      </c>
      <c r="D272" s="10">
        <f t="shared" si="173"/>
        <v>2.3599467632326125</v>
      </c>
      <c r="E272" s="5">
        <f t="shared" si="174"/>
        <v>3.0159680579395678</v>
      </c>
      <c r="F272" s="15">
        <f t="shared" si="156"/>
        <v>-2.7065557197798569</v>
      </c>
      <c r="G272" s="15">
        <f t="shared" si="157"/>
        <v>1.9376264927546734</v>
      </c>
      <c r="H272">
        <f t="shared" si="175"/>
        <v>0.16673583962883237</v>
      </c>
      <c r="I272">
        <f t="shared" si="176"/>
        <v>9.5532599043022337</v>
      </c>
      <c r="J272" s="11">
        <f t="shared" si="177"/>
        <v>1.3863812652338845</v>
      </c>
      <c r="K272" s="9">
        <f t="shared" si="178"/>
        <v>79.433795293908744</v>
      </c>
      <c r="L272">
        <f t="shared" si="179"/>
        <v>3.0167957086506245</v>
      </c>
      <c r="M272" s="9">
        <f t="shared" si="180"/>
        <v>172.8496617588591</v>
      </c>
      <c r="N272" s="16">
        <f t="shared" si="181"/>
        <v>3.4636435557348859</v>
      </c>
      <c r="O272" s="16">
        <f t="shared" si="158"/>
        <v>-1.244724861877009</v>
      </c>
      <c r="P272" s="16">
        <f t="shared" si="159"/>
        <v>-5.5811364576184234E-2</v>
      </c>
      <c r="Q272" s="16">
        <f t="shared" si="182"/>
        <v>4.1601555974754831E-2</v>
      </c>
      <c r="R272" s="16">
        <f t="shared" si="183"/>
        <v>2.4250607585625535E-2</v>
      </c>
      <c r="S272" s="16">
        <f t="shared" ref="S272:S335" si="191">(B$4/B$5)*(SIN(B272-H272)/SIN(J272-H272))</f>
        <v>-0.11886246873426159</v>
      </c>
      <c r="T272" s="16">
        <f t="shared" si="184"/>
        <v>-5.3295927318021746E-3</v>
      </c>
      <c r="U272" s="16">
        <f t="shared" ref="U272:U335" si="192">(B$6/B$7)*COS(H272)/COS(L272)</f>
        <v>-0.74539578615691127</v>
      </c>
      <c r="V272" s="16">
        <f t="shared" si="185"/>
        <v>-0.43451020719127392</v>
      </c>
      <c r="W272" s="16">
        <f t="shared" si="160"/>
        <v>-0.54603670637956081</v>
      </c>
      <c r="X272" s="16">
        <f t="shared" si="161"/>
        <v>2.4925271558423696</v>
      </c>
      <c r="Y272" s="9">
        <f>-(B$6/B$7)*(SIN(H272)*COS(L272)-COS(H272)*SIN(L272)*U272)/(COS(L272))^2*T272*crank</f>
        <v>-3.1113505291768401E-3</v>
      </c>
      <c r="Z272">
        <f t="shared" si="162"/>
        <v>0.14331840137339985</v>
      </c>
      <c r="AA272" s="16">
        <f t="shared" si="163"/>
        <v>-5.7180830178413178</v>
      </c>
      <c r="AB272" s="16">
        <f t="shared" si="164"/>
        <v>26.101683338891501</v>
      </c>
      <c r="AC272" s="16">
        <f t="shared" si="165"/>
        <v>-19.455911123693074</v>
      </c>
      <c r="AD272" s="16">
        <f t="shared" si="166"/>
        <v>-11.349446631172295</v>
      </c>
      <c r="AE272" s="16">
        <f t="shared" si="186"/>
        <v>1.8212730031827089E-3</v>
      </c>
      <c r="AF272" s="16">
        <f t="shared" si="187"/>
        <v>-1.9708802351230546E-3</v>
      </c>
      <c r="AG272" s="16">
        <f t="shared" si="167"/>
        <v>1.907232628993406E-2</v>
      </c>
      <c r="AH272" s="16">
        <f t="shared" si="168"/>
        <v>-2.0639009559226377E-2</v>
      </c>
      <c r="AI272" s="16">
        <f t="shared" si="169"/>
        <v>-8.9259887163713607</v>
      </c>
      <c r="AJ272" s="16">
        <f t="shared" ref="AJ272:AJ335" si="193">0.5*B$7*(-SIN(L272)*Q272^2+COS(L272)*AC272)</f>
        <v>19.304386350866441</v>
      </c>
      <c r="AK272" s="16">
        <f t="shared" ref="AK272:AK335" si="194">IF(AND(A272&lt;270,A272&gt;180),1,0)</f>
        <v>1</v>
      </c>
      <c r="AL272" s="9">
        <f t="shared" si="170"/>
        <v>220</v>
      </c>
      <c r="AM272" s="16">
        <f t="shared" si="188"/>
        <v>1.5993511723409002</v>
      </c>
      <c r="AN272" s="16">
        <f t="shared" si="189"/>
        <v>59.489529522389319</v>
      </c>
      <c r="AO272" s="16">
        <f t="shared" si="190"/>
        <v>-57.890178350048416</v>
      </c>
    </row>
    <row r="273" spans="1:41">
      <c r="A273" s="4">
        <v>259</v>
      </c>
      <c r="B273" s="5">
        <f t="shared" si="171"/>
        <v>4.5204027626653129</v>
      </c>
      <c r="C273" s="2">
        <f t="shared" si="172"/>
        <v>11.094100275342349</v>
      </c>
      <c r="D273" s="10">
        <f t="shared" si="173"/>
        <v>2.364700091780783</v>
      </c>
      <c r="E273" s="5">
        <f t="shared" si="174"/>
        <v>3.0188200550684696</v>
      </c>
      <c r="F273" s="15">
        <f t="shared" si="156"/>
        <v>-2.7055118449656996</v>
      </c>
      <c r="G273" s="15">
        <f t="shared" si="157"/>
        <v>1.9427573013870376</v>
      </c>
      <c r="H273">
        <f t="shared" si="175"/>
        <v>0.16667910485936968</v>
      </c>
      <c r="I273">
        <f t="shared" si="176"/>
        <v>9.5500092414603746</v>
      </c>
      <c r="J273" s="11">
        <f t="shared" si="177"/>
        <v>1.3842988817793047</v>
      </c>
      <c r="K273" s="9">
        <f t="shared" si="178"/>
        <v>79.314483510633451</v>
      </c>
      <c r="L273">
        <f t="shared" si="179"/>
        <v>3.0168379985984211</v>
      </c>
      <c r="M273" s="9">
        <f t="shared" si="180"/>
        <v>172.8520847943837</v>
      </c>
      <c r="N273" s="16">
        <f t="shared" si="181"/>
        <v>3.4636682034384658</v>
      </c>
      <c r="O273" s="16">
        <f t="shared" si="158"/>
        <v>-1.2540755411120219</v>
      </c>
      <c r="P273" s="16">
        <f t="shared" si="159"/>
        <v>-1.2251797272120587E-2</v>
      </c>
      <c r="Q273" s="16">
        <f t="shared" si="182"/>
        <v>9.1324768029769181E-3</v>
      </c>
      <c r="R273" s="16">
        <f t="shared" si="183"/>
        <v>5.3217459979724106E-3</v>
      </c>
      <c r="S273" s="16">
        <f t="shared" si="191"/>
        <v>-0.11975539282717301</v>
      </c>
      <c r="T273" s="16">
        <f t="shared" si="184"/>
        <v>-1.1699604585706743E-3</v>
      </c>
      <c r="U273" s="16">
        <f t="shared" si="192"/>
        <v>-0.74539894842679155</v>
      </c>
      <c r="V273" s="16">
        <f t="shared" si="185"/>
        <v>-0.43436451646830948</v>
      </c>
      <c r="W273" s="16">
        <f t="shared" si="160"/>
        <v>-0.52549888730336003</v>
      </c>
      <c r="X273" s="16">
        <f t="shared" si="161"/>
        <v>2.4989081090306984</v>
      </c>
      <c r="Y273" s="9">
        <f>-(B$6/B$7)*(SIN(H273)*COS(L273)-COS(H273)*SIN(L273)*U273)/(COS(L273))^2*T273*crank</f>
        <v>-6.8276737760944895E-4</v>
      </c>
      <c r="Z273">
        <f t="shared" si="162"/>
        <v>3.146195425783907E-2</v>
      </c>
      <c r="AA273" s="16">
        <f t="shared" si="163"/>
        <v>-5.5030114794061555</v>
      </c>
      <c r="AB273" s="16">
        <f t="shared" si="164"/>
        <v>26.16850452442268</v>
      </c>
      <c r="AC273" s="16">
        <f t="shared" si="165"/>
        <v>-19.505967389278908</v>
      </c>
      <c r="AD273" s="16">
        <f t="shared" si="166"/>
        <v>-11.367055279934977</v>
      </c>
      <c r="AE273" s="16">
        <f t="shared" si="186"/>
        <v>3.9967435394704863E-4</v>
      </c>
      <c r="AF273" s="16">
        <f t="shared" si="187"/>
        <v>-4.3265481494018709E-4</v>
      </c>
      <c r="AG273" s="16">
        <f t="shared" si="167"/>
        <v>4.1853800472943159E-3</v>
      </c>
      <c r="AH273" s="16">
        <f t="shared" si="168"/>
        <v>-4.5307506271878113E-3</v>
      </c>
      <c r="AI273" s="16">
        <f t="shared" si="169"/>
        <v>-8.9398196676291271</v>
      </c>
      <c r="AJ273" s="16">
        <f t="shared" si="193"/>
        <v>19.354361035201403</v>
      </c>
      <c r="AK273" s="16">
        <f t="shared" si="194"/>
        <v>1</v>
      </c>
      <c r="AL273" s="9">
        <f t="shared" si="170"/>
        <v>220</v>
      </c>
      <c r="AM273" s="16">
        <f t="shared" si="188"/>
        <v>0.35158789094192383</v>
      </c>
      <c r="AN273" s="16">
        <f t="shared" si="189"/>
        <v>59.489529522389319</v>
      </c>
      <c r="AO273" s="16">
        <f t="shared" si="190"/>
        <v>-59.137941631447397</v>
      </c>
    </row>
    <row r="274" spans="1:41">
      <c r="A274" s="4">
        <v>260</v>
      </c>
      <c r="B274" s="5">
        <f t="shared" si="171"/>
        <v>4.5378560551852569</v>
      </c>
      <c r="C274" s="2">
        <f t="shared" si="172"/>
        <v>11.108968231377707</v>
      </c>
      <c r="D274" s="10">
        <f t="shared" si="173"/>
        <v>2.3696560771259025</v>
      </c>
      <c r="E274" s="5">
        <f t="shared" si="174"/>
        <v>3.0217936462755413</v>
      </c>
      <c r="F274" s="15">
        <f t="shared" si="156"/>
        <v>-2.7045576740963364</v>
      </c>
      <c r="G274" s="15">
        <f t="shared" si="157"/>
        <v>1.9479055466999222</v>
      </c>
      <c r="H274">
        <f t="shared" si="175"/>
        <v>0.16669505858309153</v>
      </c>
      <c r="I274">
        <f t="shared" si="176"/>
        <v>9.5509233224971517</v>
      </c>
      <c r="J274" s="11">
        <f t="shared" si="177"/>
        <v>1.382201211783443</v>
      </c>
      <c r="K274" s="9">
        <f t="shared" si="178"/>
        <v>79.194295873059346</v>
      </c>
      <c r="L274">
        <f t="shared" si="179"/>
        <v>3.0168261067166275</v>
      </c>
      <c r="M274" s="9">
        <f t="shared" si="180"/>
        <v>172.85140343974646</v>
      </c>
      <c r="N274" s="16">
        <f t="shared" si="181"/>
        <v>3.4636612733801773</v>
      </c>
      <c r="O274" s="16">
        <f t="shared" si="158"/>
        <v>-1.2630691893160251</v>
      </c>
      <c r="P274" s="16">
        <f t="shared" si="159"/>
        <v>3.1412670707509818E-2</v>
      </c>
      <c r="Q274" s="16">
        <f t="shared" si="182"/>
        <v>-2.3414943783264822E-2</v>
      </c>
      <c r="R274" s="16">
        <f t="shared" si="183"/>
        <v>-1.3645836443873165E-2</v>
      </c>
      <c r="S274" s="16">
        <f t="shared" si="191"/>
        <v>-0.12061422296803102</v>
      </c>
      <c r="T274" s="16">
        <f t="shared" si="184"/>
        <v>2.9996890912909035E-3</v>
      </c>
      <c r="U274" s="16">
        <f t="shared" si="192"/>
        <v>-0.74539805931454972</v>
      </c>
      <c r="V274" s="16">
        <f t="shared" si="185"/>
        <v>-0.43440548468267803</v>
      </c>
      <c r="W274" s="16">
        <f t="shared" si="160"/>
        <v>-0.50512535201968001</v>
      </c>
      <c r="X274" s="16">
        <f t="shared" si="161"/>
        <v>2.5045477090370958</v>
      </c>
      <c r="Y274" s="9">
        <f>-(B$6/B$7)*(SIN(H274)*COS(L274)-COS(H274)*SIN(L274)*U274)/(COS(L274))^2*T274*crank</f>
        <v>1.7507371451384169E-3</v>
      </c>
      <c r="Z274">
        <f t="shared" si="162"/>
        <v>-8.066569969102115E-2</v>
      </c>
      <c r="AA274" s="16">
        <f t="shared" si="163"/>
        <v>-5.2896603168232836</v>
      </c>
      <c r="AB274" s="16">
        <f t="shared" si="164"/>
        <v>26.227562277586959</v>
      </c>
      <c r="AC274" s="16">
        <f t="shared" si="165"/>
        <v>-19.549919026935374</v>
      </c>
      <c r="AD274" s="16">
        <f t="shared" si="166"/>
        <v>-11.39593082830207</v>
      </c>
      <c r="AE274" s="16">
        <f t="shared" si="186"/>
        <v>-1.0248313013829324E-3</v>
      </c>
      <c r="AF274" s="16">
        <f t="shared" si="187"/>
        <v>1.1092908615429019E-3</v>
      </c>
      <c r="AG274" s="16">
        <f t="shared" si="167"/>
        <v>-1.0732008291978293E-2</v>
      </c>
      <c r="AH274" s="16">
        <f t="shared" si="168"/>
        <v>1.161646673772491E-2</v>
      </c>
      <c r="AI274" s="16">
        <f t="shared" si="169"/>
        <v>-8.9625343344223936</v>
      </c>
      <c r="AJ274" s="16">
        <f t="shared" si="193"/>
        <v>19.397884311540071</v>
      </c>
      <c r="AK274" s="16">
        <f t="shared" si="194"/>
        <v>1</v>
      </c>
      <c r="AL274" s="9">
        <f t="shared" si="170"/>
        <v>220</v>
      </c>
      <c r="AM274" s="16">
        <f t="shared" si="188"/>
        <v>0.90291610194571159</v>
      </c>
      <c r="AN274" s="16">
        <f t="shared" si="189"/>
        <v>59.489529522389319</v>
      </c>
      <c r="AO274" s="16">
        <f t="shared" si="190"/>
        <v>-58.586613420443605</v>
      </c>
    </row>
    <row r="275" spans="1:41">
      <c r="A275" s="4">
        <v>261</v>
      </c>
      <c r="B275" s="5">
        <f t="shared" si="171"/>
        <v>4.5553093477052</v>
      </c>
      <c r="C275" s="2">
        <f t="shared" si="172"/>
        <v>11.124439628880474</v>
      </c>
      <c r="D275" s="10">
        <f t="shared" si="173"/>
        <v>2.3748132096268244</v>
      </c>
      <c r="E275" s="5">
        <f t="shared" si="174"/>
        <v>3.0248879257760946</v>
      </c>
      <c r="F275" s="15">
        <f t="shared" si="156"/>
        <v>-2.7036934978214573</v>
      </c>
      <c r="G275" s="15">
        <f t="shared" si="157"/>
        <v>1.9530696604879321</v>
      </c>
      <c r="H275">
        <f t="shared" si="175"/>
        <v>0.16678386484741498</v>
      </c>
      <c r="I275">
        <f t="shared" si="176"/>
        <v>9.55601154663721</v>
      </c>
      <c r="J275" s="11">
        <f t="shared" si="177"/>
        <v>1.3800888478687094</v>
      </c>
      <c r="K275" s="9">
        <f t="shared" si="178"/>
        <v>79.073266335949384</v>
      </c>
      <c r="L275">
        <f t="shared" si="179"/>
        <v>3.016759910919359</v>
      </c>
      <c r="M275" s="9">
        <f t="shared" si="180"/>
        <v>172.84761069994144</v>
      </c>
      <c r="N275" s="16">
        <f t="shared" si="181"/>
        <v>3.4636226853258836</v>
      </c>
      <c r="O275" s="16">
        <f t="shared" si="158"/>
        <v>-1.2717087453087765</v>
      </c>
      <c r="P275" s="16">
        <f t="shared" si="159"/>
        <v>7.5169092635786569E-2</v>
      </c>
      <c r="Q275" s="16">
        <f t="shared" si="182"/>
        <v>-5.6030523620314694E-2</v>
      </c>
      <c r="R275" s="16">
        <f t="shared" si="183"/>
        <v>-3.2671008131946518E-2</v>
      </c>
      <c r="S275" s="16">
        <f t="shared" si="191"/>
        <v>-0.12143923979345037</v>
      </c>
      <c r="T275" s="16">
        <f t="shared" si="184"/>
        <v>7.178119596430812E-3</v>
      </c>
      <c r="U275" s="16">
        <f t="shared" si="192"/>
        <v>-0.74539310846542839</v>
      </c>
      <c r="V275" s="16">
        <f t="shared" si="185"/>
        <v>-0.43463353070185229</v>
      </c>
      <c r="W275" s="16">
        <f t="shared" si="160"/>
        <v>-0.48492423056725237</v>
      </c>
      <c r="X275" s="16">
        <f t="shared" si="161"/>
        <v>2.5094451729028782</v>
      </c>
      <c r="Y275" s="9">
        <f>-(B$6/B$7)*(SIN(H275)*COS(L275)-COS(H275)*SIN(L275)*U275)/(COS(L275))^2*T275*crank</f>
        <v>4.1917499887979947E-3</v>
      </c>
      <c r="Z275">
        <f t="shared" si="162"/>
        <v>-0.19302477333345477</v>
      </c>
      <c r="AA275" s="16">
        <f t="shared" si="163"/>
        <v>-5.0781146676592108</v>
      </c>
      <c r="AB275" s="16">
        <f t="shared" si="164"/>
        <v>26.27884839926017</v>
      </c>
      <c r="AC275" s="16">
        <f t="shared" si="165"/>
        <v>-19.587757405173072</v>
      </c>
      <c r="AD275" s="16">
        <f t="shared" si="166"/>
        <v>-11.436178159616871</v>
      </c>
      <c r="AE275" s="16">
        <f t="shared" si="186"/>
        <v>-2.4536646406904459E-3</v>
      </c>
      <c r="AF275" s="16">
        <f t="shared" si="187"/>
        <v>2.654442916706514E-3</v>
      </c>
      <c r="AG275" s="16">
        <f t="shared" si="167"/>
        <v>-2.5694716031887149E-2</v>
      </c>
      <c r="AH275" s="16">
        <f t="shared" si="168"/>
        <v>2.7797261221662161E-2</v>
      </c>
      <c r="AI275" s="16">
        <f t="shared" si="169"/>
        <v>-8.9942154054775827</v>
      </c>
      <c r="AJ275" s="16">
        <f t="shared" si="193"/>
        <v>19.434944505381647</v>
      </c>
      <c r="AK275" s="16">
        <f t="shared" si="194"/>
        <v>1</v>
      </c>
      <c r="AL275" s="9">
        <f t="shared" si="170"/>
        <v>220</v>
      </c>
      <c r="AM275" s="16">
        <f t="shared" si="188"/>
        <v>2.1646434960149974</v>
      </c>
      <c r="AN275" s="16">
        <f t="shared" si="189"/>
        <v>59.489529522389319</v>
      </c>
      <c r="AO275" s="16">
        <f t="shared" si="190"/>
        <v>-57.324886026374323</v>
      </c>
    </row>
    <row r="276" spans="1:41">
      <c r="A276" s="4">
        <v>262</v>
      </c>
      <c r="B276" s="5">
        <f t="shared" si="171"/>
        <v>4.572762640225144</v>
      </c>
      <c r="C276" s="2">
        <f t="shared" si="172"/>
        <v>11.140509755113094</v>
      </c>
      <c r="D276" s="10">
        <f t="shared" si="173"/>
        <v>2.3801699183710312</v>
      </c>
      <c r="E276" s="5">
        <f t="shared" si="174"/>
        <v>3.0281019510226188</v>
      </c>
      <c r="F276" s="15">
        <f t="shared" si="156"/>
        <v>-2.7029195793775278</v>
      </c>
      <c r="G276" s="15">
        <f t="shared" si="157"/>
        <v>1.958248069711982</v>
      </c>
      <c r="H276">
        <f t="shared" si="175"/>
        <v>0.16694566611327996</v>
      </c>
      <c r="I276">
        <f t="shared" si="176"/>
        <v>9.5652820762911475</v>
      </c>
      <c r="J276" s="11">
        <f t="shared" si="177"/>
        <v>1.3779623776431704</v>
      </c>
      <c r="K276" s="9">
        <f t="shared" si="178"/>
        <v>78.95142856676577</v>
      </c>
      <c r="L276">
        <f t="shared" si="179"/>
        <v>3.0166393061010317</v>
      </c>
      <c r="M276" s="9">
        <f t="shared" si="180"/>
        <v>172.84070055286236</v>
      </c>
      <c r="N276" s="16">
        <f t="shared" si="181"/>
        <v>3.4635523274578901</v>
      </c>
      <c r="O276" s="16">
        <f t="shared" si="158"/>
        <v>-1.2799972863190092</v>
      </c>
      <c r="P276" s="16">
        <f t="shared" si="159"/>
        <v>0.11900451313079298</v>
      </c>
      <c r="Q276" s="16">
        <f t="shared" si="182"/>
        <v>-8.8704069677952635E-2</v>
      </c>
      <c r="R276" s="16">
        <f t="shared" si="183"/>
        <v>-5.1772795267856275E-2</v>
      </c>
      <c r="S276" s="16">
        <f t="shared" si="191"/>
        <v>-0.12223073715712943</v>
      </c>
      <c r="T276" s="16">
        <f t="shared" si="184"/>
        <v>1.1364093909006041E-2</v>
      </c>
      <c r="U276" s="16">
        <f t="shared" si="192"/>
        <v>-0.74538408119414445</v>
      </c>
      <c r="V276" s="16">
        <f t="shared" si="185"/>
        <v>-0.43504900701501054</v>
      </c>
      <c r="W276" s="16">
        <f t="shared" si="160"/>
        <v>-0.46490325258864845</v>
      </c>
      <c r="X276" s="16">
        <f t="shared" si="161"/>
        <v>2.513600289924522</v>
      </c>
      <c r="Y276" s="9">
        <f>-(B$6/B$7)*(SIN(H276)*COS(L276)-COS(H276)*SIN(L276)*U276)/(COS(L276))^2*T276*crank</f>
        <v>6.6428802499968465E-3</v>
      </c>
      <c r="Z276">
        <f t="shared" si="162"/>
        <v>-0.30557540331980049</v>
      </c>
      <c r="AA276" s="16">
        <f t="shared" si="163"/>
        <v>-4.8684554765416603</v>
      </c>
      <c r="AB276" s="16">
        <f t="shared" si="164"/>
        <v>26.322360682960177</v>
      </c>
      <c r="AC276" s="16">
        <f t="shared" si="165"/>
        <v>-19.619478099799206</v>
      </c>
      <c r="AD276" s="16">
        <f t="shared" si="166"/>
        <v>-11.487881729509599</v>
      </c>
      <c r="AE276" s="16">
        <f t="shared" si="186"/>
        <v>-3.8882582350909852E-3</v>
      </c>
      <c r="AF276" s="16">
        <f t="shared" si="187"/>
        <v>4.2022867007890184E-3</v>
      </c>
      <c r="AG276" s="16">
        <f t="shared" si="167"/>
        <v>-4.071774502207285E-2</v>
      </c>
      <c r="AH276" s="16">
        <f t="shared" si="168"/>
        <v>4.4006243424922903E-2</v>
      </c>
      <c r="AI276" s="16">
        <f t="shared" si="169"/>
        <v>-9.0349296216188648</v>
      </c>
      <c r="AJ276" s="16">
        <f t="shared" si="193"/>
        <v>19.465533868270917</v>
      </c>
      <c r="AK276" s="16">
        <f t="shared" si="194"/>
        <v>1</v>
      </c>
      <c r="AL276" s="9">
        <f t="shared" si="170"/>
        <v>220</v>
      </c>
      <c r="AM276" s="16">
        <f t="shared" si="188"/>
        <v>3.4340906181891917</v>
      </c>
      <c r="AN276" s="16">
        <f t="shared" si="189"/>
        <v>59.489529522389319</v>
      </c>
      <c r="AO276" s="16">
        <f t="shared" si="190"/>
        <v>-56.05543890420013</v>
      </c>
    </row>
    <row r="277" spans="1:41">
      <c r="A277" s="4">
        <v>263</v>
      </c>
      <c r="B277" s="5">
        <f t="shared" si="171"/>
        <v>4.5902159327450871</v>
      </c>
      <c r="C277" s="2">
        <f t="shared" si="172"/>
        <v>11.157173714959443</v>
      </c>
      <c r="D277" s="10">
        <f t="shared" si="173"/>
        <v>2.3857245716531477</v>
      </c>
      <c r="E277" s="5">
        <f t="shared" si="174"/>
        <v>3.0314347429918884</v>
      </c>
      <c r="F277" s="15">
        <f t="shared" si="156"/>
        <v>-2.7022361545076019</v>
      </c>
      <c r="G277" s="15">
        <f t="shared" si="157"/>
        <v>1.9634391969784573</v>
      </c>
      <c r="H277">
        <f t="shared" si="175"/>
        <v>0.1671805832489911</v>
      </c>
      <c r="I277">
        <f t="shared" si="176"/>
        <v>9.5787418367026973</v>
      </c>
      <c r="J277" s="11">
        <f t="shared" si="177"/>
        <v>1.3758223834757108</v>
      </c>
      <c r="K277" s="9">
        <f t="shared" si="178"/>
        <v>78.82881593278772</v>
      </c>
      <c r="L277">
        <f t="shared" si="179"/>
        <v>3.0164642041486767</v>
      </c>
      <c r="M277" s="9">
        <f t="shared" si="180"/>
        <v>172.83066795000792</v>
      </c>
      <c r="N277" s="16">
        <f t="shared" si="181"/>
        <v>3.4634500561403856</v>
      </c>
      <c r="O277" s="16">
        <f t="shared" si="158"/>
        <v>-1.2879380209557245</v>
      </c>
      <c r="P277" s="16">
        <f t="shared" si="159"/>
        <v>0.16290597804200407</v>
      </c>
      <c r="Q277" s="16">
        <f t="shared" si="182"/>
        <v>-0.12142538499055089</v>
      </c>
      <c r="R277" s="16">
        <f t="shared" si="183"/>
        <v>-7.097034766576199E-2</v>
      </c>
      <c r="S277" s="16">
        <f t="shared" si="191"/>
        <v>-0.12298902145865799</v>
      </c>
      <c r="T277" s="16">
        <f t="shared" si="184"/>
        <v>1.5556374998762824E-2</v>
      </c>
      <c r="U277" s="16">
        <f t="shared" si="192"/>
        <v>-0.7453709584509064</v>
      </c>
      <c r="V277" s="16">
        <f t="shared" si="185"/>
        <v>-0.43565219962316426</v>
      </c>
      <c r="W277" s="16">
        <f t="shared" si="160"/>
        <v>-0.44506974282918049</v>
      </c>
      <c r="X277" s="16">
        <f t="shared" si="161"/>
        <v>2.5170134098523587</v>
      </c>
      <c r="Y277" s="9">
        <f>-(B$6/B$7)*(SIN(H277)*COS(L277)-COS(H277)*SIN(L277)*U277)/(COS(L277))^2*T277*crank</f>
        <v>9.1067556541109713E-3</v>
      </c>
      <c r="Z277">
        <f t="shared" si="162"/>
        <v>-0.41827767055309834</v>
      </c>
      <c r="AA277" s="16">
        <f t="shared" si="163"/>
        <v>-4.660759448024173</v>
      </c>
      <c r="AB277" s="16">
        <f t="shared" si="164"/>
        <v>26.358102791263885</v>
      </c>
      <c r="AC277" s="16">
        <f t="shared" si="165"/>
        <v>-19.64508079553525</v>
      </c>
      <c r="AD277" s="16">
        <f t="shared" si="166"/>
        <v>-11.55110539192216</v>
      </c>
      <c r="AE277" s="16">
        <f t="shared" si="186"/>
        <v>-5.3300539995859578E-3</v>
      </c>
      <c r="AF277" s="16">
        <f t="shared" si="187"/>
        <v>5.7523071002136281E-3</v>
      </c>
      <c r="AG277" s="16">
        <f t="shared" si="167"/>
        <v>-5.5816194961120467E-2</v>
      </c>
      <c r="AH277" s="16">
        <f t="shared" si="168"/>
        <v>6.0238019090745137E-2</v>
      </c>
      <c r="AI277" s="16">
        <f t="shared" si="169"/>
        <v>-9.0847276410563698</v>
      </c>
      <c r="AJ277" s="16">
        <f t="shared" si="193"/>
        <v>19.48964847405766</v>
      </c>
      <c r="AK277" s="16">
        <f t="shared" si="194"/>
        <v>1</v>
      </c>
      <c r="AL277" s="9">
        <f t="shared" si="170"/>
        <v>220</v>
      </c>
      <c r="AM277" s="16">
        <f t="shared" si="188"/>
        <v>4.7117680777920006</v>
      </c>
      <c r="AN277" s="16">
        <f t="shared" si="189"/>
        <v>59.489529522389319</v>
      </c>
      <c r="AO277" s="16">
        <f t="shared" si="190"/>
        <v>-54.777761444597317</v>
      </c>
    </row>
    <row r="278" spans="1:41">
      <c r="A278" s="4">
        <v>264</v>
      </c>
      <c r="B278" s="5">
        <f t="shared" si="171"/>
        <v>4.6076692252650302</v>
      </c>
      <c r="C278" s="2">
        <f t="shared" si="172"/>
        <v>11.174426432415922</v>
      </c>
      <c r="D278" s="10">
        <f t="shared" si="173"/>
        <v>2.3914754774719742</v>
      </c>
      <c r="E278" s="5">
        <f t="shared" si="174"/>
        <v>3.0348852864831843</v>
      </c>
      <c r="F278" s="15">
        <f t="shared" si="156"/>
        <v>-2.7016434313895168</v>
      </c>
      <c r="G278" s="15">
        <f t="shared" si="157"/>
        <v>1.9686414610197054</v>
      </c>
      <c r="H278">
        <f t="shared" si="175"/>
        <v>0.16748871554035841</v>
      </c>
      <c r="I278">
        <f t="shared" si="176"/>
        <v>9.5963965165297402</v>
      </c>
      <c r="J278" s="11">
        <f t="shared" si="177"/>
        <v>1.3736694422829785</v>
      </c>
      <c r="K278" s="9">
        <f t="shared" si="178"/>
        <v>78.705461488904305</v>
      </c>
      <c r="L278">
        <f t="shared" si="179"/>
        <v>3.01623453394284</v>
      </c>
      <c r="M278" s="9">
        <f t="shared" si="180"/>
        <v>172.8175088165336</v>
      </c>
      <c r="N278" s="16">
        <f t="shared" si="181"/>
        <v>3.4633156957421045</v>
      </c>
      <c r="O278" s="16">
        <f t="shared" si="158"/>
        <v>-1.29553428210805</v>
      </c>
      <c r="P278" s="16">
        <f t="shared" si="159"/>
        <v>0.20686054412098154</v>
      </c>
      <c r="Q278" s="16">
        <f t="shared" si="182"/>
        <v>-0.15418427541846022</v>
      </c>
      <c r="R278" s="16">
        <f t="shared" si="183"/>
        <v>-9.02829043003648E-2</v>
      </c>
      <c r="S278" s="16">
        <f t="shared" si="191"/>
        <v>-0.1237144109655037</v>
      </c>
      <c r="T278" s="16">
        <f t="shared" si="184"/>
        <v>1.9753726876519995E-2</v>
      </c>
      <c r="U278" s="16">
        <f t="shared" si="192"/>
        <v>-0.74535371679331053</v>
      </c>
      <c r="V278" s="16">
        <f t="shared" si="185"/>
        <v>-0.43644332796283863</v>
      </c>
      <c r="W278" s="16">
        <f t="shared" si="160"/>
        <v>-0.42543061744946081</v>
      </c>
      <c r="X278" s="16">
        <f t="shared" si="161"/>
        <v>2.5196854299814753</v>
      </c>
      <c r="Y278" s="9">
        <f>-(B$6/B$7)*(SIN(H278)*COS(L278)-COS(H278)*SIN(L278)*U278)/(COS(L278))^2*T278*crank</f>
        <v>1.1586019019659079E-2</v>
      </c>
      <c r="Z278">
        <f t="shared" si="162"/>
        <v>-0.53109161999876375</v>
      </c>
      <c r="AA278" s="16">
        <f t="shared" si="163"/>
        <v>-4.4550990079713193</v>
      </c>
      <c r="AB278" s="16">
        <f t="shared" si="164"/>
        <v>26.386084120623472</v>
      </c>
      <c r="AC278" s="16">
        <f t="shared" si="165"/>
        <v>-19.664569180729053</v>
      </c>
      <c r="AD278" s="16">
        <f t="shared" si="166"/>
        <v>-11.625892267003357</v>
      </c>
      <c r="AE278" s="16">
        <f t="shared" si="186"/>
        <v>-6.7805006248978549E-3</v>
      </c>
      <c r="AF278" s="16">
        <f t="shared" si="187"/>
        <v>7.3039888374863762E-3</v>
      </c>
      <c r="AG278" s="16">
        <f t="shared" si="167"/>
        <v>-7.1005236502800342E-2</v>
      </c>
      <c r="AH278" s="16">
        <f t="shared" si="168"/>
        <v>7.6487192245830185E-2</v>
      </c>
      <c r="AI278" s="16">
        <f t="shared" si="169"/>
        <v>-9.1436439375431533</v>
      </c>
      <c r="AJ278" s="16">
        <f t="shared" si="193"/>
        <v>19.507288110861349</v>
      </c>
      <c r="AK278" s="16">
        <f t="shared" si="194"/>
        <v>1</v>
      </c>
      <c r="AL278" s="9">
        <f t="shared" si="170"/>
        <v>220</v>
      </c>
      <c r="AM278" s="16">
        <f t="shared" si="188"/>
        <v>5.9982013865870147</v>
      </c>
      <c r="AN278" s="16">
        <f t="shared" si="189"/>
        <v>59.489529522389319</v>
      </c>
      <c r="AO278" s="16">
        <f t="shared" si="190"/>
        <v>-53.491328135802306</v>
      </c>
    </row>
    <row r="279" spans="1:41">
      <c r="A279" s="4">
        <v>265</v>
      </c>
      <c r="B279" s="5">
        <f t="shared" si="171"/>
        <v>4.6251225177849733</v>
      </c>
      <c r="C279" s="2">
        <f t="shared" si="172"/>
        <v>11.192262652137668</v>
      </c>
      <c r="D279" s="10">
        <f t="shared" si="173"/>
        <v>2.3974208840458893</v>
      </c>
      <c r="E279" s="5">
        <f t="shared" si="174"/>
        <v>3.0384525304275334</v>
      </c>
      <c r="F279" s="15">
        <f t="shared" si="156"/>
        <v>-2.7011415905724752</v>
      </c>
      <c r="G279" s="15">
        <f t="shared" si="157"/>
        <v>1.9738532771757038</v>
      </c>
      <c r="H279">
        <f t="shared" si="175"/>
        <v>0.16787014071676798</v>
      </c>
      <c r="I279">
        <f t="shared" si="176"/>
        <v>9.6182505693380413</v>
      </c>
      <c r="J279" s="11">
        <f t="shared" si="177"/>
        <v>1.3715041253282045</v>
      </c>
      <c r="K279" s="9">
        <f t="shared" si="178"/>
        <v>78.581397966087621</v>
      </c>
      <c r="L279">
        <f t="shared" si="179"/>
        <v>3.0159502413473622</v>
      </c>
      <c r="M279" s="9">
        <f t="shared" si="180"/>
        <v>172.80122005066588</v>
      </c>
      <c r="N279" s="16">
        <f t="shared" si="181"/>
        <v>3.4631490385165646</v>
      </c>
      <c r="O279" s="16">
        <f t="shared" si="158"/>
        <v>-1.3027895197877268</v>
      </c>
      <c r="P279" s="16">
        <f t="shared" si="159"/>
        <v>0.25085528845744925</v>
      </c>
      <c r="Q279" s="16">
        <f t="shared" si="182"/>
        <v>-0.1869705562284486</v>
      </c>
      <c r="R279" s="16">
        <f t="shared" si="183"/>
        <v>-0.1097297586692068</v>
      </c>
      <c r="S279" s="16">
        <f t="shared" si="191"/>
        <v>-0.12440723512952</v>
      </c>
      <c r="T279" s="16">
        <f t="shared" si="184"/>
        <v>2.3954915495247794E-2</v>
      </c>
      <c r="U279" s="16">
        <f t="shared" si="192"/>
        <v>-0.74533232836413976</v>
      </c>
      <c r="V279" s="16">
        <f t="shared" si="185"/>
        <v>-0.4374225448622322</v>
      </c>
      <c r="W279" s="16">
        <f t="shared" si="160"/>
        <v>-0.40599238113543012</v>
      </c>
      <c r="X279" s="16">
        <f t="shared" si="161"/>
        <v>2.5216177811854776</v>
      </c>
      <c r="Y279" s="9">
        <f>-(B$6/B$7)*(SIN(H279)*COS(L279)-COS(H279)*SIN(L279)*U279)/(COS(L279))^2*T279*crank</f>
        <v>1.4083324713697635E-2</v>
      </c>
      <c r="Z279">
        <f t="shared" si="162"/>
        <v>-0.64397727983127306</v>
      </c>
      <c r="AA279" s="16">
        <f t="shared" si="163"/>
        <v>-4.2515422732949819</v>
      </c>
      <c r="AB279" s="16">
        <f t="shared" si="164"/>
        <v>26.406319655112306</v>
      </c>
      <c r="AC279" s="16">
        <f t="shared" si="165"/>
        <v>-19.677950835589108</v>
      </c>
      <c r="AD279" s="16">
        <f t="shared" si="166"/>
        <v>-11.712264650276923</v>
      </c>
      <c r="AE279" s="16">
        <f t="shared" si="186"/>
        <v>-8.2410509956814745E-3</v>
      </c>
      <c r="AF279" s="16">
        <f t="shared" si="187"/>
        <v>8.8568167623413047E-3</v>
      </c>
      <c r="AG279" s="16">
        <f t="shared" si="167"/>
        <v>-8.6300084219639236E-2</v>
      </c>
      <c r="AH279" s="16">
        <f t="shared" si="168"/>
        <v>9.274836824920793E-2</v>
      </c>
      <c r="AI279" s="16">
        <f t="shared" si="169"/>
        <v>-9.2116967309301838</v>
      </c>
      <c r="AJ279" s="16">
        <f t="shared" si="193"/>
        <v>19.518456169215426</v>
      </c>
      <c r="AK279" s="16">
        <f t="shared" si="194"/>
        <v>1</v>
      </c>
      <c r="AL279" s="9">
        <f t="shared" si="170"/>
        <v>220</v>
      </c>
      <c r="AM279" s="16">
        <f t="shared" si="188"/>
        <v>7.2939315349834803</v>
      </c>
      <c r="AN279" s="16">
        <f t="shared" si="189"/>
        <v>59.489529522389319</v>
      </c>
      <c r="AO279" s="16">
        <f t="shared" si="190"/>
        <v>-52.19559798740584</v>
      </c>
    </row>
    <row r="280" spans="1:41">
      <c r="A280" s="4">
        <v>266</v>
      </c>
      <c r="B280" s="5">
        <f t="shared" si="171"/>
        <v>4.6425758103049164</v>
      </c>
      <c r="C280" s="2">
        <f t="shared" si="172"/>
        <v>11.210676941039365</v>
      </c>
      <c r="D280" s="10">
        <f t="shared" si="173"/>
        <v>2.403558980346455</v>
      </c>
      <c r="E280" s="5">
        <f t="shared" si="174"/>
        <v>3.042135388207873</v>
      </c>
      <c r="F280" s="15">
        <f t="shared" si="156"/>
        <v>-2.7007307849220514</v>
      </c>
      <c r="G280" s="15">
        <f t="shared" si="157"/>
        <v>1.9790730578767637</v>
      </c>
      <c r="H280">
        <f t="shared" si="175"/>
        <v>0.16832491499276472</v>
      </c>
      <c r="I280">
        <f t="shared" si="176"/>
        <v>9.6443072159837726</v>
      </c>
      <c r="J280" s="11">
        <f t="shared" si="177"/>
        <v>1.3693269980319984</v>
      </c>
      <c r="K280" s="9">
        <f t="shared" si="178"/>
        <v>78.456657760552289</v>
      </c>
      <c r="L280">
        <f t="shared" si="179"/>
        <v>3.0156112891883504</v>
      </c>
      <c r="M280" s="9">
        <f t="shared" si="180"/>
        <v>172.78179952249766</v>
      </c>
      <c r="N280" s="16">
        <f t="shared" si="181"/>
        <v>3.4629498445401512</v>
      </c>
      <c r="O280" s="16">
        <f t="shared" si="158"/>
        <v>-1.3097072939279766</v>
      </c>
      <c r="P280" s="16">
        <f t="shared" si="159"/>
        <v>0.29487731766276831</v>
      </c>
      <c r="Q280" s="16">
        <f t="shared" si="182"/>
        <v>-0.21977405848276707</v>
      </c>
      <c r="R280" s="16">
        <f t="shared" si="183"/>
        <v>-0.12933022403747205</v>
      </c>
      <c r="S280" s="16">
        <f t="shared" si="191"/>
        <v>-0.12506783389928841</v>
      </c>
      <c r="T280" s="16">
        <f t="shared" si="184"/>
        <v>2.8158709627025179E-2</v>
      </c>
      <c r="U280" s="16">
        <f t="shared" si="192"/>
        <v>-0.74530676087507042</v>
      </c>
      <c r="V280" s="16">
        <f t="shared" si="185"/>
        <v>-0.43858993652871758</v>
      </c>
      <c r="W280" s="16">
        <f t="shared" si="160"/>
        <v>-0.38676112498700094</v>
      </c>
      <c r="X280" s="16">
        <f t="shared" si="161"/>
        <v>2.5228124129457261</v>
      </c>
      <c r="Y280" s="9">
        <f>-(B$6/B$7)*(SIN(H280)*COS(L280)-COS(H280)*SIN(L280)*U280)/(COS(L280))^2*T280*crank</f>
        <v>1.660133510652213E-2</v>
      </c>
      <c r="Z280">
        <f t="shared" si="162"/>
        <v>-0.75689467991089521</v>
      </c>
      <c r="AA280" s="16">
        <f t="shared" si="163"/>
        <v>-4.0501530298442869</v>
      </c>
      <c r="AB280" s="16">
        <f t="shared" si="164"/>
        <v>26.418829809651445</v>
      </c>
      <c r="AC280" s="16">
        <f t="shared" si="165"/>
        <v>-19.685237114375241</v>
      </c>
      <c r="AD280" s="16">
        <f t="shared" si="166"/>
        <v>-11.810223962343363</v>
      </c>
      <c r="AE280" s="16">
        <f t="shared" si="186"/>
        <v>-9.7131596002226796E-3</v>
      </c>
      <c r="AF280" s="16">
        <f t="shared" si="187"/>
        <v>1.0410276133848043E-2</v>
      </c>
      <c r="AG280" s="16">
        <f t="shared" si="167"/>
        <v>-0.10171596947734915</v>
      </c>
      <c r="AH280" s="16">
        <f t="shared" si="168"/>
        <v>0.10901615674646056</v>
      </c>
      <c r="AI280" s="16">
        <f t="shared" si="169"/>
        <v>-9.2888879495357131</v>
      </c>
      <c r="AJ280" s="16">
        <f t="shared" si="193"/>
        <v>19.523159526859612</v>
      </c>
      <c r="AK280" s="16">
        <f t="shared" si="194"/>
        <v>1</v>
      </c>
      <c r="AL280" s="9">
        <f t="shared" si="170"/>
        <v>220</v>
      </c>
      <c r="AM280" s="16">
        <f t="shared" si="188"/>
        <v>8.5995155054993777</v>
      </c>
      <c r="AN280" s="16">
        <f t="shared" si="189"/>
        <v>59.489529522389319</v>
      </c>
      <c r="AO280" s="16">
        <f t="shared" si="190"/>
        <v>-50.890014016889943</v>
      </c>
    </row>
    <row r="281" spans="1:41">
      <c r="A281" s="4">
        <v>267</v>
      </c>
      <c r="B281" s="5">
        <f t="shared" si="171"/>
        <v>4.6600291028248595</v>
      </c>
      <c r="C281" s="2">
        <f t="shared" si="172"/>
        <v>11.229663689950232</v>
      </c>
      <c r="D281" s="10">
        <f t="shared" si="173"/>
        <v>2.4098878966500776</v>
      </c>
      <c r="E281" s="5">
        <f t="shared" si="174"/>
        <v>3.0459327379900465</v>
      </c>
      <c r="F281" s="15">
        <f t="shared" si="156"/>
        <v>-2.7004111395736263</v>
      </c>
      <c r="G281" s="15">
        <f t="shared" si="157"/>
        <v>1.984299213127118</v>
      </c>
      <c r="H281">
        <f t="shared" si="175"/>
        <v>0.16885307312472467</v>
      </c>
      <c r="I281">
        <f t="shared" si="176"/>
        <v>9.674568447860592</v>
      </c>
      <c r="J281" s="11">
        <f t="shared" si="177"/>
        <v>1.3671386197951654</v>
      </c>
      <c r="K281" s="9">
        <f t="shared" si="178"/>
        <v>78.331272923603478</v>
      </c>
      <c r="L281">
        <f t="shared" si="179"/>
        <v>3.0152176572226659</v>
      </c>
      <c r="M281" s="9">
        <f t="shared" si="180"/>
        <v>172.75924607218249</v>
      </c>
      <c r="N281" s="16">
        <f t="shared" si="181"/>
        <v>3.462717841708169</v>
      </c>
      <c r="O281" s="16">
        <f t="shared" si="158"/>
        <v>-1.3162912671521638</v>
      </c>
      <c r="P281" s="16">
        <f t="shared" si="159"/>
        <v>0.33891377678376455</v>
      </c>
      <c r="Q281" s="16">
        <f t="shared" si="182"/>
        <v>-0.25258463522714536</v>
      </c>
      <c r="R281" s="16">
        <f t="shared" si="183"/>
        <v>-0.14910359863214862</v>
      </c>
      <c r="S281" s="16">
        <f t="shared" si="191"/>
        <v>-0.12569655702957688</v>
      </c>
      <c r="T281" s="16">
        <f t="shared" si="184"/>
        <v>3.2363881714247617E-2</v>
      </c>
      <c r="U281" s="16">
        <f t="shared" si="192"/>
        <v>-0.74527697759628309</v>
      </c>
      <c r="V281" s="16">
        <f t="shared" si="185"/>
        <v>-0.4399455225665862</v>
      </c>
      <c r="W281" s="16">
        <f t="shared" si="160"/>
        <v>-0.36774252516410955</v>
      </c>
      <c r="X281" s="16">
        <f t="shared" si="161"/>
        <v>2.5232717774303772</v>
      </c>
      <c r="Y281" s="9">
        <f>-(B$6/B$7)*(SIN(H281)*COS(L281)-COS(H281)*SIN(L281)*U281)/(COS(L281))^2*T281*crank</f>
        <v>1.914271703378689E-2</v>
      </c>
      <c r="Z281">
        <f t="shared" si="162"/>
        <v>-0.86980386958633882</v>
      </c>
      <c r="AA281" s="16">
        <f t="shared" si="163"/>
        <v>-3.8509907182270875</v>
      </c>
      <c r="AB281" s="16">
        <f t="shared" si="164"/>
        <v>26.423640263285776</v>
      </c>
      <c r="AC281" s="16">
        <f t="shared" si="165"/>
        <v>-19.686443021985255</v>
      </c>
      <c r="AD281" s="16">
        <f t="shared" si="166"/>
        <v>-11.919750738245387</v>
      </c>
      <c r="AE281" s="16">
        <f t="shared" si="186"/>
        <v>-1.11982799366354E-2</v>
      </c>
      <c r="AF281" s="16">
        <f t="shared" si="187"/>
        <v>1.1963852893233871E-2</v>
      </c>
      <c r="AG281" s="16">
        <f t="shared" si="167"/>
        <v>-0.11726811327258582</v>
      </c>
      <c r="AH281" s="16">
        <f t="shared" si="168"/>
        <v>0.1252851745267084</v>
      </c>
      <c r="AI281" s="16">
        <f t="shared" si="169"/>
        <v>-9.3752032236406464</v>
      </c>
      <c r="AJ281" s="16">
        <f t="shared" si="193"/>
        <v>19.521408430641745</v>
      </c>
      <c r="AK281" s="16">
        <f t="shared" si="194"/>
        <v>1</v>
      </c>
      <c r="AL281" s="9">
        <f t="shared" si="170"/>
        <v>220</v>
      </c>
      <c r="AM281" s="16">
        <f t="shared" si="188"/>
        <v>9.9155267045290216</v>
      </c>
      <c r="AN281" s="16">
        <f t="shared" si="189"/>
        <v>59.489529522389319</v>
      </c>
      <c r="AO281" s="16">
        <f t="shared" si="190"/>
        <v>-49.574002817860297</v>
      </c>
    </row>
    <row r="282" spans="1:41">
      <c r="A282" s="4">
        <v>268</v>
      </c>
      <c r="B282" s="5">
        <f t="shared" si="171"/>
        <v>4.6774823953448026</v>
      </c>
      <c r="C282" s="2">
        <f t="shared" si="172"/>
        <v>11.249217115322624</v>
      </c>
      <c r="D282" s="10">
        <f t="shared" si="173"/>
        <v>2.4164057051075414</v>
      </c>
      <c r="E282" s="5">
        <f t="shared" si="174"/>
        <v>3.0498434230645248</v>
      </c>
      <c r="F282" s="15">
        <f t="shared" si="156"/>
        <v>-2.7001827518942698</v>
      </c>
      <c r="G282" s="15">
        <f t="shared" si="157"/>
        <v>1.9895301509892509</v>
      </c>
      <c r="H282">
        <f t="shared" si="175"/>
        <v>0.16945462848214304</v>
      </c>
      <c r="I282">
        <f t="shared" si="176"/>
        <v>9.7090350309841469</v>
      </c>
      <c r="J282" s="11">
        <f t="shared" si="177"/>
        <v>1.3649395438335972</v>
      </c>
      <c r="K282" s="9">
        <f t="shared" si="178"/>
        <v>78.205275152176952</v>
      </c>
      <c r="L282">
        <f t="shared" si="179"/>
        <v>3.0147693420962751</v>
      </c>
      <c r="M282" s="9">
        <f t="shared" si="180"/>
        <v>172.73355950754845</v>
      </c>
      <c r="N282" s="16">
        <f t="shared" si="181"/>
        <v>3.4624527257889088</v>
      </c>
      <c r="O282" s="16">
        <f t="shared" si="158"/>
        <v>-1.3225451975252676</v>
      </c>
      <c r="P282" s="16">
        <f t="shared" si="159"/>
        <v>0.3829518579307753</v>
      </c>
      <c r="Q282" s="16">
        <f t="shared" si="182"/>
        <v>-0.28539216746872104</v>
      </c>
      <c r="R282" s="16">
        <f t="shared" si="183"/>
        <v>-0.16906913085082376</v>
      </c>
      <c r="S282" s="16">
        <f t="shared" si="191"/>
        <v>-0.12629376338915604</v>
      </c>
      <c r="T282" s="16">
        <f t="shared" si="184"/>
        <v>3.656920869354488E-2</v>
      </c>
      <c r="U282" s="16">
        <f t="shared" si="192"/>
        <v>-0.7452429373519589</v>
      </c>
      <c r="V282" s="16">
        <f t="shared" si="185"/>
        <v>-0.44148925602388828</v>
      </c>
      <c r="W282" s="16">
        <f t="shared" si="160"/>
        <v>-0.34894184226660957</v>
      </c>
      <c r="X282" s="16">
        <f t="shared" si="161"/>
        <v>2.5229988126788414</v>
      </c>
      <c r="Y282" s="9">
        <f>-(B$6/B$7)*(SIN(H282)*COS(L282)-COS(H282)*SIN(L282)*U282)/(COS(L282))^2*T282*crank</f>
        <v>2.171013827391698E-2</v>
      </c>
      <c r="Z282">
        <f t="shared" si="162"/>
        <v>-0.98266493482180994</v>
      </c>
      <c r="AA282" s="16">
        <f t="shared" si="163"/>
        <v>-3.6541104273162301</v>
      </c>
      <c r="AB282" s="16">
        <f t="shared" si="164"/>
        <v>26.420781783092064</v>
      </c>
      <c r="AC282" s="16">
        <f t="shared" si="165"/>
        <v>-19.681587085378723</v>
      </c>
      <c r="AD282" s="16">
        <f t="shared" si="166"/>
        <v>-12.040804655500251</v>
      </c>
      <c r="AE282" s="16">
        <f t="shared" si="186"/>
        <v>-1.2697861920447712E-2</v>
      </c>
      <c r="AF282" s="16">
        <f t="shared" si="187"/>
        <v>1.3517033927207139E-2</v>
      </c>
      <c r="AG282" s="16">
        <f t="shared" si="167"/>
        <v>-0.13297169908525372</v>
      </c>
      <c r="AH282" s="16">
        <f t="shared" si="168"/>
        <v>0.14155004828012646</v>
      </c>
      <c r="AI282" s="16">
        <f t="shared" si="169"/>
        <v>-9.4706119093203363</v>
      </c>
      <c r="AJ282" s="16">
        <f t="shared" si="193"/>
        <v>19.513216375979937</v>
      </c>
      <c r="AK282" s="16">
        <f t="shared" si="194"/>
        <v>1</v>
      </c>
      <c r="AL282" s="9">
        <f t="shared" si="170"/>
        <v>220</v>
      </c>
      <c r="AM282" s="16">
        <f t="shared" si="188"/>
        <v>11.242555293577462</v>
      </c>
      <c r="AN282" s="16">
        <f t="shared" si="189"/>
        <v>59.489529522389319</v>
      </c>
      <c r="AO282" s="16">
        <f t="shared" si="190"/>
        <v>-48.246974228811858</v>
      </c>
    </row>
    <row r="283" spans="1:41">
      <c r="A283" s="4">
        <v>269</v>
      </c>
      <c r="B283" s="5">
        <f t="shared" si="171"/>
        <v>4.6949356878647466</v>
      </c>
      <c r="C283" s="2">
        <f t="shared" si="172"/>
        <v>11.269331260993754</v>
      </c>
      <c r="D283" s="10">
        <f t="shared" si="173"/>
        <v>2.4231104203312515</v>
      </c>
      <c r="E283" s="5">
        <f t="shared" si="174"/>
        <v>3.053866252198751</v>
      </c>
      <c r="F283" s="15">
        <f t="shared" si="156"/>
        <v>-2.7000456914530813</v>
      </c>
      <c r="G283" s="15">
        <f t="shared" si="157"/>
        <v>1.9947642780688162</v>
      </c>
      <c r="H283">
        <f t="shared" si="175"/>
        <v>0.17012957313305621</v>
      </c>
      <c r="I283">
        <f t="shared" si="176"/>
        <v>9.7477065108864025</v>
      </c>
      <c r="J283" s="11">
        <f t="shared" si="177"/>
        <v>1.3627303170252452</v>
      </c>
      <c r="K283" s="9">
        <f t="shared" si="178"/>
        <v>78.078695780071214</v>
      </c>
      <c r="L283">
        <f t="shared" si="179"/>
        <v>3.0142663572928168</v>
      </c>
      <c r="M283" s="9">
        <f t="shared" si="180"/>
        <v>172.70474060115106</v>
      </c>
      <c r="N283" s="16">
        <f t="shared" si="181"/>
        <v>3.4621541605356381</v>
      </c>
      <c r="O283" s="16">
        <f t="shared" si="158"/>
        <v>-1.3284729313007475</v>
      </c>
      <c r="P283" s="16">
        <f t="shared" si="159"/>
        <v>0.42697880860483955</v>
      </c>
      <c r="Q283" s="16">
        <f t="shared" si="182"/>
        <v>-0.31818656993569733</v>
      </c>
      <c r="R283" s="16">
        <f t="shared" si="183"/>
        <v>-0.18924598454867125</v>
      </c>
      <c r="S283" s="16">
        <f t="shared" si="191"/>
        <v>-0.1268598202681763</v>
      </c>
      <c r="T283" s="16">
        <f t="shared" si="184"/>
        <v>4.0773472790969108E-2</v>
      </c>
      <c r="U283" s="16">
        <f t="shared" si="192"/>
        <v>-0.74520459452162813</v>
      </c>
      <c r="V283" s="16">
        <f t="shared" si="185"/>
        <v>-0.44322102346726688</v>
      </c>
      <c r="W283" s="16">
        <f t="shared" si="160"/>
        <v>-0.33036392142238602</v>
      </c>
      <c r="X283" s="16">
        <f t="shared" si="161"/>
        <v>2.5219969249484118</v>
      </c>
      <c r="Y283" s="9">
        <f>-(B$6/B$7)*(SIN(H283)*COS(L283)-COS(H283)*SIN(L283)*U283)/(COS(L283))^2*T283*crank</f>
        <v>2.430626404841885E-2</v>
      </c>
      <c r="Z283">
        <f t="shared" si="162"/>
        <v>-1.0954380146497631</v>
      </c>
      <c r="AA283" s="16">
        <f t="shared" si="163"/>
        <v>-3.459562895172279</v>
      </c>
      <c r="AB283" s="16">
        <f t="shared" si="164"/>
        <v>26.410290039313267</v>
      </c>
      <c r="AC283" s="16">
        <f t="shared" si="165"/>
        <v>-19.670691220280009</v>
      </c>
      <c r="AD283" s="16">
        <f t="shared" si="166"/>
        <v>-12.173324599687398</v>
      </c>
      <c r="AE283" s="16">
        <f t="shared" si="186"/>
        <v>-1.421334929833816E-2</v>
      </c>
      <c r="AF283" s="16">
        <f t="shared" si="187"/>
        <v>1.5069307321607012E-2</v>
      </c>
      <c r="AG283" s="16">
        <f t="shared" si="167"/>
        <v>-0.14884184579521603</v>
      </c>
      <c r="AH283" s="16">
        <f t="shared" si="168"/>
        <v>0.15780541725415825</v>
      </c>
      <c r="AI283" s="16">
        <f t="shared" si="169"/>
        <v>-9.5750671417313242</v>
      </c>
      <c r="AJ283" s="16">
        <f t="shared" si="193"/>
        <v>19.498599984325047</v>
      </c>
      <c r="AK283" s="16">
        <f t="shared" si="194"/>
        <v>1</v>
      </c>
      <c r="AL283" s="9">
        <f t="shared" si="170"/>
        <v>220</v>
      </c>
      <c r="AM283" s="16">
        <f t="shared" si="188"/>
        <v>12.581208401402106</v>
      </c>
      <c r="AN283" s="16">
        <f t="shared" si="189"/>
        <v>59.489529522389319</v>
      </c>
      <c r="AO283" s="16">
        <f t="shared" si="190"/>
        <v>-46.90832112098721</v>
      </c>
    </row>
    <row r="284" spans="1:41">
      <c r="A284" s="4">
        <v>270</v>
      </c>
      <c r="B284" s="5">
        <f t="shared" si="171"/>
        <v>4.7123889803846897</v>
      </c>
      <c r="C284" s="2">
        <f t="shared" si="172"/>
        <v>11.29</v>
      </c>
      <c r="D284" s="10">
        <f t="shared" si="173"/>
        <v>2.4299999999999997</v>
      </c>
      <c r="E284" s="5">
        <f t="shared" si="174"/>
        <v>3.0579999999999998</v>
      </c>
      <c r="F284" s="15">
        <f t="shared" si="156"/>
        <v>-2.6999999999999988</v>
      </c>
      <c r="G284" s="15">
        <f t="shared" si="157"/>
        <v>2.0000000000000013</v>
      </c>
      <c r="H284">
        <f t="shared" si="175"/>
        <v>0.17087787794308137</v>
      </c>
      <c r="I284">
        <f t="shared" si="176"/>
        <v>9.7905812182901837</v>
      </c>
      <c r="J284" s="11">
        <f t="shared" si="177"/>
        <v>1.3605114797691826</v>
      </c>
      <c r="K284" s="9">
        <f t="shared" si="178"/>
        <v>77.951565769872445</v>
      </c>
      <c r="L284">
        <f t="shared" si="179"/>
        <v>3.0137087330727552</v>
      </c>
      <c r="M284" s="9">
        <f t="shared" si="180"/>
        <v>172.67279108678724</v>
      </c>
      <c r="N284" s="16">
        <f t="shared" si="181"/>
        <v>3.461821777856338</v>
      </c>
      <c r="O284" s="16">
        <f t="shared" si="158"/>
        <v>-1.3340783956749276</v>
      </c>
      <c r="P284" s="16">
        <f t="shared" si="159"/>
        <v>0.47098193970984459</v>
      </c>
      <c r="Q284" s="16">
        <f t="shared" si="182"/>
        <v>-0.35095779661118193</v>
      </c>
      <c r="R284" s="16">
        <f t="shared" si="183"/>
        <v>-0.20965320446518879</v>
      </c>
      <c r="S284" s="16">
        <f t="shared" si="191"/>
        <v>-0.12739510268626209</v>
      </c>
      <c r="T284" s="16">
        <f t="shared" si="184"/>
        <v>4.4975462287098471E-2</v>
      </c>
      <c r="U284" s="16">
        <f t="shared" si="192"/>
        <v>-0.74516189904732799</v>
      </c>
      <c r="V284" s="16">
        <f t="shared" si="185"/>
        <v>-0.44514064508364964</v>
      </c>
      <c r="W284" s="16">
        <f t="shared" si="160"/>
        <v>-0.31201319305609154</v>
      </c>
      <c r="X284" s="16">
        <f t="shared" si="161"/>
        <v>2.5202699702805087</v>
      </c>
      <c r="Y284" s="9">
        <f>-(B$6/B$7)*(SIN(H284)*COS(L284)-COS(H284)*SIN(L284)*U284)/(COS(L284))^2*T284*crank</f>
        <v>2.6933753552380577E-2</v>
      </c>
      <c r="Z284">
        <f t="shared" si="162"/>
        <v>-1.2080833169528293</v>
      </c>
      <c r="AA284" s="16">
        <f t="shared" si="163"/>
        <v>-3.2673945170937038</v>
      </c>
      <c r="AB284" s="16">
        <f t="shared" si="164"/>
        <v>26.39220541232071</v>
      </c>
      <c r="AC284" s="16">
        <f t="shared" si="165"/>
        <v>-19.653780593600299</v>
      </c>
      <c r="AD284" s="16">
        <f t="shared" si="166"/>
        <v>-12.317228766370178</v>
      </c>
      <c r="AE284" s="16">
        <f t="shared" si="186"/>
        <v>-1.5746177072631679E-2</v>
      </c>
      <c r="AF284" s="16">
        <f t="shared" si="187"/>
        <v>1.6620162605235193E-2</v>
      </c>
      <c r="AG284" s="16">
        <f t="shared" si="167"/>
        <v>-0.16489358071167906</v>
      </c>
      <c r="AH284" s="16">
        <f t="shared" si="168"/>
        <v>0.1740459358069156</v>
      </c>
      <c r="AI284" s="16">
        <f t="shared" si="169"/>
        <v>-9.6885059168834307</v>
      </c>
      <c r="AJ284" s="16">
        <f t="shared" si="193"/>
        <v>19.477578879049261</v>
      </c>
      <c r="AK284" s="16">
        <f t="shared" si="194"/>
        <v>0</v>
      </c>
      <c r="AL284" s="9">
        <f t="shared" si="170"/>
        <v>0</v>
      </c>
      <c r="AM284" s="16">
        <f t="shared" si="188"/>
        <v>9.5276208139359113</v>
      </c>
      <c r="AN284" s="16">
        <f t="shared" si="189"/>
        <v>59.489529522389319</v>
      </c>
      <c r="AO284" s="16">
        <f t="shared" si="190"/>
        <v>-49.961908708453407</v>
      </c>
    </row>
    <row r="285" spans="1:41">
      <c r="A285" s="4">
        <v>271</v>
      </c>
      <c r="B285" s="5">
        <f t="shared" si="171"/>
        <v>4.7298422729046328</v>
      </c>
      <c r="C285" s="2">
        <f t="shared" si="172"/>
        <v>11.311217036443235</v>
      </c>
      <c r="D285" s="10">
        <f t="shared" si="173"/>
        <v>2.4370723454810785</v>
      </c>
      <c r="E285" s="5">
        <f t="shared" si="174"/>
        <v>3.0622434072886469</v>
      </c>
      <c r="F285" s="15">
        <f t="shared" si="156"/>
        <v>-2.7000456914530813</v>
      </c>
      <c r="G285" s="15">
        <f t="shared" si="157"/>
        <v>2.0052357219311863</v>
      </c>
      <c r="H285">
        <f t="shared" si="175"/>
        <v>0.17169949268753712</v>
      </c>
      <c r="I285">
        <f t="shared" si="176"/>
        <v>9.8376562755332166</v>
      </c>
      <c r="J285" s="11">
        <f t="shared" si="177"/>
        <v>1.3582835658567209</v>
      </c>
      <c r="K285" s="9">
        <f t="shared" si="178"/>
        <v>77.823915705569917</v>
      </c>
      <c r="L285">
        <f t="shared" si="179"/>
        <v>3.0130965164035057</v>
      </c>
      <c r="M285" s="9">
        <f t="shared" si="180"/>
        <v>172.63771365549172</v>
      </c>
      <c r="N285" s="16">
        <f t="shared" si="181"/>
        <v>3.4614551780409082</v>
      </c>
      <c r="O285" s="16">
        <f t="shared" si="158"/>
        <v>-1.33936559156053</v>
      </c>
      <c r="P285" s="16">
        <f t="shared" si="159"/>
        <v>0.51494863323660733</v>
      </c>
      <c r="Q285" s="16">
        <f t="shared" si="182"/>
        <v>-0.38369584603450435</v>
      </c>
      <c r="R285" s="16">
        <f t="shared" si="183"/>
        <v>-0.23030968185019657</v>
      </c>
      <c r="S285" s="16">
        <f t="shared" si="191"/>
        <v>-0.12789999270243535</v>
      </c>
      <c r="T285" s="16">
        <f t="shared" si="184"/>
        <v>4.9173972250812915E-2</v>
      </c>
      <c r="U285" s="16">
        <f t="shared" si="192"/>
        <v>-0.74511479644651224</v>
      </c>
      <c r="V285" s="16">
        <f t="shared" si="185"/>
        <v>-0.44724787480768868</v>
      </c>
      <c r="W285" s="16">
        <f t="shared" si="160"/>
        <v>-0.29389367430912972</v>
      </c>
      <c r="X285" s="16">
        <f t="shared" si="161"/>
        <v>2.5178222353445019</v>
      </c>
      <c r="Y285" s="9">
        <f>-(B$6/B$7)*(SIN(H285)*COS(L285)-COS(H285)*SIN(L285)*U285)/(COS(L285))^2*T285*crank</f>
        <v>2.9595256522119282E-2</v>
      </c>
      <c r="Z285">
        <f t="shared" si="162"/>
        <v>-1.3205611335811351</v>
      </c>
      <c r="AA285" s="16">
        <f t="shared" si="163"/>
        <v>-3.0776473604869108</v>
      </c>
      <c r="AB285" s="16">
        <f t="shared" si="164"/>
        <v>26.366572792011063</v>
      </c>
      <c r="AC285" s="16">
        <f t="shared" si="165"/>
        <v>-19.630883482015118</v>
      </c>
      <c r="AD285" s="16">
        <f t="shared" si="166"/>
        <v>-12.472414798032164</v>
      </c>
      <c r="AE285" s="16">
        <f t="shared" si="186"/>
        <v>-1.7297768941009574E-2</v>
      </c>
      <c r="AF285" s="16">
        <f t="shared" si="187"/>
        <v>1.8169090983764114E-2</v>
      </c>
      <c r="AG285" s="16">
        <f t="shared" si="167"/>
        <v>-0.18114181276189792</v>
      </c>
      <c r="AH285" s="16">
        <f t="shared" si="168"/>
        <v>0.19026627585665964</v>
      </c>
      <c r="AI285" s="16">
        <f t="shared" si="169"/>
        <v>-9.8108492008489225</v>
      </c>
      <c r="AJ285" s="16">
        <f t="shared" si="193"/>
        <v>19.450175560172141</v>
      </c>
      <c r="AK285" s="16">
        <f t="shared" si="194"/>
        <v>0</v>
      </c>
      <c r="AL285" s="9">
        <f t="shared" si="170"/>
        <v>0</v>
      </c>
      <c r="AM285" s="16">
        <f t="shared" si="188"/>
        <v>10.457451810671319</v>
      </c>
      <c r="AN285" s="16">
        <f t="shared" si="189"/>
        <v>59.489529522389319</v>
      </c>
      <c r="AO285" s="16">
        <f t="shared" si="190"/>
        <v>-49.032077711718003</v>
      </c>
    </row>
    <row r="286" spans="1:41">
      <c r="A286" s="4">
        <v>272</v>
      </c>
      <c r="B286" s="5">
        <f t="shared" si="171"/>
        <v>4.7472955654245768</v>
      </c>
      <c r="C286" s="2">
        <f t="shared" si="172"/>
        <v>11.332975907408628</v>
      </c>
      <c r="D286" s="10">
        <f t="shared" si="173"/>
        <v>2.4443253024695424</v>
      </c>
      <c r="E286" s="5">
        <f t="shared" si="174"/>
        <v>3.0665951814817256</v>
      </c>
      <c r="F286" s="15">
        <f t="shared" si="156"/>
        <v>-2.7001827518942698</v>
      </c>
      <c r="G286" s="15">
        <f t="shared" si="157"/>
        <v>2.0104698490107515</v>
      </c>
      <c r="H286">
        <f t="shared" si="175"/>
        <v>0.17259434617608913</v>
      </c>
      <c r="I286">
        <f t="shared" si="176"/>
        <v>9.8889276037098046</v>
      </c>
      <c r="J286" s="11">
        <f t="shared" si="177"/>
        <v>1.3560471023545551</v>
      </c>
      <c r="K286" s="9">
        <f t="shared" si="178"/>
        <v>77.695775785860761</v>
      </c>
      <c r="L286">
        <f t="shared" si="179"/>
        <v>3.0124297708809231</v>
      </c>
      <c r="M286" s="9">
        <f t="shared" si="180"/>
        <v>172.59951195103849</v>
      </c>
      <c r="N286" s="16">
        <f t="shared" si="181"/>
        <v>3.4610539300454528</v>
      </c>
      <c r="O286" s="16">
        <f t="shared" si="158"/>
        <v>-1.3443385863904445</v>
      </c>
      <c r="P286" s="16">
        <f t="shared" si="159"/>
        <v>0.55886634960669002</v>
      </c>
      <c r="Q286" s="16">
        <f t="shared" si="182"/>
        <v>-0.41639076636389083</v>
      </c>
      <c r="R286" s="16">
        <f t="shared" si="183"/>
        <v>-0.25123412034624509</v>
      </c>
      <c r="S286" s="16">
        <f t="shared" si="191"/>
        <v>-0.12837487872792616</v>
      </c>
      <c r="T286" s="16">
        <f t="shared" si="184"/>
        <v>5.336780524057682E-2</v>
      </c>
      <c r="U286" s="16">
        <f t="shared" si="192"/>
        <v>-0.74506322783064627</v>
      </c>
      <c r="V286" s="16">
        <f t="shared" si="185"/>
        <v>-0.44954240047384242</v>
      </c>
      <c r="W286" s="16">
        <f t="shared" si="160"/>
        <v>-0.27600897107994532</v>
      </c>
      <c r="X286" s="16">
        <f t="shared" si="161"/>
        <v>2.5146584176171811</v>
      </c>
      <c r="Y286" s="9">
        <f>-(B$6/B$7)*(SIN(H286)*COS(L286)-COS(H286)*SIN(L286)*U286)/(COS(L286))^2*T286*crank</f>
        <v>3.2293409846547064E-2</v>
      </c>
      <c r="Z286">
        <f t="shared" si="162"/>
        <v>-1.4328318548129233</v>
      </c>
      <c r="AA286" s="16">
        <f t="shared" si="163"/>
        <v>-2.890359186232113</v>
      </c>
      <c r="AB286" s="16">
        <f t="shared" si="164"/>
        <v>26.333441370246234</v>
      </c>
      <c r="AC286" s="16">
        <f t="shared" si="165"/>
        <v>-19.602031127127443</v>
      </c>
      <c r="AD286" s="16">
        <f t="shared" si="166"/>
        <v>-12.638759954617164</v>
      </c>
      <c r="AE286" s="16">
        <f t="shared" si="186"/>
        <v>-1.8869534755708288E-2</v>
      </c>
      <c r="AF286" s="16">
        <f t="shared" si="187"/>
        <v>1.9715585563641388E-2</v>
      </c>
      <c r="AG286" s="16">
        <f t="shared" si="167"/>
        <v>-0.1976013058839681</v>
      </c>
      <c r="AH286" s="16">
        <f t="shared" si="168"/>
        <v>0.20646112922652257</v>
      </c>
      <c r="AI286" s="16">
        <f t="shared" si="169"/>
        <v>-9.942002065286772</v>
      </c>
      <c r="AJ286" s="16">
        <f t="shared" si="193"/>
        <v>19.416415278318055</v>
      </c>
      <c r="AK286" s="16">
        <f t="shared" si="194"/>
        <v>0</v>
      </c>
      <c r="AL286" s="9">
        <f t="shared" si="170"/>
        <v>0</v>
      </c>
      <c r="AM286" s="16">
        <f t="shared" si="188"/>
        <v>11.3952010261015</v>
      </c>
      <c r="AN286" s="16">
        <f t="shared" si="189"/>
        <v>59.489529522389319</v>
      </c>
      <c r="AO286" s="16">
        <f t="shared" si="190"/>
        <v>-48.094328496287815</v>
      </c>
    </row>
    <row r="287" spans="1:41">
      <c r="A287" s="4">
        <v>273</v>
      </c>
      <c r="B287" s="5">
        <f t="shared" si="171"/>
        <v>4.7647488579445199</v>
      </c>
      <c r="C287" s="2">
        <f t="shared" si="172"/>
        <v>11.355269984933299</v>
      </c>
      <c r="D287" s="10">
        <f t="shared" si="173"/>
        <v>2.4517566616444331</v>
      </c>
      <c r="E287" s="5">
        <f t="shared" si="174"/>
        <v>3.0710539969866599</v>
      </c>
      <c r="F287" s="15">
        <f t="shared" si="156"/>
        <v>-2.7004111395736263</v>
      </c>
      <c r="G287" s="15">
        <f t="shared" si="157"/>
        <v>2.0157007868728845</v>
      </c>
      <c r="H287">
        <f t="shared" si="175"/>
        <v>0.1735623463893472</v>
      </c>
      <c r="I287">
        <f t="shared" si="176"/>
        <v>9.9443899304972572</v>
      </c>
      <c r="J287" s="11">
        <f t="shared" si="177"/>
        <v>1.3538026094998636</v>
      </c>
      <c r="K287" s="9">
        <f t="shared" si="178"/>
        <v>77.567175818139674</v>
      </c>
      <c r="L287">
        <f t="shared" si="179"/>
        <v>3.0117085766425515</v>
      </c>
      <c r="M287" s="9">
        <f t="shared" si="180"/>
        <v>172.55819056497063</v>
      </c>
      <c r="N287" s="16">
        <f t="shared" si="181"/>
        <v>3.4606175718331778</v>
      </c>
      <c r="O287" s="16">
        <f t="shared" si="158"/>
        <v>-1.3490015069622887</v>
      </c>
      <c r="P287" s="16">
        <f t="shared" si="159"/>
        <v>0.60272263466492615</v>
      </c>
      <c r="Q287" s="16">
        <f t="shared" si="182"/>
        <v>-0.44903266019520832</v>
      </c>
      <c r="R287" s="16">
        <f t="shared" si="183"/>
        <v>-0.27244500218224538</v>
      </c>
      <c r="S287" s="16">
        <f t="shared" si="191"/>
        <v>-0.12882015484287851</v>
      </c>
      <c r="T287" s="16">
        <f t="shared" si="184"/>
        <v>5.7555771972176123E-2</v>
      </c>
      <c r="U287" s="16">
        <f t="shared" si="192"/>
        <v>-0.74500712992940898</v>
      </c>
      <c r="V287" s="16">
        <f t="shared" si="185"/>
        <v>-0.45202384399203244</v>
      </c>
      <c r="W287" s="16">
        <f t="shared" si="160"/>
        <v>-0.25836228065221828</v>
      </c>
      <c r="X287" s="16">
        <f t="shared" si="161"/>
        <v>2.5107836049559329</v>
      </c>
      <c r="Y287" s="9">
        <f>-(B$6/B$7)*(SIN(H287)*COS(L287)-COS(H287)*SIN(L287)*U287)/(COS(L287))^2*T287*crank</f>
        <v>3.5030834228430174E-2</v>
      </c>
      <c r="Z287">
        <f t="shared" si="162"/>
        <v>-1.5448559831688247</v>
      </c>
      <c r="AA287" s="16">
        <f t="shared" si="163"/>
        <v>-2.705563476205711</v>
      </c>
      <c r="AB287" s="16">
        <f t="shared" si="164"/>
        <v>26.292864426944188</v>
      </c>
      <c r="AC287" s="16">
        <f t="shared" si="165"/>
        <v>-19.567257587640075</v>
      </c>
      <c r="AD287" s="16">
        <f t="shared" si="166"/>
        <v>-12.816121316182068</v>
      </c>
      <c r="AE287" s="16">
        <f t="shared" si="186"/>
        <v>-2.0462868006304626E-2</v>
      </c>
      <c r="AF287" s="16">
        <f t="shared" si="187"/>
        <v>2.1259141565946792E-2</v>
      </c>
      <c r="AG287" s="16">
        <f t="shared" si="167"/>
        <v>-0.21428665266661412</v>
      </c>
      <c r="AH287" s="16">
        <f t="shared" si="168"/>
        <v>0.22262520988401285</v>
      </c>
      <c r="AI287" s="16">
        <f t="shared" si="169"/>
        <v>-10.081853848095591</v>
      </c>
      <c r="AJ287" s="16">
        <f t="shared" si="193"/>
        <v>19.376325908282158</v>
      </c>
      <c r="AK287" s="16">
        <f t="shared" si="194"/>
        <v>0</v>
      </c>
      <c r="AL287" s="9">
        <f t="shared" si="170"/>
        <v>0</v>
      </c>
      <c r="AM287" s="16">
        <f t="shared" si="188"/>
        <v>12.341154292958208</v>
      </c>
      <c r="AN287" s="16">
        <f t="shared" si="189"/>
        <v>59.489529522389319</v>
      </c>
      <c r="AO287" s="16">
        <f t="shared" si="190"/>
        <v>-47.14837522943111</v>
      </c>
    </row>
    <row r="288" spans="1:41">
      <c r="A288" s="4">
        <v>274</v>
      </c>
      <c r="B288" s="5">
        <f t="shared" si="171"/>
        <v>4.782202150464463</v>
      </c>
      <c r="C288" s="2">
        <f t="shared" si="172"/>
        <v>11.378092478025266</v>
      </c>
      <c r="D288" s="10">
        <f t="shared" si="173"/>
        <v>2.4593641593417552</v>
      </c>
      <c r="E288" s="5">
        <f t="shared" si="174"/>
        <v>3.0756184956050534</v>
      </c>
      <c r="F288" s="15">
        <f t="shared" si="156"/>
        <v>-2.7007307849220514</v>
      </c>
      <c r="G288" s="15">
        <f t="shared" si="157"/>
        <v>2.0209269421232388</v>
      </c>
      <c r="H288">
        <f t="shared" si="175"/>
        <v>0.17460338062681055</v>
      </c>
      <c r="I288">
        <f t="shared" si="176"/>
        <v>10.004036798632526</v>
      </c>
      <c r="J288" s="11">
        <f t="shared" si="177"/>
        <v>1.3515506006072961</v>
      </c>
      <c r="K288" s="9">
        <f t="shared" si="178"/>
        <v>77.438145213169634</v>
      </c>
      <c r="L288">
        <f t="shared" si="179"/>
        <v>3.0109330302730535</v>
      </c>
      <c r="M288" s="9">
        <f t="shared" si="180"/>
        <v>172.51375503118169</v>
      </c>
      <c r="N288" s="16">
        <f t="shared" si="181"/>
        <v>3.4601456107713391</v>
      </c>
      <c r="O288" s="16">
        <f t="shared" si="158"/>
        <v>-1.3533585323337289</v>
      </c>
      <c r="P288" s="16">
        <f t="shared" si="159"/>
        <v>0.64650512631056467</v>
      </c>
      <c r="Q288" s="16">
        <f t="shared" si="182"/>
        <v>-0.4816116891321281</v>
      </c>
      <c r="R288" s="16">
        <f t="shared" si="183"/>
        <v>-0.29396055473052429</v>
      </c>
      <c r="S288" s="16">
        <f t="shared" si="191"/>
        <v>-0.12923622011790339</v>
      </c>
      <c r="T288" s="16">
        <f t="shared" si="184"/>
        <v>6.1736691951945914E-2</v>
      </c>
      <c r="U288" s="16">
        <f t="shared" si="192"/>
        <v>-0.74494643512041403</v>
      </c>
      <c r="V288" s="16">
        <f t="shared" si="185"/>
        <v>-0.45469176154577484</v>
      </c>
      <c r="W288" s="16">
        <f t="shared" si="160"/>
        <v>-0.24095639487729845</v>
      </c>
      <c r="X288" s="16">
        <f t="shared" si="161"/>
        <v>2.5062032546231836</v>
      </c>
      <c r="Y288" s="9">
        <f>-(B$6/B$7)*(SIN(H288)*COS(L288)-COS(H288)*SIN(L288)*U288)/(COS(L288))^2*T288*crank</f>
        <v>3.7810130901276835E-2</v>
      </c>
      <c r="Z288">
        <f t="shared" si="162"/>
        <v>-1.6565941465918204</v>
      </c>
      <c r="AA288" s="16">
        <f t="shared" si="163"/>
        <v>-2.5232894666066739</v>
      </c>
      <c r="AB288" s="16">
        <f t="shared" si="164"/>
        <v>26.244899110423411</v>
      </c>
      <c r="AC288" s="16">
        <f t="shared" si="165"/>
        <v>-19.526599588950695</v>
      </c>
      <c r="AD288" s="16">
        <f t="shared" si="166"/>
        <v>-13.004336016097248</v>
      </c>
      <c r="AE288" s="16">
        <f t="shared" si="186"/>
        <v>-2.2079143329986384E-2</v>
      </c>
      <c r="AF288" s="16">
        <f t="shared" si="187"/>
        <v>2.279925653018448E-2</v>
      </c>
      <c r="AG288" s="16">
        <f t="shared" si="167"/>
        <v>-0.23121224827680437</v>
      </c>
      <c r="AH288" s="16">
        <f t="shared" si="168"/>
        <v>0.23875325607512227</v>
      </c>
      <c r="AI288" s="16">
        <f t="shared" si="169"/>
        <v>-10.230278337948773</v>
      </c>
      <c r="AJ288" s="16">
        <f t="shared" si="193"/>
        <v>19.32993782256165</v>
      </c>
      <c r="AK288" s="16">
        <f t="shared" si="194"/>
        <v>0</v>
      </c>
      <c r="AL288" s="9">
        <f t="shared" si="170"/>
        <v>0</v>
      </c>
      <c r="AM288" s="16">
        <f t="shared" si="188"/>
        <v>13.295618428120266</v>
      </c>
      <c r="AN288" s="16">
        <f t="shared" si="189"/>
        <v>59.489529522389319</v>
      </c>
      <c r="AO288" s="16">
        <f t="shared" si="190"/>
        <v>-46.193911094269055</v>
      </c>
    </row>
    <row r="289" spans="1:41">
      <c r="A289" s="4">
        <v>275</v>
      </c>
      <c r="B289" s="5">
        <f t="shared" si="171"/>
        <v>4.7996554429844061</v>
      </c>
      <c r="C289" s="2">
        <f t="shared" si="172"/>
        <v>11.401436434732046</v>
      </c>
      <c r="D289" s="10">
        <f t="shared" si="173"/>
        <v>2.4671454782440154</v>
      </c>
      <c r="E289" s="5">
        <f t="shared" si="174"/>
        <v>3.0802872869464091</v>
      </c>
      <c r="F289" s="15">
        <f t="shared" si="156"/>
        <v>-2.7011415905724752</v>
      </c>
      <c r="G289" s="15">
        <f t="shared" si="157"/>
        <v>2.0261467228242989</v>
      </c>
      <c r="H289">
        <f t="shared" si="175"/>
        <v>0.17571731566556378</v>
      </c>
      <c r="I289">
        <f t="shared" si="176"/>
        <v>10.067860575004829</v>
      </c>
      <c r="J289" s="11">
        <f t="shared" si="177"/>
        <v>1.3492915819877527</v>
      </c>
      <c r="K289" s="9">
        <f t="shared" si="178"/>
        <v>77.308712980428325</v>
      </c>
      <c r="L289">
        <f t="shared" si="179"/>
        <v>3.0101032447022296</v>
      </c>
      <c r="M289" s="9">
        <f t="shared" si="180"/>
        <v>172.4662118200726</v>
      </c>
      <c r="N289" s="16">
        <f t="shared" si="181"/>
        <v>3.4596375240835862</v>
      </c>
      <c r="O289" s="16">
        <f t="shared" si="158"/>
        <v>-1.357413886777924</v>
      </c>
      <c r="P289" s="16">
        <f t="shared" si="159"/>
        <v>0.69020156075793138</v>
      </c>
      <c r="Q289" s="16">
        <f t="shared" si="182"/>
        <v>-0.514118078103736</v>
      </c>
      <c r="R289" s="16">
        <f t="shared" si="183"/>
        <v>-0.31579871747688087</v>
      </c>
      <c r="S289" s="16">
        <f t="shared" si="191"/>
        <v>-0.12962347794137336</v>
      </c>
      <c r="T289" s="16">
        <f t="shared" si="184"/>
        <v>6.5909394074619543E-2</v>
      </c>
      <c r="U289" s="16">
        <f t="shared" si="192"/>
        <v>-0.74488107146435201</v>
      </c>
      <c r="V289" s="16">
        <f t="shared" si="185"/>
        <v>-0.45754564381177676</v>
      </c>
      <c r="W289" s="16">
        <f t="shared" si="160"/>
        <v>-0.22379370387620387</v>
      </c>
      <c r="X289" s="16">
        <f t="shared" si="161"/>
        <v>2.500923171819144</v>
      </c>
      <c r="Y289" s="9">
        <f>-(B$6/B$7)*(SIN(H289)*COS(L289)-COS(H289)*SIN(L289)*U289)/(COS(L289))^2*T289*crank</f>
        <v>4.063387840713454E-2</v>
      </c>
      <c r="Z289">
        <f t="shared" si="162"/>
        <v>-1.7680071110066036</v>
      </c>
      <c r="AA289" s="16">
        <f t="shared" si="163"/>
        <v>-2.3435621867237724</v>
      </c>
      <c r="AB289" s="16">
        <f t="shared" si="164"/>
        <v>26.189606212598356</v>
      </c>
      <c r="AC289" s="16">
        <f t="shared" si="165"/>
        <v>-19.48009637057346</v>
      </c>
      <c r="AD289" s="16">
        <f t="shared" si="166"/>
        <v>-13.203221503168102</v>
      </c>
      <c r="AE289" s="16">
        <f t="shared" si="186"/>
        <v>-2.3719714053007806E-2</v>
      </c>
      <c r="AF289" s="16">
        <f t="shared" si="187"/>
        <v>2.4335430508020357E-2</v>
      </c>
      <c r="AG289" s="16">
        <f t="shared" si="167"/>
        <v>-0.24839226471393303</v>
      </c>
      <c r="AH289" s="16">
        <f t="shared" si="168"/>
        <v>0.25484003235313896</v>
      </c>
      <c r="AI289" s="16">
        <f t="shared" si="169"/>
        <v>-10.387133981415884</v>
      </c>
      <c r="AJ289" s="16">
        <f t="shared" si="193"/>
        <v>19.277283765190298</v>
      </c>
      <c r="AK289" s="16">
        <f t="shared" si="194"/>
        <v>0</v>
      </c>
      <c r="AL289" s="9">
        <f t="shared" si="170"/>
        <v>0</v>
      </c>
      <c r="AM289" s="16">
        <f t="shared" si="188"/>
        <v>14.258921068257083</v>
      </c>
      <c r="AN289" s="16">
        <f t="shared" si="189"/>
        <v>59.489529522389319</v>
      </c>
      <c r="AO289" s="16">
        <f t="shared" si="190"/>
        <v>-45.230608454132238</v>
      </c>
    </row>
    <row r="290" spans="1:41">
      <c r="A290" s="4">
        <v>276</v>
      </c>
      <c r="B290" s="5">
        <f t="shared" si="171"/>
        <v>4.8171087355043491</v>
      </c>
      <c r="C290" s="2">
        <f t="shared" si="172"/>
        <v>11.42529474425829</v>
      </c>
      <c r="D290" s="10">
        <f t="shared" si="173"/>
        <v>2.4750982480860966</v>
      </c>
      <c r="E290" s="5">
        <f t="shared" si="174"/>
        <v>3.0850589488516578</v>
      </c>
      <c r="F290" s="15">
        <f t="shared" si="156"/>
        <v>-2.7016434313895168</v>
      </c>
      <c r="G290" s="15">
        <f t="shared" si="157"/>
        <v>2.0313585389802973</v>
      </c>
      <c r="H290">
        <f t="shared" si="175"/>
        <v>0.17690399792908973</v>
      </c>
      <c r="I290">
        <f t="shared" si="176"/>
        <v>10.135852460327897</v>
      </c>
      <c r="J290" s="11">
        <f t="shared" si="177"/>
        <v>1.3470260528788471</v>
      </c>
      <c r="K290" s="9">
        <f t="shared" si="178"/>
        <v>77.178907724123988</v>
      </c>
      <c r="L290">
        <f t="shared" si="179"/>
        <v>3.0092193490960542</v>
      </c>
      <c r="M290" s="9">
        <f t="shared" si="180"/>
        <v>172.41556833230862</v>
      </c>
      <c r="N290" s="16">
        <f t="shared" si="181"/>
        <v>3.4590927593569827</v>
      </c>
      <c r="O290" s="16">
        <f t="shared" si="158"/>
        <v>-1.3611718328078621</v>
      </c>
      <c r="P290" s="16">
        <f t="shared" si="159"/>
        <v>0.73379977841855515</v>
      </c>
      <c r="Q290" s="16">
        <f t="shared" si="182"/>
        <v>-0.54654211942632214</v>
      </c>
      <c r="R290" s="16">
        <f t="shared" si="183"/>
        <v>-0.33797710945045095</v>
      </c>
      <c r="S290" s="16">
        <f t="shared" si="191"/>
        <v>-0.12998233535329573</v>
      </c>
      <c r="T290" s="16">
        <f t="shared" si="184"/>
        <v>7.0072717185030331E-2</v>
      </c>
      <c r="U290" s="16">
        <f t="shared" si="192"/>
        <v>-0.74481096274545033</v>
      </c>
      <c r="V290" s="16">
        <f t="shared" si="185"/>
        <v>-0.46058491619994851</v>
      </c>
      <c r="W290" s="16">
        <f t="shared" si="160"/>
        <v>-0.2068762002255104</v>
      </c>
      <c r="X290" s="16">
        <f t="shared" si="161"/>
        <v>2.4949494877789022</v>
      </c>
      <c r="Y290" s="9">
        <f>-(B$6/B$7)*(SIN(H290)*COS(L290)-COS(H290)*SIN(L290)*U290)/(COS(L290))^2*T290*crank</f>
        <v>4.3504629440092348E-2</v>
      </c>
      <c r="Z290">
        <f t="shared" si="162"/>
        <v>-1.8790557922737887</v>
      </c>
      <c r="AA290" s="16">
        <f t="shared" si="163"/>
        <v>-2.1664025027701155</v>
      </c>
      <c r="AB290" s="16">
        <f t="shared" si="164"/>
        <v>26.127049939612725</v>
      </c>
      <c r="AC290" s="16">
        <f t="shared" si="165"/>
        <v>-19.427789531778092</v>
      </c>
      <c r="AD290" s="16">
        <f t="shared" si="166"/>
        <v>-13.412575830995006</v>
      </c>
      <c r="AE290" s="16">
        <f t="shared" si="186"/>
        <v>-2.5385909766818239E-2</v>
      </c>
      <c r="AF290" s="16">
        <f t="shared" si="187"/>
        <v>2.5867166247002985E-2</v>
      </c>
      <c r="AG290" s="16">
        <f t="shared" si="167"/>
        <v>-0.26584062542709852</v>
      </c>
      <c r="AH290" s="16">
        <f t="shared" si="168"/>
        <v>0.27088033150256813</v>
      </c>
      <c r="AI290" s="16">
        <f t="shared" si="169"/>
        <v>-10.552264111328459</v>
      </c>
      <c r="AJ290" s="16">
        <f t="shared" si="193"/>
        <v>19.218398726192248</v>
      </c>
      <c r="AK290" s="16">
        <f t="shared" si="194"/>
        <v>0</v>
      </c>
      <c r="AL290" s="9">
        <f t="shared" si="170"/>
        <v>0</v>
      </c>
      <c r="AM290" s="16">
        <f t="shared" si="188"/>
        <v>15.231410266527208</v>
      </c>
      <c r="AN290" s="16">
        <f t="shared" si="189"/>
        <v>59.489529522389319</v>
      </c>
      <c r="AO290" s="16">
        <f t="shared" si="190"/>
        <v>-44.258119255862113</v>
      </c>
    </row>
    <row r="291" spans="1:41">
      <c r="A291" s="4">
        <v>277</v>
      </c>
      <c r="B291" s="5">
        <f t="shared" si="171"/>
        <v>4.8345620280242931</v>
      </c>
      <c r="C291" s="2">
        <f t="shared" si="172"/>
        <v>11.449660139131797</v>
      </c>
      <c r="D291" s="10">
        <f t="shared" si="173"/>
        <v>2.4832200463772658</v>
      </c>
      <c r="E291" s="5">
        <f t="shared" si="174"/>
        <v>3.0899320278263596</v>
      </c>
      <c r="F291" s="15">
        <f t="shared" si="156"/>
        <v>-2.7022361545076019</v>
      </c>
      <c r="G291" s="15">
        <f t="shared" si="157"/>
        <v>2.0365608030215459</v>
      </c>
      <c r="H291">
        <f t="shared" si="175"/>
        <v>0.17816325366556485</v>
      </c>
      <c r="I291">
        <f t="shared" si="176"/>
        <v>10.20800249935556</v>
      </c>
      <c r="J291" s="11">
        <f t="shared" si="177"/>
        <v>1.3447545053869354</v>
      </c>
      <c r="K291" s="9">
        <f t="shared" si="178"/>
        <v>77.048757639873926</v>
      </c>
      <c r="L291">
        <f t="shared" si="179"/>
        <v>3.0082814887411606</v>
      </c>
      <c r="M291" s="9">
        <f t="shared" si="180"/>
        <v>172.36183289220057</v>
      </c>
      <c r="N291" s="16">
        <f t="shared" si="181"/>
        <v>3.4585107351028972</v>
      </c>
      <c r="O291" s="16">
        <f t="shared" si="158"/>
        <v>-1.3646366642777106</v>
      </c>
      <c r="P291" s="16">
        <f t="shared" si="159"/>
        <v>0.77728772939759405</v>
      </c>
      <c r="Q291" s="16">
        <f t="shared" si="182"/>
        <v>-0.57887417660666485</v>
      </c>
      <c r="R291" s="16">
        <f t="shared" si="183"/>
        <v>-0.36051299715732893</v>
      </c>
      <c r="S291" s="16">
        <f t="shared" si="191"/>
        <v>-0.13031320238653973</v>
      </c>
      <c r="T291" s="16">
        <f t="shared" si="184"/>
        <v>7.4225510602981562E-2</v>
      </c>
      <c r="U291" s="16">
        <f t="shared" si="192"/>
        <v>-0.74473602851713394</v>
      </c>
      <c r="V291" s="16">
        <f t="shared" si="185"/>
        <v>-0.46380893911284332</v>
      </c>
      <c r="W291" s="16">
        <f t="shared" si="160"/>
        <v>-0.19020548359076128</v>
      </c>
      <c r="X291" s="16">
        <f t="shared" si="161"/>
        <v>2.4882886374888531</v>
      </c>
      <c r="Y291" s="9">
        <f>-(B$6/B$7)*(SIN(H291)*COS(L291)-COS(H291)*SIN(L291)*U291)/(COS(L291))^2*T291*crank</f>
        <v>4.6424907759782613E-2</v>
      </c>
      <c r="Z291">
        <f t="shared" si="162"/>
        <v>-1.9897012675555781</v>
      </c>
      <c r="AA291" s="16">
        <f t="shared" si="163"/>
        <v>-1.9918271664040987</v>
      </c>
      <c r="AB291" s="16">
        <f t="shared" si="164"/>
        <v>26.057297678486457</v>
      </c>
      <c r="AC291" s="16">
        <f t="shared" si="165"/>
        <v>-19.369722875824642</v>
      </c>
      <c r="AD291" s="16">
        <f t="shared" si="166"/>
        <v>-13.632177972844147</v>
      </c>
      <c r="AE291" s="16">
        <f t="shared" si="186"/>
        <v>-2.7079033942134921E-2</v>
      </c>
      <c r="AF291" s="16">
        <f t="shared" si="187"/>
        <v>2.739396936432751E-2</v>
      </c>
      <c r="AG291" s="16">
        <f t="shared" si="167"/>
        <v>-0.28357098032973244</v>
      </c>
      <c r="AH291" s="16">
        <f t="shared" si="168"/>
        <v>0.28686897635878389</v>
      </c>
      <c r="AI291" s="16">
        <f t="shared" si="169"/>
        <v>-10.725497195012078</v>
      </c>
      <c r="AJ291" s="16">
        <f t="shared" si="193"/>
        <v>19.153319816950262</v>
      </c>
      <c r="AK291" s="16">
        <f t="shared" si="194"/>
        <v>0</v>
      </c>
      <c r="AL291" s="9">
        <f t="shared" si="170"/>
        <v>0</v>
      </c>
      <c r="AM291" s="16">
        <f t="shared" si="188"/>
        <v>16.213453837952478</v>
      </c>
      <c r="AN291" s="16">
        <f t="shared" si="189"/>
        <v>59.489529522389319</v>
      </c>
      <c r="AO291" s="16">
        <f t="shared" si="190"/>
        <v>-43.27607568443684</v>
      </c>
    </row>
    <row r="292" spans="1:41">
      <c r="A292" s="4">
        <v>278</v>
      </c>
      <c r="B292" s="5">
        <f t="shared" si="171"/>
        <v>4.8520153205442362</v>
      </c>
      <c r="C292" s="2">
        <f t="shared" si="172"/>
        <v>11.47452519741725</v>
      </c>
      <c r="D292" s="10">
        <f t="shared" si="173"/>
        <v>2.4915083991390836</v>
      </c>
      <c r="E292" s="5">
        <f t="shared" si="174"/>
        <v>3.0949050394834501</v>
      </c>
      <c r="F292" s="15">
        <f t="shared" si="156"/>
        <v>-2.7029195793775278</v>
      </c>
      <c r="G292" s="15">
        <f t="shared" si="157"/>
        <v>2.0417519302880209</v>
      </c>
      <c r="H292">
        <f t="shared" si="175"/>
        <v>0.17949488913499104</v>
      </c>
      <c r="I292">
        <f t="shared" si="176"/>
        <v>10.284299591603601</v>
      </c>
      <c r="J292" s="11">
        <f t="shared" si="177"/>
        <v>1.3424774244405724</v>
      </c>
      <c r="K292" s="9">
        <f t="shared" si="178"/>
        <v>76.918290512037672</v>
      </c>
      <c r="L292">
        <f t="shared" si="179"/>
        <v>3.0072898249232005</v>
      </c>
      <c r="M292" s="9">
        <f t="shared" si="180"/>
        <v>172.30501474073566</v>
      </c>
      <c r="N292" s="16">
        <f t="shared" si="181"/>
        <v>3.4578908413708862</v>
      </c>
      <c r="O292" s="16">
        <f t="shared" si="158"/>
        <v>-1.3678126995686684</v>
      </c>
      <c r="P292" s="16">
        <f t="shared" si="159"/>
        <v>0.82065347859841198</v>
      </c>
      <c r="Q292" s="16">
        <f t="shared" si="182"/>
        <v>-0.61110468788479189</v>
      </c>
      <c r="R292" s="16">
        <f t="shared" si="183"/>
        <v>-0.38342326305901941</v>
      </c>
      <c r="S292" s="16">
        <f t="shared" si="191"/>
        <v>-0.13061649141613385</v>
      </c>
      <c r="T292" s="16">
        <f t="shared" si="184"/>
        <v>7.8366634610697719E-2</v>
      </c>
      <c r="U292" s="16">
        <f t="shared" si="192"/>
        <v>-0.74465618415277191</v>
      </c>
      <c r="V292" s="16">
        <f t="shared" si="185"/>
        <v>-0.46721700822357465</v>
      </c>
      <c r="W292" s="16">
        <f t="shared" si="160"/>
        <v>-0.17378276577045085</v>
      </c>
      <c r="X292" s="16">
        <f t="shared" si="161"/>
        <v>2.4809473370760688</v>
      </c>
      <c r="Y292" s="9">
        <f>-(B$6/B$7)*(SIN(H292)*COS(L292)-COS(H292)*SIN(L292)*U292)/(COS(L292))^2*T292*crank</f>
        <v>4.9397205178655167E-2</v>
      </c>
      <c r="Z292">
        <f t="shared" si="162"/>
        <v>-2.0999047861109132</v>
      </c>
      <c r="AA292" s="16">
        <f t="shared" si="163"/>
        <v>-1.8198488675498805</v>
      </c>
      <c r="AB292" s="16">
        <f t="shared" si="164"/>
        <v>25.980419760337796</v>
      </c>
      <c r="AC292" s="16">
        <f t="shared" si="165"/>
        <v>-19.305942253157514</v>
      </c>
      <c r="AD292" s="16">
        <f t="shared" si="166"/>
        <v>-13.861788160265039</v>
      </c>
      <c r="AE292" s="16">
        <f t="shared" si="186"/>
        <v>-2.8800361584011617E-2</v>
      </c>
      <c r="AF292" s="16">
        <f t="shared" si="187"/>
        <v>2.891534851072743E-2</v>
      </c>
      <c r="AG292" s="16">
        <f t="shared" si="167"/>
        <v>-0.30159668124353534</v>
      </c>
      <c r="AH292" s="16">
        <f t="shared" si="168"/>
        <v>0.30280082152429955</v>
      </c>
      <c r="AI292" s="16">
        <f t="shared" si="169"/>
        <v>-10.906647100976381</v>
      </c>
      <c r="AJ292" s="16">
        <f t="shared" si="193"/>
        <v>19.082086146761146</v>
      </c>
      <c r="AK292" s="16">
        <f t="shared" si="194"/>
        <v>0</v>
      </c>
      <c r="AL292" s="9">
        <f t="shared" si="170"/>
        <v>0</v>
      </c>
      <c r="AM292" s="16">
        <f t="shared" si="188"/>
        <v>17.205438442512879</v>
      </c>
      <c r="AN292" s="16">
        <f t="shared" si="189"/>
        <v>59.489529522389319</v>
      </c>
      <c r="AO292" s="16">
        <f t="shared" si="190"/>
        <v>-42.28409107987644</v>
      </c>
    </row>
    <row r="293" spans="1:41">
      <c r="A293" s="4">
        <v>279</v>
      </c>
      <c r="B293" s="5">
        <f t="shared" si="171"/>
        <v>4.8694686130641793</v>
      </c>
      <c r="C293" s="2">
        <f t="shared" si="172"/>
        <v>11.499882344977028</v>
      </c>
      <c r="D293" s="10">
        <f t="shared" si="173"/>
        <v>2.4999607816590093</v>
      </c>
      <c r="E293" s="5">
        <f t="shared" si="174"/>
        <v>3.0999764689954055</v>
      </c>
      <c r="F293" s="15">
        <f t="shared" si="156"/>
        <v>-2.7036934978214573</v>
      </c>
      <c r="G293" s="15">
        <f t="shared" si="157"/>
        <v>2.0469303395120706</v>
      </c>
      <c r="H293">
        <f t="shared" si="175"/>
        <v>0.1808986908045051</v>
      </c>
      <c r="I293">
        <f t="shared" si="176"/>
        <v>10.364731502540177</v>
      </c>
      <c r="J293" s="11">
        <f t="shared" si="177"/>
        <v>1.3401952877552434</v>
      </c>
      <c r="K293" s="9">
        <f t="shared" si="178"/>
        <v>76.787533711696341</v>
      </c>
      <c r="L293">
        <f t="shared" si="179"/>
        <v>3.0062445347995173</v>
      </c>
      <c r="M293" s="9">
        <f t="shared" si="180"/>
        <v>172.24512402828188</v>
      </c>
      <c r="N293" s="16">
        <f t="shared" si="181"/>
        <v>3.4572324404146344</v>
      </c>
      <c r="O293" s="16">
        <f t="shared" si="158"/>
        <v>-1.3707042748661733</v>
      </c>
      <c r="P293" s="16">
        <f t="shared" si="159"/>
        <v>0.86388521043007838</v>
      </c>
      <c r="Q293" s="16">
        <f t="shared" si="182"/>
        <v>-0.64322416951479344</v>
      </c>
      <c r="R293" s="16">
        <f t="shared" si="183"/>
        <v>-0.40672437463380157</v>
      </c>
      <c r="S293" s="16">
        <f t="shared" si="191"/>
        <v>-0.13089261651728606</v>
      </c>
      <c r="T293" s="16">
        <f t="shared" si="184"/>
        <v>8.2494960902357486E-2</v>
      </c>
      <c r="U293" s="16">
        <f t="shared" si="192"/>
        <v>-0.744571340901379</v>
      </c>
      <c r="V293" s="16">
        <f t="shared" si="185"/>
        <v>-0.47080835477125138</v>
      </c>
      <c r="W293" s="16">
        <f t="shared" si="160"/>
        <v>-0.15760887611315391</v>
      </c>
      <c r="X293" s="16">
        <f t="shared" si="161"/>
        <v>2.4729325609226467</v>
      </c>
      <c r="Y293" s="9">
        <f>-(B$6/B$7)*(SIN(H293)*COS(L293)-COS(H293)*SIN(L293)*U293)/(COS(L293))^2*T293*crank</f>
        <v>5.2423978626263183E-2</v>
      </c>
      <c r="Z293">
        <f t="shared" si="162"/>
        <v>-2.2096277795392183</v>
      </c>
      <c r="AA293" s="16">
        <f t="shared" si="163"/>
        <v>-1.6504762911254274</v>
      </c>
      <c r="AB293" s="16">
        <f t="shared" si="164"/>
        <v>25.896489220725268</v>
      </c>
      <c r="AC293" s="16">
        <f t="shared" si="165"/>
        <v>-19.236495403906389</v>
      </c>
      <c r="AD293" s="16">
        <f t="shared" si="166"/>
        <v>-14.101148243660493</v>
      </c>
      <c r="AE293" s="16">
        <f t="shared" si="186"/>
        <v>-3.0551136930726371E-2</v>
      </c>
      <c r="AF293" s="16">
        <f t="shared" si="187"/>
        <v>3.0430815524599385E-2</v>
      </c>
      <c r="AG293" s="16">
        <f t="shared" si="167"/>
        <v>-0.31993075780128599</v>
      </c>
      <c r="AH293" s="16">
        <f t="shared" si="168"/>
        <v>0.31867075498275887</v>
      </c>
      <c r="AI293" s="16">
        <f t="shared" si="169"/>
        <v>-11.095513382629861</v>
      </c>
      <c r="AJ293" s="16">
        <f t="shared" si="193"/>
        <v>19.004738700828398</v>
      </c>
      <c r="AK293" s="16">
        <f t="shared" si="194"/>
        <v>0</v>
      </c>
      <c r="AL293" s="9">
        <f t="shared" si="170"/>
        <v>0</v>
      </c>
      <c r="AM293" s="16">
        <f t="shared" si="188"/>
        <v>18.207768396497801</v>
      </c>
      <c r="AN293" s="16">
        <f t="shared" si="189"/>
        <v>59.489529522389319</v>
      </c>
      <c r="AO293" s="16">
        <f t="shared" si="190"/>
        <v>-41.281761125891521</v>
      </c>
    </row>
    <row r="294" spans="1:41">
      <c r="A294" s="4">
        <v>280</v>
      </c>
      <c r="B294" s="5">
        <f t="shared" si="171"/>
        <v>4.8869219055841224</v>
      </c>
      <c r="C294" s="2">
        <f t="shared" si="172"/>
        <v>11.52572385777834</v>
      </c>
      <c r="D294" s="10">
        <f t="shared" si="173"/>
        <v>2.5085746192594467</v>
      </c>
      <c r="E294" s="5">
        <f t="shared" si="174"/>
        <v>3.1051447715556679</v>
      </c>
      <c r="F294" s="15">
        <f t="shared" si="156"/>
        <v>-2.7045576740963364</v>
      </c>
      <c r="G294" s="15">
        <f t="shared" si="157"/>
        <v>2.0520944533000804</v>
      </c>
      <c r="H294">
        <f t="shared" si="175"/>
        <v>0.18237442555119848</v>
      </c>
      <c r="I294">
        <f t="shared" si="176"/>
        <v>10.449284875206514</v>
      </c>
      <c r="J294" s="11">
        <f t="shared" si="177"/>
        <v>1.3379085658092318</v>
      </c>
      <c r="K294" s="9">
        <f t="shared" si="178"/>
        <v>76.656514195269935</v>
      </c>
      <c r="L294">
        <f t="shared" si="179"/>
        <v>3.0051458112665714</v>
      </c>
      <c r="M294" s="9">
        <f t="shared" si="180"/>
        <v>172.18217180699239</v>
      </c>
      <c r="N294" s="16">
        <f t="shared" si="181"/>
        <v>3.45653486740895</v>
      </c>
      <c r="O294" s="16">
        <f t="shared" si="158"/>
        <v>-1.3733157375346277</v>
      </c>
      <c r="P294" s="16">
        <f t="shared" si="159"/>
        <v>0.90697123311336414</v>
      </c>
      <c r="Q294" s="16">
        <f t="shared" si="182"/>
        <v>-0.67522321878276048</v>
      </c>
      <c r="R294" s="16">
        <f t="shared" si="183"/>
        <v>-0.43043235405606356</v>
      </c>
      <c r="S294" s="16">
        <f t="shared" si="191"/>
        <v>-0.13114199283271674</v>
      </c>
      <c r="T294" s="16">
        <f t="shared" si="184"/>
        <v>8.6609372995286163E-2</v>
      </c>
      <c r="U294" s="16">
        <f t="shared" si="192"/>
        <v>-0.74448140594814538</v>
      </c>
      <c r="V294" s="16">
        <f t="shared" si="185"/>
        <v>-0.4745821458730467</v>
      </c>
      <c r="W294" s="16">
        <f t="shared" si="160"/>
        <v>-0.14168426727016356</v>
      </c>
      <c r="X294" s="16">
        <f t="shared" si="161"/>
        <v>2.4642515185553355</v>
      </c>
      <c r="Y294" s="9">
        <f>-(B$6/B$7)*(SIN(H294)*COS(L294)-COS(H294)*SIN(L294)*U294)/(COS(L294))^2*T294*crank</f>
        <v>5.5507647293243284E-2</v>
      </c>
      <c r="Z294">
        <f t="shared" si="162"/>
        <v>-2.3188318714925238</v>
      </c>
      <c r="AA294" s="16">
        <f t="shared" si="163"/>
        <v>-1.4837141772839955</v>
      </c>
      <c r="AB294" s="16">
        <f t="shared" si="164"/>
        <v>25.805581557636447</v>
      </c>
      <c r="AC294" s="16">
        <f t="shared" si="165"/>
        <v>-19.161431800025941</v>
      </c>
      <c r="AD294" s="16">
        <f t="shared" si="166"/>
        <v>-14.349982072995168</v>
      </c>
      <c r="AE294" s="16">
        <f t="shared" si="186"/>
        <v>-3.2332571199081769E-2</v>
      </c>
      <c r="AF294" s="16">
        <f t="shared" si="187"/>
        <v>3.1939885576482412E-2</v>
      </c>
      <c r="AG294" s="16">
        <f t="shared" si="167"/>
        <v>-0.33858589383568072</v>
      </c>
      <c r="AH294" s="16">
        <f t="shared" si="168"/>
        <v>0.33447369961191914</v>
      </c>
      <c r="AI294" s="16">
        <f t="shared" si="169"/>
        <v>-11.291881577570106</v>
      </c>
      <c r="AJ294" s="16">
        <f t="shared" si="193"/>
        <v>18.921320219919942</v>
      </c>
      <c r="AK294" s="16">
        <f t="shared" si="194"/>
        <v>0</v>
      </c>
      <c r="AL294" s="9">
        <f t="shared" si="170"/>
        <v>0</v>
      </c>
      <c r="AM294" s="16">
        <f t="shared" si="188"/>
        <v>19.220864204197202</v>
      </c>
      <c r="AN294" s="16">
        <f t="shared" si="189"/>
        <v>59.489529522389319</v>
      </c>
      <c r="AO294" s="16">
        <f t="shared" si="190"/>
        <v>-40.26866531819212</v>
      </c>
    </row>
    <row r="295" spans="1:41">
      <c r="A295" s="4">
        <v>281</v>
      </c>
      <c r="B295" s="5">
        <f t="shared" si="171"/>
        <v>4.9043751981040655</v>
      </c>
      <c r="C295" s="2">
        <f t="shared" si="172"/>
        <v>11.552041864246057</v>
      </c>
      <c r="D295" s="10">
        <f t="shared" si="173"/>
        <v>2.5173472880820191</v>
      </c>
      <c r="E295" s="5">
        <f t="shared" si="174"/>
        <v>3.1104083728492116</v>
      </c>
      <c r="F295" s="15">
        <f t="shared" si="156"/>
        <v>-2.7055118449656996</v>
      </c>
      <c r="G295" s="15">
        <f t="shared" si="157"/>
        <v>2.0572426986129644</v>
      </c>
      <c r="H295">
        <f t="shared" si="175"/>
        <v>0.18392184087177774</v>
      </c>
      <c r="I295">
        <f t="shared" si="176"/>
        <v>10.537945242229592</v>
      </c>
      <c r="J295" s="11">
        <f t="shared" si="177"/>
        <v>1.3356177218304328</v>
      </c>
      <c r="K295" s="9">
        <f t="shared" si="178"/>
        <v>76.525258503761791</v>
      </c>
      <c r="L295">
        <f t="shared" si="179"/>
        <v>3.0039938628225555</v>
      </c>
      <c r="M295" s="9">
        <f t="shared" si="180"/>
        <v>172.11617002293363</v>
      </c>
      <c r="N295" s="16">
        <f t="shared" si="181"/>
        <v>3.4557974312167534</v>
      </c>
      <c r="O295" s="16">
        <f t="shared" si="158"/>
        <v>-1.3756514395951853</v>
      </c>
      <c r="P295" s="16">
        <f t="shared" si="159"/>
        <v>0.94989998258181019</v>
      </c>
      <c r="Q295" s="16">
        <f t="shared" si="182"/>
        <v>-0.70709251676156604</v>
      </c>
      <c r="R295" s="16">
        <f t="shared" si="183"/>
        <v>-0.45456274852567902</v>
      </c>
      <c r="S295" s="16">
        <f t="shared" si="191"/>
        <v>-0.13136503594983334</v>
      </c>
      <c r="T295" s="16">
        <f t="shared" si="184"/>
        <v>9.0708766602480229E-2</v>
      </c>
      <c r="U295" s="16">
        <f t="shared" si="192"/>
        <v>-0.74438628247965843</v>
      </c>
      <c r="V295" s="16">
        <f t="shared" si="185"/>
        <v>-0.47853748485202208</v>
      </c>
      <c r="W295" s="16">
        <f t="shared" si="160"/>
        <v>-0.12600902124579844</v>
      </c>
      <c r="X295" s="16">
        <f t="shared" si="161"/>
        <v>2.4549116313587995</v>
      </c>
      <c r="Y295" s="9">
        <f>-(B$6/B$7)*(SIN(H295)*COS(L295)-COS(H295)*SIN(L295)*U295)/(COS(L295))^2*T295*crank</f>
        <v>5.8650589857121835E-2</v>
      </c>
      <c r="Z295">
        <f t="shared" si="162"/>
        <v>-2.4274788868768877</v>
      </c>
      <c r="AA295" s="16">
        <f t="shared" si="163"/>
        <v>-1.3195633847728019</v>
      </c>
      <c r="AB295" s="16">
        <f t="shared" si="164"/>
        <v>25.707774487629798</v>
      </c>
      <c r="AC295" s="16">
        <f t="shared" si="165"/>
        <v>-19.080802487388457</v>
      </c>
      <c r="AD295" s="16">
        <f t="shared" si="166"/>
        <v>-14.607995896815412</v>
      </c>
      <c r="AE295" s="16">
        <f t="shared" si="186"/>
        <v>-3.4145840378482221E-2</v>
      </c>
      <c r="AF295" s="16">
        <f t="shared" si="187"/>
        <v>3.3442077304034847E-2</v>
      </c>
      <c r="AG295" s="16">
        <f t="shared" si="167"/>
        <v>-0.35757440427896492</v>
      </c>
      <c r="AH295" s="16">
        <f t="shared" si="168"/>
        <v>0.3502046145971261</v>
      </c>
      <c r="AI295" s="16">
        <f t="shared" si="169"/>
        <v>-11.495523520988378</v>
      </c>
      <c r="AJ295" s="16">
        <f t="shared" si="193"/>
        <v>18.831875081895333</v>
      </c>
      <c r="AK295" s="16">
        <f t="shared" si="194"/>
        <v>0</v>
      </c>
      <c r="AL295" s="9">
        <f t="shared" si="170"/>
        <v>0</v>
      </c>
      <c r="AM295" s="16">
        <f t="shared" si="188"/>
        <v>20.245160803610375</v>
      </c>
      <c r="AN295" s="16">
        <f t="shared" si="189"/>
        <v>59.489529522389319</v>
      </c>
      <c r="AO295" s="16">
        <f t="shared" si="190"/>
        <v>-39.244368718778944</v>
      </c>
    </row>
    <row r="296" spans="1:41">
      <c r="A296" s="4">
        <v>282</v>
      </c>
      <c r="B296" s="5">
        <f t="shared" si="171"/>
        <v>4.9218284906240086</v>
      </c>
      <c r="C296" s="2">
        <f t="shared" si="172"/>
        <v>11.578828347660458</v>
      </c>
      <c r="D296" s="10">
        <f t="shared" si="173"/>
        <v>2.5262761158868194</v>
      </c>
      <c r="E296" s="5">
        <f t="shared" si="174"/>
        <v>3.1157656695320917</v>
      </c>
      <c r="F296" s="15">
        <f t="shared" si="156"/>
        <v>-2.7065557197798569</v>
      </c>
      <c r="G296" s="15">
        <f t="shared" si="157"/>
        <v>2.0623735072453289</v>
      </c>
      <c r="H296">
        <f t="shared" si="175"/>
        <v>0.18554066509838604</v>
      </c>
      <c r="I296">
        <f t="shared" si="176"/>
        <v>10.630697038187774</v>
      </c>
      <c r="J296" s="11">
        <f t="shared" si="177"/>
        <v>1.3333232117939562</v>
      </c>
      <c r="K296" s="9">
        <f t="shared" si="178"/>
        <v>76.393792762621274</v>
      </c>
      <c r="L296">
        <f t="shared" si="179"/>
        <v>3.0027889134256376</v>
      </c>
      <c r="M296" s="9">
        <f t="shared" si="180"/>
        <v>172.04713150796337</v>
      </c>
      <c r="N296" s="16">
        <f t="shared" si="181"/>
        <v>3.4550194152049611</v>
      </c>
      <c r="O296" s="16">
        <f t="shared" si="158"/>
        <v>-1.377715731311457</v>
      </c>
      <c r="P296" s="16">
        <f t="shared" si="159"/>
        <v>0.99266002597513814</v>
      </c>
      <c r="Q296" s="16">
        <f t="shared" si="182"/>
        <v>-0.73882283080261479</v>
      </c>
      <c r="R296" s="16">
        <f t="shared" si="183"/>
        <v>-0.47913060127638663</v>
      </c>
      <c r="S296" s="16">
        <f t="shared" si="191"/>
        <v>-0.13156216128821036</v>
      </c>
      <c r="T296" s="16">
        <f t="shared" si="184"/>
        <v>9.4792049966203482E-2</v>
      </c>
      <c r="U296" s="16">
        <f t="shared" si="192"/>
        <v>-0.74428586975367839</v>
      </c>
      <c r="V296" s="16">
        <f t="shared" si="185"/>
        <v>-0.48267341157987437</v>
      </c>
      <c r="W296" s="16">
        <f t="shared" si="160"/>
        <v>-0.11058285570757431</v>
      </c>
      <c r="X296" s="16">
        <f t="shared" si="161"/>
        <v>2.4449205091587607</v>
      </c>
      <c r="Y296" s="9">
        <f>-(B$6/B$7)*(SIN(H296)*COS(L296)-COS(H296)*SIN(L296)*U296)/(COS(L296))^2*T296*crank</f>
        <v>6.1855141791501755E-2</v>
      </c>
      <c r="Z296">
        <f t="shared" si="162"/>
        <v>-2.5355308605643185</v>
      </c>
      <c r="AA296" s="16">
        <f t="shared" si="163"/>
        <v>-1.1580209570129854</v>
      </c>
      <c r="AB296" s="16">
        <f t="shared" si="164"/>
        <v>25.603147700613931</v>
      </c>
      <c r="AC296" s="16">
        <f t="shared" si="165"/>
        <v>-18.994659928125884</v>
      </c>
      <c r="AD296" s="16">
        <f t="shared" si="166"/>
        <v>-14.874878777747284</v>
      </c>
      <c r="AE296" s="16">
        <f t="shared" si="186"/>
        <v>-3.5992083075915997E-2</v>
      </c>
      <c r="AF296" s="16">
        <f t="shared" si="187"/>
        <v>3.4936912937663066E-2</v>
      </c>
      <c r="AG296" s="16">
        <f t="shared" si="167"/>
        <v>-0.37690821259563739</v>
      </c>
      <c r="AH296" s="16">
        <f t="shared" si="168"/>
        <v>0.36585849674689497</v>
      </c>
      <c r="AI296" s="16">
        <f t="shared" si="169"/>
        <v>-11.706197671722263</v>
      </c>
      <c r="AJ296" s="16">
        <f t="shared" si="193"/>
        <v>18.736449185284471</v>
      </c>
      <c r="AK296" s="16">
        <f t="shared" si="194"/>
        <v>0</v>
      </c>
      <c r="AL296" s="9">
        <f t="shared" si="170"/>
        <v>0</v>
      </c>
      <c r="AM296" s="16">
        <f t="shared" si="188"/>
        <v>21.281105521471794</v>
      </c>
      <c r="AN296" s="16">
        <f t="shared" si="189"/>
        <v>59.489529522389319</v>
      </c>
      <c r="AO296" s="16">
        <f t="shared" si="190"/>
        <v>-38.208424000917525</v>
      </c>
    </row>
    <row r="297" spans="1:41">
      <c r="A297" s="4">
        <v>283</v>
      </c>
      <c r="B297" s="5">
        <f t="shared" si="171"/>
        <v>4.9392817831439526</v>
      </c>
      <c r="C297" s="2">
        <f t="shared" si="172"/>
        <v>11.606075148599214</v>
      </c>
      <c r="D297" s="10">
        <f t="shared" si="173"/>
        <v>2.5353583828664044</v>
      </c>
      <c r="E297" s="5">
        <f t="shared" si="174"/>
        <v>3.1212150297198429</v>
      </c>
      <c r="F297" s="15">
        <f t="shared" si="156"/>
        <v>-2.707688980564428</v>
      </c>
      <c r="G297" s="15">
        <f t="shared" si="157"/>
        <v>2.067485316303161</v>
      </c>
      <c r="H297">
        <f t="shared" si="175"/>
        <v>0.18723060761990995</v>
      </c>
      <c r="I297">
        <f t="shared" si="176"/>
        <v>10.72752361229079</v>
      </c>
      <c r="J297" s="11">
        <f t="shared" si="177"/>
        <v>1.3310254844303195</v>
      </c>
      <c r="K297" s="9">
        <f t="shared" si="178"/>
        <v>76.262142682213181</v>
      </c>
      <c r="L297">
        <f t="shared" si="179"/>
        <v>3.0015312023482665</v>
      </c>
      <c r="M297" s="9">
        <f t="shared" si="180"/>
        <v>171.97506997138316</v>
      </c>
      <c r="N297" s="16">
        <f t="shared" si="181"/>
        <v>3.4542000781080962</v>
      </c>
      <c r="O297" s="16">
        <f t="shared" si="158"/>
        <v>-1.3795129548873459</v>
      </c>
      <c r="P297" s="16">
        <f t="shared" si="159"/>
        <v>1.0352400647231763</v>
      </c>
      <c r="Q297" s="16">
        <f t="shared" si="182"/>
        <v>-0.77040501676525408</v>
      </c>
      <c r="R297" s="16">
        <f t="shared" si="183"/>
        <v>-0.50415042328915172</v>
      </c>
      <c r="S297" s="16">
        <f t="shared" si="191"/>
        <v>-0.13173378349777676</v>
      </c>
      <c r="T297" s="16">
        <f t="shared" si="184"/>
        <v>9.8858144152480301E-2</v>
      </c>
      <c r="U297" s="16">
        <f t="shared" si="192"/>
        <v>-0.74418006317332841</v>
      </c>
      <c r="V297" s="16">
        <f t="shared" si="185"/>
        <v>-0.48698890283381929</v>
      </c>
      <c r="W297" s="16">
        <f t="shared" si="160"/>
        <v>-9.5405130518566278E-2</v>
      </c>
      <c r="X297" s="16">
        <f t="shared" si="161"/>
        <v>2.4342859267190469</v>
      </c>
      <c r="Y297" s="9">
        <f>-(B$6/B$7)*(SIN(H297)*COS(L297)-COS(H297)*SIN(L297)*U297)/(COS(L297))^2*T297*crank</f>
        <v>6.5123592759616752E-2</v>
      </c>
      <c r="Z297">
        <f t="shared" si="162"/>
        <v>-2.6429500456371877</v>
      </c>
      <c r="AA297" s="16">
        <f t="shared" si="163"/>
        <v>-0.999080190506344</v>
      </c>
      <c r="AB297" s="16">
        <f t="shared" si="164"/>
        <v>25.491782613725267</v>
      </c>
      <c r="AC297" s="16">
        <f t="shared" si="165"/>
        <v>-18.903057843499351</v>
      </c>
      <c r="AD297" s="16">
        <f t="shared" si="166"/>
        <v>-15.150303022641861</v>
      </c>
      <c r="AE297" s="16">
        <f t="shared" si="186"/>
        <v>-3.7872398413741189E-2</v>
      </c>
      <c r="AF297" s="16">
        <f t="shared" si="187"/>
        <v>3.6423918416973705E-2</v>
      </c>
      <c r="AG297" s="16">
        <f t="shared" si="167"/>
        <v>-0.39659882876811686</v>
      </c>
      <c r="AH297" s="16">
        <f t="shared" si="168"/>
        <v>0.38143038171239524</v>
      </c>
      <c r="AI297" s="16">
        <f t="shared" si="169"/>
        <v>-11.923649449491037</v>
      </c>
      <c r="AJ297" s="16">
        <f t="shared" si="193"/>
        <v>18.635089835076897</v>
      </c>
      <c r="AK297" s="16">
        <f t="shared" si="194"/>
        <v>0</v>
      </c>
      <c r="AL297" s="9">
        <f t="shared" si="170"/>
        <v>0</v>
      </c>
      <c r="AM297" s="16">
        <f t="shared" si="188"/>
        <v>22.329155734539547</v>
      </c>
      <c r="AN297" s="16">
        <f t="shared" si="189"/>
        <v>59.489529522389319</v>
      </c>
      <c r="AO297" s="16">
        <f t="shared" si="190"/>
        <v>-37.160373787849771</v>
      </c>
    </row>
    <row r="298" spans="1:41">
      <c r="A298" s="4">
        <v>284</v>
      </c>
      <c r="B298" s="5">
        <f t="shared" si="171"/>
        <v>4.9567350756638957</v>
      </c>
      <c r="C298" s="2">
        <f t="shared" si="172"/>
        <v>11.633773967422806</v>
      </c>
      <c r="D298" s="10">
        <f t="shared" si="173"/>
        <v>2.5445913224742687</v>
      </c>
      <c r="E298" s="5">
        <f t="shared" si="174"/>
        <v>3.1267547934845612</v>
      </c>
      <c r="F298" s="15">
        <f t="shared" si="156"/>
        <v>-2.7089112821171999</v>
      </c>
      <c r="G298" s="15">
        <f t="shared" si="157"/>
        <v>2.0725765686799016</v>
      </c>
      <c r="H298">
        <f t="shared" si="175"/>
        <v>0.18899135910807741</v>
      </c>
      <c r="I298">
        <f t="shared" si="176"/>
        <v>10.828407241334165</v>
      </c>
      <c r="J298" s="11">
        <f t="shared" si="177"/>
        <v>1.3287249812440567</v>
      </c>
      <c r="K298" s="9">
        <f t="shared" si="178"/>
        <v>76.130333558883919</v>
      </c>
      <c r="L298">
        <f t="shared" si="179"/>
        <v>3.000220984027985</v>
      </c>
      <c r="M298" s="9">
        <f t="shared" si="180"/>
        <v>171.8999999913903</v>
      </c>
      <c r="N298" s="16">
        <f t="shared" si="181"/>
        <v>3.4533386549384479</v>
      </c>
      <c r="O298" s="16">
        <f t="shared" si="158"/>
        <v>-1.3810474382805547</v>
      </c>
      <c r="P298" s="16">
        <f t="shared" si="159"/>
        <v>1.0776289372190959</v>
      </c>
      <c r="Q298" s="16">
        <f t="shared" si="182"/>
        <v>-0.80183002098489375</v>
      </c>
      <c r="R298" s="16">
        <f t="shared" si="183"/>
        <v>-0.52963616573334305</v>
      </c>
      <c r="S298" s="16">
        <f t="shared" si="191"/>
        <v>-0.13188031586804971</v>
      </c>
      <c r="T298" s="16">
        <f t="shared" si="184"/>
        <v>0.10290598330637092</v>
      </c>
      <c r="U298" s="16">
        <f t="shared" si="192"/>
        <v>-0.74406875436555886</v>
      </c>
      <c r="V298" s="16">
        <f t="shared" si="185"/>
        <v>-0.49148287266682883</v>
      </c>
      <c r="W298" s="16">
        <f t="shared" si="160"/>
        <v>-8.0474854454497868E-2</v>
      </c>
      <c r="X298" s="16">
        <f t="shared" si="161"/>
        <v>2.4230158001941557</v>
      </c>
      <c r="Y298" s="9">
        <f>-(B$6/B$7)*(SIN(H298)*COS(L298)-COS(H298)*SIN(L298)*U298)/(COS(L298))^2*T298*crank</f>
        <v>6.8458184092652363E-2</v>
      </c>
      <c r="Z298">
        <f t="shared" si="162"/>
        <v>-2.749698921187143</v>
      </c>
      <c r="AA298" s="16">
        <f t="shared" si="163"/>
        <v>-0.84273070517652782</v>
      </c>
      <c r="AB298" s="16">
        <f t="shared" si="164"/>
        <v>25.373762124739848</v>
      </c>
      <c r="AC298" s="16">
        <f t="shared" si="165"/>
        <v>-18.806051057555461</v>
      </c>
      <c r="AD298" s="16">
        <f t="shared" si="166"/>
        <v>-15.433924625543314</v>
      </c>
      <c r="AE298" s="16">
        <f t="shared" si="186"/>
        <v>-3.9787843981935044E-2</v>
      </c>
      <c r="AF298" s="16">
        <f t="shared" si="187"/>
        <v>3.7902623498228566E-2</v>
      </c>
      <c r="AG298" s="16">
        <f t="shared" si="167"/>
        <v>-0.41665732785274667</v>
      </c>
      <c r="AH298" s="16">
        <f t="shared" si="168"/>
        <v>0.39691534511271576</v>
      </c>
      <c r="AI298" s="16">
        <f t="shared" si="169"/>
        <v>-12.147611581853013</v>
      </c>
      <c r="AJ298" s="16">
        <f t="shared" si="193"/>
        <v>18.527845630858568</v>
      </c>
      <c r="AK298" s="16">
        <f t="shared" si="194"/>
        <v>0</v>
      </c>
      <c r="AL298" s="9">
        <f t="shared" si="170"/>
        <v>0</v>
      </c>
      <c r="AM298" s="16">
        <f t="shared" si="188"/>
        <v>23.389776235739117</v>
      </c>
      <c r="AN298" s="16">
        <f t="shared" si="189"/>
        <v>59.489529522389319</v>
      </c>
      <c r="AO298" s="16">
        <f t="shared" si="190"/>
        <v>-36.099753286650198</v>
      </c>
    </row>
    <row r="299" spans="1:41">
      <c r="A299" s="4">
        <v>285</v>
      </c>
      <c r="B299" s="5">
        <f t="shared" si="171"/>
        <v>4.9741883681838397</v>
      </c>
      <c r="C299" s="2">
        <f t="shared" si="172"/>
        <v>11.661916366802702</v>
      </c>
      <c r="D299" s="10">
        <f t="shared" si="173"/>
        <v>2.5539721222675671</v>
      </c>
      <c r="E299" s="5">
        <f t="shared" si="174"/>
        <v>3.1323832733605403</v>
      </c>
      <c r="F299" s="15">
        <f t="shared" si="156"/>
        <v>-2.7102222521132782</v>
      </c>
      <c r="G299" s="15">
        <f t="shared" si="157"/>
        <v>2.0776457135307576</v>
      </c>
      <c r="H299">
        <f t="shared" si="175"/>
        <v>0.19082259174767494</v>
      </c>
      <c r="I299">
        <f t="shared" si="176"/>
        <v>10.933329142889706</v>
      </c>
      <c r="J299" s="11">
        <f t="shared" si="177"/>
        <v>1.3264221365425304</v>
      </c>
      <c r="K299" s="9">
        <f t="shared" si="178"/>
        <v>75.998390276612398</v>
      </c>
      <c r="L299">
        <f t="shared" si="179"/>
        <v>2.9988585279151754</v>
      </c>
      <c r="M299" s="9">
        <f t="shared" si="180"/>
        <v>171.82193700635452</v>
      </c>
      <c r="N299" s="16">
        <f t="shared" si="181"/>
        <v>3.4524343579415384</v>
      </c>
      <c r="O299" s="16">
        <f t="shared" si="158"/>
        <v>-1.3823234891346756</v>
      </c>
      <c r="P299" s="16">
        <f t="shared" si="159"/>
        <v>1.119815621081619</v>
      </c>
      <c r="Q299" s="16">
        <f t="shared" si="182"/>
        <v>-0.83308888198141595</v>
      </c>
      <c r="R299" s="16">
        <f t="shared" si="183"/>
        <v>-0.5556011931556547</v>
      </c>
      <c r="S299" s="16">
        <f t="shared" si="191"/>
        <v>-0.13200216974869172</v>
      </c>
      <c r="T299" s="16">
        <f t="shared" si="184"/>
        <v>0.10693451486799629</v>
      </c>
      <c r="U299" s="16">
        <f t="shared" si="192"/>
        <v>-0.74395183126374287</v>
      </c>
      <c r="V299" s="16">
        <f t="shared" si="185"/>
        <v>-0.49615417279052143</v>
      </c>
      <c r="W299" s="16">
        <f t="shared" si="160"/>
        <v>-6.5790692068484674E-2</v>
      </c>
      <c r="X299" s="16">
        <f t="shared" si="161"/>
        <v>2.4111181635764676</v>
      </c>
      <c r="Y299" s="9">
        <f>-(B$6/B$7)*(SIN(H299)*COS(L299)-COS(H299)*SIN(L299)*U299)/(COS(L299))^2*T299*crank</f>
        <v>7.1861106352668069E-2</v>
      </c>
      <c r="Z299">
        <f t="shared" si="162"/>
        <v>-2.8557401996911418</v>
      </c>
      <c r="AA299" s="16">
        <f t="shared" si="163"/>
        <v>-0.68895851625646576</v>
      </c>
      <c r="AB299" s="16">
        <f t="shared" si="164"/>
        <v>25.249170365429148</v>
      </c>
      <c r="AC299" s="16">
        <f t="shared" si="165"/>
        <v>-18.703695341809315</v>
      </c>
      <c r="AD299" s="16">
        <f t="shared" si="166"/>
        <v>-15.725383721671328</v>
      </c>
      <c r="AE299" s="16">
        <f t="shared" si="186"/>
        <v>-4.1739433846243512E-2</v>
      </c>
      <c r="AF299" s="16">
        <f t="shared" si="187"/>
        <v>3.937256185299675E-2</v>
      </c>
      <c r="AG299" s="16">
        <f t="shared" si="167"/>
        <v>-0.43709432912118595</v>
      </c>
      <c r="AH299" s="16">
        <f t="shared" si="168"/>
        <v>0.41230850356794774</v>
      </c>
      <c r="AI299" s="16">
        <f t="shared" si="169"/>
        <v>-12.377804459436126</v>
      </c>
      <c r="AJ299" s="16">
        <f t="shared" si="193"/>
        <v>18.414766357410507</v>
      </c>
      <c r="AK299" s="16">
        <f t="shared" si="194"/>
        <v>0</v>
      </c>
      <c r="AL299" s="9">
        <f t="shared" si="170"/>
        <v>0</v>
      </c>
      <c r="AM299" s="16">
        <f t="shared" si="188"/>
        <v>24.463436305407001</v>
      </c>
      <c r="AN299" s="16">
        <f t="shared" si="189"/>
        <v>59.489529522389319</v>
      </c>
      <c r="AO299" s="16">
        <f t="shared" si="190"/>
        <v>-35.026093216982318</v>
      </c>
    </row>
    <row r="300" spans="1:41">
      <c r="A300" s="4">
        <v>286</v>
      </c>
      <c r="B300" s="5">
        <f t="shared" si="171"/>
        <v>4.9916416607037828</v>
      </c>
      <c r="C300" s="2">
        <f t="shared" si="172"/>
        <v>11.690493774291424</v>
      </c>
      <c r="D300" s="10">
        <f t="shared" si="173"/>
        <v>2.5634979247638081</v>
      </c>
      <c r="E300" s="5">
        <f t="shared" si="174"/>
        <v>3.1380987548582846</v>
      </c>
      <c r="F300" s="15">
        <f t="shared" si="156"/>
        <v>-2.7116214912185033</v>
      </c>
      <c r="G300" s="15">
        <f t="shared" si="157"/>
        <v>2.0826912067451011</v>
      </c>
      <c r="H300">
        <f t="shared" si="175"/>
        <v>0.19272395947018842</v>
      </c>
      <c r="I300">
        <f t="shared" si="176"/>
        <v>11.04226948869213</v>
      </c>
      <c r="J300" s="11">
        <f t="shared" si="177"/>
        <v>1.3241173774747672</v>
      </c>
      <c r="K300" s="9">
        <f t="shared" si="178"/>
        <v>75.86633730923505</v>
      </c>
      <c r="L300">
        <f t="shared" si="179"/>
        <v>2.997444118318175</v>
      </c>
      <c r="M300" s="9">
        <f t="shared" si="180"/>
        <v>171.74089730594361</v>
      </c>
      <c r="N300" s="16">
        <f t="shared" si="181"/>
        <v>3.4514863775956384</v>
      </c>
      <c r="O300" s="16">
        <f t="shared" si="158"/>
        <v>-1.3833453888321119</v>
      </c>
      <c r="P300" s="16">
        <f t="shared" si="159"/>
        <v>1.1617892350063015</v>
      </c>
      <c r="Q300" s="16">
        <f t="shared" si="182"/>
        <v>-0.8641727319096808</v>
      </c>
      <c r="R300" s="16">
        <f t="shared" si="183"/>
        <v>-0.58205825743355333</v>
      </c>
      <c r="S300" s="16">
        <f t="shared" si="191"/>
        <v>-0.13209975398160634</v>
      </c>
      <c r="T300" s="16">
        <f t="shared" si="184"/>
        <v>0.11094269974932273</v>
      </c>
      <c r="U300" s="16">
        <f t="shared" si="192"/>
        <v>-0.74382917819426464</v>
      </c>
      <c r="V300" s="16">
        <f t="shared" si="185"/>
        <v>-0.5010015929699988</v>
      </c>
      <c r="W300" s="16">
        <f t="shared" si="160"/>
        <v>-5.1350970666811407E-2</v>
      </c>
      <c r="X300" s="16">
        <f t="shared" si="161"/>
        <v>2.3986011451746521</v>
      </c>
      <c r="Y300" s="9">
        <f>-(B$6/B$7)*(SIN(H300)*COS(L300)-COS(H300)*SIN(L300)*U300)/(COS(L300))^2*T300*crank</f>
        <v>7.5334496979353335E-2</v>
      </c>
      <c r="Z300">
        <f t="shared" si="162"/>
        <v>-2.9610368339867987</v>
      </c>
      <c r="AA300" s="16">
        <f t="shared" si="163"/>
        <v>-0.53774610733853234</v>
      </c>
      <c r="AB300" s="16">
        <f t="shared" si="164"/>
        <v>25.118092455242508</v>
      </c>
      <c r="AC300" s="16">
        <f t="shared" si="165"/>
        <v>-18.596047261175368</v>
      </c>
      <c r="AD300" s="16">
        <f t="shared" si="166"/>
        <v>-16.024305050627209</v>
      </c>
      <c r="AE300" s="16">
        <f t="shared" si="186"/>
        <v>-4.3728136613426991E-2</v>
      </c>
      <c r="AF300" s="16">
        <f t="shared" si="187"/>
        <v>4.0833271158199687E-2</v>
      </c>
      <c r="AG300" s="16">
        <f t="shared" si="167"/>
        <v>-0.45791997579971033</v>
      </c>
      <c r="AH300" s="16">
        <f t="shared" si="168"/>
        <v>0.42760501564213377</v>
      </c>
      <c r="AI300" s="16">
        <f t="shared" si="169"/>
        <v>-12.613936498006767</v>
      </c>
      <c r="AJ300" s="16">
        <f t="shared" si="193"/>
        <v>18.295902877862911</v>
      </c>
      <c r="AK300" s="16">
        <f t="shared" si="194"/>
        <v>0</v>
      </c>
      <c r="AL300" s="9">
        <f t="shared" si="170"/>
        <v>0</v>
      </c>
      <c r="AM300" s="16">
        <f t="shared" si="188"/>
        <v>25.550606489504869</v>
      </c>
      <c r="AN300" s="16">
        <f t="shared" si="189"/>
        <v>59.489529522389319</v>
      </c>
      <c r="AO300" s="16">
        <f t="shared" si="190"/>
        <v>-33.938923032884446</v>
      </c>
    </row>
    <row r="301" spans="1:41">
      <c r="A301" s="4">
        <v>287</v>
      </c>
      <c r="B301" s="5">
        <f t="shared" si="171"/>
        <v>5.0090949532237259</v>
      </c>
      <c r="C301" s="2">
        <f t="shared" si="172"/>
        <v>11.71949748493382</v>
      </c>
      <c r="D301" s="10">
        <f t="shared" si="173"/>
        <v>2.5731658283112733</v>
      </c>
      <c r="E301" s="5">
        <f t="shared" si="174"/>
        <v>3.143899496986764</v>
      </c>
      <c r="F301" s="15">
        <f t="shared" si="156"/>
        <v>-2.713108573211088</v>
      </c>
      <c r="G301" s="15">
        <f t="shared" si="157"/>
        <v>2.0877115114168223</v>
      </c>
      <c r="H301">
        <f t="shared" si="175"/>
        <v>0.19469509819019018</v>
      </c>
      <c r="I301">
        <f t="shared" si="176"/>
        <v>11.15520741818305</v>
      </c>
      <c r="J301" s="11">
        <f t="shared" si="177"/>
        <v>1.3218111240800903</v>
      </c>
      <c r="K301" s="9">
        <f t="shared" si="178"/>
        <v>75.734198723232353</v>
      </c>
      <c r="L301">
        <f t="shared" si="179"/>
        <v>2.9959780542461858</v>
      </c>
      <c r="M301" s="9">
        <f t="shared" si="180"/>
        <v>171.65689802212287</v>
      </c>
      <c r="N301" s="16">
        <f t="shared" si="181"/>
        <v>3.4504938836540493</v>
      </c>
      <c r="O301" s="16">
        <f t="shared" si="158"/>
        <v>-1.3841173866694572</v>
      </c>
      <c r="P301" s="16">
        <f t="shared" si="159"/>
        <v>1.2035390402068917</v>
      </c>
      <c r="Q301" s="16">
        <f t="shared" si="182"/>
        <v>-0.89507279775449167</v>
      </c>
      <c r="R301" s="16">
        <f t="shared" si="183"/>
        <v>-0.60901947250725086</v>
      </c>
      <c r="S301" s="16">
        <f t="shared" si="191"/>
        <v>-0.13217347434472818</v>
      </c>
      <c r="T301" s="16">
        <f t="shared" si="184"/>
        <v>0.11492951247180132</v>
      </c>
      <c r="U301" s="16">
        <f t="shared" si="192"/>
        <v>-0.7437006759669601</v>
      </c>
      <c r="V301" s="16">
        <f t="shared" si="185"/>
        <v>-0.50602386143000277</v>
      </c>
      <c r="W301" s="16">
        <f t="shared" si="160"/>
        <v>-3.7153687359656601E-2</v>
      </c>
      <c r="X301" s="16">
        <f t="shared" si="161"/>
        <v>2.3854729441570983</v>
      </c>
      <c r="Y301" s="9">
        <f>-(B$6/B$7)*(SIN(H301)*COS(L301)-COS(H301)*SIN(L301)*U301)/(COS(L301))^2*T301*crank</f>
        <v>7.8880438019298574E-2</v>
      </c>
      <c r="Z301">
        <f t="shared" si="162"/>
        <v>-3.0655520238698881</v>
      </c>
      <c r="AA301" s="16">
        <f t="shared" si="163"/>
        <v>-0.3890725042095638</v>
      </c>
      <c r="AB301" s="16">
        <f t="shared" si="164"/>
        <v>24.980614255670517</v>
      </c>
      <c r="AC301" s="16">
        <f t="shared" si="165"/>
        <v>-18.483164021347196</v>
      </c>
      <c r="AD301" s="16">
        <f t="shared" si="166"/>
        <v>-16.330298427060427</v>
      </c>
      <c r="AE301" s="16">
        <f t="shared" si="186"/>
        <v>-4.5754873554585691E-2</v>
      </c>
      <c r="AF301" s="16">
        <f t="shared" si="187"/>
        <v>4.2284293177760487E-2</v>
      </c>
      <c r="AG301" s="16">
        <f t="shared" si="167"/>
        <v>-0.47914391541672108</v>
      </c>
      <c r="AH301" s="16">
        <f t="shared" si="168"/>
        <v>0.4428000826982979</v>
      </c>
      <c r="AI301" s="16">
        <f t="shared" si="169"/>
        <v>-12.85570450596316</v>
      </c>
      <c r="AJ301" s="16">
        <f t="shared" si="193"/>
        <v>18.171307029476285</v>
      </c>
      <c r="AK301" s="16">
        <f t="shared" si="194"/>
        <v>0</v>
      </c>
      <c r="AL301" s="9">
        <f t="shared" si="170"/>
        <v>0</v>
      </c>
      <c r="AM301" s="16">
        <f t="shared" si="188"/>
        <v>26.651755088288933</v>
      </c>
      <c r="AN301" s="16">
        <f t="shared" si="189"/>
        <v>59.489529522389319</v>
      </c>
      <c r="AO301" s="16">
        <f t="shared" si="190"/>
        <v>-32.837774434100382</v>
      </c>
    </row>
    <row r="302" spans="1:41">
      <c r="A302" s="4">
        <v>288</v>
      </c>
      <c r="B302" s="5">
        <f t="shared" si="171"/>
        <v>5.026548245743669</v>
      </c>
      <c r="C302" s="2">
        <f t="shared" si="172"/>
        <v>11.748918663918658</v>
      </c>
      <c r="D302" s="10">
        <f t="shared" si="173"/>
        <v>2.5829728879728862</v>
      </c>
      <c r="E302" s="5">
        <f t="shared" si="174"/>
        <v>3.1497837327837317</v>
      </c>
      <c r="F302" s="15">
        <f t="shared" si="156"/>
        <v>-2.7146830451114528</v>
      </c>
      <c r="G302" s="15">
        <f t="shared" si="157"/>
        <v>2.0927050983124853</v>
      </c>
      <c r="H302">
        <f t="shared" si="175"/>
        <v>0.19673562604378531</v>
      </c>
      <c r="I302">
        <f t="shared" si="176"/>
        <v>11.27212105217294</v>
      </c>
      <c r="J302" s="11">
        <f t="shared" si="177"/>
        <v>1.3195037893463712</v>
      </c>
      <c r="K302" s="9">
        <f t="shared" si="178"/>
        <v>75.601998181066307</v>
      </c>
      <c r="L302">
        <f t="shared" si="179"/>
        <v>2.994460649250406</v>
      </c>
      <c r="M302" s="9">
        <f t="shared" si="180"/>
        <v>171.56995712005261</v>
      </c>
      <c r="N302" s="16">
        <f t="shared" si="181"/>
        <v>3.4494560262288401</v>
      </c>
      <c r="O302" s="16">
        <f t="shared" si="158"/>
        <v>-1.3846436941563252</v>
      </c>
      <c r="P302" s="16">
        <f t="shared" si="159"/>
        <v>1.2450544414480103</v>
      </c>
      <c r="Q302" s="16">
        <f t="shared" si="182"/>
        <v>-0.92578040227247327</v>
      </c>
      <c r="R302" s="16">
        <f t="shared" si="183"/>
        <v>-0.63649628990107698</v>
      </c>
      <c r="S302" s="16">
        <f t="shared" si="191"/>
        <v>-0.13222373300760099</v>
      </c>
      <c r="T302" s="16">
        <f t="shared" si="184"/>
        <v>0.11889394126498175</v>
      </c>
      <c r="U302" s="16">
        <f t="shared" si="192"/>
        <v>-0.74356620196927448</v>
      </c>
      <c r="V302" s="16">
        <f t="shared" si="185"/>
        <v>-0.51121964527175667</v>
      </c>
      <c r="W302" s="16">
        <f t="shared" si="160"/>
        <v>-2.3196516151339719E-2</v>
      </c>
      <c r="X302" s="16">
        <f t="shared" si="161"/>
        <v>2.3717418071914653</v>
      </c>
      <c r="Y302" s="9">
        <f>-(B$6/B$7)*(SIN(H302)*COS(L302)-COS(H302)*SIN(L302)*U302)/(COS(L302))^2*T302*crank</f>
        <v>8.250095393586436E-2</v>
      </c>
      <c r="Z302">
        <f t="shared" si="162"/>
        <v>-3.1692492223359561</v>
      </c>
      <c r="AA302" s="16">
        <f t="shared" si="163"/>
        <v>-0.24291334909975282</v>
      </c>
      <c r="AB302" s="16">
        <f t="shared" si="164"/>
        <v>24.836822125614958</v>
      </c>
      <c r="AC302" s="16">
        <f t="shared" si="165"/>
        <v>-18.365103317808412</v>
      </c>
      <c r="AD302" s="16">
        <f t="shared" si="166"/>
        <v>-16.64295921705963</v>
      </c>
      <c r="AE302" s="16">
        <f t="shared" si="186"/>
        <v>-4.7820516787308684E-2</v>
      </c>
      <c r="AF302" s="16">
        <f t="shared" si="187"/>
        <v>4.3725173836063606E-2</v>
      </c>
      <c r="AG302" s="16">
        <f t="shared" si="167"/>
        <v>-0.50077528076625444</v>
      </c>
      <c r="AH302" s="16">
        <f t="shared" si="168"/>
        <v>0.45788894966771354</v>
      </c>
      <c r="AI302" s="16">
        <f t="shared" si="169"/>
        <v>-13.102794055860844</v>
      </c>
      <c r="AJ302" s="16">
        <f t="shared" si="193"/>
        <v>18.04103152210153</v>
      </c>
      <c r="AK302" s="16">
        <f t="shared" si="194"/>
        <v>0</v>
      </c>
      <c r="AL302" s="9">
        <f t="shared" si="170"/>
        <v>0</v>
      </c>
      <c r="AM302" s="16">
        <f t="shared" si="188"/>
        <v>27.767344360482721</v>
      </c>
      <c r="AN302" s="16">
        <f t="shared" si="189"/>
        <v>59.489529522389319</v>
      </c>
      <c r="AO302" s="16">
        <f t="shared" si="190"/>
        <v>-31.722185161906598</v>
      </c>
    </row>
    <row r="303" spans="1:41">
      <c r="A303" s="4">
        <v>289</v>
      </c>
      <c r="B303" s="5">
        <f t="shared" si="171"/>
        <v>5.0440015382636121</v>
      </c>
      <c r="C303" s="2">
        <f t="shared" si="172"/>
        <v>11.778748349269815</v>
      </c>
      <c r="D303" s="10">
        <f t="shared" si="173"/>
        <v>2.5929161164232717</v>
      </c>
      <c r="E303" s="5">
        <f t="shared" si="174"/>
        <v>3.1557496698539631</v>
      </c>
      <c r="F303" s="15">
        <f t="shared" si="156"/>
        <v>-2.7163444273202035</v>
      </c>
      <c r="G303" s="15">
        <f t="shared" si="157"/>
        <v>2.0976704463371481</v>
      </c>
      <c r="H303">
        <f t="shared" si="175"/>
        <v>0.19884514362844272</v>
      </c>
      <c r="I303">
        <f t="shared" si="176"/>
        <v>11.39298750658244</v>
      </c>
      <c r="J303" s="11">
        <f t="shared" si="177"/>
        <v>1.3171957792776678</v>
      </c>
      <c r="K303" s="9">
        <f t="shared" si="178"/>
        <v>75.469758945055915</v>
      </c>
      <c r="L303">
        <f t="shared" si="179"/>
        <v>2.9928922312637987</v>
      </c>
      <c r="M303" s="9">
        <f t="shared" si="180"/>
        <v>171.48009338890762</v>
      </c>
      <c r="N303" s="16">
        <f t="shared" si="181"/>
        <v>3.4483719369147217</v>
      </c>
      <c r="O303" s="16">
        <f t="shared" si="158"/>
        <v>-1.3849284794380288</v>
      </c>
      <c r="P303" s="16">
        <f t="shared" si="159"/>
        <v>1.2863249876712171</v>
      </c>
      <c r="Q303" s="16">
        <f t="shared" si="182"/>
        <v>-0.9562869646838138</v>
      </c>
      <c r="R303" s="16">
        <f t="shared" si="183"/>
        <v>-0.66449947504246265</v>
      </c>
      <c r="S303" s="16">
        <f t="shared" si="191"/>
        <v>-0.13225092799878277</v>
      </c>
      <c r="T303" s="16">
        <f t="shared" si="184"/>
        <v>0.12283498812629731</v>
      </c>
      <c r="U303" s="16">
        <f t="shared" si="192"/>
        <v>-0.74342563026400565</v>
      </c>
      <c r="V303" s="16">
        <f t="shared" si="185"/>
        <v>-0.51658755089993469</v>
      </c>
      <c r="W303" s="16">
        <f t="shared" si="160"/>
        <v>-9.4768150353782485E-3</v>
      </c>
      <c r="X303" s="16">
        <f t="shared" si="161"/>
        <v>2.3574160052086603</v>
      </c>
      <c r="Y303" s="9">
        <f>-(B$6/B$7)*(SIN(H303)*COS(L303)-COS(H303)*SIN(L303)*U303)/(COS(L303))^2*T303*crank</f>
        <v>8.619800949718516E-2</v>
      </c>
      <c r="Z303">
        <f t="shared" si="162"/>
        <v>-3.272092141488486</v>
      </c>
      <c r="AA303" s="16">
        <f t="shared" si="163"/>
        <v>-9.9240974981912006E-2</v>
      </c>
      <c r="AB303" s="16">
        <f t="shared" si="164"/>
        <v>24.686802678061749</v>
      </c>
      <c r="AC303" s="16">
        <f t="shared" si="165"/>
        <v>-18.241923186637447</v>
      </c>
      <c r="AD303" s="16">
        <f t="shared" si="166"/>
        <v>-16.96186881856913</v>
      </c>
      <c r="AE303" s="16">
        <f t="shared" si="186"/>
        <v>-4.9925887517185796E-2</v>
      </c>
      <c r="AF303" s="16">
        <f t="shared" si="187"/>
        <v>4.5155463283443734E-2</v>
      </c>
      <c r="AG303" s="16">
        <f t="shared" si="167"/>
        <v>-0.52282267149313755</v>
      </c>
      <c r="AH303" s="16">
        <f t="shared" si="168"/>
        <v>0.47286690573570161</v>
      </c>
      <c r="AI303" s="16">
        <f t="shared" si="169"/>
        <v>-13.354879858606788</v>
      </c>
      <c r="AJ303" s="16">
        <f t="shared" si="193"/>
        <v>17.905129839350852</v>
      </c>
      <c r="AK303" s="16">
        <f t="shared" si="194"/>
        <v>0</v>
      </c>
      <c r="AL303" s="9">
        <f t="shared" si="170"/>
        <v>0</v>
      </c>
      <c r="AM303" s="16">
        <f t="shared" si="188"/>
        <v>28.897826449537238</v>
      </c>
      <c r="AN303" s="16">
        <f t="shared" si="189"/>
        <v>59.489529522389319</v>
      </c>
      <c r="AO303" s="16">
        <f t="shared" si="190"/>
        <v>-30.591703072852081</v>
      </c>
    </row>
    <row r="304" spans="1:41">
      <c r="A304" s="4">
        <v>290</v>
      </c>
      <c r="B304" s="5">
        <f t="shared" si="171"/>
        <v>5.0614548307835552</v>
      </c>
      <c r="C304" s="2">
        <f t="shared" si="172"/>
        <v>11.808977454576166</v>
      </c>
      <c r="D304" s="10">
        <f t="shared" si="173"/>
        <v>2.602992484858722</v>
      </c>
      <c r="E304" s="5">
        <f t="shared" si="174"/>
        <v>3.161795490915233</v>
      </c>
      <c r="F304" s="15">
        <f t="shared" si="156"/>
        <v>-2.7180922137642263</v>
      </c>
      <c r="G304" s="15">
        <f t="shared" si="157"/>
        <v>2.1026060429977016</v>
      </c>
      <c r="H304">
        <f t="shared" si="175"/>
        <v>0.20102323424353025</v>
      </c>
      <c r="I304">
        <f t="shared" si="176"/>
        <v>11.51778290622401</v>
      </c>
      <c r="J304" s="11">
        <f t="shared" si="177"/>
        <v>1.3148874929710628</v>
      </c>
      <c r="K304" s="9">
        <f t="shared" si="178"/>
        <v>75.337503881779597</v>
      </c>
      <c r="L304">
        <f t="shared" si="179"/>
        <v>2.9912731424399137</v>
      </c>
      <c r="M304" s="9">
        <f t="shared" si="180"/>
        <v>171.3873264326422</v>
      </c>
      <c r="N304" s="16">
        <f t="shared" si="181"/>
        <v>3.4472407299517149</v>
      </c>
      <c r="O304" s="16">
        <f t="shared" si="158"/>
        <v>-1.3849758618418735</v>
      </c>
      <c r="P304" s="16">
        <f t="shared" si="159"/>
        <v>1.327340372216776</v>
      </c>
      <c r="Q304" s="16">
        <f t="shared" si="182"/>
        <v>-0.98658400111692346</v>
      </c>
      <c r="R304" s="16">
        <f t="shared" si="183"/>
        <v>-0.69303908438379569</v>
      </c>
      <c r="S304" s="16">
        <f t="shared" si="191"/>
        <v>-0.13225545268505523</v>
      </c>
      <c r="T304" s="16">
        <f t="shared" si="184"/>
        <v>0.1267516688422417</v>
      </c>
      <c r="U304" s="16">
        <f t="shared" si="192"/>
        <v>-0.74327883169050357</v>
      </c>
      <c r="V304" s="16">
        <f t="shared" si="185"/>
        <v>-0.5221261244592138</v>
      </c>
      <c r="W304" s="16">
        <f t="shared" si="160"/>
        <v>4.0083669396091546E-3</v>
      </c>
      <c r="X304" s="16">
        <f t="shared" si="161"/>
        <v>2.3425038103166438</v>
      </c>
      <c r="Y304" s="9">
        <f>-(B$6/B$7)*(SIN(H304)*COS(L304)-COS(H304)*SIN(L304)*U304)/(COS(L304))^2*T304*crank</f>
        <v>8.9973507739266712E-2</v>
      </c>
      <c r="Z304">
        <f t="shared" si="162"/>
        <v>-3.3740447581351725</v>
      </c>
      <c r="AA304" s="16">
        <f t="shared" si="163"/>
        <v>4.1975520434561077E-2</v>
      </c>
      <c r="AB304" s="16">
        <f t="shared" si="164"/>
        <v>24.530642538322891</v>
      </c>
      <c r="AC304" s="16">
        <f t="shared" si="165"/>
        <v>-18.11368185724972</v>
      </c>
      <c r="AD304" s="16">
        <f t="shared" si="166"/>
        <v>-17.286595144168064</v>
      </c>
      <c r="AE304" s="16">
        <f t="shared" si="186"/>
        <v>-5.2071754338996662E-2</v>
      </c>
      <c r="AF304" s="16">
        <f t="shared" si="187"/>
        <v>4.6574715953917434E-2</v>
      </c>
      <c r="AG304" s="16">
        <f t="shared" si="167"/>
        <v>-0.54529413630308121</v>
      </c>
      <c r="AH304" s="16">
        <f t="shared" si="168"/>
        <v>0.4877292849461945</v>
      </c>
      <c r="AI304" s="16">
        <f t="shared" si="169"/>
        <v>-13.611626138987289</v>
      </c>
      <c r="AJ304" s="16">
        <f t="shared" si="193"/>
        <v>17.763656142492401</v>
      </c>
      <c r="AK304" s="16">
        <f t="shared" si="194"/>
        <v>0</v>
      </c>
      <c r="AL304" s="9">
        <f t="shared" si="170"/>
        <v>0</v>
      </c>
      <c r="AM304" s="16">
        <f t="shared" si="188"/>
        <v>30.043639040032033</v>
      </c>
      <c r="AN304" s="16">
        <f t="shared" si="189"/>
        <v>59.489529522389319</v>
      </c>
      <c r="AO304" s="16">
        <f t="shared" si="190"/>
        <v>-29.445890482357285</v>
      </c>
    </row>
    <row r="305" spans="1:41">
      <c r="A305" s="4">
        <v>291</v>
      </c>
      <c r="B305" s="5">
        <f t="shared" si="171"/>
        <v>5.0789081233034983</v>
      </c>
      <c r="C305" s="2">
        <f t="shared" si="172"/>
        <v>11.839596771759394</v>
      </c>
      <c r="D305" s="10">
        <f t="shared" si="173"/>
        <v>2.6131989239197981</v>
      </c>
      <c r="E305" s="5">
        <f t="shared" si="174"/>
        <v>3.1679193543518789</v>
      </c>
      <c r="F305" s="15">
        <f t="shared" si="156"/>
        <v>-2.7199258720508381</v>
      </c>
      <c r="G305" s="15">
        <f t="shared" si="157"/>
        <v>2.1075103848635912</v>
      </c>
      <c r="H305">
        <f t="shared" si="175"/>
        <v>0.20326946413088323</v>
      </c>
      <c r="I305">
        <f t="shared" si="176"/>
        <v>11.64648239858548</v>
      </c>
      <c r="J305" s="11">
        <f t="shared" si="177"/>
        <v>1.3125793227024842</v>
      </c>
      <c r="K305" s="9">
        <f t="shared" si="178"/>
        <v>75.205255466992469</v>
      </c>
      <c r="L305">
        <f t="shared" si="179"/>
        <v>2.9896037389911743</v>
      </c>
      <c r="M305" s="9">
        <f t="shared" si="180"/>
        <v>171.29167666072485</v>
      </c>
      <c r="N305" s="16">
        <f t="shared" si="181"/>
        <v>3.4460615034252839</v>
      </c>
      <c r="O305" s="16">
        <f t="shared" si="158"/>
        <v>-1.3847899065462861</v>
      </c>
      <c r="P305" s="16">
        <f t="shared" si="159"/>
        <v>1.3680904326439745</v>
      </c>
      <c r="Q305" s="16">
        <f t="shared" si="182"/>
        <v>-1.0166631248093743</v>
      </c>
      <c r="R305" s="16">
        <f t="shared" si="183"/>
        <v>-0.72212444332975589</v>
      </c>
      <c r="S305" s="16">
        <f t="shared" si="191"/>
        <v>-0.13223769526236312</v>
      </c>
      <c r="T305" s="16">
        <f t="shared" si="184"/>
        <v>0.13064301297121095</v>
      </c>
      <c r="U305" s="16">
        <f t="shared" si="192"/>
        <v>-0.7431256739692047</v>
      </c>
      <c r="V305" s="16">
        <f t="shared" si="185"/>
        <v>-0.52783385227990853</v>
      </c>
      <c r="W305" s="16">
        <f t="shared" si="160"/>
        <v>1.7262282666223688E-2</v>
      </c>
      <c r="X305" s="16">
        <f t="shared" si="161"/>
        <v>2.3270134728866334</v>
      </c>
      <c r="Y305" s="9">
        <f>-(B$6/B$7)*(SIN(H305)*COS(L305)-COS(H305)*SIN(L305)*U305)/(COS(L305))^2*T305*crank</f>
        <v>9.3829288000597769E-2</v>
      </c>
      <c r="Z305">
        <f t="shared" si="162"/>
        <v>-3.4750713190938196</v>
      </c>
      <c r="AA305" s="16">
        <f t="shared" si="163"/>
        <v>0.18077020136132924</v>
      </c>
      <c r="AB305" s="16">
        <f t="shared" si="164"/>
        <v>24.36842810408373</v>
      </c>
      <c r="AC305" s="16">
        <f t="shared" si="165"/>
        <v>-17.980437607201914</v>
      </c>
      <c r="AD305" s="16">
        <f t="shared" si="166"/>
        <v>-17.616693104592237</v>
      </c>
      <c r="AE305" s="16">
        <f t="shared" si="186"/>
        <v>-5.4258831597687351E-2</v>
      </c>
      <c r="AF305" s="16">
        <f t="shared" si="187"/>
        <v>4.7982490615375718E-2</v>
      </c>
      <c r="AG305" s="16">
        <f t="shared" si="167"/>
        <v>-0.56819715579886776</v>
      </c>
      <c r="AH305" s="16">
        <f t="shared" si="168"/>
        <v>0.50247146672735188</v>
      </c>
      <c r="AI305" s="16">
        <f t="shared" si="169"/>
        <v>-13.872687011228468</v>
      </c>
      <c r="AJ305" s="16">
        <f t="shared" si="193"/>
        <v>17.616665177063268</v>
      </c>
      <c r="AK305" s="16">
        <f t="shared" si="194"/>
        <v>0</v>
      </c>
      <c r="AL305" s="9">
        <f t="shared" si="170"/>
        <v>0</v>
      </c>
      <c r="AM305" s="16">
        <f t="shared" si="188"/>
        <v>31.205200753690384</v>
      </c>
      <c r="AN305" s="16">
        <f t="shared" si="189"/>
        <v>59.489529522389319</v>
      </c>
      <c r="AO305" s="16">
        <f t="shared" si="190"/>
        <v>-28.284328768698934</v>
      </c>
    </row>
    <row r="306" spans="1:41">
      <c r="A306" s="4">
        <v>292</v>
      </c>
      <c r="B306" s="5">
        <f t="shared" si="171"/>
        <v>5.0963614158234423</v>
      </c>
      <c r="C306" s="2">
        <f t="shared" si="172"/>
        <v>11.870596973878875</v>
      </c>
      <c r="D306" s="10">
        <f t="shared" si="173"/>
        <v>2.6235323246262916</v>
      </c>
      <c r="E306" s="5">
        <f t="shared" si="174"/>
        <v>3.1741193947757749</v>
      </c>
      <c r="F306" s="15">
        <f t="shared" si="156"/>
        <v>-2.7218448436299623</v>
      </c>
      <c r="G306" s="15">
        <f t="shared" si="157"/>
        <v>2.112381978024775</v>
      </c>
      <c r="H306">
        <f t="shared" si="175"/>
        <v>0.20558338271474585</v>
      </c>
      <c r="I306">
        <f t="shared" si="176"/>
        <v>11.779060167577697</v>
      </c>
      <c r="J306" s="11">
        <f t="shared" si="177"/>
        <v>1.3102716540213142</v>
      </c>
      <c r="K306" s="9">
        <f t="shared" si="178"/>
        <v>75.073035791046905</v>
      </c>
      <c r="L306">
        <f t="shared" si="179"/>
        <v>2.9878843910270274</v>
      </c>
      <c r="M306" s="9">
        <f t="shared" si="180"/>
        <v>171.1931652788648</v>
      </c>
      <c r="N306" s="16">
        <f t="shared" si="181"/>
        <v>3.4448333405025839</v>
      </c>
      <c r="O306" s="16">
        <f t="shared" si="158"/>
        <v>-1.3843746193714028</v>
      </c>
      <c r="P306" s="16">
        <f t="shared" si="159"/>
        <v>1.4085651501531695</v>
      </c>
      <c r="Q306" s="16">
        <f t="shared" si="182"/>
        <v>-1.0465160460686391</v>
      </c>
      <c r="R306" s="16">
        <f t="shared" si="183"/>
        <v>-0.75176412497003975</v>
      </c>
      <c r="S306" s="16">
        <f t="shared" si="191"/>
        <v>-0.13219803825835191</v>
      </c>
      <c r="T306" s="16">
        <f t="shared" si="184"/>
        <v>0.13450806378831281</v>
      </c>
      <c r="U306" s="16">
        <f t="shared" si="192"/>
        <v>-0.74296602180938487</v>
      </c>
      <c r="V306" s="16">
        <f t="shared" si="185"/>
        <v>-0.53370916133221935</v>
      </c>
      <c r="W306" s="16">
        <f t="shared" si="160"/>
        <v>3.028848006905074E-2</v>
      </c>
      <c r="X306" s="16">
        <f t="shared" si="161"/>
        <v>2.3109531988313843</v>
      </c>
      <c r="Y306" s="9">
        <f>-(B$6/B$7)*(SIN(H306)*COS(L306)-COS(H306)*SIN(L306)*U306)/(COS(L306))^2*T306*crank</f>
        <v>9.7767124024151067E-2</v>
      </c>
      <c r="Z306">
        <f t="shared" si="162"/>
        <v>-3.5751363462287222</v>
      </c>
      <c r="AA306" s="16">
        <f t="shared" si="163"/>
        <v>0.31718022157776893</v>
      </c>
      <c r="AB306" s="16">
        <f t="shared" si="164"/>
        <v>24.200245307461699</v>
      </c>
      <c r="AC306" s="16">
        <f t="shared" si="165"/>
        <v>-17.842248619164931</v>
      </c>
      <c r="AD306" s="16">
        <f t="shared" si="166"/>
        <v>-17.951705091423072</v>
      </c>
      <c r="AE306" s="16">
        <f t="shared" si="186"/>
        <v>-5.6487777809037146E-2</v>
      </c>
      <c r="AF306" s="16">
        <f t="shared" si="187"/>
        <v>4.9378350412452456E-2</v>
      </c>
      <c r="AG306" s="16">
        <f t="shared" si="167"/>
        <v>-0.59153862594161211</v>
      </c>
      <c r="AH306" s="16">
        <f t="shared" si="168"/>
        <v>0.51708887634047729</v>
      </c>
      <c r="AI306" s="16">
        <f t="shared" si="169"/>
        <v>-14.137706853323246</v>
      </c>
      <c r="AJ306" s="16">
        <f t="shared" si="193"/>
        <v>17.464212182178809</v>
      </c>
      <c r="AK306" s="16">
        <f t="shared" si="194"/>
        <v>0</v>
      </c>
      <c r="AL306" s="9">
        <f t="shared" si="170"/>
        <v>0</v>
      </c>
      <c r="AM306" s="16">
        <f t="shared" si="188"/>
        <v>32.38290629583021</v>
      </c>
      <c r="AN306" s="16">
        <f t="shared" si="189"/>
        <v>59.489529522389319</v>
      </c>
      <c r="AO306" s="16">
        <f t="shared" si="190"/>
        <v>-27.106623226559108</v>
      </c>
    </row>
    <row r="307" spans="1:41">
      <c r="A307" s="4">
        <v>293</v>
      </c>
      <c r="B307" s="5">
        <f t="shared" si="171"/>
        <v>5.1138147083433854</v>
      </c>
      <c r="C307" s="2">
        <f t="shared" si="172"/>
        <v>11.901968617972734</v>
      </c>
      <c r="D307" s="10">
        <f t="shared" si="173"/>
        <v>2.633989539324245</v>
      </c>
      <c r="E307" s="5">
        <f t="shared" si="174"/>
        <v>3.180393723594547</v>
      </c>
      <c r="F307" s="15">
        <f t="shared" si="156"/>
        <v>-2.7238485439642663</v>
      </c>
      <c r="G307" s="15">
        <f t="shared" si="157"/>
        <v>2.1172193385467835</v>
      </c>
      <c r="H307">
        <f t="shared" si="175"/>
        <v>0.20796452284041547</v>
      </c>
      <c r="I307">
        <f t="shared" si="176"/>
        <v>11.915489447207818</v>
      </c>
      <c r="J307" s="11">
        <f t="shared" si="177"/>
        <v>1.3079648658535752</v>
      </c>
      <c r="K307" s="9">
        <f t="shared" si="178"/>
        <v>74.940866564804736</v>
      </c>
      <c r="L307">
        <f t="shared" si="179"/>
        <v>2.9861154823923575</v>
      </c>
      <c r="M307" s="9">
        <f t="shared" si="180"/>
        <v>171.09181427975395</v>
      </c>
      <c r="N307" s="16">
        <f t="shared" si="181"/>
        <v>3.4435553107034824</v>
      </c>
      <c r="O307" s="16">
        <f t="shared" si="158"/>
        <v>-1.3837339416891918</v>
      </c>
      <c r="P307" s="16">
        <f t="shared" si="159"/>
        <v>1.44875464861306</v>
      </c>
      <c r="Q307" s="16">
        <f t="shared" si="182"/>
        <v>-1.0761345719963173</v>
      </c>
      <c r="R307" s="16">
        <f t="shared" si="183"/>
        <v>-0.7819659296148076</v>
      </c>
      <c r="S307" s="16">
        <f t="shared" si="191"/>
        <v>-0.13213685804632039</v>
      </c>
      <c r="T307" s="16">
        <f t="shared" si="184"/>
        <v>0.13834587819247823</v>
      </c>
      <c r="U307" s="16">
        <f t="shared" si="192"/>
        <v>-0.74279973702002333</v>
      </c>
      <c r="V307" s="16">
        <f t="shared" si="185"/>
        <v>-0.53975041968866777</v>
      </c>
      <c r="W307" s="16">
        <f t="shared" si="160"/>
        <v>4.3090795321134405E-2</v>
      </c>
      <c r="X307" s="16">
        <f t="shared" si="161"/>
        <v>2.2943311270922946</v>
      </c>
      <c r="Y307" s="9">
        <f>-(B$6/B$7)*(SIN(H307)*COS(L307)-COS(H307)*SIN(L307)*U307)/(COS(L307))^2*T307*crank</f>
        <v>0.1017887221221089</v>
      </c>
      <c r="Z307">
        <f t="shared" si="162"/>
        <v>-3.6742046412378717</v>
      </c>
      <c r="AA307" s="16">
        <f t="shared" si="163"/>
        <v>0.45124575339405759</v>
      </c>
      <c r="AB307" s="16">
        <f t="shared" si="164"/>
        <v>24.026179379251811</v>
      </c>
      <c r="AC307" s="16">
        <f t="shared" si="165"/>
        <v>-17.699172840153366</v>
      </c>
      <c r="AD307" s="16">
        <f t="shared" si="166"/>
        <v>-18.291161457415427</v>
      </c>
      <c r="AE307" s="16">
        <f t="shared" si="186"/>
        <v>-5.8759194139721575E-2</v>
      </c>
      <c r="AF307" s="16">
        <f t="shared" si="187"/>
        <v>5.0761862902281726E-2</v>
      </c>
      <c r="AG307" s="16">
        <f t="shared" si="167"/>
        <v>-0.61532484213401917</v>
      </c>
      <c r="AH307" s="16">
        <f t="shared" si="168"/>
        <v>0.5315769852544685</v>
      </c>
      <c r="AI307" s="16">
        <f t="shared" si="169"/>
        <v>-14.40632067889622</v>
      </c>
      <c r="AJ307" s="16">
        <f t="shared" si="193"/>
        <v>17.306352802498864</v>
      </c>
      <c r="AK307" s="16">
        <f t="shared" si="194"/>
        <v>0</v>
      </c>
      <c r="AL307" s="9">
        <f t="shared" si="170"/>
        <v>0</v>
      </c>
      <c r="AM307" s="16">
        <f t="shared" si="188"/>
        <v>33.577121364350894</v>
      </c>
      <c r="AN307" s="16">
        <f t="shared" si="189"/>
        <v>59.489529522389319</v>
      </c>
      <c r="AO307" s="16">
        <f t="shared" si="190"/>
        <v>-25.912408158038424</v>
      </c>
    </row>
    <row r="308" spans="1:41">
      <c r="A308" s="4">
        <v>294</v>
      </c>
      <c r="B308" s="5">
        <f t="shared" si="171"/>
        <v>5.1312680008633293</v>
      </c>
      <c r="C308" s="2">
        <f t="shared" si="172"/>
        <v>11.933702147934278</v>
      </c>
      <c r="D308" s="10">
        <f t="shared" si="173"/>
        <v>2.6445673826447593</v>
      </c>
      <c r="E308" s="5">
        <f t="shared" si="174"/>
        <v>3.1867404295868558</v>
      </c>
      <c r="F308" s="15">
        <f t="shared" si="156"/>
        <v>-2.7259363627072184</v>
      </c>
      <c r="G308" s="15">
        <f t="shared" si="157"/>
        <v>2.1220209929227414</v>
      </c>
      <c r="H308">
        <f t="shared" si="175"/>
        <v>0.21041240101094003</v>
      </c>
      <c r="I308">
        <f t="shared" si="176"/>
        <v>12.05574253514108</v>
      </c>
      <c r="J308" s="11">
        <f t="shared" si="177"/>
        <v>1.3056593306135054</v>
      </c>
      <c r="K308" s="9">
        <f t="shared" si="178"/>
        <v>74.808769126030057</v>
      </c>
      <c r="L308">
        <f t="shared" si="179"/>
        <v>2.9842974105065561</v>
      </c>
      <c r="M308" s="9">
        <f t="shared" si="180"/>
        <v>170.98764643384618</v>
      </c>
      <c r="N308" s="16">
        <f t="shared" si="181"/>
        <v>3.4422264712050259</v>
      </c>
      <c r="O308" s="16">
        <f t="shared" si="158"/>
        <v>-1.3828717454506498</v>
      </c>
      <c r="P308" s="16">
        <f t="shared" si="159"/>
        <v>1.4886491931969721</v>
      </c>
      <c r="Q308" s="16">
        <f t="shared" si="182"/>
        <v>-1.1055106059796826</v>
      </c>
      <c r="R308" s="16">
        <f t="shared" si="183"/>
        <v>-0.81273686512767929</v>
      </c>
      <c r="S308" s="16">
        <f t="shared" si="191"/>
        <v>-0.13205452437035289</v>
      </c>
      <c r="T308" s="16">
        <f t="shared" si="184"/>
        <v>0.14215552657623598</v>
      </c>
      <c r="U308" s="16">
        <f t="shared" si="192"/>
        <v>-0.74262667862367626</v>
      </c>
      <c r="V308" s="16">
        <f t="shared" si="185"/>
        <v>-0.54595593699431177</v>
      </c>
      <c r="W308" s="16">
        <f t="shared" si="160"/>
        <v>5.5673346216488354E-2</v>
      </c>
      <c r="X308" s="16">
        <f t="shared" si="161"/>
        <v>2.2771553073492314</v>
      </c>
      <c r="Y308" s="9">
        <f>-(B$6/B$7)*(SIN(H308)*COS(L308)-COS(H308)*SIN(L308)*U308)/(COS(L308))^2*T308*crank</f>
        <v>0.1058957193981445</v>
      </c>
      <c r="Z308">
        <f t="shared" si="162"/>
        <v>-3.7722412902108045</v>
      </c>
      <c r="AA308" s="16">
        <f t="shared" si="163"/>
        <v>0.58300991824826975</v>
      </c>
      <c r="AB308" s="16">
        <f t="shared" si="164"/>
        <v>23.846314615504511</v>
      </c>
      <c r="AC308" s="16">
        <f t="shared" si="165"/>
        <v>-17.551267843082279</v>
      </c>
      <c r="AD308" s="16">
        <f t="shared" si="166"/>
        <v>-18.634580992985533</v>
      </c>
      <c r="AE308" s="16">
        <f t="shared" si="186"/>
        <v>-6.1073622946284559E-2</v>
      </c>
      <c r="AF308" s="16">
        <f t="shared" si="187"/>
        <v>5.2132600083353985E-2</v>
      </c>
      <c r="AG308" s="16">
        <f t="shared" si="167"/>
        <v>-0.63956148392053536</v>
      </c>
      <c r="AH308" s="16">
        <f t="shared" si="168"/>
        <v>0.54593131144799845</v>
      </c>
      <c r="AI308" s="16">
        <f t="shared" si="169"/>
        <v>-14.678154505416991</v>
      </c>
      <c r="AJ308" s="16">
        <f t="shared" si="193"/>
        <v>17.143143002796815</v>
      </c>
      <c r="AK308" s="16">
        <f t="shared" si="194"/>
        <v>0</v>
      </c>
      <c r="AL308" s="9">
        <f t="shared" si="170"/>
        <v>0</v>
      </c>
      <c r="AM308" s="16">
        <f t="shared" si="188"/>
        <v>34.788177334557837</v>
      </c>
      <c r="AN308" s="16">
        <f t="shared" si="189"/>
        <v>59.489529522389319</v>
      </c>
      <c r="AO308" s="16">
        <f t="shared" si="190"/>
        <v>-24.701352187831482</v>
      </c>
    </row>
    <row r="309" spans="1:41">
      <c r="A309" s="4">
        <v>295</v>
      </c>
      <c r="B309" s="5">
        <f t="shared" si="171"/>
        <v>5.1487212933832724</v>
      </c>
      <c r="C309" s="2">
        <f t="shared" si="172"/>
        <v>11.965787897422869</v>
      </c>
      <c r="D309" s="10">
        <f t="shared" si="173"/>
        <v>2.6552626324742898</v>
      </c>
      <c r="E309" s="5">
        <f t="shared" si="174"/>
        <v>3.1931575794845739</v>
      </c>
      <c r="F309" s="15">
        <f t="shared" si="156"/>
        <v>-2.7281076638890038</v>
      </c>
      <c r="G309" s="15">
        <f t="shared" si="157"/>
        <v>2.1267854785222111</v>
      </c>
      <c r="H309">
        <f t="shared" si="175"/>
        <v>0.21292651762122178</v>
      </c>
      <c r="I309">
        <f t="shared" si="176"/>
        <v>12.199790806113961</v>
      </c>
      <c r="J309" s="11">
        <f t="shared" si="177"/>
        <v>1.3033554143233232</v>
      </c>
      <c r="K309" s="9">
        <f t="shared" si="178"/>
        <v>74.676764446251184</v>
      </c>
      <c r="L309">
        <f t="shared" si="179"/>
        <v>2.9824305862036264</v>
      </c>
      <c r="M309" s="9">
        <f t="shared" si="180"/>
        <v>170.88068528019585</v>
      </c>
      <c r="N309" s="16">
        <f t="shared" si="181"/>
        <v>3.4408458681780241</v>
      </c>
      <c r="O309" s="16">
        <f t="shared" si="158"/>
        <v>-1.3817918283271031</v>
      </c>
      <c r="P309" s="16">
        <f t="shared" si="159"/>
        <v>1.5282391886321189</v>
      </c>
      <c r="Q309" s="16">
        <f t="shared" si="182"/>
        <v>-1.134636146954461</v>
      </c>
      <c r="R309" s="16">
        <f t="shared" si="183"/>
        <v>-0.84408312804868479</v>
      </c>
      <c r="S309" s="16">
        <f t="shared" si="191"/>
        <v>-0.13195139988134766</v>
      </c>
      <c r="T309" s="16">
        <f t="shared" si="184"/>
        <v>0.14593609265852953</v>
      </c>
      <c r="U309" s="16">
        <f t="shared" si="192"/>
        <v>-0.74244670297326942</v>
      </c>
      <c r="V309" s="16">
        <f t="shared" si="185"/>
        <v>-0.55232396494438696</v>
      </c>
      <c r="W309" s="16">
        <f t="shared" si="160"/>
        <v>6.8040525727900758E-2</v>
      </c>
      <c r="X309" s="16">
        <f t="shared" si="161"/>
        <v>2.2594336779641249</v>
      </c>
      <c r="Y309" s="9">
        <f>-(B$6/B$7)*(SIN(H309)*COS(L309)-COS(H309)*SIN(L309)*U309)/(COS(L309))^2*T309*crank</f>
        <v>0.11008968202157139</v>
      </c>
      <c r="Z309">
        <f t="shared" si="162"/>
        <v>-3.8692116679761068</v>
      </c>
      <c r="AA309" s="16">
        <f t="shared" si="163"/>
        <v>0.71251871924386778</v>
      </c>
      <c r="AB309" s="16">
        <f t="shared" si="164"/>
        <v>23.660734146551537</v>
      </c>
      <c r="AC309" s="16">
        <f t="shared" si="165"/>
        <v>-17.398590690704829</v>
      </c>
      <c r="AD309" s="16">
        <f t="shared" si="166"/>
        <v>-18.981471397432124</v>
      </c>
      <c r="AE309" s="16">
        <f t="shared" si="186"/>
        <v>-6.3431546372346714E-2</v>
      </c>
      <c r="AF309" s="16">
        <f t="shared" si="187"/>
        <v>5.3490138417674818E-2</v>
      </c>
      <c r="AG309" s="16">
        <f t="shared" si="167"/>
        <v>-0.66425360029734914</v>
      </c>
      <c r="AH309" s="16">
        <f t="shared" si="168"/>
        <v>0.56014741964156123</v>
      </c>
      <c r="AI309" s="16">
        <f t="shared" si="169"/>
        <v>-14.952825717613564</v>
      </c>
      <c r="AJ309" s="16">
        <f t="shared" si="193"/>
        <v>16.974638985062711</v>
      </c>
      <c r="AK309" s="16">
        <f t="shared" si="194"/>
        <v>0</v>
      </c>
      <c r="AL309" s="9">
        <f t="shared" si="170"/>
        <v>0</v>
      </c>
      <c r="AM309" s="16">
        <f t="shared" si="188"/>
        <v>36.016365734248367</v>
      </c>
      <c r="AN309" s="16">
        <f t="shared" si="189"/>
        <v>59.489529522389319</v>
      </c>
      <c r="AO309" s="16">
        <f t="shared" si="190"/>
        <v>-23.473163788140951</v>
      </c>
    </row>
    <row r="310" spans="1:41">
      <c r="A310" s="4">
        <v>296</v>
      </c>
      <c r="B310" s="5">
        <f t="shared" si="171"/>
        <v>5.1661745859032155</v>
      </c>
      <c r="C310" s="2">
        <f t="shared" si="172"/>
        <v>11.998216092808391</v>
      </c>
      <c r="D310" s="10">
        <f t="shared" si="173"/>
        <v>2.6660720309361303</v>
      </c>
      <c r="E310" s="5">
        <f t="shared" si="174"/>
        <v>3.1996432185616781</v>
      </c>
      <c r="F310" s="15">
        <f t="shared" si="156"/>
        <v>-2.7303617861102487</v>
      </c>
      <c r="G310" s="15">
        <f t="shared" si="157"/>
        <v>2.1315113440367246</v>
      </c>
      <c r="H310">
        <f t="shared" si="175"/>
        <v>0.21550635718888048</v>
      </c>
      <c r="I310">
        <f t="shared" si="176"/>
        <v>12.347604725161659</v>
      </c>
      <c r="J310" s="11">
        <f t="shared" si="177"/>
        <v>1.3010534767409998</v>
      </c>
      <c r="K310" s="9">
        <f t="shared" si="178"/>
        <v>74.544873138081499</v>
      </c>
      <c r="L310">
        <f t="shared" si="179"/>
        <v>2.9805154335737085</v>
      </c>
      <c r="M310" s="9">
        <f t="shared" si="180"/>
        <v>170.77095511737818</v>
      </c>
      <c r="N310" s="16">
        <f t="shared" si="181"/>
        <v>3.439412538154444</v>
      </c>
      <c r="O310" s="16">
        <f t="shared" si="158"/>
        <v>-1.3804979089621117</v>
      </c>
      <c r="P310" s="16">
        <f t="shared" si="159"/>
        <v>1.5675151770660181</v>
      </c>
      <c r="Q310" s="16">
        <f t="shared" si="182"/>
        <v>-1.1635032884428549</v>
      </c>
      <c r="R310" s="16">
        <f t="shared" si="183"/>
        <v>-0.87601008549722814</v>
      </c>
      <c r="S310" s="16">
        <f t="shared" si="191"/>
        <v>-0.13182783968360726</v>
      </c>
      <c r="T310" s="16">
        <f t="shared" si="184"/>
        <v>0.14968667328097462</v>
      </c>
      <c r="U310" s="16">
        <f t="shared" si="192"/>
        <v>-0.74225966387172815</v>
      </c>
      <c r="V310" s="16">
        <f t="shared" si="185"/>
        <v>-0.55885269776902058</v>
      </c>
      <c r="W310" s="16">
        <f t="shared" si="160"/>
        <v>8.0196995778389971E-2</v>
      </c>
      <c r="X310" s="16">
        <f t="shared" si="161"/>
        <v>2.2411740441665122</v>
      </c>
      <c r="Y310" s="9">
        <f>-(B$6/B$7)*(SIN(H310)*COS(L310)-COS(H310)*SIN(L310)*U310)/(COS(L310))^2*T310*crank</f>
        <v>0.11437210354718426</v>
      </c>
      <c r="Z310">
        <f t="shared" si="162"/>
        <v>-3.9650814422570528</v>
      </c>
      <c r="AA310" s="16">
        <f t="shared" si="163"/>
        <v>0.83982097592453864</v>
      </c>
      <c r="AB310" s="16">
        <f t="shared" si="164"/>
        <v>23.469519708565471</v>
      </c>
      <c r="AC310" s="16">
        <f t="shared" si="165"/>
        <v>-17.24119780196753</v>
      </c>
      <c r="AD310" s="16">
        <f t="shared" si="166"/>
        <v>-19.331329743515759</v>
      </c>
      <c r="AE310" s="16">
        <f t="shared" si="186"/>
        <v>-6.583338500319616E-2</v>
      </c>
      <c r="AF310" s="16">
        <f t="shared" si="187"/>
        <v>5.4834058846425351E-2</v>
      </c>
      <c r="AG310" s="16">
        <f t="shared" si="167"/>
        <v>-0.6894055956232984</v>
      </c>
      <c r="AH310" s="16">
        <f t="shared" si="168"/>
        <v>0.57422092146146764</v>
      </c>
      <c r="AI310" s="16">
        <f t="shared" si="169"/>
        <v>-15.229943424978648</v>
      </c>
      <c r="AJ310" s="16">
        <f t="shared" si="193"/>
        <v>16.800897108057715</v>
      </c>
      <c r="AK310" s="16">
        <f t="shared" si="194"/>
        <v>0</v>
      </c>
      <c r="AL310" s="9">
        <f t="shared" si="170"/>
        <v>0</v>
      </c>
      <c r="AM310" s="16">
        <f t="shared" si="188"/>
        <v>37.261932524519004</v>
      </c>
      <c r="AN310" s="16">
        <f t="shared" si="189"/>
        <v>59.489529522389319</v>
      </c>
      <c r="AO310" s="16">
        <f t="shared" si="190"/>
        <v>-22.227596997870315</v>
      </c>
    </row>
    <row r="311" spans="1:41">
      <c r="A311" s="4">
        <v>297</v>
      </c>
      <c r="B311" s="5">
        <f t="shared" si="171"/>
        <v>5.1836278784231586</v>
      </c>
      <c r="C311" s="2">
        <f t="shared" si="172"/>
        <v>12.030976856148392</v>
      </c>
      <c r="D311" s="10">
        <f t="shared" si="173"/>
        <v>2.6769922853827972</v>
      </c>
      <c r="E311" s="5">
        <f t="shared" si="174"/>
        <v>3.2061953712296782</v>
      </c>
      <c r="F311" s="15">
        <f t="shared" si="156"/>
        <v>-2.7326980427434884</v>
      </c>
      <c r="G311" s="15">
        <f t="shared" si="157"/>
        <v>2.1361971499218653</v>
      </c>
      <c r="H311">
        <f t="shared" si="175"/>
        <v>0.21815138858124833</v>
      </c>
      <c r="I311">
        <f t="shared" si="176"/>
        <v>12.499153860623951</v>
      </c>
      <c r="J311" s="11">
        <f t="shared" si="177"/>
        <v>1.2987538714958535</v>
      </c>
      <c r="K311" s="9">
        <f t="shared" si="178"/>
        <v>74.413115462988472</v>
      </c>
      <c r="L311">
        <f t="shared" si="179"/>
        <v>2.9785523898063881</v>
      </c>
      <c r="M311" s="9">
        <f t="shared" si="180"/>
        <v>170.65848099451125</v>
      </c>
      <c r="N311" s="16">
        <f t="shared" si="181"/>
        <v>3.437925509424324</v>
      </c>
      <c r="O311" s="16">
        <f t="shared" si="158"/>
        <v>-1.3789936223300299</v>
      </c>
      <c r="P311" s="16">
        <f t="shared" si="159"/>
        <v>1.6064678355543245</v>
      </c>
      <c r="Q311" s="16">
        <f t="shared" si="182"/>
        <v>-1.1921042173708563</v>
      </c>
      <c r="R311" s="16">
        <f t="shared" si="183"/>
        <v>-0.90852225784291252</v>
      </c>
      <c r="S311" s="16">
        <f t="shared" si="191"/>
        <v>-0.13168419089161351</v>
      </c>
      <c r="T311" s="16">
        <f t="shared" si="184"/>
        <v>0.15340637816796529</v>
      </c>
      <c r="U311" s="16">
        <f t="shared" si="192"/>
        <v>-0.74206541269437321</v>
      </c>
      <c r="V311" s="16">
        <f t="shared" si="185"/>
        <v>-0.56554027272473817</v>
      </c>
      <c r="W311" s="16">
        <f t="shared" si="160"/>
        <v>9.2147681253504005E-2</v>
      </c>
      <c r="X311" s="16">
        <f t="shared" si="161"/>
        <v>2.2223840564864799</v>
      </c>
      <c r="Y311" s="9">
        <f>-(B$6/B$7)*(SIN(H311)*COS(L311)-COS(H311)*SIN(L311)*U311)/(COS(L311))^2*T311*crank</f>
        <v>0.11874440327413789</v>
      </c>
      <c r="Z311">
        <f t="shared" si="162"/>
        <v>-4.0598165776530122</v>
      </c>
      <c r="AA311" s="16">
        <f t="shared" si="163"/>
        <v>0.96496826157114035</v>
      </c>
      <c r="AB311" s="16">
        <f t="shared" si="164"/>
        <v>23.27275141771003</v>
      </c>
      <c r="AC311" s="16">
        <f t="shared" si="165"/>
        <v>-17.079144820804558</v>
      </c>
      <c r="AD311" s="16">
        <f t="shared" si="166"/>
        <v>-19.683642934076566</v>
      </c>
      <c r="AE311" s="16">
        <f t="shared" si="186"/>
        <v>-6.8279496576739263E-2</v>
      </c>
      <c r="AF311" s="16">
        <f t="shared" si="187"/>
        <v>5.6163946799315467E-2</v>
      </c>
      <c r="AG311" s="16">
        <f t="shared" si="167"/>
        <v>-0.71502121612097835</v>
      </c>
      <c r="AH311" s="16">
        <f t="shared" si="168"/>
        <v>0.58814747553779156</v>
      </c>
      <c r="AI311" s="16">
        <f t="shared" si="169"/>
        <v>-15.509108812305479</v>
      </c>
      <c r="AJ311" s="16">
        <f t="shared" si="193"/>
        <v>16.621973809225274</v>
      </c>
      <c r="AK311" s="16">
        <f t="shared" si="194"/>
        <v>0</v>
      </c>
      <c r="AL311" s="9">
        <f t="shared" si="170"/>
        <v>0</v>
      </c>
      <c r="AM311" s="16">
        <f t="shared" si="188"/>
        <v>38.525072202709538</v>
      </c>
      <c r="AN311" s="16">
        <f t="shared" si="189"/>
        <v>59.489529522389319</v>
      </c>
      <c r="AO311" s="16">
        <f t="shared" si="190"/>
        <v>-20.964457319679781</v>
      </c>
    </row>
    <row r="312" spans="1:41">
      <c r="A312" s="4">
        <v>298</v>
      </c>
      <c r="B312" s="5">
        <f t="shared" si="171"/>
        <v>5.2010811709431017</v>
      </c>
      <c r="C312" s="2">
        <f t="shared" si="172"/>
        <v>12.064060208196999</v>
      </c>
      <c r="D312" s="10">
        <f t="shared" si="173"/>
        <v>2.6880200693989997</v>
      </c>
      <c r="E312" s="5">
        <f t="shared" si="174"/>
        <v>3.2128120416393999</v>
      </c>
      <c r="F312" s="15">
        <f t="shared" si="156"/>
        <v>-2.7351157221423206</v>
      </c>
      <c r="G312" s="15">
        <f t="shared" si="157"/>
        <v>2.1408414688357684</v>
      </c>
      <c r="H312">
        <f t="shared" si="175"/>
        <v>0.22086106523786062</v>
      </c>
      <c r="I312">
        <f t="shared" si="176"/>
        <v>12.654406896892953</v>
      </c>
      <c r="J312" s="11">
        <f t="shared" si="177"/>
        <v>1.2964569462317954</v>
      </c>
      <c r="K312" s="9">
        <f t="shared" si="178"/>
        <v>74.281511339500966</v>
      </c>
      <c r="L312">
        <f t="shared" si="179"/>
        <v>2.9765419050361634</v>
      </c>
      <c r="M312" s="9">
        <f t="shared" si="180"/>
        <v>170.54328870240204</v>
      </c>
      <c r="N312" s="16">
        <f t="shared" si="181"/>
        <v>3.4363838034609402</v>
      </c>
      <c r="O312" s="16">
        <f t="shared" si="158"/>
        <v>-1.3772825151967683</v>
      </c>
      <c r="P312" s="16">
        <f t="shared" si="159"/>
        <v>1.6450879731744186</v>
      </c>
      <c r="Q312" s="16">
        <f t="shared" si="182"/>
        <v>-1.2204312126689156</v>
      </c>
      <c r="R312" s="16">
        <f t="shared" si="183"/>
        <v>-0.94162330212984957</v>
      </c>
      <c r="S312" s="16">
        <f t="shared" si="191"/>
        <v>-0.13152079219656246</v>
      </c>
      <c r="T312" s="16">
        <f t="shared" si="184"/>
        <v>0.15709432965104164</v>
      </c>
      <c r="U312" s="16">
        <f t="shared" si="192"/>
        <v>-0.74186379851402684</v>
      </c>
      <c r="V312" s="16">
        <f t="shared" si="185"/>
        <v>-0.57238477059245696</v>
      </c>
      <c r="W312" s="16">
        <f t="shared" si="160"/>
        <v>0.10389776428073653</v>
      </c>
      <c r="X312" s="16">
        <f t="shared" si="161"/>
        <v>2.2030711894376949</v>
      </c>
      <c r="Y312" s="9">
        <f>-(B$6/B$7)*(SIN(H312)*COS(L312)-COS(H312)*SIN(L312)*U312)/(COS(L312))^2*T312*crank</f>
        <v>0.12320792463673194</v>
      </c>
      <c r="Z312">
        <f t="shared" si="162"/>
        <v>-4.1533833394635078</v>
      </c>
      <c r="AA312" s="16">
        <f t="shared" si="163"/>
        <v>1.0880148432958865</v>
      </c>
      <c r="AB312" s="16">
        <f t="shared" si="164"/>
        <v>23.070507546909301</v>
      </c>
      <c r="AC312" s="16">
        <f t="shared" si="165"/>
        <v>-16.912486487376992</v>
      </c>
      <c r="AD312" s="16">
        <f t="shared" si="166"/>
        <v>-20.037888149423651</v>
      </c>
      <c r="AE312" s="16">
        <f t="shared" si="186"/>
        <v>-7.0770174749615597E-2</v>
      </c>
      <c r="AF312" s="16">
        <f t="shared" si="187"/>
        <v>5.7479392197812888E-2</v>
      </c>
      <c r="AG312" s="16">
        <f t="shared" si="167"/>
        <v>-0.74110353695552744</v>
      </c>
      <c r="AH312" s="16">
        <f t="shared" si="168"/>
        <v>0.60192278753818484</v>
      </c>
      <c r="AI312" s="16">
        <f t="shared" si="169"/>
        <v>-15.789915482231786</v>
      </c>
      <c r="AJ312" s="16">
        <f t="shared" si="193"/>
        <v>16.437925528852439</v>
      </c>
      <c r="AK312" s="16">
        <f t="shared" si="194"/>
        <v>0</v>
      </c>
      <c r="AL312" s="9">
        <f t="shared" si="170"/>
        <v>0</v>
      </c>
      <c r="AM312" s="16">
        <f t="shared" si="188"/>
        <v>39.805921744760965</v>
      </c>
      <c r="AN312" s="16">
        <f t="shared" si="189"/>
        <v>59.489529522389319</v>
      </c>
      <c r="AO312" s="16">
        <f t="shared" si="190"/>
        <v>-19.683607777628353</v>
      </c>
    </row>
    <row r="313" spans="1:41">
      <c r="A313" s="4">
        <v>299</v>
      </c>
      <c r="B313" s="5">
        <f t="shared" si="171"/>
        <v>5.2185344634630448</v>
      </c>
      <c r="C313" s="2">
        <f t="shared" si="172"/>
        <v>12.097456071444689</v>
      </c>
      <c r="D313" s="10">
        <f t="shared" si="173"/>
        <v>2.6991520238148965</v>
      </c>
      <c r="E313" s="5">
        <f t="shared" si="174"/>
        <v>3.2194912142889378</v>
      </c>
      <c r="F313" s="15">
        <f t="shared" si="156"/>
        <v>-2.7376140878581801</v>
      </c>
      <c r="G313" s="15">
        <f t="shared" si="157"/>
        <v>2.1454428860739023</v>
      </c>
      <c r="H313">
        <f t="shared" si="175"/>
        <v>0.22363482538783055</v>
      </c>
      <c r="I313">
        <f t="shared" si="176"/>
        <v>12.813331646867804</v>
      </c>
      <c r="J313" s="11">
        <f t="shared" si="177"/>
        <v>1.2941630427580599</v>
      </c>
      <c r="K313" s="9">
        <f t="shared" si="178"/>
        <v>74.150080351845531</v>
      </c>
      <c r="L313">
        <f t="shared" si="179"/>
        <v>2.9744844421904144</v>
      </c>
      <c r="M313" s="9">
        <f t="shared" si="180"/>
        <v>170.42540476483566</v>
      </c>
      <c r="N313" s="16">
        <f t="shared" si="181"/>
        <v>3.4347864363729839</v>
      </c>
      <c r="O313" s="16">
        <f t="shared" si="158"/>
        <v>-1.3753680416778904</v>
      </c>
      <c r="P313" s="16">
        <f t="shared" si="159"/>
        <v>1.6833665277691325</v>
      </c>
      <c r="Q313" s="16">
        <f t="shared" si="182"/>
        <v>-1.248476643660043</v>
      </c>
      <c r="R313" s="16">
        <f t="shared" si="183"/>
        <v>-0.97531599623810428</v>
      </c>
      <c r="S313" s="16">
        <f t="shared" si="191"/>
        <v>-0.13133797344219372</v>
      </c>
      <c r="T313" s="16">
        <f t="shared" si="184"/>
        <v>0.16074966235793864</v>
      </c>
      <c r="U313" s="16">
        <f t="shared" si="192"/>
        <v>-0.74165466822877624</v>
      </c>
      <c r="V313" s="16">
        <f t="shared" si="185"/>
        <v>-0.57938421618174485</v>
      </c>
      <c r="W313" s="16">
        <f t="shared" si="160"/>
        <v>0.11545267880119833</v>
      </c>
      <c r="X313" s="16">
        <f t="shared" si="161"/>
        <v>2.1832427204505724</v>
      </c>
      <c r="Y313" s="9">
        <f>-(B$6/B$7)*(SIN(H313)*COS(L313)-COS(H313)*SIN(L313)*U313)/(COS(L313))^2*T313*crank</f>
        <v>0.1277639336195304</v>
      </c>
      <c r="Z313">
        <f t="shared" si="162"/>
        <v>-4.245748297371108</v>
      </c>
      <c r="AA313" s="16">
        <f t="shared" si="163"/>
        <v>1.2090176251970224</v>
      </c>
      <c r="AB313" s="16">
        <f t="shared" si="164"/>
        <v>22.862864305236378</v>
      </c>
      <c r="AC313" s="16">
        <f t="shared" si="165"/>
        <v>-16.741276511748385</v>
      </c>
      <c r="AD313" s="16">
        <f t="shared" si="166"/>
        <v>-20.393533284286278</v>
      </c>
      <c r="AE313" s="16">
        <f t="shared" si="186"/>
        <v>-7.3305647917131136E-2</v>
      </c>
      <c r="AF313" s="16">
        <f t="shared" si="187"/>
        <v>5.8779989452422875E-2</v>
      </c>
      <c r="AG313" s="16">
        <f t="shared" si="167"/>
        <v>-0.76765494987699701</v>
      </c>
      <c r="AH313" s="16">
        <f t="shared" si="168"/>
        <v>0.61554261013939082</v>
      </c>
      <c r="AI313" s="16">
        <f t="shared" si="169"/>
        <v>-16.071949788815651</v>
      </c>
      <c r="AJ313" s="16">
        <f t="shared" si="193"/>
        <v>16.24880863636406</v>
      </c>
      <c r="AK313" s="16">
        <f t="shared" si="194"/>
        <v>0</v>
      </c>
      <c r="AL313" s="9">
        <f t="shared" si="170"/>
        <v>0</v>
      </c>
      <c r="AM313" s="16">
        <f t="shared" si="188"/>
        <v>41.104554405047956</v>
      </c>
      <c r="AN313" s="16">
        <f t="shared" si="189"/>
        <v>59.489529522389319</v>
      </c>
      <c r="AO313" s="16">
        <f t="shared" si="190"/>
        <v>-18.384975117341362</v>
      </c>
    </row>
    <row r="314" spans="1:41">
      <c r="A314" s="4">
        <v>300</v>
      </c>
      <c r="B314" s="5">
        <f t="shared" si="171"/>
        <v>5.2359877559829888</v>
      </c>
      <c r="C314" s="2">
        <f t="shared" si="172"/>
        <v>12.13115427318801</v>
      </c>
      <c r="D314" s="10">
        <f t="shared" si="173"/>
        <v>2.7103847577293365</v>
      </c>
      <c r="E314" s="5">
        <f t="shared" si="174"/>
        <v>3.2262308546376017</v>
      </c>
      <c r="F314" s="15">
        <f t="shared" si="156"/>
        <v>-2.7401923788646672</v>
      </c>
      <c r="G314" s="15">
        <f t="shared" si="157"/>
        <v>2.1500000000000012</v>
      </c>
      <c r="H314">
        <f t="shared" si="175"/>
        <v>0.22647209226149173</v>
      </c>
      <c r="I314">
        <f t="shared" si="176"/>
        <v>12.975895064080868</v>
      </c>
      <c r="J314" s="11">
        <f t="shared" si="177"/>
        <v>1.2918724972072551</v>
      </c>
      <c r="K314" s="9">
        <f t="shared" si="178"/>
        <v>74.018841759001944</v>
      </c>
      <c r="L314">
        <f t="shared" si="179"/>
        <v>2.9723804768402395</v>
      </c>
      <c r="M314" s="9">
        <f t="shared" si="180"/>
        <v>170.30485643002885</v>
      </c>
      <c r="N314" s="16">
        <f t="shared" si="181"/>
        <v>3.4331324203825293</v>
      </c>
      <c r="O314" s="16">
        <f t="shared" si="158"/>
        <v>-1.3732535588887258</v>
      </c>
      <c r="P314" s="16">
        <f t="shared" si="159"/>
        <v>1.7212945623249771</v>
      </c>
      <c r="Q314" s="16">
        <f t="shared" si="182"/>
        <v>-1.2762329682394005</v>
      </c>
      <c r="R314" s="16">
        <f t="shared" si="183"/>
        <v>-1.0096022237638898</v>
      </c>
      <c r="S314" s="16">
        <f t="shared" si="191"/>
        <v>-0.13113605520940672</v>
      </c>
      <c r="T314" s="16">
        <f t="shared" si="184"/>
        <v>0.16437152286673237</v>
      </c>
      <c r="U314" s="16">
        <f t="shared" si="192"/>
        <v>-0.74143786669236589</v>
      </c>
      <c r="V314" s="16">
        <f t="shared" si="185"/>
        <v>-0.58653657884110522</v>
      </c>
      <c r="W314" s="16">
        <f t="shared" si="160"/>
        <v>0.12681810545769176</v>
      </c>
      <c r="X314" s="16">
        <f t="shared" si="161"/>
        <v>2.1629057090530321</v>
      </c>
      <c r="Y314" s="9">
        <f>-(B$6/B$7)*(SIN(H314)*COS(L314)-COS(H314)*SIN(L314)*U314)/(COS(L314))^2*T314*crank</f>
        <v>0.13241361718880512</v>
      </c>
      <c r="Z314">
        <f t="shared" si="162"/>
        <v>-4.336878328998548</v>
      </c>
      <c r="AA314" s="16">
        <f t="shared" si="163"/>
        <v>1.328036094826867</v>
      </c>
      <c r="AB314" s="16">
        <f t="shared" si="164"/>
        <v>22.649895619894764</v>
      </c>
      <c r="AC314" s="16">
        <f t="shared" si="165"/>
        <v>-16.565567449974665</v>
      </c>
      <c r="AD314" s="16">
        <f t="shared" si="166"/>
        <v>-20.750037373171445</v>
      </c>
      <c r="AE314" s="16">
        <f t="shared" si="186"/>
        <v>-7.5886078085506375E-2</v>
      </c>
      <c r="AF314" s="16">
        <f t="shared" si="187"/>
        <v>6.0065337454184228E-2</v>
      </c>
      <c r="AG314" s="16">
        <f t="shared" si="167"/>
        <v>-0.79467715141056083</v>
      </c>
      <c r="AH314" s="16">
        <f t="shared" si="168"/>
        <v>0.62900274293819014</v>
      </c>
      <c r="AI314" s="16">
        <f t="shared" si="169"/>
        <v>-16.354791161210365</v>
      </c>
      <c r="AJ314" s="16">
        <f t="shared" si="193"/>
        <v>16.05467935862357</v>
      </c>
      <c r="AK314" s="16">
        <f t="shared" si="194"/>
        <v>0</v>
      </c>
      <c r="AL314" s="9">
        <f t="shared" si="170"/>
        <v>0</v>
      </c>
      <c r="AM314" s="16">
        <f t="shared" si="188"/>
        <v>42.420973392436977</v>
      </c>
      <c r="AN314" s="16">
        <f t="shared" si="189"/>
        <v>59.489529522389319</v>
      </c>
      <c r="AO314" s="16">
        <f t="shared" si="190"/>
        <v>-17.068556129952341</v>
      </c>
    </row>
    <row r="315" spans="1:41">
      <c r="A315" s="4">
        <v>301</v>
      </c>
      <c r="B315" s="5">
        <f t="shared" si="171"/>
        <v>5.2534410485029319</v>
      </c>
      <c r="C315" s="2">
        <f t="shared" si="172"/>
        <v>12.165144548628263</v>
      </c>
      <c r="D315" s="10">
        <f t="shared" si="173"/>
        <v>2.7217148495427543</v>
      </c>
      <c r="E315" s="5">
        <f t="shared" si="174"/>
        <v>3.2330289097256526</v>
      </c>
      <c r="F315" s="15">
        <f t="shared" si="156"/>
        <v>-2.742849809789365</v>
      </c>
      <c r="G315" s="15">
        <f t="shared" si="157"/>
        <v>2.1545114224730177</v>
      </c>
      <c r="H315">
        <f t="shared" si="175"/>
        <v>0.22937227429569901</v>
      </c>
      <c r="I315">
        <f t="shared" si="176"/>
        <v>13.142063254460611</v>
      </c>
      <c r="J315" s="11">
        <f t="shared" si="177"/>
        <v>1.289585640200599</v>
      </c>
      <c r="K315" s="9">
        <f t="shared" si="178"/>
        <v>73.887814504170635</v>
      </c>
      <c r="L315">
        <f t="shared" si="179"/>
        <v>2.9702304970544944</v>
      </c>
      <c r="M315" s="9">
        <f t="shared" si="180"/>
        <v>170.18167166226723</v>
      </c>
      <c r="N315" s="16">
        <f t="shared" si="181"/>
        <v>3.4314207653276263</v>
      </c>
      <c r="O315" s="16">
        <f t="shared" si="158"/>
        <v>-1.3709423226807653</v>
      </c>
      <c r="P315" s="16">
        <f t="shared" si="159"/>
        <v>1.7588632609890851</v>
      </c>
      <c r="Q315" s="16">
        <f t="shared" si="182"/>
        <v>-1.303692730849334</v>
      </c>
      <c r="R315" s="16">
        <f t="shared" si="183"/>
        <v>-1.0444829595982346</v>
      </c>
      <c r="S315" s="16">
        <f t="shared" si="191"/>
        <v>-0.13091534840911678</v>
      </c>
      <c r="T315" s="16">
        <f t="shared" si="184"/>
        <v>0.16795906932548596</v>
      </c>
      <c r="U315" s="16">
        <f t="shared" si="192"/>
        <v>-0.74121323684719587</v>
      </c>
      <c r="V315" s="16">
        <f t="shared" si="185"/>
        <v>-0.59383977297409496</v>
      </c>
      <c r="W315" s="16">
        <f t="shared" si="160"/>
        <v>0.13799996682228735</v>
      </c>
      <c r="X315" s="16">
        <f t="shared" si="161"/>
        <v>2.1420669762938012</v>
      </c>
      <c r="Y315" s="9">
        <f>-(B$6/B$7)*(SIN(H315)*COS(L315)-COS(H315)*SIN(L315)*U315)/(COS(L315))^2*T315*crank</f>
        <v>0.13715808173184632</v>
      </c>
      <c r="Z315">
        <f t="shared" si="162"/>
        <v>-4.4267406233544238</v>
      </c>
      <c r="AA315" s="16">
        <f t="shared" si="163"/>
        <v>1.4451322732151106</v>
      </c>
      <c r="AB315" s="16">
        <f t="shared" si="164"/>
        <v>22.431672920739693</v>
      </c>
      <c r="AC315" s="16">
        <f t="shared" si="165"/>
        <v>-16.385410582573179</v>
      </c>
      <c r="AD315" s="16">
        <f t="shared" si="166"/>
        <v>-21.106851003027231</v>
      </c>
      <c r="AE315" s="16">
        <f t="shared" si="186"/>
        <v>-7.8511559794789271E-2</v>
      </c>
      <c r="AF315" s="16">
        <f t="shared" si="187"/>
        <v>6.1335039560533294E-2</v>
      </c>
      <c r="AG315" s="16">
        <f t="shared" si="167"/>
        <v>-0.82217113157728583</v>
      </c>
      <c r="AH315" s="16">
        <f t="shared" si="168"/>
        <v>0.64229903230336916</v>
      </c>
      <c r="AI315" s="16">
        <f t="shared" si="169"/>
        <v>-16.638012416548513</v>
      </c>
      <c r="AJ315" s="16">
        <f t="shared" si="193"/>
        <v>15.855593710105085</v>
      </c>
      <c r="AK315" s="16">
        <f t="shared" si="194"/>
        <v>0</v>
      </c>
      <c r="AL315" s="9">
        <f t="shared" si="170"/>
        <v>0</v>
      </c>
      <c r="AM315" s="16">
        <f t="shared" si="188"/>
        <v>43.755105441926872</v>
      </c>
      <c r="AN315" s="16">
        <f t="shared" si="189"/>
        <v>59.489529522389319</v>
      </c>
      <c r="AO315" s="16">
        <f t="shared" si="190"/>
        <v>-15.734424080462446</v>
      </c>
    </row>
    <row r="316" spans="1:41">
      <c r="A316" s="4">
        <v>302</v>
      </c>
      <c r="B316" s="5">
        <f t="shared" si="171"/>
        <v>5.270894341022875</v>
      </c>
      <c r="C316" s="2">
        <f t="shared" si="172"/>
        <v>12.199416543998279</v>
      </c>
      <c r="D316" s="10">
        <f t="shared" si="173"/>
        <v>2.7331388479994261</v>
      </c>
      <c r="E316" s="5">
        <f t="shared" si="174"/>
        <v>3.2398833087996559</v>
      </c>
      <c r="F316" s="15">
        <f t="shared" si="156"/>
        <v>-2.7455855711530708</v>
      </c>
      <c r="G316" s="15">
        <f t="shared" si="157"/>
        <v>2.1589757792699626</v>
      </c>
      <c r="H316">
        <f t="shared" si="175"/>
        <v>0.23233476533219824</v>
      </c>
      <c r="I316">
        <f t="shared" si="176"/>
        <v>13.311801487697352</v>
      </c>
      <c r="J316" s="11">
        <f t="shared" si="177"/>
        <v>1.2873027970201867</v>
      </c>
      <c r="K316" s="9">
        <f t="shared" si="178"/>
        <v>73.75701722464278</v>
      </c>
      <c r="L316">
        <f t="shared" si="179"/>
        <v>2.9680350032573726</v>
      </c>
      <c r="M316" s="9">
        <f t="shared" si="180"/>
        <v>170.05587913374498</v>
      </c>
      <c r="N316" s="16">
        <f t="shared" si="181"/>
        <v>3.4296504801883483</v>
      </c>
      <c r="O316" s="16">
        <f t="shared" si="158"/>
        <v>-1.368437483458238</v>
      </c>
      <c r="P316" s="16">
        <f t="shared" si="159"/>
        <v>1.7960639247291394</v>
      </c>
      <c r="Q316" s="16">
        <f t="shared" si="182"/>
        <v>-1.3308485602538394</v>
      </c>
      <c r="R316" s="16">
        <f t="shared" si="183"/>
        <v>-1.0799582561821519</v>
      </c>
      <c r="S316" s="16">
        <f t="shared" si="191"/>
        <v>-0.1306761538827674</v>
      </c>
      <c r="T316" s="16">
        <f t="shared" si="184"/>
        <v>0.17151147103780343</v>
      </c>
      <c r="U316" s="16">
        <f t="shared" si="192"/>
        <v>-0.74098061985992048</v>
      </c>
      <c r="V316" s="16">
        <f t="shared" si="185"/>
        <v>-0.601291658561105</v>
      </c>
      <c r="W316" s="16">
        <f t="shared" si="160"/>
        <v>0.14900442298544886</v>
      </c>
      <c r="X316" s="16">
        <f t="shared" si="161"/>
        <v>2.1207330844007988</v>
      </c>
      <c r="Y316" s="9">
        <f>-(B$6/B$7)*(SIN(H316)*COS(L316)-COS(H316)*SIN(L316)*U316)/(COS(L316))^2*T316*crank</f>
        <v>0.14199835149530979</v>
      </c>
      <c r="Z316">
        <f t="shared" si="162"/>
        <v>-4.5153026841815267</v>
      </c>
      <c r="AA316" s="16">
        <f t="shared" si="163"/>
        <v>1.5603706686782408</v>
      </c>
      <c r="AB316" s="16">
        <f t="shared" si="164"/>
        <v>22.20826492726124</v>
      </c>
      <c r="AC316" s="16">
        <f t="shared" si="165"/>
        <v>-16.200855795323633</v>
      </c>
      <c r="AD316" s="16">
        <f t="shared" si="166"/>
        <v>-21.463416712168421</v>
      </c>
      <c r="AE316" s="16">
        <f t="shared" si="186"/>
        <v>-8.1182119090653232E-2</v>
      </c>
      <c r="AF316" s="16">
        <f t="shared" si="187"/>
        <v>6.25887035756829E-2</v>
      </c>
      <c r="AG316" s="16">
        <f t="shared" si="167"/>
        <v>-0.8501371631268263</v>
      </c>
      <c r="AH316" s="16">
        <f t="shared" si="168"/>
        <v>0.65542737117024874</v>
      </c>
      <c r="AI316" s="16">
        <f t="shared" si="169"/>
        <v>-16.921180061191031</v>
      </c>
      <c r="AJ316" s="16">
        <f t="shared" si="193"/>
        <v>15.651607424793987</v>
      </c>
      <c r="AK316" s="16">
        <f t="shared" si="194"/>
        <v>0</v>
      </c>
      <c r="AL316" s="9">
        <f t="shared" si="170"/>
        <v>0</v>
      </c>
      <c r="AM316" s="16">
        <f t="shared" si="188"/>
        <v>45.106794301759592</v>
      </c>
      <c r="AN316" s="16">
        <f t="shared" si="189"/>
        <v>59.489529522389319</v>
      </c>
      <c r="AO316" s="16">
        <f t="shared" si="190"/>
        <v>-14.382735220629726</v>
      </c>
    </row>
    <row r="317" spans="1:41">
      <c r="A317" s="4">
        <v>303</v>
      </c>
      <c r="B317" s="5">
        <f t="shared" si="171"/>
        <v>5.2883476335428181</v>
      </c>
      <c r="C317" s="2">
        <f t="shared" si="172"/>
        <v>12.233959819716267</v>
      </c>
      <c r="D317" s="10">
        <f t="shared" si="173"/>
        <v>2.7446532732387556</v>
      </c>
      <c r="E317" s="5">
        <f t="shared" si="174"/>
        <v>3.2467919639432536</v>
      </c>
      <c r="F317" s="15">
        <f t="shared" si="156"/>
        <v>-2.7483988296163715</v>
      </c>
      <c r="G317" s="15">
        <f t="shared" si="157"/>
        <v>2.1633917105045093</v>
      </c>
      <c r="H317">
        <f t="shared" si="175"/>
        <v>0.23535894480846264</v>
      </c>
      <c r="I317">
        <f t="shared" si="176"/>
        <v>13.485074208177386</v>
      </c>
      <c r="J317" s="11">
        <f t="shared" si="177"/>
        <v>1.2850242877881717</v>
      </c>
      <c r="K317" s="9">
        <f t="shared" si="178"/>
        <v>73.626468262066723</v>
      </c>
      <c r="L317">
        <f t="shared" si="179"/>
        <v>2.9657945080898629</v>
      </c>
      <c r="M317" s="9">
        <f t="shared" si="180"/>
        <v>169.92750821662722</v>
      </c>
      <c r="N317" s="16">
        <f t="shared" si="181"/>
        <v>3.4278205746352128</v>
      </c>
      <c r="O317" s="16">
        <f t="shared" si="158"/>
        <v>-1.3657420820683519</v>
      </c>
      <c r="P317" s="16">
        <f t="shared" si="159"/>
        <v>1.8328879666402143</v>
      </c>
      <c r="Q317" s="16">
        <f t="shared" si="182"/>
        <v>-1.3576931671162396</v>
      </c>
      <c r="R317" s="16">
        <f t="shared" si="183"/>
        <v>-1.1160272304145127</v>
      </c>
      <c r="S317" s="16">
        <f t="shared" si="191"/>
        <v>-0.13041876200987712</v>
      </c>
      <c r="T317" s="16">
        <f t="shared" si="184"/>
        <v>0.17502790801466583</v>
      </c>
      <c r="U317" s="16">
        <f t="shared" si="192"/>
        <v>-0.74073985525965713</v>
      </c>
      <c r="V317" s="16">
        <f t="shared" si="185"/>
        <v>-0.6088900416866464</v>
      </c>
      <c r="W317" s="16">
        <f t="shared" si="160"/>
        <v>0.15983786752778203</v>
      </c>
      <c r="X317" s="16">
        <f t="shared" si="161"/>
        <v>2.0989103166648215</v>
      </c>
      <c r="Y317" s="9">
        <f>-(B$6/B$7)*(SIN(H317)*COS(L317)-COS(H317)*SIN(L317)*U317)/(COS(L317))^2*T317*crank</f>
        <v>0.1469353670133316</v>
      </c>
      <c r="Z317">
        <f t="shared" si="162"/>
        <v>-4.6025323332205099</v>
      </c>
      <c r="AA317" s="16">
        <f t="shared" si="163"/>
        <v>1.6738182346357955</v>
      </c>
      <c r="AB317" s="16">
        <f t="shared" si="164"/>
        <v>21.979737437926765</v>
      </c>
      <c r="AC317" s="16">
        <f t="shared" si="165"/>
        <v>-16.011951462342541</v>
      </c>
      <c r="AD317" s="16">
        <f t="shared" si="166"/>
        <v>-21.819169374473152</v>
      </c>
      <c r="AE317" s="16">
        <f t="shared" si="186"/>
        <v>-8.3897712543158601E-2</v>
      </c>
      <c r="AF317" s="16">
        <f t="shared" si="187"/>
        <v>6.3825941725644431E-2</v>
      </c>
      <c r="AG317" s="16">
        <f t="shared" si="167"/>
        <v>-0.87857479126191773</v>
      </c>
      <c r="AH317" s="16">
        <f t="shared" si="168"/>
        <v>0.66838369877911596</v>
      </c>
      <c r="AI317" s="16">
        <f t="shared" si="169"/>
        <v>-17.203854579538227</v>
      </c>
      <c r="AJ317" s="16">
        <f t="shared" si="193"/>
        <v>15.442775889666869</v>
      </c>
      <c r="AK317" s="16">
        <f t="shared" si="194"/>
        <v>0</v>
      </c>
      <c r="AL317" s="9">
        <f t="shared" si="170"/>
        <v>0</v>
      </c>
      <c r="AM317" s="16">
        <f t="shared" si="188"/>
        <v>46.475794156326756</v>
      </c>
      <c r="AN317" s="16">
        <f t="shared" si="189"/>
        <v>59.489529522389319</v>
      </c>
      <c r="AO317" s="16">
        <f t="shared" si="190"/>
        <v>-13.013735366062562</v>
      </c>
    </row>
    <row r="318" spans="1:41">
      <c r="A318" s="4">
        <v>304</v>
      </c>
      <c r="B318" s="5">
        <f t="shared" si="171"/>
        <v>5.3058009260627612</v>
      </c>
      <c r="C318" s="2">
        <f t="shared" si="172"/>
        <v>12.268763853565819</v>
      </c>
      <c r="D318" s="10">
        <f t="shared" si="173"/>
        <v>2.7562546178552729</v>
      </c>
      <c r="E318" s="5">
        <f t="shared" si="174"/>
        <v>3.2537527707131639</v>
      </c>
      <c r="F318" s="15">
        <f t="shared" si="156"/>
        <v>-2.7512887282334861</v>
      </c>
      <c r="G318" s="15">
        <f t="shared" si="157"/>
        <v>2.1677578710412253</v>
      </c>
      <c r="H318">
        <f t="shared" si="175"/>
        <v>0.23844417794042075</v>
      </c>
      <c r="I318">
        <f t="shared" si="176"/>
        <v>13.661845045452514</v>
      </c>
      <c r="J318" s="11">
        <f t="shared" si="177"/>
        <v>1.2827504276527373</v>
      </c>
      <c r="K318" s="9">
        <f t="shared" si="178"/>
        <v>73.496185673103298</v>
      </c>
      <c r="L318">
        <f t="shared" si="179"/>
        <v>2.9635095362753994</v>
      </c>
      <c r="M318" s="9">
        <f t="shared" si="180"/>
        <v>169.79658897535211</v>
      </c>
      <c r="N318" s="16">
        <f t="shared" si="181"/>
        <v>3.4259300605988896</v>
      </c>
      <c r="O318" s="16">
        <f t="shared" si="158"/>
        <v>-1.3628590457583694</v>
      </c>
      <c r="P318" s="16">
        <f t="shared" si="159"/>
        <v>1.8693269069024299</v>
      </c>
      <c r="Q318" s="16">
        <f t="shared" si="182"/>
        <v>-1.3842193413838548</v>
      </c>
      <c r="R318" s="16">
        <f t="shared" si="183"/>
        <v>-1.1526880511873552</v>
      </c>
      <c r="S318" s="16">
        <f t="shared" si="191"/>
        <v>-0.13014345232196883</v>
      </c>
      <c r="T318" s="16">
        <f t="shared" si="184"/>
        <v>0.17850757049292296</v>
      </c>
      <c r="U318" s="16">
        <f t="shared" si="192"/>
        <v>-0.7404907810788306</v>
      </c>
      <c r="V318" s="16">
        <f t="shared" si="185"/>
        <v>-0.61663267507202268</v>
      </c>
      <c r="W318" s="16">
        <f t="shared" si="160"/>
        <v>0.17050692389440128</v>
      </c>
      <c r="X318" s="16">
        <f t="shared" si="161"/>
        <v>2.076604657536576</v>
      </c>
      <c r="Y318" s="9">
        <f>-(B$6/B$7)*(SIN(H318)*COS(L318)-COS(H318)*SIN(L318)*U318)/(COS(L318))^2*T318*crank</f>
        <v>0.15196998351578689</v>
      </c>
      <c r="Z318">
        <f t="shared" si="162"/>
        <v>-4.6883977134012937</v>
      </c>
      <c r="AA318" s="16">
        <f t="shared" si="163"/>
        <v>1.7855443316428168</v>
      </c>
      <c r="AB318" s="16">
        <f t="shared" si="164"/>
        <v>21.746153121757519</v>
      </c>
      <c r="AC318" s="16">
        <f t="shared" si="165"/>
        <v>-15.818744331362499</v>
      </c>
      <c r="AD318" s="16">
        <f t="shared" si="166"/>
        <v>-22.173536567916024</v>
      </c>
      <c r="AE318" s="16">
        <f t="shared" si="186"/>
        <v>-8.6658226310441844E-2</v>
      </c>
      <c r="AF318" s="16">
        <f t="shared" si="187"/>
        <v>6.5046370628015257E-2</v>
      </c>
      <c r="AG318" s="16">
        <f t="shared" si="167"/>
        <v>-0.90748282383335277</v>
      </c>
      <c r="AH318" s="16">
        <f t="shared" si="168"/>
        <v>0.68116400035883884</v>
      </c>
      <c r="AI318" s="16">
        <f t="shared" si="169"/>
        <v>-17.485590709644569</v>
      </c>
      <c r="AJ318" s="16">
        <f t="shared" si="193"/>
        <v>15.229154079595997</v>
      </c>
      <c r="AK318" s="16">
        <f t="shared" si="194"/>
        <v>0</v>
      </c>
      <c r="AL318" s="9">
        <f t="shared" si="170"/>
        <v>0</v>
      </c>
      <c r="AM318" s="16">
        <f t="shared" si="188"/>
        <v>47.861763005574126</v>
      </c>
      <c r="AN318" s="16">
        <f t="shared" si="189"/>
        <v>59.489529522389319</v>
      </c>
      <c r="AO318" s="16">
        <f t="shared" si="190"/>
        <v>-11.627766516815193</v>
      </c>
    </row>
    <row r="319" spans="1:41">
      <c r="A319" s="4">
        <v>305</v>
      </c>
      <c r="B319" s="5">
        <f t="shared" si="171"/>
        <v>5.3232542185827052</v>
      </c>
      <c r="C319" s="2">
        <f t="shared" si="172"/>
        <v>12.303818043901069</v>
      </c>
      <c r="D319" s="10">
        <f t="shared" si="173"/>
        <v>2.7679393479670229</v>
      </c>
      <c r="E319" s="5">
        <f t="shared" si="174"/>
        <v>3.2607636087802137</v>
      </c>
      <c r="F319" s="15">
        <f t="shared" si="156"/>
        <v>-2.7542543867133009</v>
      </c>
      <c r="G319" s="15">
        <f t="shared" si="157"/>
        <v>2.1720729309053151</v>
      </c>
      <c r="H319">
        <f t="shared" si="175"/>
        <v>0.24158981589648651</v>
      </c>
      <c r="I319">
        <f t="shared" si="176"/>
        <v>13.842076824211242</v>
      </c>
      <c r="J319" s="11">
        <f t="shared" si="177"/>
        <v>1.2804815269807581</v>
      </c>
      <c r="K319" s="9">
        <f t="shared" si="178"/>
        <v>73.366187240464498</v>
      </c>
      <c r="L319">
        <f t="shared" si="179"/>
        <v>2.9611806244900376</v>
      </c>
      <c r="M319" s="9">
        <f t="shared" si="180"/>
        <v>169.66315215919263</v>
      </c>
      <c r="N319" s="16">
        <f t="shared" si="181"/>
        <v>3.4239779538601796</v>
      </c>
      <c r="O319" s="16">
        <f t="shared" si="158"/>
        <v>-1.3597911841922909</v>
      </c>
      <c r="P319" s="16">
        <f t="shared" si="159"/>
        <v>1.9053723673929708</v>
      </c>
      <c r="Q319" s="16">
        <f t="shared" si="182"/>
        <v>-1.4104199494832335</v>
      </c>
      <c r="R319" s="16">
        <f t="shared" si="183"/>
        <v>-1.1899379275216977</v>
      </c>
      <c r="S319" s="16">
        <f t="shared" si="191"/>
        <v>-0.12985049312219102</v>
      </c>
      <c r="T319" s="16">
        <f t="shared" si="184"/>
        <v>0.1819496584207789</v>
      </c>
      <c r="U319" s="16">
        <f t="shared" si="192"/>
        <v>-0.74023323399669283</v>
      </c>
      <c r="V319" s="16">
        <f t="shared" si="185"/>
        <v>-0.62451725861325069</v>
      </c>
      <c r="W319" s="16">
        <f t="shared" si="160"/>
        <v>0.18101844219101718</v>
      </c>
      <c r="X319" s="16">
        <f t="shared" si="161"/>
        <v>2.0538217729229546</v>
      </c>
      <c r="Y319" s="9">
        <f>-(B$6/B$7)*(SIN(H319)*COS(L319)-COS(H319)*SIN(L319)*U319)/(COS(L319))^2*T319*crank</f>
        <v>0.15710296930668147</v>
      </c>
      <c r="Z319">
        <f t="shared" si="162"/>
        <v>-4.7728672919735384</v>
      </c>
      <c r="AA319" s="16">
        <f t="shared" si="163"/>
        <v>1.8956206938385609</v>
      </c>
      <c r="AB319" s="16">
        <f t="shared" si="164"/>
        <v>21.507571311991729</v>
      </c>
      <c r="AC319" s="16">
        <f t="shared" si="165"/>
        <v>-15.621279411137794</v>
      </c>
      <c r="AD319" s="16">
        <f t="shared" si="166"/>
        <v>-22.525938926554169</v>
      </c>
      <c r="AE319" s="16">
        <f t="shared" si="186"/>
        <v>-8.9463475245169122E-2</v>
      </c>
      <c r="AF319" s="16">
        <f t="shared" si="187"/>
        <v>6.6249611256636476E-2</v>
      </c>
      <c r="AG319" s="16">
        <f t="shared" si="167"/>
        <v>-0.93685932198278543</v>
      </c>
      <c r="AH319" s="16">
        <f t="shared" si="168"/>
        <v>0.69376430675676271</v>
      </c>
      <c r="AI319" s="16">
        <f t="shared" si="169"/>
        <v>-17.765937704919445</v>
      </c>
      <c r="AJ319" s="16">
        <f t="shared" si="193"/>
        <v>15.010796493518638</v>
      </c>
      <c r="AK319" s="16">
        <f t="shared" si="194"/>
        <v>0</v>
      </c>
      <c r="AL319" s="9">
        <f t="shared" si="170"/>
        <v>0</v>
      </c>
      <c r="AM319" s="16">
        <f t="shared" si="188"/>
        <v>49.264256021896244</v>
      </c>
      <c r="AN319" s="16">
        <f t="shared" si="189"/>
        <v>59.489529522389319</v>
      </c>
      <c r="AO319" s="16">
        <f t="shared" si="190"/>
        <v>-10.225273500493074</v>
      </c>
    </row>
    <row r="320" spans="1:41">
      <c r="A320" s="4">
        <v>306</v>
      </c>
      <c r="B320" s="5">
        <f t="shared" si="171"/>
        <v>5.3407075111026483</v>
      </c>
      <c r="C320" s="2">
        <f t="shared" si="172"/>
        <v>12.339111712876061</v>
      </c>
      <c r="D320" s="10">
        <f t="shared" si="173"/>
        <v>2.7797039042920204</v>
      </c>
      <c r="E320" s="5">
        <f t="shared" si="174"/>
        <v>3.2678223425752124</v>
      </c>
      <c r="F320" s="15">
        <f t="shared" si="156"/>
        <v>-2.7572949016875143</v>
      </c>
      <c r="G320" s="15">
        <f t="shared" si="157"/>
        <v>2.1763355756877432</v>
      </c>
      <c r="H320">
        <f t="shared" si="175"/>
        <v>0.24479519596232777</v>
      </c>
      <c r="I320">
        <f t="shared" si="176"/>
        <v>14.025731573719311</v>
      </c>
      <c r="J320" s="11">
        <f t="shared" si="177"/>
        <v>1.278217891557055</v>
      </c>
      <c r="K320" s="9">
        <f t="shared" si="178"/>
        <v>73.236490484329991</v>
      </c>
      <c r="L320">
        <f t="shared" si="179"/>
        <v>2.9588083212374539</v>
      </c>
      <c r="M320" s="9">
        <f t="shared" si="180"/>
        <v>169.52722919509441</v>
      </c>
      <c r="N320" s="16">
        <f t="shared" si="181"/>
        <v>3.4219632756592882</v>
      </c>
      <c r="O320" s="16">
        <f t="shared" si="158"/>
        <v>-1.3565411855196654</v>
      </c>
      <c r="P320" s="16">
        <f t="shared" si="159"/>
        <v>1.9410160659558533</v>
      </c>
      <c r="Q320" s="16">
        <f t="shared" si="182"/>
        <v>-1.4362879313294568</v>
      </c>
      <c r="R320" s="16">
        <f t="shared" si="183"/>
        <v>-1.2277730972756657</v>
      </c>
      <c r="S320" s="16">
        <f t="shared" si="191"/>
        <v>-0.12954014110991674</v>
      </c>
      <c r="T320" s="16">
        <f t="shared" si="184"/>
        <v>0.18535338091059503</v>
      </c>
      <c r="U320" s="16">
        <f t="shared" si="192"/>
        <v>-0.73996704948557812</v>
      </c>
      <c r="V320" s="16">
        <f t="shared" si="185"/>
        <v>-0.63254143992417144</v>
      </c>
      <c r="W320" s="16">
        <f t="shared" si="160"/>
        <v>0.19137949641974022</v>
      </c>
      <c r="X320" s="16">
        <f t="shared" si="161"/>
        <v>2.030566990666554</v>
      </c>
      <c r="Y320" s="9">
        <f>-(B$6/B$7)*(SIN(H320)*COS(L320)-COS(H320)*SIN(L320)*U320)/(COS(L320))^2*T320*crank</f>
        <v>0.16233500410230661</v>
      </c>
      <c r="Z320">
        <f t="shared" si="162"/>
        <v>-4.8559098635870015</v>
      </c>
      <c r="AA320" s="16">
        <f t="shared" si="163"/>
        <v>2.0041213999998999</v>
      </c>
      <c r="AB320" s="16">
        <f t="shared" si="164"/>
        <v>21.264047801666603</v>
      </c>
      <c r="AC320" s="16">
        <f t="shared" si="165"/>
        <v>-15.419599860889944</v>
      </c>
      <c r="AD320" s="16">
        <f t="shared" si="166"/>
        <v>-22.875790475138473</v>
      </c>
      <c r="AE320" s="16">
        <f t="shared" si="186"/>
        <v>-9.2313202041490988E-2</v>
      </c>
      <c r="AF320" s="16">
        <f t="shared" si="187"/>
        <v>6.7435288901216861E-2</v>
      </c>
      <c r="AG320" s="16">
        <f t="shared" si="167"/>
        <v>-0.96670159120966137</v>
      </c>
      <c r="AH320" s="16">
        <f t="shared" si="168"/>
        <v>0.70618069401589401</v>
      </c>
      <c r="AI320" s="16">
        <f t="shared" si="169"/>
        <v>-18.04443958124002</v>
      </c>
      <c r="AJ320" s="16">
        <f t="shared" si="193"/>
        <v>14.7877570917084</v>
      </c>
      <c r="AK320" s="16">
        <f t="shared" si="194"/>
        <v>0</v>
      </c>
      <c r="AL320" s="9">
        <f t="shared" si="170"/>
        <v>0</v>
      </c>
      <c r="AM320" s="16">
        <f t="shared" si="188"/>
        <v>50.682718905752765</v>
      </c>
      <c r="AN320" s="16">
        <f t="shared" si="189"/>
        <v>59.489529522389319</v>
      </c>
      <c r="AO320" s="16">
        <f t="shared" si="190"/>
        <v>-8.8068106166365538</v>
      </c>
    </row>
    <row r="321" spans="1:42">
      <c r="A321" s="4">
        <v>307</v>
      </c>
      <c r="B321" s="5">
        <f t="shared" si="171"/>
        <v>5.3581608036225914</v>
      </c>
      <c r="C321" s="2">
        <f t="shared" si="172"/>
        <v>12.374634109697329</v>
      </c>
      <c r="D321" s="10">
        <f t="shared" si="173"/>
        <v>2.791544703232443</v>
      </c>
      <c r="E321" s="5">
        <f t="shared" si="174"/>
        <v>3.2749268219394656</v>
      </c>
      <c r="F321" s="15">
        <f t="shared" si="156"/>
        <v>-2.7604093469858109</v>
      </c>
      <c r="G321" s="15">
        <f t="shared" si="157"/>
        <v>2.1805445069456155</v>
      </c>
      <c r="H321">
        <f t="shared" si="175"/>
        <v>0.24805964169580014</v>
      </c>
      <c r="I321">
        <f t="shared" si="176"/>
        <v>14.212770536696766</v>
      </c>
      <c r="J321" s="11">
        <f t="shared" si="177"/>
        <v>1.2759598227901652</v>
      </c>
      <c r="K321" s="9">
        <f t="shared" si="178"/>
        <v>73.1071126741369</v>
      </c>
      <c r="L321">
        <f t="shared" si="179"/>
        <v>2.9563931867290818</v>
      </c>
      <c r="M321" s="9">
        <f t="shared" si="180"/>
        <v>169.3888521808083</v>
      </c>
      <c r="N321" s="16">
        <f t="shared" si="181"/>
        <v>3.4198850543234611</v>
      </c>
      <c r="O321" s="16">
        <f t="shared" si="158"/>
        <v>-1.3531116124886637</v>
      </c>
      <c r="P321" s="16">
        <f t="shared" si="159"/>
        <v>1.9762498103324497</v>
      </c>
      <c r="Q321" s="16">
        <f t="shared" si="182"/>
        <v>-1.4618162971528068</v>
      </c>
      <c r="R321" s="16">
        <f t="shared" si="183"/>
        <v>-1.2661888163952761</v>
      </c>
      <c r="S321" s="16">
        <f t="shared" si="191"/>
        <v>-0.12921264100956961</v>
      </c>
      <c r="T321" s="16">
        <f t="shared" si="184"/>
        <v>0.18871795565929803</v>
      </c>
      <c r="U321" s="16">
        <f t="shared" si="192"/>
        <v>-0.73969206195996862</v>
      </c>
      <c r="V321" s="16">
        <f t="shared" si="185"/>
        <v>-0.64070281488466008</v>
      </c>
      <c r="W321" s="16">
        <f t="shared" si="160"/>
        <v>0.20159738217174994</v>
      </c>
      <c r="X321" s="16">
        <f t="shared" si="161"/>
        <v>2.0068452811905471</v>
      </c>
      <c r="Y321" s="9">
        <f>-(B$6/B$7)*(SIN(H321)*COS(L321)-COS(H321)*SIN(L321)*U321)/(COS(L321))^2*T321*crank</f>
        <v>0.16766667731843973</v>
      </c>
      <c r="Z321">
        <f t="shared" si="162"/>
        <v>-4.9374945533317769</v>
      </c>
      <c r="AA321" s="16">
        <f t="shared" si="163"/>
        <v>2.111122849379012</v>
      </c>
      <c r="AB321" s="16">
        <f t="shared" si="164"/>
        <v>21.015634640931886</v>
      </c>
      <c r="AC321" s="16">
        <f t="shared" si="165"/>
        <v>-15.213746881698613</v>
      </c>
      <c r="AD321" s="16">
        <f t="shared" si="166"/>
        <v>-23.222498945572063</v>
      </c>
      <c r="AE321" s="16">
        <f t="shared" si="186"/>
        <v>-9.5207076420122883E-2</v>
      </c>
      <c r="AF321" s="16">
        <f t="shared" si="187"/>
        <v>6.8603033122002707E-2</v>
      </c>
      <c r="AG321" s="16">
        <f t="shared" si="167"/>
        <v>-0.99700617283740023</v>
      </c>
      <c r="AH321" s="16">
        <f t="shared" si="168"/>
        <v>0.71840928290020323</v>
      </c>
      <c r="AI321" s="16">
        <f t="shared" si="169"/>
        <v>-18.320635348841641</v>
      </c>
      <c r="AJ321" s="16">
        <f t="shared" si="193"/>
        <v>14.560089233982529</v>
      </c>
      <c r="AK321" s="16">
        <f t="shared" si="194"/>
        <v>0</v>
      </c>
      <c r="AL321" s="9">
        <f t="shared" si="170"/>
        <v>0</v>
      </c>
      <c r="AM321" s="16">
        <f t="shared" si="188"/>
        <v>52.116481261402974</v>
      </c>
      <c r="AN321" s="16">
        <f t="shared" si="189"/>
        <v>59.489529522389319</v>
      </c>
      <c r="AO321" s="16">
        <f t="shared" si="190"/>
        <v>-7.3730482609863444</v>
      </c>
    </row>
    <row r="322" spans="1:42">
      <c r="A322" s="4">
        <v>308</v>
      </c>
      <c r="B322" s="5">
        <f t="shared" si="171"/>
        <v>5.3756140961425354</v>
      </c>
      <c r="C322" s="2">
        <f t="shared" si="172"/>
        <v>12.41037441389869</v>
      </c>
      <c r="D322" s="10">
        <f t="shared" si="173"/>
        <v>2.80345813796623</v>
      </c>
      <c r="E322" s="5">
        <f t="shared" si="174"/>
        <v>3.2820748827797379</v>
      </c>
      <c r="F322" s="15">
        <f t="shared" si="156"/>
        <v>-2.7635967739179823</v>
      </c>
      <c r="G322" s="15">
        <f t="shared" si="157"/>
        <v>2.184698442597699</v>
      </c>
      <c r="H322">
        <f t="shared" si="175"/>
        <v>0.2513824630714841</v>
      </c>
      <c r="I322">
        <f t="shared" si="176"/>
        <v>14.403154177599314</v>
      </c>
      <c r="J322" s="11">
        <f t="shared" si="177"/>
        <v>1.2737076179245528</v>
      </c>
      <c r="K322" s="9">
        <f t="shared" si="178"/>
        <v>72.978070840738482</v>
      </c>
      <c r="L322">
        <f t="shared" si="179"/>
        <v>2.9539357927696916</v>
      </c>
      <c r="M322" s="9">
        <f t="shared" si="180"/>
        <v>169.24805387833428</v>
      </c>
      <c r="N322" s="16">
        <f t="shared" si="181"/>
        <v>3.4177423269121037</v>
      </c>
      <c r="O322" s="16">
        <f t="shared" si="158"/>
        <v>-1.3495048985953353</v>
      </c>
      <c r="P322" s="16">
        <f t="shared" si="159"/>
        <v>2.0110654917555291</v>
      </c>
      <c r="Q322" s="16">
        <f t="shared" si="182"/>
        <v>-1.4869981241459889</v>
      </c>
      <c r="R322" s="16">
        <f t="shared" si="183"/>
        <v>-1.3051793486770065</v>
      </c>
      <c r="S322" s="16">
        <f t="shared" si="191"/>
        <v>-0.12886822520290475</v>
      </c>
      <c r="T322" s="16">
        <f t="shared" si="184"/>
        <v>0.1920426083366554</v>
      </c>
      <c r="U322" s="16">
        <f t="shared" si="192"/>
        <v>-0.73940810492846587</v>
      </c>
      <c r="V322" s="16">
        <f t="shared" si="185"/>
        <v>-0.64899892819386507</v>
      </c>
      <c r="W322" s="16">
        <f t="shared" si="160"/>
        <v>0.2116796147929049</v>
      </c>
      <c r="X322" s="16">
        <f t="shared" si="161"/>
        <v>1.9826612382893924</v>
      </c>
      <c r="Y322" s="9">
        <f>-(B$6/B$7)*(SIN(H322)*COS(L322)-COS(H322)*SIN(L322)*U322)/(COS(L322))^2*T322*crank</f>
        <v>0.17309848629553998</v>
      </c>
      <c r="Z322">
        <f t="shared" si="162"/>
        <v>-5.0175908197478432</v>
      </c>
      <c r="AA322" s="16">
        <f t="shared" si="163"/>
        <v>2.2167037424936913</v>
      </c>
      <c r="AB322" s="16">
        <f t="shared" si="164"/>
        <v>20.76237993589066</v>
      </c>
      <c r="AC322" s="16">
        <f t="shared" si="165"/>
        <v>-15.003759609737639</v>
      </c>
      <c r="AD322" s="16">
        <f t="shared" si="166"/>
        <v>-23.56546607449107</v>
      </c>
      <c r="AE322" s="16">
        <f t="shared" si="186"/>
        <v>-9.8144694349080297E-2</v>
      </c>
      <c r="AF322" s="16">
        <f t="shared" si="187"/>
        <v>6.9752477699563054E-2</v>
      </c>
      <c r="AG322" s="16">
        <f t="shared" si="167"/>
        <v>-1.0277688358529546</v>
      </c>
      <c r="AH322" s="16">
        <f t="shared" si="168"/>
        <v>0.7304462383687772</v>
      </c>
      <c r="AI322" s="16">
        <f t="shared" si="169"/>
        <v>-18.594059228392929</v>
      </c>
      <c r="AJ322" s="16">
        <f t="shared" si="193"/>
        <v>14.327845618678214</v>
      </c>
      <c r="AK322" s="16">
        <f t="shared" si="194"/>
        <v>0</v>
      </c>
      <c r="AL322" s="9">
        <f t="shared" si="170"/>
        <v>0</v>
      </c>
      <c r="AM322" s="16">
        <f t="shared" si="188"/>
        <v>53.564750014275027</v>
      </c>
      <c r="AN322" s="16">
        <f t="shared" si="189"/>
        <v>59.489529522389319</v>
      </c>
      <c r="AO322" s="16">
        <f t="shared" si="190"/>
        <v>-5.9247795081142911</v>
      </c>
    </row>
    <row r="323" spans="1:42">
      <c r="A323" s="4">
        <v>309</v>
      </c>
      <c r="B323" s="5">
        <f t="shared" si="171"/>
        <v>5.3930673886624785</v>
      </c>
      <c r="C323" s="2">
        <f t="shared" si="172"/>
        <v>12.446321738637257</v>
      </c>
      <c r="D323" s="10">
        <f t="shared" si="173"/>
        <v>2.8154405795457524</v>
      </c>
      <c r="E323" s="5">
        <f t="shared" si="174"/>
        <v>3.2892643477274519</v>
      </c>
      <c r="F323" s="15">
        <f t="shared" si="156"/>
        <v>-2.7668562115629074</v>
      </c>
      <c r="G323" s="15">
        <f t="shared" si="157"/>
        <v>2.1887961173149524</v>
      </c>
      <c r="H323">
        <f t="shared" si="175"/>
        <v>0.25476295661426701</v>
      </c>
      <c r="I323">
        <f t="shared" si="176"/>
        <v>14.596842190272</v>
      </c>
      <c r="J323" s="11">
        <f t="shared" si="177"/>
        <v>1.2714615702592236</v>
      </c>
      <c r="K323" s="9">
        <f t="shared" si="178"/>
        <v>72.849381788929904</v>
      </c>
      <c r="L323">
        <f t="shared" si="179"/>
        <v>2.9514367226487037</v>
      </c>
      <c r="M323" s="9">
        <f t="shared" si="180"/>
        <v>169.10486770769444</v>
      </c>
      <c r="N323" s="16">
        <f t="shared" si="181"/>
        <v>3.4155341408785596</v>
      </c>
      <c r="O323" s="16">
        <f t="shared" si="158"/>
        <v>-1.3457233442606311</v>
      </c>
      <c r="P323" s="16">
        <f t="shared" si="159"/>
        <v>2.0454550782091201</v>
      </c>
      <c r="Q323" s="16">
        <f t="shared" si="182"/>
        <v>-1.5118265529348553</v>
      </c>
      <c r="R323" s="16">
        <f t="shared" si="183"/>
        <v>-1.3447379560101282</v>
      </c>
      <c r="S323" s="16">
        <f t="shared" si="191"/>
        <v>-0.12850711336394152</v>
      </c>
      <c r="T323" s="16">
        <f t="shared" si="184"/>
        <v>0.19532657194164052</v>
      </c>
      <c r="U323" s="16">
        <f t="shared" si="192"/>
        <v>-0.73911501114877654</v>
      </c>
      <c r="V323" s="16">
        <f t="shared" si="185"/>
        <v>-0.65742727392845091</v>
      </c>
      <c r="W323" s="16">
        <f t="shared" si="160"/>
        <v>0.22163392803749948</v>
      </c>
      <c r="X323" s="16">
        <f t="shared" si="161"/>
        <v>1.9580190600442464</v>
      </c>
      <c r="Y323" s="9">
        <f>-(B$6/B$7)*(SIN(H323)*COS(L323)-COS(H323)*SIN(L323)*U323)/(COS(L323))^2*T323*crank</f>
        <v>0.17863083445055128</v>
      </c>
      <c r="Z323">
        <f t="shared" si="162"/>
        <v>-5.0961684578126096</v>
      </c>
      <c r="AA323" s="16">
        <f t="shared" si="163"/>
        <v>2.3209450670295242</v>
      </c>
      <c r="AB323" s="16">
        <f t="shared" si="164"/>
        <v>20.504327648745988</v>
      </c>
      <c r="AC323" s="16">
        <f t="shared" si="165"/>
        <v>-14.789675011249445</v>
      </c>
      <c r="AD323" s="16">
        <f t="shared" si="166"/>
        <v>-23.904087881292782</v>
      </c>
      <c r="AE323" s="16">
        <f t="shared" si="186"/>
        <v>-0.10112557729750829</v>
      </c>
      <c r="AF323" s="16">
        <f t="shared" si="187"/>
        <v>7.0883260579742619E-2</v>
      </c>
      <c r="AG323" s="16">
        <f t="shared" si="167"/>
        <v>-1.0589845690929294</v>
      </c>
      <c r="AH323" s="16">
        <f t="shared" si="168"/>
        <v>0.74228776899936799</v>
      </c>
      <c r="AI323" s="16">
        <f t="shared" si="169"/>
        <v>-18.86424085070206</v>
      </c>
      <c r="AJ323" s="16">
        <f t="shared" si="193"/>
        <v>14.091078222229161</v>
      </c>
      <c r="AK323" s="16">
        <f t="shared" si="194"/>
        <v>0</v>
      </c>
      <c r="AL323" s="9">
        <f t="shared" si="170"/>
        <v>0</v>
      </c>
      <c r="AM323" s="16">
        <f t="shared" si="188"/>
        <v>55.026602891554731</v>
      </c>
      <c r="AN323" s="16">
        <f t="shared" si="189"/>
        <v>59.489529522389319</v>
      </c>
      <c r="AO323" s="16">
        <f t="shared" si="190"/>
        <v>-4.4629266308345876</v>
      </c>
    </row>
    <row r="324" spans="1:42">
      <c r="A324" s="4">
        <v>310</v>
      </c>
      <c r="B324" s="5">
        <f t="shared" si="171"/>
        <v>5.4105206811824216</v>
      </c>
      <c r="C324" s="2">
        <f t="shared" si="172"/>
        <v>12.482465134009686</v>
      </c>
      <c r="D324" s="10">
        <f t="shared" si="173"/>
        <v>2.8274883780032289</v>
      </c>
      <c r="E324" s="5">
        <f t="shared" si="174"/>
        <v>3.2964930268019375</v>
      </c>
      <c r="F324" s="15">
        <f t="shared" si="156"/>
        <v>-2.7701866670643054</v>
      </c>
      <c r="G324" s="15">
        <f t="shared" si="157"/>
        <v>2.1928362829059633</v>
      </c>
      <c r="H324">
        <f t="shared" si="175"/>
        <v>0.25820040552141255</v>
      </c>
      <c r="I324">
        <f t="shared" si="176"/>
        <v>14.793793504943297</v>
      </c>
      <c r="J324" s="11">
        <f t="shared" si="177"/>
        <v>1.2692219693726892</v>
      </c>
      <c r="K324" s="9">
        <f t="shared" si="178"/>
        <v>72.721062110337726</v>
      </c>
      <c r="L324">
        <f t="shared" si="179"/>
        <v>2.9488965710375261</v>
      </c>
      <c r="M324" s="9">
        <f t="shared" si="180"/>
        <v>168.9593277410506</v>
      </c>
      <c r="N324" s="16">
        <f t="shared" si="181"/>
        <v>3.4132595557477767</v>
      </c>
      <c r="O324" s="16">
        <f t="shared" si="158"/>
        <v>-1.3417691130265548</v>
      </c>
      <c r="P324" s="16">
        <f t="shared" si="159"/>
        <v>2.0794106073562242</v>
      </c>
      <c r="Q324" s="16">
        <f t="shared" si="182"/>
        <v>-1.5362947838754686</v>
      </c>
      <c r="R324" s="16">
        <f t="shared" si="183"/>
        <v>-1.3848568890656956</v>
      </c>
      <c r="S324" s="16">
        <f t="shared" si="191"/>
        <v>-0.12812951209572251</v>
      </c>
      <c r="T324" s="16">
        <f t="shared" si="184"/>
        <v>0.19856908612707802</v>
      </c>
      <c r="U324" s="16">
        <f t="shared" si="192"/>
        <v>-0.73881261278585253</v>
      </c>
      <c r="V324" s="16">
        <f t="shared" si="185"/>
        <v>-0.66598529610580914</v>
      </c>
      <c r="W324" s="16">
        <f t="shared" si="160"/>
        <v>0.23146827322438132</v>
      </c>
      <c r="X324" s="16">
        <f t="shared" si="161"/>
        <v>1.932922529840656</v>
      </c>
      <c r="Y324" s="9">
        <f>-(B$6/B$7)*(SIN(H324)*COS(L324)-COS(H324)*SIN(L324)*U324)/(COS(L324))^2*T324*crank</f>
        <v>0.18426402934360345</v>
      </c>
      <c r="Z324">
        <f t="shared" si="162"/>
        <v>-5.1731976019146995</v>
      </c>
      <c r="AA324" s="16">
        <f t="shared" si="163"/>
        <v>2.4239300890027713</v>
      </c>
      <c r="AB324" s="16">
        <f t="shared" si="164"/>
        <v>20.241517399018676</v>
      </c>
      <c r="AC324" s="16">
        <f t="shared" si="165"/>
        <v>-14.571527779147996</v>
      </c>
      <c r="AD324" s="16">
        <f t="shared" si="166"/>
        <v>-24.237754925987549</v>
      </c>
      <c r="AE324" s="16">
        <f t="shared" si="186"/>
        <v>-0.1041491715199577</v>
      </c>
      <c r="AF324" s="16">
        <f t="shared" si="187"/>
        <v>7.1995023813825137E-2</v>
      </c>
      <c r="AG324" s="16">
        <f t="shared" si="167"/>
        <v>-1.0906475737485415</v>
      </c>
      <c r="AH324" s="16">
        <f t="shared" si="168"/>
        <v>0.75393012636178425</v>
      </c>
      <c r="AI324" s="16">
        <f t="shared" si="169"/>
        <v>-19.130705439540847</v>
      </c>
      <c r="AJ324" s="16">
        <f t="shared" si="193"/>
        <v>13.849838239175194</v>
      </c>
      <c r="AK324" s="16">
        <f t="shared" si="194"/>
        <v>0</v>
      </c>
      <c r="AL324" s="9">
        <f t="shared" si="170"/>
        <v>0</v>
      </c>
      <c r="AM324" s="16">
        <f t="shared" si="188"/>
        <v>56.500981987612718</v>
      </c>
      <c r="AN324" s="16">
        <f t="shared" si="189"/>
        <v>59.489529522389319</v>
      </c>
      <c r="AO324" s="16">
        <f t="shared" si="190"/>
        <v>-2.9885475347766004</v>
      </c>
    </row>
    <row r="325" spans="1:42">
      <c r="A325" s="4">
        <v>311</v>
      </c>
      <c r="B325" s="5">
        <f t="shared" si="171"/>
        <v>5.4279739737023647</v>
      </c>
      <c r="C325" s="2">
        <f t="shared" si="172"/>
        <v>12.518793590387618</v>
      </c>
      <c r="D325" s="10">
        <f t="shared" si="173"/>
        <v>2.8395978634625396</v>
      </c>
      <c r="E325" s="5">
        <f t="shared" si="174"/>
        <v>3.3037587180775234</v>
      </c>
      <c r="F325" s="15">
        <f t="shared" si="156"/>
        <v>-2.773587125933167</v>
      </c>
      <c r="G325" s="15">
        <f t="shared" si="157"/>
        <v>2.1968177086971536</v>
      </c>
      <c r="H325">
        <f t="shared" si="175"/>
        <v>0.26169407977257259</v>
      </c>
      <c r="I325">
        <f t="shared" si="176"/>
        <v>14.993966294528295</v>
      </c>
      <c r="J325" s="11">
        <f t="shared" si="177"/>
        <v>1.2669891013542551</v>
      </c>
      <c r="K325" s="9">
        <f t="shared" si="178"/>
        <v>72.593128196671714</v>
      </c>
      <c r="L325">
        <f t="shared" si="179"/>
        <v>2.9463159438932101</v>
      </c>
      <c r="M325" s="9">
        <f t="shared" si="180"/>
        <v>168.81146869718441</v>
      </c>
      <c r="N325" s="16">
        <f t="shared" si="181"/>
        <v>3.4109176448091376</v>
      </c>
      <c r="O325" s="16">
        <f t="shared" si="158"/>
        <v>-1.3376442277625828</v>
      </c>
      <c r="P325" s="16">
        <f t="shared" si="159"/>
        <v>2.1129241791359745</v>
      </c>
      <c r="Q325" s="16">
        <f t="shared" si="182"/>
        <v>-1.5603960731801336</v>
      </c>
      <c r="R325" s="16">
        <f t="shared" si="183"/>
        <v>-1.4255273783980904</v>
      </c>
      <c r="S325" s="16">
        <f t="shared" si="191"/>
        <v>-0.12773561456805368</v>
      </c>
      <c r="T325" s="16">
        <f t="shared" si="184"/>
        <v>0.20176939649272538</v>
      </c>
      <c r="U325" s="16">
        <f t="shared" si="192"/>
        <v>-0.73850074157332857</v>
      </c>
      <c r="V325" s="16">
        <f t="shared" si="185"/>
        <v>-0.67467038925221756</v>
      </c>
      <c r="W325" s="16">
        <f t="shared" si="160"/>
        <v>0.24119081890862609</v>
      </c>
      <c r="X325" s="16">
        <f t="shared" si="161"/>
        <v>1.9073749974648713</v>
      </c>
      <c r="Y325" s="9">
        <f>-(B$6/B$7)*(SIN(H325)*COS(L325)-COS(H325)*SIN(L325)*U325)/(COS(L325))^2*T325*crank</f>
        <v>0.18999828064762753</v>
      </c>
      <c r="Z325">
        <f t="shared" si="162"/>
        <v>-5.2486487288217489</v>
      </c>
      <c r="AA325" s="16">
        <f t="shared" si="163"/>
        <v>2.525744349322153</v>
      </c>
      <c r="AB325" s="16">
        <f t="shared" si="164"/>
        <v>19.9739842655883</v>
      </c>
      <c r="AC325" s="16">
        <f t="shared" si="165"/>
        <v>-14.34935023113632</v>
      </c>
      <c r="AD325" s="16">
        <f t="shared" si="166"/>
        <v>-24.565852546300896</v>
      </c>
      <c r="AE325" s="16">
        <f t="shared" si="186"/>
        <v>-0.10721484736838605</v>
      </c>
      <c r="AF325" s="16">
        <f t="shared" si="187"/>
        <v>7.3087413493935535E-2</v>
      </c>
      <c r="AG325" s="16">
        <f t="shared" si="167"/>
        <v>-1.1227512561609085</v>
      </c>
      <c r="AH325" s="16">
        <f t="shared" si="168"/>
        <v>0.76536960434142465</v>
      </c>
      <c r="AI325" s="16">
        <f t="shared" si="169"/>
        <v>-19.392973977112693</v>
      </c>
      <c r="AJ325" s="16">
        <f t="shared" si="193"/>
        <v>13.604176022437995</v>
      </c>
      <c r="AK325" s="16">
        <f t="shared" si="194"/>
        <v>0</v>
      </c>
      <c r="AL325" s="9">
        <f t="shared" si="170"/>
        <v>0</v>
      </c>
      <c r="AM325" s="16">
        <f t="shared" si="188"/>
        <v>57.986687435890445</v>
      </c>
      <c r="AN325" s="16">
        <f t="shared" si="189"/>
        <v>59.489529522389319</v>
      </c>
      <c r="AO325" s="16">
        <f t="shared" si="190"/>
        <v>-1.5028420864988732</v>
      </c>
    </row>
    <row r="326" spans="1:42">
      <c r="A326" s="4">
        <v>312</v>
      </c>
      <c r="B326" s="5">
        <f t="shared" si="171"/>
        <v>5.4454272662223078</v>
      </c>
      <c r="C326" s="2">
        <f t="shared" si="172"/>
        <v>12.555296041771319</v>
      </c>
      <c r="D326" s="10">
        <f t="shared" si="173"/>
        <v>2.8517653472571065</v>
      </c>
      <c r="E326" s="5">
        <f t="shared" si="174"/>
        <v>3.3110592083542643</v>
      </c>
      <c r="F326" s="15">
        <f t="shared" si="156"/>
        <v>-2.7770565523567803</v>
      </c>
      <c r="G326" s="15">
        <f t="shared" si="157"/>
        <v>2.2007391819076587</v>
      </c>
      <c r="H326">
        <f t="shared" si="175"/>
        <v>0.26524323622717966</v>
      </c>
      <c r="I326">
        <f t="shared" si="176"/>
        <v>15.197317980208895</v>
      </c>
      <c r="J326" s="11">
        <f t="shared" si="177"/>
        <v>1.2647632490416376</v>
      </c>
      <c r="K326" s="9">
        <f t="shared" si="178"/>
        <v>72.465596253339299</v>
      </c>
      <c r="L326">
        <f t="shared" si="179"/>
        <v>2.9436954583687021</v>
      </c>
      <c r="M326" s="9">
        <f t="shared" si="180"/>
        <v>168.66132593635498</v>
      </c>
      <c r="N326" s="16">
        <f t="shared" si="181"/>
        <v>3.408507496823808</v>
      </c>
      <c r="O326" s="16">
        <f t="shared" si="158"/>
        <v>-1.3333505668732024</v>
      </c>
      <c r="P326" s="16">
        <f t="shared" si="159"/>
        <v>2.1459879480313231</v>
      </c>
      <c r="Q326" s="16">
        <f t="shared" si="182"/>
        <v>-1.5841237288747754</v>
      </c>
      <c r="R326" s="16">
        <f t="shared" si="183"/>
        <v>-1.4667396259240388</v>
      </c>
      <c r="S326" s="16">
        <f t="shared" si="191"/>
        <v>-0.12732560015535052</v>
      </c>
      <c r="T326" s="16">
        <f t="shared" si="184"/>
        <v>0.2049267538468911</v>
      </c>
      <c r="U326" s="16">
        <f t="shared" si="192"/>
        <v>-0.7381792289784348</v>
      </c>
      <c r="V326" s="16">
        <f t="shared" si="185"/>
        <v>-0.68347989897594252</v>
      </c>
      <c r="W326" s="16">
        <f t="shared" si="160"/>
        <v>0.25080995108113757</v>
      </c>
      <c r="X326" s="16">
        <f t="shared" si="161"/>
        <v>1.8813793602540863</v>
      </c>
      <c r="Y326" s="9">
        <f>-(B$6/B$7)*(SIN(H326)*COS(L326)-COS(H326)*SIN(L326)*U326)/(COS(L326))^2*T326*crank</f>
        <v>0.19583369800854328</v>
      </c>
      <c r="Z326">
        <f t="shared" si="162"/>
        <v>-5.3224926606491749</v>
      </c>
      <c r="AA326" s="16">
        <f t="shared" si="163"/>
        <v>2.6264756658790573</v>
      </c>
      <c r="AB326" s="16">
        <f t="shared" si="164"/>
        <v>19.701758589299008</v>
      </c>
      <c r="AC326" s="16">
        <f t="shared" si="165"/>
        <v>-14.123172209223258</v>
      </c>
      <c r="AD326" s="16">
        <f t="shared" si="166"/>
        <v>-24.887761073500798</v>
      </c>
      <c r="AE326" s="16">
        <f t="shared" si="186"/>
        <v>-0.11032189862907979</v>
      </c>
      <c r="AF326" s="16">
        <f t="shared" si="187"/>
        <v>7.4160079683692953E-2</v>
      </c>
      <c r="AG326" s="16">
        <f t="shared" si="167"/>
        <v>-1.1552882208773165</v>
      </c>
      <c r="AH326" s="16">
        <f t="shared" si="168"/>
        <v>0.77660253841307825</v>
      </c>
      <c r="AI326" s="16">
        <f t="shared" si="169"/>
        <v>-19.650563351728245</v>
      </c>
      <c r="AJ326" s="16">
        <f t="shared" si="193"/>
        <v>13.354141023699041</v>
      </c>
      <c r="AK326" s="16">
        <f t="shared" si="194"/>
        <v>0</v>
      </c>
      <c r="AL326" s="9">
        <f t="shared" si="170"/>
        <v>0</v>
      </c>
      <c r="AM326" s="16">
        <f t="shared" si="188"/>
        <v>59.482371208839325</v>
      </c>
      <c r="AN326" s="16">
        <f t="shared" si="189"/>
        <v>59.489529522389319</v>
      </c>
      <c r="AO326" s="16">
        <f t="shared" si="190"/>
        <v>-7.1583135499935224E-3</v>
      </c>
      <c r="AP326">
        <v>8</v>
      </c>
    </row>
    <row r="327" spans="1:42">
      <c r="A327" s="4">
        <v>313</v>
      </c>
      <c r="B327" s="5">
        <f t="shared" si="171"/>
        <v>5.4628805587422509</v>
      </c>
      <c r="C327" s="2">
        <f t="shared" si="172"/>
        <v>12.591961369160488</v>
      </c>
      <c r="D327" s="10">
        <f t="shared" si="173"/>
        <v>2.8639871230534961</v>
      </c>
      <c r="E327" s="5">
        <f t="shared" si="174"/>
        <v>3.3183922738320972</v>
      </c>
      <c r="F327" s="15">
        <f t="shared" si="156"/>
        <v>-2.7805938895142472</v>
      </c>
      <c r="G327" s="15">
        <f t="shared" si="157"/>
        <v>2.2045995080187506</v>
      </c>
      <c r="H327">
        <f t="shared" si="175"/>
        <v>0.26884711870868255</v>
      </c>
      <c r="I327">
        <f t="shared" si="176"/>
        <v>15.403805236260144</v>
      </c>
      <c r="J327" s="11">
        <f t="shared" si="177"/>
        <v>1.2625446922649095</v>
      </c>
      <c r="K327" s="9">
        <f t="shared" si="178"/>
        <v>72.338482313422631</v>
      </c>
      <c r="L327">
        <f t="shared" si="179"/>
        <v>2.9410357427299725</v>
      </c>
      <c r="M327" s="9">
        <f t="shared" si="180"/>
        <v>168.50893545555081</v>
      </c>
      <c r="N327" s="16">
        <f t="shared" si="181"/>
        <v>3.406028217745992</v>
      </c>
      <c r="O327" s="16">
        <f t="shared" si="158"/>
        <v>-1.3288898604972839</v>
      </c>
      <c r="P327" s="16">
        <f t="shared" si="159"/>
        <v>2.1785941150080408</v>
      </c>
      <c r="Q327" s="16">
        <f t="shared" si="182"/>
        <v>-1.6074711065899414</v>
      </c>
      <c r="R327" s="16">
        <f t="shared" si="183"/>
        <v>-1.5084827967432979</v>
      </c>
      <c r="S327" s="16">
        <f t="shared" si="191"/>
        <v>-0.12689963407370516</v>
      </c>
      <c r="T327" s="16">
        <f t="shared" si="184"/>
        <v>0.20804041343666568</v>
      </c>
      <c r="U327" s="16">
        <f t="shared" si="192"/>
        <v>-0.73784790637057618</v>
      </c>
      <c r="V327" s="16">
        <f t="shared" si="185"/>
        <v>-0.69241112254529813</v>
      </c>
      <c r="W327" s="16">
        <f t="shared" si="160"/>
        <v>0.26033427390738562</v>
      </c>
      <c r="X327" s="16">
        <f t="shared" si="161"/>
        <v>1.8549380442751626</v>
      </c>
      <c r="Y327" s="9">
        <f>-(B$6/B$7)*(SIN(H327)*COS(L327)-COS(H327)*SIN(L327)*U327)/(COS(L327))^2*T327*crank</f>
        <v>0.20177028878344194</v>
      </c>
      <c r="Z327">
        <f t="shared" si="162"/>
        <v>-5.3947005678368916</v>
      </c>
      <c r="AA327" s="16">
        <f t="shared" si="163"/>
        <v>2.7262141412835854</v>
      </c>
      <c r="AB327" s="16">
        <f t="shared" si="164"/>
        <v>19.424865775863566</v>
      </c>
      <c r="AC327" s="16">
        <f t="shared" si="165"/>
        <v>-13.89302098052331</v>
      </c>
      <c r="AD327" s="16">
        <f t="shared" si="166"/>
        <v>-25.20285602647742</v>
      </c>
      <c r="AE327" s="16">
        <f t="shared" si="186"/>
        <v>-0.11346954188163846</v>
      </c>
      <c r="AF327" s="16">
        <f t="shared" si="187"/>
        <v>7.5212676344118323E-2</v>
      </c>
      <c r="AG327" s="16">
        <f t="shared" si="167"/>
        <v>-1.188250263938516</v>
      </c>
      <c r="AH327" s="16">
        <f t="shared" si="168"/>
        <v>0.78762530486502991</v>
      </c>
      <c r="AI327" s="16">
        <f t="shared" si="169"/>
        <v>-19.902986487293646</v>
      </c>
      <c r="AJ327" s="16">
        <f t="shared" si="193"/>
        <v>13.099781733718867</v>
      </c>
      <c r="AK327" s="16">
        <f t="shared" si="194"/>
        <v>0</v>
      </c>
      <c r="AL327" s="9">
        <f t="shared" si="170"/>
        <v>0</v>
      </c>
      <c r="AM327" s="16">
        <f t="shared" si="188"/>
        <v>60.986531067484485</v>
      </c>
      <c r="AN327" s="16">
        <f t="shared" si="189"/>
        <v>59.489529522389319</v>
      </c>
      <c r="AO327" s="16">
        <f t="shared" si="190"/>
        <v>1.4970015450951664</v>
      </c>
    </row>
    <row r="328" spans="1:42">
      <c r="A328" s="4">
        <v>314</v>
      </c>
      <c r="B328" s="5">
        <f t="shared" si="171"/>
        <v>5.480333851262194</v>
      </c>
      <c r="C328" s="2">
        <f t="shared" si="172"/>
        <v>12.628778403941222</v>
      </c>
      <c r="D328" s="10">
        <f t="shared" si="173"/>
        <v>2.8762594679804074</v>
      </c>
      <c r="E328" s="5">
        <f t="shared" si="174"/>
        <v>3.3257556807882445</v>
      </c>
      <c r="F328" s="15">
        <f t="shared" si="156"/>
        <v>-2.7841980598984031</v>
      </c>
      <c r="G328" s="15">
        <f t="shared" si="157"/>
        <v>2.2083975111377003</v>
      </c>
      <c r="H328">
        <f t="shared" si="175"/>
        <v>0.27250495807507297</v>
      </c>
      <c r="I328">
        <f t="shared" si="176"/>
        <v>15.613383994091123</v>
      </c>
      <c r="J328" s="11">
        <f t="shared" si="177"/>
        <v>1.2603337080967769</v>
      </c>
      <c r="K328" s="9">
        <f t="shared" si="178"/>
        <v>72.211802252018387</v>
      </c>
      <c r="L328">
        <f t="shared" si="179"/>
        <v>2.9383374362802956</v>
      </c>
      <c r="M328" s="9">
        <f t="shared" si="180"/>
        <v>168.35433388415137</v>
      </c>
      <c r="N328" s="16">
        <f t="shared" si="181"/>
        <v>3.4034789324575638</v>
      </c>
      <c r="O328" s="16">
        <f t="shared" si="158"/>
        <v>-1.3242636866897912</v>
      </c>
      <c r="P328" s="16">
        <f t="shared" si="159"/>
        <v>2.2107349191253185</v>
      </c>
      <c r="Q328" s="16">
        <f t="shared" si="182"/>
        <v>-1.6304316051874825</v>
      </c>
      <c r="R328" s="16">
        <f t="shared" si="183"/>
        <v>-1.5507450112644139</v>
      </c>
      <c r="S328" s="16">
        <f t="shared" si="191"/>
        <v>-0.12645786701626635</v>
      </c>
      <c r="T328" s="16">
        <f t="shared" si="184"/>
        <v>0.21110963414679354</v>
      </c>
      <c r="U328" s="16">
        <f t="shared" si="192"/>
        <v>-0.73750660519379052</v>
      </c>
      <c r="V328" s="16">
        <f t="shared" si="185"/>
        <v>-0.70146130947167973</v>
      </c>
      <c r="W328" s="16">
        <f t="shared" si="160"/>
        <v>0.26977261101556244</v>
      </c>
      <c r="X328" s="16">
        <f t="shared" si="161"/>
        <v>1.8280529855057499</v>
      </c>
      <c r="Y328" s="9">
        <f>-(B$6/B$7)*(SIN(H328)*COS(L328)-COS(H328)*SIN(L328)*U328)/(COS(L328))^2*T328*crank</f>
        <v>0.20780795564388113</v>
      </c>
      <c r="Z328">
        <f t="shared" si="162"/>
        <v>-5.4652439721404598</v>
      </c>
      <c r="AA328" s="16">
        <f t="shared" si="163"/>
        <v>2.825052176354093</v>
      </c>
      <c r="AB328" s="16">
        <f t="shared" si="164"/>
        <v>19.14332609879251</v>
      </c>
      <c r="AC328" s="16">
        <f t="shared" si="165"/>
        <v>-13.658921139224182</v>
      </c>
      <c r="AD328" s="16">
        <f t="shared" si="166"/>
        <v>-25.510508283652449</v>
      </c>
      <c r="AE328" s="16">
        <f t="shared" si="186"/>
        <v>-0.11665691587709952</v>
      </c>
      <c r="AF328" s="16">
        <f t="shared" si="187"/>
        <v>7.6244861254786633E-2</v>
      </c>
      <c r="AG328" s="16">
        <f t="shared" si="167"/>
        <v>-1.2216283663664611</v>
      </c>
      <c r="AH328" s="16">
        <f t="shared" si="168"/>
        <v>0.79843431997336922</v>
      </c>
      <c r="AI328" s="16">
        <f t="shared" si="169"/>
        <v>-20.149752454255101</v>
      </c>
      <c r="AJ328" s="16">
        <f t="shared" si="193"/>
        <v>12.84114562244147</v>
      </c>
      <c r="AK328" s="16">
        <f t="shared" si="194"/>
        <v>0</v>
      </c>
      <c r="AL328" s="9">
        <f t="shared" si="170"/>
        <v>0</v>
      </c>
      <c r="AM328" s="16">
        <f t="shared" si="188"/>
        <v>62.497504682148922</v>
      </c>
      <c r="AN328" s="16">
        <f t="shared" si="189"/>
        <v>59.489529522389319</v>
      </c>
      <c r="AO328" s="16">
        <f t="shared" si="190"/>
        <v>3.0079751597596029</v>
      </c>
    </row>
    <row r="329" spans="1:42">
      <c r="A329" s="4">
        <v>315</v>
      </c>
      <c r="B329" s="5">
        <f t="shared" si="171"/>
        <v>5.497787143782138</v>
      </c>
      <c r="C329" s="2">
        <f t="shared" si="172"/>
        <v>12.66573593128807</v>
      </c>
      <c r="D329" s="10">
        <f t="shared" si="173"/>
        <v>2.8885786437626901</v>
      </c>
      <c r="E329" s="5">
        <f t="shared" si="174"/>
        <v>3.3331471862576136</v>
      </c>
      <c r="F329" s="15">
        <f t="shared" si="156"/>
        <v>-2.7878679656440344</v>
      </c>
      <c r="G329" s="15">
        <f t="shared" si="157"/>
        <v>2.2121320343559656</v>
      </c>
      <c r="H329">
        <f t="shared" si="175"/>
        <v>0.27621597227515382</v>
      </c>
      <c r="I329">
        <f t="shared" si="176"/>
        <v>15.826009445468873</v>
      </c>
      <c r="J329" s="11">
        <f t="shared" si="177"/>
        <v>1.2581305711092654</v>
      </c>
      <c r="K329" s="9">
        <f t="shared" si="178"/>
        <v>72.085571800944805</v>
      </c>
      <c r="L329">
        <f t="shared" si="179"/>
        <v>2.9356011892919556</v>
      </c>
      <c r="M329" s="9">
        <f t="shared" si="180"/>
        <v>168.19755848001415</v>
      </c>
      <c r="N329" s="16">
        <f t="shared" si="181"/>
        <v>3.4008587865155908</v>
      </c>
      <c r="O329" s="16">
        <f t="shared" si="158"/>
        <v>-1.3194734675761246</v>
      </c>
      <c r="P329" s="16">
        <f t="shared" si="159"/>
        <v>2.2424026288176799</v>
      </c>
      <c r="Q329" s="16">
        <f t="shared" si="182"/>
        <v>-1.6529986622246997</v>
      </c>
      <c r="R329" s="16">
        <f t="shared" si="183"/>
        <v>-1.5935133375982029</v>
      </c>
      <c r="S329" s="16">
        <f t="shared" si="191"/>
        <v>-0.12600043478600634</v>
      </c>
      <c r="T329" s="16">
        <f t="shared" si="184"/>
        <v>0.2141336776671566</v>
      </c>
      <c r="U329" s="16">
        <f t="shared" si="192"/>
        <v>-0.73715515714332402</v>
      </c>
      <c r="V329" s="16">
        <f t="shared" si="185"/>
        <v>-0.71062766209759232</v>
      </c>
      <c r="W329" s="16">
        <f t="shared" si="160"/>
        <v>0.27913400734337873</v>
      </c>
      <c r="X329" s="16">
        <f t="shared" si="161"/>
        <v>1.8007256109913836</v>
      </c>
      <c r="Y329" s="9">
        <f>-(B$6/B$7)*(SIN(H329)*COS(L329)-COS(H329)*SIN(L329)*U329)/(COS(L329))^2*T329*crank</f>
        <v>0.21394649403112145</v>
      </c>
      <c r="Z329">
        <f t="shared" si="162"/>
        <v>-5.5340947496425548</v>
      </c>
      <c r="AA329" s="16">
        <f t="shared" si="163"/>
        <v>2.9230844894567936</v>
      </c>
      <c r="AB329" s="16">
        <f t="shared" si="164"/>
        <v>18.857154502071744</v>
      </c>
      <c r="AC329" s="16">
        <f t="shared" si="165"/>
        <v>-13.420894509608923</v>
      </c>
      <c r="AD329" s="16">
        <f t="shared" si="166"/>
        <v>-25.810084232344916</v>
      </c>
      <c r="AE329" s="16">
        <f t="shared" si="186"/>
        <v>-0.11988308093221788</v>
      </c>
      <c r="AF329" s="16">
        <f t="shared" si="187"/>
        <v>7.7256295930196867E-2</v>
      </c>
      <c r="AG329" s="16">
        <f t="shared" si="167"/>
        <v>-1.2554126878212211</v>
      </c>
      <c r="AH329" s="16">
        <f t="shared" si="168"/>
        <v>0.8090260391262184</v>
      </c>
      <c r="AI329" s="16">
        <f t="shared" si="169"/>
        <v>-20.390366561682356</v>
      </c>
      <c r="AJ329" s="16">
        <f t="shared" si="193"/>
        <v>12.578279078733303</v>
      </c>
      <c r="AK329" s="16">
        <f t="shared" si="194"/>
        <v>0</v>
      </c>
      <c r="AL329" s="9">
        <f t="shared" si="170"/>
        <v>0</v>
      </c>
      <c r="AM329" s="16">
        <f t="shared" si="188"/>
        <v>64.013463945844549</v>
      </c>
      <c r="AN329" s="16">
        <f t="shared" si="189"/>
        <v>59.489529522389319</v>
      </c>
      <c r="AO329" s="16">
        <f t="shared" si="190"/>
        <v>4.5239344234552306</v>
      </c>
    </row>
    <row r="330" spans="1:42">
      <c r="A330" s="4">
        <v>316</v>
      </c>
      <c r="B330" s="5">
        <f t="shared" si="171"/>
        <v>5.5152404363020811</v>
      </c>
      <c r="C330" s="2">
        <f t="shared" si="172"/>
        <v>12.702822693580185</v>
      </c>
      <c r="D330" s="10">
        <f t="shared" si="173"/>
        <v>2.9009408978600617</v>
      </c>
      <c r="E330" s="5">
        <f t="shared" si="174"/>
        <v>3.3405645387160368</v>
      </c>
      <c r="F330" s="15">
        <f t="shared" si="156"/>
        <v>-2.7916024888622992</v>
      </c>
      <c r="G330" s="15">
        <f t="shared" si="157"/>
        <v>2.2158019401015965</v>
      </c>
      <c r="H330">
        <f t="shared" si="175"/>
        <v>0.27997936639000504</v>
      </c>
      <c r="I330">
        <f t="shared" si="176"/>
        <v>16.041636044894219</v>
      </c>
      <c r="J330" s="11">
        <f t="shared" si="177"/>
        <v>1.2559355536368209</v>
      </c>
      <c r="K330" s="9">
        <f t="shared" si="178"/>
        <v>71.959806563816258</v>
      </c>
      <c r="L330">
        <f t="shared" si="179"/>
        <v>2.9328276629456447</v>
      </c>
      <c r="M330" s="9">
        <f t="shared" si="180"/>
        <v>168.03864712600219</v>
      </c>
      <c r="N330" s="16">
        <f t="shared" si="181"/>
        <v>3.3981669479123413</v>
      </c>
      <c r="O330" s="16">
        <f t="shared" si="158"/>
        <v>-1.3145204654693199</v>
      </c>
      <c r="P330" s="16">
        <f t="shared" si="159"/>
        <v>2.2735895328476818</v>
      </c>
      <c r="Q330" s="16">
        <f t="shared" si="182"/>
        <v>-1.6751657492576995</v>
      </c>
      <c r="R330" s="16">
        <f t="shared" si="183"/>
        <v>-1.6367737841812227</v>
      </c>
      <c r="S330" s="16">
        <f t="shared" si="191"/>
        <v>-0.1255274579249408</v>
      </c>
      <c r="T330" s="16">
        <f t="shared" si="184"/>
        <v>0.21711180762882101</v>
      </c>
      <c r="U330" s="16">
        <f t="shared" si="192"/>
        <v>-0.73679339434658042</v>
      </c>
      <c r="V330" s="16">
        <f t="shared" si="185"/>
        <v>-0.71990733618972802</v>
      </c>
      <c r="W330" s="16">
        <f t="shared" si="160"/>
        <v>0.28842773155151974</v>
      </c>
      <c r="X330" s="16">
        <f t="shared" si="161"/>
        <v>1.7729568199520693</v>
      </c>
      <c r="Y330" s="9">
        <f>-(B$6/B$7)*(SIN(H330)*COS(L330)-COS(H330)*SIN(L330)*U330)/(COS(L330))^2*T330*crank</f>
        <v>0.22018558944990441</v>
      </c>
      <c r="Z330">
        <f t="shared" si="162"/>
        <v>-5.6012251337909982</v>
      </c>
      <c r="AA330" s="16">
        <f t="shared" si="163"/>
        <v>3.0204081417794115</v>
      </c>
      <c r="AB330" s="16">
        <f t="shared" si="164"/>
        <v>18.566360402311144</v>
      </c>
      <c r="AC330" s="16">
        <f t="shared" si="165"/>
        <v>-13.178960050023569</v>
      </c>
      <c r="AD330" s="16">
        <f t="shared" si="166"/>
        <v>-26.100945895276833</v>
      </c>
      <c r="AE330" s="16">
        <f t="shared" si="186"/>
        <v>-0.12314701833688728</v>
      </c>
      <c r="AF330" s="16">
        <f t="shared" si="187"/>
        <v>7.8246645531329234E-2</v>
      </c>
      <c r="AG330" s="16">
        <f t="shared" si="167"/>
        <v>-1.2895925603955087</v>
      </c>
      <c r="AH330" s="16">
        <f t="shared" si="168"/>
        <v>0.81939695589756179</v>
      </c>
      <c r="AI330" s="16">
        <f t="shared" si="169"/>
        <v>-20.624330430217785</v>
      </c>
      <c r="AJ330" s="16">
        <f t="shared" si="193"/>
        <v>12.311227349613398</v>
      </c>
      <c r="AK330" s="16">
        <f t="shared" si="194"/>
        <v>0</v>
      </c>
      <c r="AL330" s="9">
        <f t="shared" si="170"/>
        <v>0</v>
      </c>
      <c r="AM330" s="16">
        <f t="shared" si="188"/>
        <v>65.532409501849543</v>
      </c>
      <c r="AN330" s="16">
        <f t="shared" si="189"/>
        <v>59.489529522389319</v>
      </c>
      <c r="AO330" s="16">
        <f t="shared" si="190"/>
        <v>6.0428799794602241</v>
      </c>
    </row>
    <row r="331" spans="1:42">
      <c r="A331" s="4">
        <v>317</v>
      </c>
      <c r="B331" s="5">
        <f t="shared" si="171"/>
        <v>5.532693728822025</v>
      </c>
      <c r="C331" s="2">
        <f t="shared" si="172"/>
        <v>12.740027393830507</v>
      </c>
      <c r="D331" s="10">
        <f t="shared" si="173"/>
        <v>2.9133424646101691</v>
      </c>
      <c r="E331" s="5">
        <f t="shared" si="174"/>
        <v>3.348005478766102</v>
      </c>
      <c r="F331" s="15">
        <f t="shared" si="156"/>
        <v>-2.7954004919812494</v>
      </c>
      <c r="G331" s="15">
        <f t="shared" si="157"/>
        <v>2.2194061104857523</v>
      </c>
      <c r="H331">
        <f t="shared" si="175"/>
        <v>0.28379433265909515</v>
      </c>
      <c r="I331">
        <f t="shared" si="176"/>
        <v>16.260217511097853</v>
      </c>
      <c r="J331" s="11">
        <f t="shared" si="177"/>
        <v>1.2537489260459398</v>
      </c>
      <c r="K331" s="9">
        <f t="shared" si="178"/>
        <v>71.834522031491929</v>
      </c>
      <c r="L331">
        <f t="shared" si="179"/>
        <v>2.9300175292778241</v>
      </c>
      <c r="M331" s="9">
        <f t="shared" si="180"/>
        <v>167.87763832696845</v>
      </c>
      <c r="N331" s="16">
        <f t="shared" si="181"/>
        <v>3.3954026088474181</v>
      </c>
      <c r="O331" s="16">
        <f t="shared" si="158"/>
        <v>-1.3094057789401092</v>
      </c>
      <c r="P331" s="16">
        <f t="shared" si="159"/>
        <v>2.3042879309281958</v>
      </c>
      <c r="Q331" s="16">
        <f t="shared" si="182"/>
        <v>-1.6969263669853929</v>
      </c>
      <c r="R331" s="16">
        <f t="shared" si="183"/>
        <v>-1.6805112925908092</v>
      </c>
      <c r="S331" s="16">
        <f t="shared" si="191"/>
        <v>-0.12503904133884719</v>
      </c>
      <c r="T331" s="16">
        <f t="shared" si="184"/>
        <v>0.22004328870853096</v>
      </c>
      <c r="U331" s="16">
        <f t="shared" si="192"/>
        <v>-0.73642114954872406</v>
      </c>
      <c r="V331" s="16">
        <f t="shared" si="185"/>
        <v>-0.72929744153712528</v>
      </c>
      <c r="W331" s="16">
        <f t="shared" si="160"/>
        <v>0.29766327901068362</v>
      </c>
      <c r="X331" s="16">
        <f t="shared" si="161"/>
        <v>1.7447469648119653</v>
      </c>
      <c r="Y331" s="9">
        <f>-(B$6/B$7)*(SIN(H331)*COS(L331)-COS(H331)*SIN(L331)*U331)/(COS(L331))^2*T331*crank</f>
        <v>0.22652481458708529</v>
      </c>
      <c r="Z331">
        <f t="shared" si="162"/>
        <v>-5.6666077184689136</v>
      </c>
      <c r="AA331" s="16">
        <f t="shared" si="163"/>
        <v>3.1171225686113755</v>
      </c>
      <c r="AB331" s="16">
        <f t="shared" si="164"/>
        <v>18.270947490087867</v>
      </c>
      <c r="AC331" s="16">
        <f t="shared" si="165"/>
        <v>-12.933133757686115</v>
      </c>
      <c r="AD331" s="16">
        <f t="shared" si="166"/>
        <v>-26.382451033952719</v>
      </c>
      <c r="AE331" s="16">
        <f t="shared" si="186"/>
        <v>-0.12644762977162971</v>
      </c>
      <c r="AF331" s="16">
        <f t="shared" si="187"/>
        <v>7.9215578772340797E-2</v>
      </c>
      <c r="AG331" s="16">
        <f t="shared" si="167"/>
        <v>-1.3241564825146463</v>
      </c>
      <c r="AH331" s="16">
        <f t="shared" si="168"/>
        <v>0.82954360107016478</v>
      </c>
      <c r="AI331" s="16">
        <f t="shared" si="169"/>
        <v>-20.851142045657316</v>
      </c>
      <c r="AJ331" s="16">
        <f t="shared" si="193"/>
        <v>12.040034478838857</v>
      </c>
      <c r="AK331" s="16">
        <f t="shared" si="194"/>
        <v>0</v>
      </c>
      <c r="AL331" s="9">
        <f t="shared" si="170"/>
        <v>0</v>
      </c>
      <c r="AM331" s="16">
        <f t="shared" si="188"/>
        <v>67.052165507009278</v>
      </c>
      <c r="AN331" s="16">
        <f t="shared" si="189"/>
        <v>59.489529522389319</v>
      </c>
      <c r="AO331" s="16">
        <f t="shared" si="190"/>
        <v>7.5626359846199591</v>
      </c>
    </row>
    <row r="332" spans="1:42">
      <c r="A332" s="4">
        <v>318</v>
      </c>
      <c r="B332" s="5">
        <f t="shared" si="171"/>
        <v>5.5501470213419681</v>
      </c>
      <c r="C332" s="2">
        <f t="shared" si="172"/>
        <v>12.777338699126927</v>
      </c>
      <c r="D332" s="10">
        <f t="shared" si="173"/>
        <v>2.9257795663756423</v>
      </c>
      <c r="E332" s="5">
        <f t="shared" si="174"/>
        <v>3.3554677398253858</v>
      </c>
      <c r="F332" s="15">
        <f t="shared" si="156"/>
        <v>-2.7992608180923413</v>
      </c>
      <c r="G332" s="15">
        <f t="shared" si="157"/>
        <v>2.2229434476432197</v>
      </c>
      <c r="H332">
        <f t="shared" si="175"/>
        <v>0.28766005049048565</v>
      </c>
      <c r="I332">
        <f t="shared" si="176"/>
        <v>16.481706827624993</v>
      </c>
      <c r="J332" s="11">
        <f t="shared" si="177"/>
        <v>1.2515709570113842</v>
      </c>
      <c r="K332" s="9">
        <f t="shared" si="178"/>
        <v>71.709733597901703</v>
      </c>
      <c r="L332">
        <f t="shared" si="179"/>
        <v>2.9271714711363099</v>
      </c>
      <c r="M332" s="9">
        <f t="shared" si="180"/>
        <v>167.71457120721084</v>
      </c>
      <c r="N332" s="16">
        <f t="shared" si="181"/>
        <v>3.3925649875117383</v>
      </c>
      <c r="O332" s="16">
        <f t="shared" si="158"/>
        <v>-1.3041303388298147</v>
      </c>
      <c r="P332" s="16">
        <f t="shared" si="159"/>
        <v>2.334490124012738</v>
      </c>
      <c r="Q332" s="16">
        <f t="shared" si="182"/>
        <v>-1.7182740402354733</v>
      </c>
      <c r="R332" s="16">
        <f t="shared" si="183"/>
        <v>-1.7247097305129959</v>
      </c>
      <c r="S332" s="16">
        <f t="shared" si="191"/>
        <v>-0.124535273916524</v>
      </c>
      <c r="T332" s="16">
        <f t="shared" si="184"/>
        <v>0.22292738570150339</v>
      </c>
      <c r="U332" s="16">
        <f t="shared" si="192"/>
        <v>-0.73603825630324127</v>
      </c>
      <c r="V332" s="16">
        <f t="shared" si="185"/>
        <v>-0.73879504255447648</v>
      </c>
      <c r="W332" s="16">
        <f t="shared" si="160"/>
        <v>0.30685037536775184</v>
      </c>
      <c r="X332" s="16">
        <f t="shared" si="161"/>
        <v>1.7160958321263764</v>
      </c>
      <c r="Y332" s="9">
        <f>-(B$6/B$7)*(SIN(H332)*COS(L332)-COS(H332)*SIN(L332)*U332)/(COS(L332))^2*T332*crank</f>
        <v>0.23296362624120204</v>
      </c>
      <c r="Z332">
        <f t="shared" si="162"/>
        <v>-5.730215461102806</v>
      </c>
      <c r="AA332" s="16">
        <f t="shared" si="163"/>
        <v>3.2133296166886653</v>
      </c>
      <c r="AB332" s="16">
        <f t="shared" si="164"/>
        <v>17.97091353021429</v>
      </c>
      <c r="AC332" s="16">
        <f t="shared" si="165"/>
        <v>-12.68342857424097</v>
      </c>
      <c r="AD332" s="16">
        <f t="shared" si="166"/>
        <v>-26.653953228707081</v>
      </c>
      <c r="AE332" s="16">
        <f t="shared" si="186"/>
        <v>-0.12978373673205912</v>
      </c>
      <c r="AF332" s="16">
        <f t="shared" si="187"/>
        <v>8.0162767822343786E-2</v>
      </c>
      <c r="AG332" s="16">
        <f t="shared" si="167"/>
        <v>-1.3590921129095626</v>
      </c>
      <c r="AH332" s="16">
        <f t="shared" si="168"/>
        <v>0.8394625416069984</v>
      </c>
      <c r="AI332" s="16">
        <f t="shared" si="169"/>
        <v>-21.070295792976395</v>
      </c>
      <c r="AJ332" s="16">
        <f t="shared" si="193"/>
        <v>11.764743244720416</v>
      </c>
      <c r="AK332" s="16">
        <f t="shared" si="194"/>
        <v>0</v>
      </c>
      <c r="AL332" s="9">
        <f t="shared" si="170"/>
        <v>0</v>
      </c>
      <c r="AM332" s="16">
        <f t="shared" si="188"/>
        <v>68.570374652388907</v>
      </c>
      <c r="AN332" s="16">
        <f t="shared" si="189"/>
        <v>59.489529522389319</v>
      </c>
      <c r="AO332" s="16">
        <f t="shared" si="190"/>
        <v>9.080845129999588</v>
      </c>
    </row>
    <row r="333" spans="1:42">
      <c r="A333" s="4">
        <v>319</v>
      </c>
      <c r="B333" s="5">
        <f t="shared" si="171"/>
        <v>5.5676003138619112</v>
      </c>
      <c r="C333" s="2">
        <f t="shared" si="172"/>
        <v>12.814745244084412</v>
      </c>
      <c r="D333" s="10">
        <f t="shared" si="173"/>
        <v>2.938248414694804</v>
      </c>
      <c r="E333" s="5">
        <f t="shared" si="174"/>
        <v>3.3629490488168825</v>
      </c>
      <c r="F333" s="15">
        <f t="shared" si="156"/>
        <v>-2.8031822913028464</v>
      </c>
      <c r="G333" s="15">
        <f t="shared" si="157"/>
        <v>2.226412874066833</v>
      </c>
      <c r="H333">
        <f t="shared" si="175"/>
        <v>0.29157568645457754</v>
      </c>
      <c r="I333">
        <f t="shared" si="176"/>
        <v>16.7060562424771</v>
      </c>
      <c r="J333" s="11">
        <f t="shared" si="177"/>
        <v>1.2494019137990964</v>
      </c>
      <c r="K333" s="9">
        <f t="shared" si="178"/>
        <v>71.585456576256107</v>
      </c>
      <c r="L333">
        <f t="shared" si="179"/>
        <v>2.9242901821443432</v>
      </c>
      <c r="M333" s="9">
        <f t="shared" si="180"/>
        <v>167.54948550841362</v>
      </c>
      <c r="N333" s="16">
        <f t="shared" si="181"/>
        <v>3.389653329883128</v>
      </c>
      <c r="O333" s="16">
        <f t="shared" si="158"/>
        <v>-1.2986949041959115</v>
      </c>
      <c r="P333" s="16">
        <f t="shared" si="159"/>
        <v>2.3641884042518551</v>
      </c>
      <c r="Q333" s="16">
        <f t="shared" si="182"/>
        <v>-1.7392023127935636</v>
      </c>
      <c r="R333" s="16">
        <f t="shared" si="183"/>
        <v>-1.7693518848243324</v>
      </c>
      <c r="S333" s="16">
        <f t="shared" si="191"/>
        <v>-0.12401622814262085</v>
      </c>
      <c r="T333" s="16">
        <f t="shared" si="184"/>
        <v>0.22576336256233367</v>
      </c>
      <c r="U333" s="16">
        <f t="shared" si="192"/>
        <v>-0.7356445491677861</v>
      </c>
      <c r="V333" s="16">
        <f t="shared" si="185"/>
        <v>-0.74839715889066039</v>
      </c>
      <c r="W333" s="16">
        <f t="shared" si="160"/>
        <v>0.31599898069530602</v>
      </c>
      <c r="X333" s="16">
        <f t="shared" si="161"/>
        <v>1.6870026233809947</v>
      </c>
      <c r="Y333" s="9">
        <f>-(B$6/B$7)*(SIN(H333)*COS(L333)-COS(H333)*SIN(L333)*U333)/(COS(L333))^2*T333*crank</f>
        <v>0.23950136204882852</v>
      </c>
      <c r="Z333">
        <f t="shared" si="162"/>
        <v>-5.7920216858143379</v>
      </c>
      <c r="AA333" s="16">
        <f t="shared" si="163"/>
        <v>3.3091335876474544</v>
      </c>
      <c r="AB333" s="16">
        <f t="shared" si="164"/>
        <v>17.666250160668138</v>
      </c>
      <c r="AC333" s="16">
        <f t="shared" si="165"/>
        <v>-12.429854291971676</v>
      </c>
      <c r="AD333" s="16">
        <f t="shared" si="166"/>
        <v>-26.914801935273246</v>
      </c>
      <c r="AE333" s="16">
        <f t="shared" si="186"/>
        <v>-0.13315407995719736</v>
      </c>
      <c r="AF333" s="16">
        <f t="shared" si="187"/>
        <v>8.1087888202202002E-2</v>
      </c>
      <c r="AG333" s="16">
        <f t="shared" si="167"/>
        <v>-1.3943862646301306</v>
      </c>
      <c r="AH333" s="16">
        <f t="shared" si="168"/>
        <v>0.84915037957049422</v>
      </c>
      <c r="AI333" s="16">
        <f t="shared" si="169"/>
        <v>-21.281282470660564</v>
      </c>
      <c r="AJ333" s="16">
        <f t="shared" si="193"/>
        <v>11.485395097053143</v>
      </c>
      <c r="AK333" s="16">
        <f t="shared" si="194"/>
        <v>0</v>
      </c>
      <c r="AL333" s="9">
        <f t="shared" si="170"/>
        <v>0</v>
      </c>
      <c r="AM333" s="16">
        <f t="shared" si="188"/>
        <v>70.0844934630436</v>
      </c>
      <c r="AN333" s="16">
        <f t="shared" si="189"/>
        <v>59.489529522389319</v>
      </c>
      <c r="AO333" s="16">
        <f t="shared" si="190"/>
        <v>10.594963940654281</v>
      </c>
    </row>
    <row r="334" spans="1:42">
      <c r="A334" s="4">
        <v>320</v>
      </c>
      <c r="B334" s="5">
        <f t="shared" si="171"/>
        <v>5.5850536063818543</v>
      </c>
      <c r="C334" s="2">
        <f t="shared" si="172"/>
        <v>12.852235634307002</v>
      </c>
      <c r="D334" s="10">
        <f t="shared" si="173"/>
        <v>2.9507452114356671</v>
      </c>
      <c r="E334" s="5">
        <f t="shared" si="174"/>
        <v>3.3704471268614</v>
      </c>
      <c r="F334" s="15">
        <f t="shared" ref="F334:F374" si="195">B$3*SIN(gama)-B$4*SIN(B334)</f>
        <v>-2.8071637170940367</v>
      </c>
      <c r="G334" s="15">
        <f t="shared" ref="G334:G374" si="196">B$4*COS(B334)-B$3*COS(gama)</f>
        <v>2.2298133329356946</v>
      </c>
      <c r="H334">
        <f t="shared" si="175"/>
        <v>0.29554039426083495</v>
      </c>
      <c r="I334">
        <f t="shared" si="176"/>
        <v>16.933217266778222</v>
      </c>
      <c r="J334" s="11">
        <f t="shared" si="177"/>
        <v>1.2472420625559413</v>
      </c>
      <c r="K334" s="9">
        <f t="shared" si="178"/>
        <v>71.46170621564724</v>
      </c>
      <c r="L334">
        <f t="shared" si="179"/>
        <v>2.9213743666734131</v>
      </c>
      <c r="M334" s="9">
        <f t="shared" si="180"/>
        <v>167.38242158809038</v>
      </c>
      <c r="N334" s="16">
        <f t="shared" si="181"/>
        <v>3.3866669115333825</v>
      </c>
      <c r="O334" s="16">
        <f t="shared" ref="O334:O374" si="197">crank*B$4*SIN(B334-H334)/(B$5*SIN(J334-H334))</f>
        <v>-1.2931000581800505</v>
      </c>
      <c r="P334" s="16">
        <f t="shared" ref="P334:P374" si="198">(B$4/B$6)*(SIN(J334-B334)/SIN(J334-H334)*crank)</f>
        <v>2.393375044613077</v>
      </c>
      <c r="Q334" s="16">
        <f t="shared" si="182"/>
        <v>-1.7597047420765277</v>
      </c>
      <c r="R334" s="16">
        <f t="shared" si="183"/>
        <v>-1.814419454748311</v>
      </c>
      <c r="S334" s="16">
        <f t="shared" si="191"/>
        <v>-0.12348195970306348</v>
      </c>
      <c r="T334" s="16">
        <f t="shared" si="184"/>
        <v>0.22855048141377407</v>
      </c>
      <c r="U334" s="16">
        <f t="shared" si="192"/>
        <v>-0.73523986390566265</v>
      </c>
      <c r="V334" s="16">
        <f t="shared" si="185"/>
        <v>-0.75810076604255638</v>
      </c>
      <c r="W334" s="16">
        <f t="shared" ref="W334:W374" si="199">(B$4/B$5)*(COS(B334-H334)*(1-T334)*SIN(J334-H334)-SIN(B334-H334)*COS(J334-H334)*(S334-T334))/(SIN(J334-H334))^2*crank</f>
        <v>0.32511929422715519</v>
      </c>
      <c r="X334" s="16">
        <f t="shared" ref="X334:X374" si="200">(B$4/B$6)*(COS(J334-B334)*(S334-1)*SIN(J334-H334)-SIN(J334-B334)*COS(J334-H334)*(S334-T334))/(SIN(J334-H334))^2*crank</f>
        <v>1.657465935639548</v>
      </c>
      <c r="Y334" s="9">
        <f>-(B$6/B$7)*(SIN(H334)*COS(L334)-COS(H334)*SIN(L334)*U334)/(COS(L334))^2*T334*crank</f>
        <v>0.24613723699332807</v>
      </c>
      <c r="Z334">
        <f t="shared" ref="Z334:Z374" si="201">B$6*(COS(L334-H334)*(U334-1)*COS(L334)+SIN(L334-H334)*SIN(L334)*U334)/(COS(L334))^2*T334*crank</f>
        <v>-5.8520000866215049</v>
      </c>
      <c r="AA334" s="16">
        <f t="shared" ref="AA334:AA374" si="202">crank*W334</f>
        <v>3.4046412876144307</v>
      </c>
      <c r="AB334" s="16">
        <f t="shared" ref="AB334:AB374" si="203">crank*X334</f>
        <v>17.356942689935124</v>
      </c>
      <c r="AC334" s="16">
        <f t="shared" ref="AC334:AC397" si="204">crank*Y334*T334+U334*AB334</f>
        <v>-12.172417460596442</v>
      </c>
      <c r="AD334" s="16">
        <f t="shared" ref="AD334:AD374" si="205">Z334*T334*crank+V334*AB334</f>
        <v>-27.164342517790043</v>
      </c>
      <c r="AE334" s="16">
        <f t="shared" si="186"/>
        <v>-0.13655731885849368</v>
      </c>
      <c r="AF334" s="16">
        <f t="shared" si="187"/>
        <v>8.1990618676268626E-2</v>
      </c>
      <c r="AG334" s="16">
        <f t="shared" ref="AG334:AG374" si="206">AE334*crank</f>
        <v>-1.4300248990658755</v>
      </c>
      <c r="AH334" s="16">
        <f t="shared" ref="AH334:AH374" si="207">AF334*crank</f>
        <v>0.85860375098882535</v>
      </c>
      <c r="AI334" s="16">
        <f t="shared" ref="AI334:AI374" si="208">AD334-0.5*B$7*(COS(L334)*U334^2*T334^2*crank^2+SIN(L334)*AC334)</f>
        <v>-21.483589285249678</v>
      </c>
      <c r="AJ334" s="16">
        <f t="shared" si="193"/>
        <v>11.202030093060435</v>
      </c>
      <c r="AK334" s="16">
        <f t="shared" si="194"/>
        <v>0</v>
      </c>
      <c r="AL334" s="9">
        <f t="shared" ref="AL334:AL397" si="209">AK334*force</f>
        <v>0</v>
      </c>
      <c r="AM334" s="16">
        <f t="shared" si="188"/>
        <v>71.591787898883396</v>
      </c>
      <c r="AN334" s="16">
        <f t="shared" si="189"/>
        <v>59.489529522389319</v>
      </c>
      <c r="AO334" s="16">
        <f t="shared" si="190"/>
        <v>12.102258376494078</v>
      </c>
    </row>
    <row r="335" spans="1:42">
      <c r="A335" s="4">
        <v>321</v>
      </c>
      <c r="B335" s="5">
        <f t="shared" ref="B335:B374" si="210">A335*PI()/180</f>
        <v>5.6025068989017974</v>
      </c>
      <c r="C335" s="2">
        <f t="shared" ref="C335:C374" si="211">$B$4^2+$B$3^2-2*$B$3*$B$4*COS(B335-$E$1)</f>
        <v>12.889798449858656</v>
      </c>
      <c r="D335" s="10">
        <f t="shared" ref="D335:D374" si="212">(C335+$E$3)/(2*B$6)</f>
        <v>2.9632661499528852</v>
      </c>
      <c r="E335" s="5">
        <f t="shared" ref="E335:E374" si="213">(C335+E$4)/(2*B$5)</f>
        <v>3.377959689971731</v>
      </c>
      <c r="F335" s="15">
        <f t="shared" si="195"/>
        <v>-2.8112038826850472</v>
      </c>
      <c r="G335" s="15">
        <f t="shared" si="196"/>
        <v>2.2331437884370926</v>
      </c>
      <c r="H335">
        <f t="shared" ref="H335:H374" si="214">-2*ATAN(($F335+SQRT(-(D335^2)+$F335^2+$G335^2))/(D335+$G335))</f>
        <v>0.29955331471692742</v>
      </c>
      <c r="I335">
        <f t="shared" ref="I335:I374" si="215">H335*180/PI()</f>
        <v>17.163140672434032</v>
      </c>
      <c r="J335" s="11">
        <f t="shared" ref="J335:J374" si="216">-2*ATAN(($F335-SQRT(-(E335^2)+$F335^2+$G335^2))/(E335+$G335))</f>
        <v>1.2450916686064006</v>
      </c>
      <c r="K335" s="9">
        <f t="shared" ref="K335:K374" si="217">J335*180/PI()</f>
        <v>71.338497718048103</v>
      </c>
      <c r="L335">
        <f t="shared" ref="L335:L374" si="218">PI()-ASIN(B$6*SIN(H335)/B$7)</f>
        <v>2.9184247398250847</v>
      </c>
      <c r="M335" s="9">
        <f t="shared" ref="M335:M374" si="219">L335*180/PI()</f>
        <v>167.21342041854268</v>
      </c>
      <c r="N335" s="16">
        <f t="shared" ref="N335:N374" si="220">B$6*COS(H335)-B$7*COS(L335)</f>
        <v>3.3836050394466985</v>
      </c>
      <c r="O335" s="16">
        <f t="shared" si="197"/>
        <v>-1.2873462037883172</v>
      </c>
      <c r="P335" s="16">
        <f t="shared" si="198"/>
        <v>2.4220422881616397</v>
      </c>
      <c r="Q335" s="16">
        <f t="shared" ref="Q335:Q374" si="221">(B$6/B$7)*(COS(H335)/COS(L335))*P335</f>
        <v>-1.7797748936508924</v>
      </c>
      <c r="R335" s="16">
        <f t="shared" ref="R335:R374" si="222">B$6*(SIN(L335-H335)/COS(L335))*P335</f>
        <v>-1.8598930450471727</v>
      </c>
      <c r="S335" s="16">
        <f t="shared" si="191"/>
        <v>-0.12293250708209828</v>
      </c>
      <c r="T335" s="16">
        <f t="shared" ref="T335:T374" si="223">(B$4/B$6)*(SIN(J335-B335)/SIN(J335-H335))</f>
        <v>0.23128800152311782</v>
      </c>
      <c r="U335" s="16">
        <f t="shared" si="192"/>
        <v>-0.73482403769331528</v>
      </c>
      <c r="V335" s="16">
        <f t="shared" ref="V335:V374" si="224">B$6*SIN(L335-H335)/COS(L335)</f>
        <v>-0.76790279597424149</v>
      </c>
      <c r="W335" s="16">
        <f t="shared" si="199"/>
        <v>0.33422175968083184</v>
      </c>
      <c r="X335" s="16">
        <f t="shared" si="200"/>
        <v>1.627483742017654</v>
      </c>
      <c r="Y335" s="9">
        <f>-(B$6/B$7)*(SIN(H335)*COS(L335)-COS(H335)*SIN(L335)*U335)/(COS(L335))^2*T335*crank</f>
        <v>0.25287033968142542</v>
      </c>
      <c r="Z335">
        <f t="shared" si="201"/>
        <v>-5.9101247306953058</v>
      </c>
      <c r="AA335" s="16">
        <f t="shared" si="202"/>
        <v>3.4999620829438491</v>
      </c>
      <c r="AB335" s="16">
        <f t="shared" si="203"/>
        <v>17.042969892531627</v>
      </c>
      <c r="AC335" s="16">
        <f t="shared" si="204"/>
        <v>-11.911121294585486</v>
      </c>
      <c r="AD335" s="16">
        <f t="shared" si="205"/>
        <v>-27.401916258233804</v>
      </c>
      <c r="AE335" s="16">
        <f t="shared" ref="AE335:AE374" si="225">T335*(V335-0.5*B$7*SIN(L335)*U335)</f>
        <v>-0.1399920309464</v>
      </c>
      <c r="AF335" s="16">
        <f t="shared" ref="AF335:AF374" si="226">0.5*COS(L335)*U335*T335</f>
        <v>8.2870641138984874E-2</v>
      </c>
      <c r="AG335" s="16">
        <f t="shared" si="206"/>
        <v>-1.4659931199410841</v>
      </c>
      <c r="AH335" s="16">
        <f t="shared" si="207"/>
        <v>0.86781932466836997</v>
      </c>
      <c r="AI335" s="16">
        <f t="shared" si="208"/>
        <v>-21.67669982606068</v>
      </c>
      <c r="AJ335" s="16">
        <f t="shared" si="193"/>
        <v>10.914686832264248</v>
      </c>
      <c r="AK335" s="16">
        <f t="shared" si="194"/>
        <v>0</v>
      </c>
      <c r="AL335" s="9">
        <f t="shared" si="209"/>
        <v>0</v>
      </c>
      <c r="AM335" s="16">
        <f t="shared" ref="AM335:AM375" si="227">+ABS(AL335*V335*T335)+ABS(I$5*AB335*T335)+ABS(I$6*AC335*U335*T335)+ABS(I$2*0.25*B$6^2*AB335*T335)+ABS(I$3*AI335*AE335)+ABS(I$3*AJ335*AF335)+ABS(I$4*AD335*V335*T335)</f>
        <v>73.089329278925504</v>
      </c>
      <c r="AN335" s="16">
        <f t="shared" ref="AN335:AN374" si="228">$AL$6</f>
        <v>59.489529522389319</v>
      </c>
      <c r="AO335" s="16">
        <f t="shared" ref="AO335:AO374" si="229">AM335-AN335</f>
        <v>13.599799756536186</v>
      </c>
    </row>
    <row r="336" spans="1:42">
      <c r="A336" s="4">
        <v>322</v>
      </c>
      <c r="B336" s="5">
        <f t="shared" si="210"/>
        <v>5.6199601914217405</v>
      </c>
      <c r="C336" s="2">
        <f t="shared" si="211"/>
        <v>12.927422248741879</v>
      </c>
      <c r="D336" s="10">
        <f t="shared" si="212"/>
        <v>2.9758074162472927</v>
      </c>
      <c r="E336" s="5">
        <f t="shared" si="213"/>
        <v>3.3854844497483754</v>
      </c>
      <c r="F336" s="15">
        <f t="shared" si="195"/>
        <v>-2.815301557402301</v>
      </c>
      <c r="G336" s="15">
        <f t="shared" si="196"/>
        <v>2.2364032260820177</v>
      </c>
      <c r="H336">
        <f t="shared" si="214"/>
        <v>0.30361357566972508</v>
      </c>
      <c r="I336">
        <f t="shared" si="215"/>
        <v>17.395776488751103</v>
      </c>
      <c r="J336" s="11">
        <f t="shared" si="216"/>
        <v>1.2429509967563848</v>
      </c>
      <c r="K336" s="9">
        <f t="shared" si="217"/>
        <v>71.215846255719725</v>
      </c>
      <c r="L336">
        <f t="shared" si="218"/>
        <v>2.9154420274220882</v>
      </c>
      <c r="M336" s="9">
        <f t="shared" si="219"/>
        <v>167.04252358634969</v>
      </c>
      <c r="N336" s="16">
        <f t="shared" si="220"/>
        <v>3.380467053849447</v>
      </c>
      <c r="O336" s="16">
        <f t="shared" si="197"/>
        <v>-1.2814335595734738</v>
      </c>
      <c r="P336" s="16">
        <f t="shared" si="198"/>
        <v>2.4501823369987363</v>
      </c>
      <c r="Q336" s="16">
        <f t="shared" si="221"/>
        <v>-1.7994063355971954</v>
      </c>
      <c r="R336" s="16">
        <f t="shared" si="222"/>
        <v>-1.9057521592098405</v>
      </c>
      <c r="S336" s="16">
        <f t="shared" ref="S336:S374" si="230">(B$4/B$5)*(SIN(B336-H336)/SIN(J336-H336))</f>
        <v>-0.12236789114997669</v>
      </c>
      <c r="T336" s="16">
        <f t="shared" si="223"/>
        <v>0.2339751782458806</v>
      </c>
      <c r="U336" s="16">
        <f t="shared" ref="U336:U374" si="231">(B$6/B$7)*COS(H336)/COS(L336)</f>
        <v>-0.73439690933423107</v>
      </c>
      <c r="V336" s="16">
        <f t="shared" si="224"/>
        <v>-0.77780013774167689</v>
      </c>
      <c r="W336" s="16">
        <f t="shared" si="199"/>
        <v>0.34331707116617577</v>
      </c>
      <c r="X336" s="16">
        <f t="shared" si="200"/>
        <v>1.5970533719626778</v>
      </c>
      <c r="Y336" s="9">
        <f>-(B$6/B$7)*(SIN(H336)*COS(L336)-COS(H336)*SIN(L336)*U336)/(COS(L336))^2*T336*crank</f>
        <v>0.25969962837281613</v>
      </c>
      <c r="Z336">
        <f t="shared" si="201"/>
        <v>-5.9663700616781377</v>
      </c>
      <c r="AA336" s="16">
        <f t="shared" si="202"/>
        <v>3.5952079620920734</v>
      </c>
      <c r="AB336" s="16">
        <f t="shared" si="203"/>
        <v>16.724303802495854</v>
      </c>
      <c r="AC336" s="16">
        <f t="shared" si="204"/>
        <v>-11.645965580955473</v>
      </c>
      <c r="AD336" s="16">
        <f t="shared" si="205"/>
        <v>-27.626860342336762</v>
      </c>
      <c r="AE336" s="16">
        <f t="shared" si="225"/>
        <v>-0.1434567112513486</v>
      </c>
      <c r="AF336" s="16">
        <f t="shared" si="226"/>
        <v>8.3727640496250699E-2</v>
      </c>
      <c r="AG336" s="16">
        <f t="shared" si="206"/>
        <v>-1.5022751672512966</v>
      </c>
      <c r="AH336" s="16">
        <f t="shared" si="207"/>
        <v>0.87679380095142823</v>
      </c>
      <c r="AI336" s="16">
        <f t="shared" si="208"/>
        <v>-21.860094020111546</v>
      </c>
      <c r="AJ336" s="16">
        <f t="shared" ref="AJ336:AJ374" si="232">0.5*B$7*(-SIN(L336)*Q336^2+COS(L336)*AC336)</f>
        <v>10.623402390210828</v>
      </c>
      <c r="AK336" s="16">
        <f t="shared" ref="AK336:AK374" si="233">IF(AND(A336&lt;270,A336&gt;180),1,0)</f>
        <v>0</v>
      </c>
      <c r="AL336" s="9">
        <f t="shared" si="209"/>
        <v>0</v>
      </c>
      <c r="AM336" s="16">
        <f t="shared" si="227"/>
        <v>74.57399055163603</v>
      </c>
      <c r="AN336" s="16">
        <f t="shared" si="228"/>
        <v>59.489529522389319</v>
      </c>
      <c r="AO336" s="16">
        <f t="shared" si="229"/>
        <v>15.084461029246711</v>
      </c>
    </row>
    <row r="337" spans="1:41">
      <c r="A337" s="4">
        <v>323</v>
      </c>
      <c r="B337" s="5">
        <f t="shared" si="210"/>
        <v>5.6374134839416845</v>
      </c>
      <c r="C337" s="2">
        <f t="shared" si="211"/>
        <v>12.965095570383063</v>
      </c>
      <c r="D337" s="10">
        <f t="shared" si="212"/>
        <v>2.9883651901276878</v>
      </c>
      <c r="E337" s="5">
        <f t="shared" si="213"/>
        <v>3.3930191140766128</v>
      </c>
      <c r="F337" s="15">
        <f t="shared" si="195"/>
        <v>-2.819455493054384</v>
      </c>
      <c r="G337" s="15">
        <f t="shared" si="196"/>
        <v>2.2395906530141891</v>
      </c>
      <c r="H337">
        <f t="shared" si="214"/>
        <v>0.30772029192756467</v>
      </c>
      <c r="I337">
        <f t="shared" si="215"/>
        <v>17.631073997983073</v>
      </c>
      <c r="J337" s="11">
        <f t="shared" si="216"/>
        <v>1.2408203116043239</v>
      </c>
      <c r="K337" s="9">
        <f t="shared" si="217"/>
        <v>71.093766989035444</v>
      </c>
      <c r="L337">
        <f t="shared" si="218"/>
        <v>2.9124269660089359</v>
      </c>
      <c r="M337" s="9">
        <f t="shared" si="219"/>
        <v>166.86977329240329</v>
      </c>
      <c r="N337" s="16">
        <f t="shared" si="220"/>
        <v>3.377252330051336</v>
      </c>
      <c r="O337" s="16">
        <f t="shared" si="197"/>
        <v>-1.2753621552089853</v>
      </c>
      <c r="P337" s="16">
        <f t="shared" si="198"/>
        <v>2.4777873408537765</v>
      </c>
      <c r="Q337" s="16">
        <f t="shared" si="221"/>
        <v>-1.8185926327210462</v>
      </c>
      <c r="R337" s="16">
        <f t="shared" si="222"/>
        <v>-1.9519751925968591</v>
      </c>
      <c r="S337" s="16">
        <f t="shared" si="230"/>
        <v>-0.12178811474030586</v>
      </c>
      <c r="T337" s="16">
        <f t="shared" si="223"/>
        <v>0.23661126193644086</v>
      </c>
      <c r="U337" s="16">
        <f t="shared" si="231"/>
        <v>-0.73395831947967327</v>
      </c>
      <c r="V337" s="16">
        <f t="shared" si="224"/>
        <v>-0.78778963812296465</v>
      </c>
      <c r="W337" s="16">
        <f t="shared" si="199"/>
        <v>0.35241617967699301</v>
      </c>
      <c r="X337" s="16">
        <f t="shared" si="200"/>
        <v>1.5661714913219253</v>
      </c>
      <c r="Y337" s="9">
        <f>-(B$6/B$7)*(SIN(H337)*COS(L337)-COS(H337)*SIN(L337)*U337)/(COS(L337))^2*T337*crank</f>
        <v>0.26662392674786112</v>
      </c>
      <c r="Z337">
        <f t="shared" si="201"/>
        <v>-6.0207109030706025</v>
      </c>
      <c r="AA337" s="16">
        <f t="shared" si="202"/>
        <v>3.6904936035980729</v>
      </c>
      <c r="AB337" s="16">
        <f t="shared" si="203"/>
        <v>16.400909504662437</v>
      </c>
      <c r="AC337" s="16">
        <f t="shared" si="204"/>
        <v>-11.376946587515668</v>
      </c>
      <c r="AD337" s="16">
        <f t="shared" si="205"/>
        <v>-27.838507822134158</v>
      </c>
      <c r="AE337" s="16">
        <f t="shared" si="225"/>
        <v>-0.14694977173598278</v>
      </c>
      <c r="AF337" s="16">
        <f t="shared" si="226"/>
        <v>8.4561304541474161E-2</v>
      </c>
      <c r="AG337" s="16">
        <f t="shared" si="206"/>
        <v>-1.5388544111082019</v>
      </c>
      <c r="AH337" s="16">
        <f t="shared" si="207"/>
        <v>0.88552391041821488</v>
      </c>
      <c r="AI337" s="16">
        <f t="shared" si="208"/>
        <v>-22.03324806733356</v>
      </c>
      <c r="AJ337" s="16">
        <f t="shared" si="232"/>
        <v>10.328212250999606</v>
      </c>
      <c r="AK337" s="16">
        <f t="shared" si="233"/>
        <v>0</v>
      </c>
      <c r="AL337" s="9">
        <f t="shared" si="209"/>
        <v>0</v>
      </c>
      <c r="AM337" s="16">
        <f t="shared" si="227"/>
        <v>76.042442934599421</v>
      </c>
      <c r="AN337" s="16">
        <f t="shared" si="228"/>
        <v>59.489529522389319</v>
      </c>
      <c r="AO337" s="16">
        <f t="shared" si="229"/>
        <v>16.552913412210103</v>
      </c>
    </row>
    <row r="338" spans="1:41">
      <c r="A338" s="4">
        <v>324</v>
      </c>
      <c r="B338" s="5">
        <f t="shared" si="210"/>
        <v>5.6548667764616276</v>
      </c>
      <c r="C338" s="2">
        <f t="shared" si="211"/>
        <v>13.002806939123484</v>
      </c>
      <c r="D338" s="10">
        <f t="shared" si="212"/>
        <v>3.0009356463744949</v>
      </c>
      <c r="E338" s="5">
        <f t="shared" si="213"/>
        <v>3.400561387824697</v>
      </c>
      <c r="F338" s="15">
        <f t="shared" si="195"/>
        <v>-2.8236644243122568</v>
      </c>
      <c r="G338" s="15">
        <f t="shared" si="196"/>
        <v>2.2427050983124857</v>
      </c>
      <c r="H338">
        <f t="shared" si="214"/>
        <v>0.31187256516321465</v>
      </c>
      <c r="I338">
        <f t="shared" si="215"/>
        <v>17.868981729770944</v>
      </c>
      <c r="J338" s="11">
        <f t="shared" si="216"/>
        <v>1.2386998778597418</v>
      </c>
      <c r="K338" s="9">
        <f t="shared" si="217"/>
        <v>70.972275084733766</v>
      </c>
      <c r="L338">
        <f t="shared" si="218"/>
        <v>2.9093803028623086</v>
      </c>
      <c r="M338" s="9">
        <f t="shared" si="219"/>
        <v>166.69521235250349</v>
      </c>
      <c r="N338" s="16">
        <f t="shared" si="220"/>
        <v>3.3739602802980553</v>
      </c>
      <c r="O338" s="16">
        <f t="shared" si="197"/>
        <v>-1.2691318269446872</v>
      </c>
      <c r="P338" s="16">
        <f t="shared" si="198"/>
        <v>2.5048493853267932</v>
      </c>
      <c r="Q338" s="16">
        <f t="shared" si="221"/>
        <v>-1.8373273406116197</v>
      </c>
      <c r="R338" s="16">
        <f t="shared" si="222"/>
        <v>-1.9985394255035926</v>
      </c>
      <c r="S338" s="16">
        <f t="shared" si="230"/>
        <v>-0.12119316221609694</v>
      </c>
      <c r="T338" s="16">
        <f t="shared" si="223"/>
        <v>0.23919549682527286</v>
      </c>
      <c r="U338" s="16">
        <f t="shared" si="231"/>
        <v>-0.73350811085669898</v>
      </c>
      <c r="V338" s="16">
        <f t="shared" si="224"/>
        <v>-0.79786810225432159</v>
      </c>
      <c r="W338" s="16">
        <f t="shared" si="199"/>
        <v>0.36153030016046034</v>
      </c>
      <c r="X338" s="16">
        <f t="shared" si="200"/>
        <v>1.534834082184666</v>
      </c>
      <c r="Y338" s="9">
        <f>-(B$6/B$7)*(SIN(H338)*COS(L338)-COS(H338)*SIN(L338)*U338)/(COS(L338))^2*T338*crank</f>
        <v>0.27364191939825744</v>
      </c>
      <c r="Z338">
        <f t="shared" si="201"/>
        <v>-6.0731224616937913</v>
      </c>
      <c r="AA338" s="16">
        <f t="shared" si="202"/>
        <v>3.78593645011405</v>
      </c>
      <c r="AB338" s="16">
        <f t="shared" si="203"/>
        <v>16.0727449235686</v>
      </c>
      <c r="AC338" s="16">
        <f t="shared" si="204"/>
        <v>-11.104056971564033</v>
      </c>
      <c r="AD338" s="16">
        <f t="shared" si="205"/>
        <v>-28.036187555373491</v>
      </c>
      <c r="AE338" s="16">
        <f t="shared" si="225"/>
        <v>-0.15046954069551918</v>
      </c>
      <c r="AF338" s="16">
        <f t="shared" si="226"/>
        <v>8.5371323826202633E-2</v>
      </c>
      <c r="AG338" s="16">
        <f t="shared" si="206"/>
        <v>-1.575713345460245</v>
      </c>
      <c r="AH338" s="16">
        <f t="shared" si="207"/>
        <v>0.89400641253211155</v>
      </c>
      <c r="AI338" s="16">
        <f t="shared" si="208"/>
        <v>-22.195634356230851</v>
      </c>
      <c r="AJ338" s="16">
        <f t="shared" si="232"/>
        <v>10.029150238584807</v>
      </c>
      <c r="AK338" s="16">
        <f t="shared" si="233"/>
        <v>0</v>
      </c>
      <c r="AL338" s="9">
        <f t="shared" si="209"/>
        <v>0</v>
      </c>
      <c r="AM338" s="16">
        <f t="shared" si="227"/>
        <v>77.491152947440668</v>
      </c>
      <c r="AN338" s="16">
        <f t="shared" si="228"/>
        <v>59.489529522389319</v>
      </c>
      <c r="AO338" s="16">
        <f t="shared" si="229"/>
        <v>18.001623425051349</v>
      </c>
    </row>
    <row r="339" spans="1:41">
      <c r="A339" s="4">
        <v>325</v>
      </c>
      <c r="B339" s="5">
        <f t="shared" si="210"/>
        <v>5.6723200689815707</v>
      </c>
      <c r="C339" s="2">
        <f t="shared" si="211"/>
        <v>13.040544867714905</v>
      </c>
      <c r="D339" s="10">
        <f t="shared" si="212"/>
        <v>3.0135149559049683</v>
      </c>
      <c r="E339" s="5">
        <f t="shared" si="213"/>
        <v>3.4081089735429813</v>
      </c>
      <c r="F339" s="15">
        <f t="shared" si="195"/>
        <v>-2.8279270690946845</v>
      </c>
      <c r="G339" s="15">
        <f t="shared" si="196"/>
        <v>2.2457456132866986</v>
      </c>
      <c r="H339">
        <f t="shared" si="214"/>
        <v>0.31606948379694982</v>
      </c>
      <c r="I339">
        <f t="shared" si="215"/>
        <v>18.109447454443782</v>
      </c>
      <c r="J339" s="11">
        <f t="shared" si="216"/>
        <v>1.236589960669499</v>
      </c>
      <c r="K339" s="9">
        <f t="shared" si="217"/>
        <v>70.851385734610759</v>
      </c>
      <c r="L339">
        <f t="shared" si="218"/>
        <v>2.9063027960114729</v>
      </c>
      <c r="M339" s="9">
        <f t="shared" si="219"/>
        <v>166.51888419852801</v>
      </c>
      <c r="N339" s="16">
        <f t="shared" si="220"/>
        <v>3.3705903556355814</v>
      </c>
      <c r="O339" s="16">
        <f t="shared" si="197"/>
        <v>-1.2627422129340888</v>
      </c>
      <c r="P339" s="16">
        <f t="shared" si="198"/>
        <v>2.5313604797770002</v>
      </c>
      <c r="Q339" s="16">
        <f t="shared" si="221"/>
        <v>-1.8556039995483893</v>
      </c>
      <c r="R339" s="16">
        <f t="shared" si="222"/>
        <v>-2.0454210161033988</v>
      </c>
      <c r="S339" s="16">
        <f t="shared" si="230"/>
        <v>-0.12058299902355535</v>
      </c>
      <c r="T339" s="16">
        <f t="shared" si="223"/>
        <v>0.24172711986238882</v>
      </c>
      <c r="U339" s="16">
        <f t="shared" si="231"/>
        <v>-0.73304612850393336</v>
      </c>
      <c r="V339" s="16">
        <f t="shared" si="224"/>
        <v>-0.80803229427188883</v>
      </c>
      <c r="W339" s="16">
        <f t="shared" si="199"/>
        <v>0.37067091915626149</v>
      </c>
      <c r="X339" s="16">
        <f t="shared" si="200"/>
        <v>1.5030364224871255</v>
      </c>
      <c r="Y339" s="9">
        <f>-(B$6/B$7)*(SIN(H339)*COS(L339)-COS(H339)*SIN(L339)*U339)/(COS(L339))^2*T339*crank</f>
        <v>0.28075214702546092</v>
      </c>
      <c r="Z339">
        <f t="shared" si="201"/>
        <v>-6.123580331234816</v>
      </c>
      <c r="AA339" s="16">
        <f t="shared" si="202"/>
        <v>3.881656788402291</v>
      </c>
      <c r="AB339" s="16">
        <f t="shared" si="203"/>
        <v>15.739760609878129</v>
      </c>
      <c r="AC339" s="16">
        <f t="shared" si="204"/>
        <v>-10.827285689057078</v>
      </c>
      <c r="AD339" s="16">
        <f t="shared" si="205"/>
        <v>-28.219224122117694</v>
      </c>
      <c r="AE339" s="16">
        <f t="shared" si="225"/>
        <v>-0.15401426214314598</v>
      </c>
      <c r="AF339" s="16">
        <f t="shared" si="226"/>
        <v>8.6157391525238616E-2</v>
      </c>
      <c r="AG339" s="16">
        <f t="shared" si="206"/>
        <v>-1.6128335816565333</v>
      </c>
      <c r="AH339" s="16">
        <f t="shared" si="207"/>
        <v>0.90223809422716383</v>
      </c>
      <c r="AI339" s="16">
        <f t="shared" si="208"/>
        <v>-22.346721360224436</v>
      </c>
      <c r="AJ339" s="16">
        <f t="shared" si="232"/>
        <v>9.7262484468423001</v>
      </c>
      <c r="AK339" s="16">
        <f t="shared" si="233"/>
        <v>0</v>
      </c>
      <c r="AL339" s="9">
        <f t="shared" si="209"/>
        <v>0</v>
      </c>
      <c r="AM339" s="16">
        <f t="shared" si="227"/>
        <v>78.916379862763307</v>
      </c>
      <c r="AN339" s="16">
        <f t="shared" si="228"/>
        <v>59.489529522389319</v>
      </c>
      <c r="AO339" s="16">
        <f t="shared" si="229"/>
        <v>19.426850340373989</v>
      </c>
    </row>
    <row r="340" spans="1:41">
      <c r="A340" s="4">
        <v>326</v>
      </c>
      <c r="B340" s="5">
        <f t="shared" si="210"/>
        <v>5.6897733615015138</v>
      </c>
      <c r="C340" s="2">
        <f t="shared" si="211"/>
        <v>13.078297860818704</v>
      </c>
      <c r="D340" s="10">
        <f t="shared" si="212"/>
        <v>3.026099286939568</v>
      </c>
      <c r="E340" s="5">
        <f t="shared" si="213"/>
        <v>3.4156595721637411</v>
      </c>
      <c r="F340" s="15">
        <f t="shared" si="195"/>
        <v>-2.8322421289587743</v>
      </c>
      <c r="G340" s="15">
        <f t="shared" si="196"/>
        <v>2.2487112717665139</v>
      </c>
      <c r="H340">
        <f t="shared" si="214"/>
        <v>0.32031012285914306</v>
      </c>
      <c r="I340">
        <f t="shared" si="215"/>
        <v>18.352418175145772</v>
      </c>
      <c r="J340" s="11">
        <f t="shared" si="216"/>
        <v>1.2344908259519454</v>
      </c>
      <c r="K340" s="9">
        <f t="shared" si="217"/>
        <v>70.731114174665549</v>
      </c>
      <c r="L340">
        <f t="shared" si="218"/>
        <v>2.9031952142689792</v>
      </c>
      <c r="M340" s="9">
        <f t="shared" si="219"/>
        <v>166.34083288019121</v>
      </c>
      <c r="N340" s="16">
        <f t="shared" si="220"/>
        <v>3.3671420477863663</v>
      </c>
      <c r="O340" s="16">
        <f t="shared" si="197"/>
        <v>-1.2561927484234596</v>
      </c>
      <c r="P340" s="16">
        <f t="shared" si="198"/>
        <v>2.5573125448532483</v>
      </c>
      <c r="Q340" s="16">
        <f t="shared" si="221"/>
        <v>-1.8734161282568882</v>
      </c>
      <c r="R340" s="16">
        <f t="shared" si="222"/>
        <v>-2.0925949932330998</v>
      </c>
      <c r="S340" s="16">
        <f t="shared" si="230"/>
        <v>-0.11995757123267238</v>
      </c>
      <c r="T340" s="16">
        <f t="shared" si="223"/>
        <v>0.24420535952658523</v>
      </c>
      <c r="U340" s="16">
        <f t="shared" si="231"/>
        <v>-0.73257222001560018</v>
      </c>
      <c r="V340" s="16">
        <f t="shared" si="224"/>
        <v>-0.81827893795953033</v>
      </c>
      <c r="W340" s="16">
        <f t="shared" si="199"/>
        <v>0.37984980299446675</v>
      </c>
      <c r="X340" s="16">
        <f t="shared" si="200"/>
        <v>1.4707730653740181</v>
      </c>
      <c r="Y340" s="9">
        <f>-(B$6/B$7)*(SIN(H340)*COS(L340)-COS(H340)*SIN(L340)*U340)/(COS(L340))^2*T340*crank</f>
        <v>0.28795300133153151</v>
      </c>
      <c r="Z340">
        <f t="shared" si="201"/>
        <v>-6.1720604958839491</v>
      </c>
      <c r="AA340" s="16">
        <f t="shared" si="202"/>
        <v>3.9777778351831565</v>
      </c>
      <c r="AB340" s="16">
        <f t="shared" si="203"/>
        <v>15.401899524255853</v>
      </c>
      <c r="AC340" s="16">
        <f t="shared" si="204"/>
        <v>-10.546617904308057</v>
      </c>
      <c r="AD340" s="16">
        <f t="shared" si="205"/>
        <v>-28.386937718984658</v>
      </c>
      <c r="AE340" s="16">
        <f t="shared" si="225"/>
        <v>-0.1575820951774084</v>
      </c>
      <c r="AF340" s="16">
        <f t="shared" si="226"/>
        <v>8.6919203296141376E-2</v>
      </c>
      <c r="AG340" s="16">
        <f t="shared" si="206"/>
        <v>-1.6501958418221128</v>
      </c>
      <c r="AH340" s="16">
        <f t="shared" si="207"/>
        <v>0.91021576843678498</v>
      </c>
      <c r="AI340" s="16">
        <f t="shared" si="208"/>
        <v>-22.485973515006229</v>
      </c>
      <c r="AJ340" s="16">
        <f t="shared" si="232"/>
        <v>9.4195371684213036</v>
      </c>
      <c r="AK340" s="16">
        <f t="shared" si="233"/>
        <v>0</v>
      </c>
      <c r="AL340" s="9">
        <f t="shared" si="209"/>
        <v>0</v>
      </c>
      <c r="AM340" s="16">
        <f t="shared" si="227"/>
        <v>80.314173600891436</v>
      </c>
      <c r="AN340" s="16">
        <f t="shared" si="228"/>
        <v>59.489529522389319</v>
      </c>
      <c r="AO340" s="16">
        <f t="shared" si="229"/>
        <v>20.824644078502118</v>
      </c>
    </row>
    <row r="341" spans="1:41">
      <c r="A341" s="4">
        <v>327</v>
      </c>
      <c r="B341" s="5">
        <f t="shared" si="210"/>
        <v>5.7072266540214578</v>
      </c>
      <c r="C341" s="2">
        <f t="shared" si="211"/>
        <v>13.11605441850746</v>
      </c>
      <c r="D341" s="10">
        <f t="shared" si="212"/>
        <v>3.0386848061691532</v>
      </c>
      <c r="E341" s="5">
        <f t="shared" si="213"/>
        <v>3.4232108837014921</v>
      </c>
      <c r="F341" s="15">
        <f t="shared" si="195"/>
        <v>-2.8366082894954907</v>
      </c>
      <c r="G341" s="15">
        <f t="shared" si="196"/>
        <v>2.2516011703836285</v>
      </c>
      <c r="H341">
        <f t="shared" si="214"/>
        <v>0.3245935438317698</v>
      </c>
      <c r="I341">
        <f t="shared" si="215"/>
        <v>18.597840118755105</v>
      </c>
      <c r="J341" s="11">
        <f t="shared" si="216"/>
        <v>1.2324027407392102</v>
      </c>
      <c r="K341" s="9">
        <f t="shared" si="217"/>
        <v>70.611475704712149</v>
      </c>
      <c r="L341">
        <f t="shared" si="218"/>
        <v>2.9000583372718949</v>
      </c>
      <c r="M341" s="9">
        <f t="shared" si="219"/>
        <v>166.16110306740663</v>
      </c>
      <c r="N341" s="16">
        <f t="shared" si="220"/>
        <v>3.3636148910377122</v>
      </c>
      <c r="O341" s="16">
        <f t="shared" si="197"/>
        <v>-1.2494826607930405</v>
      </c>
      <c r="P341" s="16">
        <f t="shared" si="198"/>
        <v>2.5826973996621319</v>
      </c>
      <c r="Q341" s="16">
        <f t="shared" si="221"/>
        <v>-1.8907572175144671</v>
      </c>
      <c r="R341" s="16">
        <f t="shared" si="222"/>
        <v>-2.1400352489838963</v>
      </c>
      <c r="S341" s="16">
        <f t="shared" si="230"/>
        <v>-0.11931680506369581</v>
      </c>
      <c r="T341" s="16">
        <f t="shared" si="223"/>
        <v>0.24662943460008757</v>
      </c>
      <c r="U341" s="16">
        <f t="shared" si="231"/>
        <v>-0.73208623579433496</v>
      </c>
      <c r="V341" s="16">
        <f t="shared" si="224"/>
        <v>-0.82860471740276498</v>
      </c>
      <c r="W341" s="16">
        <f t="shared" si="199"/>
        <v>0.38907900653781796</v>
      </c>
      <c r="X341" s="16">
        <f t="shared" si="200"/>
        <v>1.4380378183153004</v>
      </c>
      <c r="Y341" s="9">
        <f>-(B$6/B$7)*(SIN(H341)*COS(L341)-COS(H341)*SIN(L341)*U341)/(COS(L341))^2*T341*crank</f>
        <v>0.29524271958701642</v>
      </c>
      <c r="Z341">
        <f t="shared" si="201"/>
        <v>-6.2185393340725916</v>
      </c>
      <c r="AA341" s="16">
        <f t="shared" si="202"/>
        <v>4.0744258286840802</v>
      </c>
      <c r="AB341" s="16">
        <f t="shared" si="203"/>
        <v>15.059096818678805</v>
      </c>
      <c r="AC341" s="16">
        <f t="shared" si="204"/>
        <v>-10.262034900302448</v>
      </c>
      <c r="AD341" s="16">
        <f t="shared" si="205"/>
        <v>-28.538644031588195</v>
      </c>
      <c r="AE341" s="16">
        <f t="shared" si="225"/>
        <v>-0.16117111332858802</v>
      </c>
      <c r="AF341" s="16">
        <f t="shared" si="226"/>
        <v>8.7656457133019797E-2</v>
      </c>
      <c r="AG341" s="16">
        <f t="shared" si="206"/>
        <v>-1.6877799520132672</v>
      </c>
      <c r="AH341" s="16">
        <f t="shared" si="207"/>
        <v>0.91793627256267873</v>
      </c>
      <c r="AI341" s="16">
        <f t="shared" si="208"/>
        <v>-22.612851077326269</v>
      </c>
      <c r="AJ341" s="16">
        <f t="shared" si="232"/>
        <v>9.1090448224302687</v>
      </c>
      <c r="AK341" s="16">
        <f t="shared" si="233"/>
        <v>0</v>
      </c>
      <c r="AL341" s="9">
        <f t="shared" si="209"/>
        <v>0</v>
      </c>
      <c r="AM341" s="16">
        <f t="shared" si="227"/>
        <v>81.680373095428422</v>
      </c>
      <c r="AN341" s="16">
        <f t="shared" si="228"/>
        <v>59.489529522389319</v>
      </c>
      <c r="AO341" s="16">
        <f t="shared" si="229"/>
        <v>22.190843573039103</v>
      </c>
    </row>
    <row r="342" spans="1:41">
      <c r="A342" s="4">
        <v>328</v>
      </c>
      <c r="B342" s="5">
        <f t="shared" si="210"/>
        <v>5.7246799465414</v>
      </c>
      <c r="C342" s="2">
        <f t="shared" si="211"/>
        <v>13.15380303976794</v>
      </c>
      <c r="D342" s="10">
        <f t="shared" si="212"/>
        <v>3.0512676799226468</v>
      </c>
      <c r="E342" s="5">
        <f t="shared" si="213"/>
        <v>3.4307606079535882</v>
      </c>
      <c r="F342" s="15">
        <f t="shared" si="195"/>
        <v>-2.8410242207300369</v>
      </c>
      <c r="G342" s="15">
        <f t="shared" si="196"/>
        <v>2.2544144288469288</v>
      </c>
      <c r="H342">
        <f t="shared" si="214"/>
        <v>0.32891879446822458</v>
      </c>
      <c r="I342">
        <f t="shared" si="215"/>
        <v>18.845658725560238</v>
      </c>
      <c r="J342" s="11">
        <f t="shared" si="216"/>
        <v>1.2303259735278835</v>
      </c>
      <c r="K342" s="9">
        <f t="shared" si="217"/>
        <v>70.492485708471975</v>
      </c>
      <c r="L342">
        <f t="shared" si="218"/>
        <v>2.8968929555338159</v>
      </c>
      <c r="M342" s="9">
        <f t="shared" si="219"/>
        <v>165.97974005326688</v>
      </c>
      <c r="N342" s="16">
        <f t="shared" si="220"/>
        <v>3.3600084641426777</v>
      </c>
      <c r="O342" s="16">
        <f t="shared" si="197"/>
        <v>-1.2426109644410845</v>
      </c>
      <c r="P342" s="16">
        <f t="shared" si="198"/>
        <v>2.6075067485695316</v>
      </c>
      <c r="Q342" s="16">
        <f t="shared" si="221"/>
        <v>-1.9076207236071971</v>
      </c>
      <c r="R342" s="16">
        <f t="shared" si="222"/>
        <v>-2.1877145310620407</v>
      </c>
      <c r="S342" s="16">
        <f t="shared" si="230"/>
        <v>-0.11866060639859159</v>
      </c>
      <c r="T342" s="16">
        <f t="shared" si="223"/>
        <v>0.24899855290819012</v>
      </c>
      <c r="U342" s="16">
        <f t="shared" si="231"/>
        <v>-0.73158802931333189</v>
      </c>
      <c r="V342" s="16">
        <f t="shared" si="224"/>
        <v>-0.83900627764902735</v>
      </c>
      <c r="W342" s="16">
        <f t="shared" si="199"/>
        <v>0.39837088245017105</v>
      </c>
      <c r="X342" s="16">
        <f t="shared" si="200"/>
        <v>1.4048237219828916</v>
      </c>
      <c r="Y342" s="9">
        <f>-(B$6/B$7)*(SIN(H342)*COS(L342)-COS(H342)*SIN(L342)*U342)/(COS(L342))^2*T342*crank</f>
        <v>0.30261937886047618</v>
      </c>
      <c r="Z342">
        <f t="shared" si="201"/>
        <v>-6.2629936223223153</v>
      </c>
      <c r="AA342" s="16">
        <f t="shared" si="202"/>
        <v>4.1717301256984687</v>
      </c>
      <c r="AB342" s="16">
        <f t="shared" si="203"/>
        <v>14.711279615233742</v>
      </c>
      <c r="AC342" s="16">
        <f t="shared" si="204"/>
        <v>-9.9735139897596348</v>
      </c>
      <c r="AD342" s="16">
        <f t="shared" si="205"/>
        <v>-28.67365408588465</v>
      </c>
      <c r="AE342" s="16">
        <f t="shared" si="225"/>
        <v>-0.1647793038811671</v>
      </c>
      <c r="AF342" s="16">
        <f t="shared" si="226"/>
        <v>8.8368853214527712E-2</v>
      </c>
      <c r="AG342" s="16">
        <f t="shared" si="206"/>
        <v>-1.7255648351223822</v>
      </c>
      <c r="AH342" s="16">
        <f t="shared" si="207"/>
        <v>0.92539646688305022</v>
      </c>
      <c r="AI342" s="16">
        <f t="shared" si="208"/>
        <v>-22.726809965747961</v>
      </c>
      <c r="AJ342" s="16">
        <f t="shared" si="232"/>
        <v>8.7947978810400844</v>
      </c>
      <c r="AK342" s="16">
        <f t="shared" si="233"/>
        <v>0</v>
      </c>
      <c r="AL342" s="9">
        <f t="shared" si="209"/>
        <v>0</v>
      </c>
      <c r="AM342" s="16">
        <f t="shared" si="227"/>
        <v>83.010605158103687</v>
      </c>
      <c r="AN342" s="16">
        <f t="shared" si="228"/>
        <v>59.489529522389319</v>
      </c>
      <c r="AO342" s="16">
        <f t="shared" si="229"/>
        <v>23.521075635714368</v>
      </c>
    </row>
    <row r="343" spans="1:41">
      <c r="A343" s="4">
        <v>329</v>
      </c>
      <c r="B343" s="5">
        <f t="shared" si="210"/>
        <v>5.742133239061344</v>
      </c>
      <c r="C343" s="2">
        <f t="shared" si="211"/>
        <v>13.191532226004435</v>
      </c>
      <c r="D343" s="10">
        <f t="shared" si="212"/>
        <v>3.0638440753348117</v>
      </c>
      <c r="E343" s="5">
        <f t="shared" si="213"/>
        <v>3.4383064452008867</v>
      </c>
      <c r="F343" s="15">
        <f t="shared" si="195"/>
        <v>-2.8454885775269823</v>
      </c>
      <c r="G343" s="15">
        <f t="shared" si="196"/>
        <v>2.257150190210635</v>
      </c>
      <c r="H343">
        <f t="shared" si="214"/>
        <v>0.33328490859083154</v>
      </c>
      <c r="I343">
        <f t="shared" si="215"/>
        <v>19.095818637658081</v>
      </c>
      <c r="J343" s="11">
        <f t="shared" si="216"/>
        <v>1.2282607946383686</v>
      </c>
      <c r="K343" s="9">
        <f t="shared" si="217"/>
        <v>70.374159674163252</v>
      </c>
      <c r="L343">
        <f t="shared" si="218"/>
        <v>2.8936998705079051</v>
      </c>
      <c r="M343" s="9">
        <f t="shared" si="219"/>
        <v>165.7967897576558</v>
      </c>
      <c r="N343" s="16">
        <f t="shared" si="220"/>
        <v>3.3563223922339356</v>
      </c>
      <c r="O343" s="16">
        <f t="shared" si="197"/>
        <v>-1.2355764555016648</v>
      </c>
      <c r="P343" s="16">
        <f t="shared" si="198"/>
        <v>2.6317321676314465</v>
      </c>
      <c r="Q343" s="16">
        <f t="shared" si="221"/>
        <v>-1.9240000616392614</v>
      </c>
      <c r="R343" s="16">
        <f t="shared" si="222"/>
        <v>-2.2356044348847552</v>
      </c>
      <c r="S343" s="16">
        <f t="shared" si="230"/>
        <v>-0.11798886027663194</v>
      </c>
      <c r="T343" s="16">
        <f t="shared" si="223"/>
        <v>0.25131191002349595</v>
      </c>
      <c r="U343" s="16">
        <f t="shared" si="231"/>
        <v>-0.73107745738840024</v>
      </c>
      <c r="V343" s="16">
        <f t="shared" si="224"/>
        <v>-0.84948022537445167</v>
      </c>
      <c r="W343" s="16">
        <f t="shared" si="199"/>
        <v>0.40773809096862768</v>
      </c>
      <c r="X343" s="16">
        <f t="shared" si="200"/>
        <v>1.371123028898894</v>
      </c>
      <c r="Y343" s="9">
        <f>-(B$6/B$7)*(SIN(H343)*COS(L343)-COS(H343)*SIN(L343)*U343)/(COS(L343))^2*T343*crank</f>
        <v>0.31008088989428412</v>
      </c>
      <c r="Z343">
        <f t="shared" si="201"/>
        <v>-6.3054005392160972</v>
      </c>
      <c r="AA343" s="16">
        <f t="shared" si="202"/>
        <v>4.2698233039192255</v>
      </c>
      <c r="AB343" s="16">
        <f t="shared" si="203"/>
        <v>14.358366782521838</v>
      </c>
      <c r="AC343" s="16">
        <f t="shared" si="204"/>
        <v>-9.6810284271135565</v>
      </c>
      <c r="AD343" s="16">
        <f t="shared" si="205"/>
        <v>-28.791274079281365</v>
      </c>
      <c r="AE343" s="16">
        <f t="shared" si="225"/>
        <v>-0.16840456716955668</v>
      </c>
      <c r="AF343" s="16">
        <f t="shared" si="226"/>
        <v>8.9056093745978393E-2</v>
      </c>
      <c r="AG343" s="16">
        <f t="shared" si="206"/>
        <v>-1.7635285035028272</v>
      </c>
      <c r="AH343" s="16">
        <f t="shared" si="207"/>
        <v>0.93259323289923213</v>
      </c>
      <c r="AI343" s="16">
        <f t="shared" si="208"/>
        <v>-22.827301584028298</v>
      </c>
      <c r="AJ343" s="16">
        <f t="shared" si="232"/>
        <v>8.4768207951244658</v>
      </c>
      <c r="AK343" s="16">
        <f t="shared" si="233"/>
        <v>0</v>
      </c>
      <c r="AL343" s="9">
        <f t="shared" si="209"/>
        <v>0</v>
      </c>
      <c r="AM343" s="16">
        <f t="shared" si="227"/>
        <v>84.300283873069418</v>
      </c>
      <c r="AN343" s="16">
        <f t="shared" si="228"/>
        <v>59.489529522389319</v>
      </c>
      <c r="AO343" s="16">
        <f t="shared" si="229"/>
        <v>24.810754350680099</v>
      </c>
    </row>
    <row r="344" spans="1:41">
      <c r="A344" s="4">
        <v>330</v>
      </c>
      <c r="B344" s="5">
        <f t="shared" si="210"/>
        <v>5.7595865315812871</v>
      </c>
      <c r="C344" s="2">
        <f t="shared" si="211"/>
        <v>13.229230484541324</v>
      </c>
      <c r="D344" s="10">
        <f t="shared" si="212"/>
        <v>3.0764101615137744</v>
      </c>
      <c r="E344" s="5">
        <f t="shared" si="213"/>
        <v>3.4458460969082649</v>
      </c>
      <c r="F344" s="15">
        <f t="shared" si="195"/>
        <v>-2.8499999999999988</v>
      </c>
      <c r="G344" s="15">
        <f t="shared" si="196"/>
        <v>2.2598076211353328</v>
      </c>
      <c r="H344">
        <f t="shared" si="214"/>
        <v>0.33769090586542605</v>
      </c>
      <c r="I344">
        <f t="shared" si="215"/>
        <v>19.348263686038489</v>
      </c>
      <c r="J344" s="11">
        <f t="shared" si="216"/>
        <v>1.2262074765831728</v>
      </c>
      <c r="K344" s="9">
        <f t="shared" si="217"/>
        <v>70.256513215602524</v>
      </c>
      <c r="L344">
        <f t="shared" si="218"/>
        <v>2.8904798946612082</v>
      </c>
      <c r="M344" s="9">
        <f t="shared" si="219"/>
        <v>165.612298731506</v>
      </c>
      <c r="N344" s="16">
        <f t="shared" si="220"/>
        <v>3.3525563487510412</v>
      </c>
      <c r="O344" s="16">
        <f t="shared" si="197"/>
        <v>-1.2283777063877621</v>
      </c>
      <c r="P344" s="16">
        <f t="shared" si="198"/>
        <v>2.6553650906503212</v>
      </c>
      <c r="Q344" s="16">
        <f t="shared" si="221"/>
        <v>-1.9398885986965739</v>
      </c>
      <c r="R344" s="16">
        <f t="shared" si="222"/>
        <v>-2.2836753953784701</v>
      </c>
      <c r="S344" s="16">
        <f t="shared" si="230"/>
        <v>-0.11730143037329831</v>
      </c>
      <c r="T344" s="16">
        <f t="shared" si="223"/>
        <v>0.25356868793439441</v>
      </c>
      <c r="U344" s="16">
        <f t="shared" si="231"/>
        <v>-0.73055438046053345</v>
      </c>
      <c r="V344" s="16">
        <f t="shared" si="224"/>
        <v>-0.86002312955736682</v>
      </c>
      <c r="W344" s="16">
        <f t="shared" si="199"/>
        <v>0.41719361015186374</v>
      </c>
      <c r="X344" s="16">
        <f t="shared" si="200"/>
        <v>1.3369271818750728</v>
      </c>
      <c r="Y344" s="9">
        <f>-(B$6/B$7)*(SIN(H344)*COS(L344)-COS(H344)*SIN(L344)*U344)/(COS(L344))^2*T344*crank</f>
        <v>0.31762499061143218</v>
      </c>
      <c r="Z344">
        <f t="shared" si="201"/>
        <v>-6.3457376695043859</v>
      </c>
      <c r="AA344" s="16">
        <f t="shared" si="202"/>
        <v>4.368841269258998</v>
      </c>
      <c r="AB344" s="16">
        <f t="shared" si="203"/>
        <v>14.000268709877446</v>
      </c>
      <c r="AC344" s="16">
        <f t="shared" si="204"/>
        <v>-9.3845473216377755</v>
      </c>
      <c r="AD344" s="16">
        <f t="shared" si="205"/>
        <v>-28.890805192539553</v>
      </c>
      <c r="AE344" s="16">
        <f t="shared" si="225"/>
        <v>-0.172044715844381</v>
      </c>
      <c r="AF344" s="16">
        <f t="shared" si="226"/>
        <v>8.9717882795509241E-2</v>
      </c>
      <c r="AG344" s="16">
        <f t="shared" si="206"/>
        <v>-1.8016480512855029</v>
      </c>
      <c r="AH344" s="16">
        <f t="shared" si="207"/>
        <v>0.93952347162000649</v>
      </c>
      <c r="AI344" s="16">
        <f t="shared" si="208"/>
        <v>-22.913772627921801</v>
      </c>
      <c r="AJ344" s="16">
        <f t="shared" si="232"/>
        <v>8.1551359191010793</v>
      </c>
      <c r="AK344" s="16">
        <f t="shared" si="233"/>
        <v>0</v>
      </c>
      <c r="AL344" s="9">
        <f t="shared" si="209"/>
        <v>0</v>
      </c>
      <c r="AM344" s="16">
        <f t="shared" si="227"/>
        <v>85.544610552792719</v>
      </c>
      <c r="AN344" s="16">
        <f t="shared" si="228"/>
        <v>59.489529522389319</v>
      </c>
      <c r="AO344" s="16">
        <f t="shared" si="229"/>
        <v>26.0550810304034</v>
      </c>
    </row>
    <row r="345" spans="1:41">
      <c r="A345" s="4">
        <v>331</v>
      </c>
      <c r="B345" s="5">
        <f t="shared" si="210"/>
        <v>5.7770398241012311</v>
      </c>
      <c r="C345" s="2">
        <f t="shared" si="211"/>
        <v>13.266886332123867</v>
      </c>
      <c r="D345" s="10">
        <f t="shared" si="212"/>
        <v>3.0889621107079557</v>
      </c>
      <c r="E345" s="5">
        <f t="shared" si="213"/>
        <v>3.4533772664247735</v>
      </c>
      <c r="F345" s="15">
        <f t="shared" si="195"/>
        <v>-2.8545571139260977</v>
      </c>
      <c r="G345" s="15">
        <f t="shared" si="196"/>
        <v>2.2623859121418199</v>
      </c>
      <c r="H345">
        <f t="shared" si="214"/>
        <v>0.34213579155238399</v>
      </c>
      <c r="I345">
        <f t="shared" si="215"/>
        <v>19.602936876319287</v>
      </c>
      <c r="J345" s="11">
        <f t="shared" si="216"/>
        <v>1.2241662944444553</v>
      </c>
      <c r="K345" s="9">
        <f t="shared" si="217"/>
        <v>70.139562093836531</v>
      </c>
      <c r="L345">
        <f t="shared" si="218"/>
        <v>2.887233851560481</v>
      </c>
      <c r="M345" s="9">
        <f t="shared" si="219"/>
        <v>165.42631416171679</v>
      </c>
      <c r="N345" s="16">
        <f t="shared" si="220"/>
        <v>3.3487100573816519</v>
      </c>
      <c r="O345" s="16">
        <f t="shared" si="197"/>
        <v>-1.2210130601515341</v>
      </c>
      <c r="P345" s="16">
        <f t="shared" si="198"/>
        <v>2.678396794853446</v>
      </c>
      <c r="Q345" s="16">
        <f t="shared" si="221"/>
        <v>-1.9552796468667499</v>
      </c>
      <c r="R345" s="16">
        <f t="shared" si="222"/>
        <v>-2.3318966784484201</v>
      </c>
      <c r="S345" s="16">
        <f t="shared" si="230"/>
        <v>-0.11659815846172701</v>
      </c>
      <c r="T345" s="16">
        <f t="shared" si="223"/>
        <v>0.25576805367744904</v>
      </c>
      <c r="U345" s="16">
        <f t="shared" si="231"/>
        <v>-0.73001866288961748</v>
      </c>
      <c r="V345" s="16">
        <f t="shared" si="224"/>
        <v>-0.8706315221587676</v>
      </c>
      <c r="W345" s="16">
        <f t="shared" si="199"/>
        <v>0.42675074657170714</v>
      </c>
      <c r="X345" s="16">
        <f t="shared" si="200"/>
        <v>1.3022267922721318</v>
      </c>
      <c r="Y345" s="9">
        <f>-(B$6/B$7)*(SIN(H345)*COS(L345)-COS(H345)*SIN(L345)*U345)/(COS(L345))^2*T345*crank</f>
        <v>0.32524923923823107</v>
      </c>
      <c r="Z345">
        <f t="shared" si="201"/>
        <v>-6.383983008359718</v>
      </c>
      <c r="AA345" s="16">
        <f t="shared" si="202"/>
        <v>4.4689233678121161</v>
      </c>
      <c r="AB345" s="16">
        <f t="shared" si="203"/>
        <v>13.63688707969977</v>
      </c>
      <c r="AC345" s="16">
        <f t="shared" si="204"/>
        <v>-9.0840355519949281</v>
      </c>
      <c r="AD345" s="16">
        <f t="shared" si="205"/>
        <v>-28.971543383695767</v>
      </c>
      <c r="AE345" s="16">
        <f t="shared" si="225"/>
        <v>-0.17569747410675879</v>
      </c>
      <c r="AF345" s="16">
        <f t="shared" si="226"/>
        <v>9.0353926124240064E-2</v>
      </c>
      <c r="AG345" s="16">
        <f t="shared" si="206"/>
        <v>-1.8398996463602544</v>
      </c>
      <c r="AH345" s="16">
        <f t="shared" si="207"/>
        <v>0.94618410178302492</v>
      </c>
      <c r="AI345" s="16">
        <f t="shared" si="208"/>
        <v>-22.985664876361888</v>
      </c>
      <c r="AJ345" s="16">
        <f t="shared" si="232"/>
        <v>7.8297634351812233</v>
      </c>
      <c r="AK345" s="16">
        <f t="shared" si="233"/>
        <v>0</v>
      </c>
      <c r="AL345" s="9">
        <f t="shared" si="209"/>
        <v>0</v>
      </c>
      <c r="AM345" s="16">
        <f t="shared" si="227"/>
        <v>86.73857428995116</v>
      </c>
      <c r="AN345" s="16">
        <f t="shared" si="228"/>
        <v>59.489529522389319</v>
      </c>
      <c r="AO345" s="16">
        <f t="shared" si="229"/>
        <v>27.249044767561841</v>
      </c>
    </row>
    <row r="346" spans="1:41">
      <c r="A346" s="4">
        <v>332</v>
      </c>
      <c r="B346" s="5">
        <f t="shared" si="210"/>
        <v>5.7944931166211742</v>
      </c>
      <c r="C346" s="2">
        <f t="shared" si="211"/>
        <v>13.304488298416107</v>
      </c>
      <c r="D346" s="10">
        <f t="shared" si="212"/>
        <v>3.1014960994720355</v>
      </c>
      <c r="E346" s="5">
        <f t="shared" si="213"/>
        <v>3.4608976596832215</v>
      </c>
      <c r="F346" s="15">
        <f t="shared" si="195"/>
        <v>-2.8591585311642316</v>
      </c>
      <c r="G346" s="15">
        <f t="shared" si="196"/>
        <v>2.2648842778576794</v>
      </c>
      <c r="H346">
        <f t="shared" si="214"/>
        <v>0.34661855623346233</v>
      </c>
      <c r="I346">
        <f t="shared" si="215"/>
        <v>19.859780373095383</v>
      </c>
      <c r="J346" s="11">
        <f t="shared" si="216"/>
        <v>1.2221375262611238</v>
      </c>
      <c r="K346" s="9">
        <f t="shared" si="217"/>
        <v>70.023322239321217</v>
      </c>
      <c r="L346">
        <f t="shared" si="218"/>
        <v>2.8839625759697674</v>
      </c>
      <c r="M346" s="9">
        <f t="shared" si="219"/>
        <v>165.23888387674469</v>
      </c>
      <c r="N346" s="16">
        <f t="shared" si="220"/>
        <v>3.3447832940172448</v>
      </c>
      <c r="O346" s="16">
        <f t="shared" si="197"/>
        <v>-1.213480624654415</v>
      </c>
      <c r="P346" s="16">
        <f t="shared" si="198"/>
        <v>2.7008183861906128</v>
      </c>
      <c r="Q346" s="16">
        <f t="shared" si="221"/>
        <v>-1.9701664561180812</v>
      </c>
      <c r="R346" s="16">
        <f t="shared" si="222"/>
        <v>-2.3802363720907738</v>
      </c>
      <c r="S346" s="16">
        <f t="shared" si="230"/>
        <v>-0.11587886385599461</v>
      </c>
      <c r="T346" s="16">
        <f t="shared" si="223"/>
        <v>0.25790915793342695</v>
      </c>
      <c r="U346" s="16">
        <f t="shared" si="231"/>
        <v>-0.7294701732599338</v>
      </c>
      <c r="V346" s="16">
        <f t="shared" si="224"/>
        <v>-0.88130189881000998</v>
      </c>
      <c r="W346" s="16">
        <f t="shared" si="199"/>
        <v>0.43642314640864677</v>
      </c>
      <c r="X346" s="16">
        <f t="shared" si="200"/>
        <v>1.2670116181181341</v>
      </c>
      <c r="Y346" s="9">
        <f>-(B$6/B$7)*(SIN(H346)*COS(L346)-COS(H346)*SIN(L346)*U346)/(COS(L346))^2*T346*crank</f>
        <v>0.33295100702803415</v>
      </c>
      <c r="Z346">
        <f t="shared" si="201"/>
        <v>-6.4201149657954089</v>
      </c>
      <c r="AA346" s="16">
        <f t="shared" si="202"/>
        <v>4.5702125020464912</v>
      </c>
      <c r="AB346" s="16">
        <f t="shared" si="203"/>
        <v>13.268114638309489</v>
      </c>
      <c r="AC346" s="16">
        <f t="shared" si="204"/>
        <v>-8.7794536825582927</v>
      </c>
      <c r="AD346" s="16">
        <f t="shared" si="205"/>
        <v>-29.032779165448801</v>
      </c>
      <c r="AE346" s="16">
        <f t="shared" si="225"/>
        <v>-0.17936047690818005</v>
      </c>
      <c r="AF346" s="16">
        <f t="shared" si="226"/>
        <v>9.0963931010388466E-2</v>
      </c>
      <c r="AG346" s="16">
        <f t="shared" si="206"/>
        <v>-1.8782585219970007</v>
      </c>
      <c r="AH346" s="16">
        <f t="shared" si="207"/>
        <v>0.95257205801295064</v>
      </c>
      <c r="AI346" s="16">
        <f t="shared" si="208"/>
        <v>-23.042414968153174</v>
      </c>
      <c r="AJ346" s="16">
        <f t="shared" si="232"/>
        <v>7.5007212772911629</v>
      </c>
      <c r="AK346" s="16">
        <f t="shared" si="233"/>
        <v>0</v>
      </c>
      <c r="AL346" s="9">
        <f t="shared" si="209"/>
        <v>0</v>
      </c>
      <c r="AM346" s="16">
        <f t="shared" si="227"/>
        <v>87.876953142347844</v>
      </c>
      <c r="AN346" s="16">
        <f t="shared" si="228"/>
        <v>59.489529522389319</v>
      </c>
      <c r="AO346" s="16">
        <f t="shared" si="229"/>
        <v>28.387423619958525</v>
      </c>
    </row>
    <row r="347" spans="1:41">
      <c r="A347" s="4">
        <v>333</v>
      </c>
      <c r="B347" s="5">
        <f t="shared" si="210"/>
        <v>5.8119464091411173</v>
      </c>
      <c r="C347" s="2">
        <f t="shared" si="211"/>
        <v>13.342024929494857</v>
      </c>
      <c r="D347" s="10">
        <f t="shared" si="212"/>
        <v>3.1140083098316187</v>
      </c>
      <c r="E347" s="5">
        <f t="shared" si="213"/>
        <v>3.4684049858989709</v>
      </c>
      <c r="F347" s="15">
        <f t="shared" si="195"/>
        <v>-2.8638028500781347</v>
      </c>
      <c r="G347" s="15">
        <f t="shared" si="196"/>
        <v>2.2673019572565116</v>
      </c>
      <c r="H347">
        <f t="shared" si="214"/>
        <v>0.35113817551382354</v>
      </c>
      <c r="I347">
        <f t="shared" si="215"/>
        <v>20.118735482866036</v>
      </c>
      <c r="J347" s="11">
        <f t="shared" si="216"/>
        <v>1.2201214534258129</v>
      </c>
      <c r="K347" s="9">
        <f t="shared" si="217"/>
        <v>69.907809774666916</v>
      </c>
      <c r="L347">
        <f t="shared" si="218"/>
        <v>2.8806669139599599</v>
      </c>
      <c r="M347" s="9">
        <f t="shared" si="219"/>
        <v>165.05005635288114</v>
      </c>
      <c r="N347" s="16">
        <f t="shared" si="220"/>
        <v>3.3407758887239711</v>
      </c>
      <c r="O347" s="16">
        <f t="shared" si="197"/>
        <v>-1.2057782665403669</v>
      </c>
      <c r="P347" s="16">
        <f t="shared" si="198"/>
        <v>2.7226207842490129</v>
      </c>
      <c r="Q347" s="16">
        <f t="shared" si="221"/>
        <v>-1.9845422070408147</v>
      </c>
      <c r="R347" s="16">
        <f t="shared" si="222"/>
        <v>-2.4286613771211538</v>
      </c>
      <c r="S347" s="16">
        <f t="shared" si="230"/>
        <v>-0.11514334283560579</v>
      </c>
      <c r="T347" s="16">
        <f t="shared" si="223"/>
        <v>0.25999113358677783</v>
      </c>
      <c r="U347" s="16">
        <f t="shared" si="231"/>
        <v>-0.72890878469812903</v>
      </c>
      <c r="V347" s="16">
        <f t="shared" si="224"/>
        <v>-0.89203071950802637</v>
      </c>
      <c r="W347" s="16">
        <f t="shared" si="199"/>
        <v>0.44622480690489891</v>
      </c>
      <c r="X347" s="16">
        <f t="shared" si="200"/>
        <v>1.2312705421370147</v>
      </c>
      <c r="Y347" s="9">
        <f>-(B$6/B$7)*(SIN(H347)*COS(L347)-COS(H347)*SIN(L347)*U347)/(COS(L347))^2*T347*crank</f>
        <v>0.34072747057147296</v>
      </c>
      <c r="Z347">
        <f t="shared" si="201"/>
        <v>-6.4541123712654054</v>
      </c>
      <c r="AA347" s="16">
        <f t="shared" si="202"/>
        <v>4.6728552507398486</v>
      </c>
      <c r="AB347" s="16">
        <f t="shared" si="203"/>
        <v>12.893834965863892</v>
      </c>
      <c r="AC347" s="16">
        <f t="shared" si="204"/>
        <v>-8.4707578819236051</v>
      </c>
      <c r="AD347" s="16">
        <f t="shared" si="205"/>
        <v>-29.07379736770319</v>
      </c>
      <c r="AE347" s="16">
        <f t="shared" si="225"/>
        <v>-0.18303126911377901</v>
      </c>
      <c r="AF347" s="16">
        <f t="shared" si="226"/>
        <v>9.1547606067328688E-2</v>
      </c>
      <c r="AG347" s="16">
        <f t="shared" si="206"/>
        <v>-1.9166989680835487</v>
      </c>
      <c r="AH347" s="16">
        <f t="shared" si="207"/>
        <v>0.95868428891617397</v>
      </c>
      <c r="AI347" s="16">
        <f t="shared" si="208"/>
        <v>-23.083454165506488</v>
      </c>
      <c r="AJ347" s="16">
        <f t="shared" si="232"/>
        <v>7.168025054984561</v>
      </c>
      <c r="AK347" s="16">
        <f t="shared" si="233"/>
        <v>0</v>
      </c>
      <c r="AL347" s="9">
        <f t="shared" si="209"/>
        <v>0</v>
      </c>
      <c r="AM347" s="16">
        <f t="shared" si="227"/>
        <v>88.954315990806862</v>
      </c>
      <c r="AN347" s="16">
        <f t="shared" si="228"/>
        <v>59.489529522389319</v>
      </c>
      <c r="AO347" s="16">
        <f t="shared" si="229"/>
        <v>29.464786468417543</v>
      </c>
    </row>
    <row r="348" spans="1:41">
      <c r="A348" s="4">
        <v>334</v>
      </c>
      <c r="B348" s="5">
        <f t="shared" si="210"/>
        <v>5.8293997016610613</v>
      </c>
      <c r="C348" s="2">
        <f t="shared" si="211"/>
        <v>13.379484791338662</v>
      </c>
      <c r="D348" s="10">
        <f t="shared" si="212"/>
        <v>3.1264949304462206</v>
      </c>
      <c r="E348" s="5">
        <f t="shared" si="213"/>
        <v>3.4758969582677324</v>
      </c>
      <c r="F348" s="15">
        <f t="shared" si="195"/>
        <v>-2.8684886559632754</v>
      </c>
      <c r="G348" s="15">
        <f t="shared" si="196"/>
        <v>2.2696382138897513</v>
      </c>
      <c r="H348">
        <f t="shared" si="214"/>
        <v>0.35569360969858849</v>
      </c>
      <c r="I348">
        <f t="shared" si="215"/>
        <v>20.379742635502684</v>
      </c>
      <c r="J348" s="11">
        <f t="shared" si="216"/>
        <v>1.2181183610920765</v>
      </c>
      <c r="K348" s="9">
        <f t="shared" si="217"/>
        <v>69.793041037968806</v>
      </c>
      <c r="L348">
        <f t="shared" si="218"/>
        <v>2.8773477230305748</v>
      </c>
      <c r="M348" s="9">
        <f t="shared" si="219"/>
        <v>164.85988072122927</v>
      </c>
      <c r="N348" s="16">
        <f t="shared" si="220"/>
        <v>3.3366877277292986</v>
      </c>
      <c r="O348" s="16">
        <f t="shared" si="197"/>
        <v>-1.1979036050064895</v>
      </c>
      <c r="P348" s="16">
        <f t="shared" si="198"/>
        <v>2.7437947067843118</v>
      </c>
      <c r="Q348" s="16">
        <f t="shared" si="221"/>
        <v>-1.9984000034547771</v>
      </c>
      <c r="R348" s="16">
        <f t="shared" si="222"/>
        <v>-2.477137397496302</v>
      </c>
      <c r="S348" s="16">
        <f t="shared" si="230"/>
        <v>-0.11439136805063047</v>
      </c>
      <c r="T348" s="16">
        <f t="shared" si="223"/>
        <v>0.26201309424846048</v>
      </c>
      <c r="U348" s="16">
        <f t="shared" si="231"/>
        <v>-0.72833437520435818</v>
      </c>
      <c r="V348" s="16">
        <f t="shared" si="224"/>
        <v>-0.90281440931835311</v>
      </c>
      <c r="W348" s="16">
        <f t="shared" si="199"/>
        <v>0.45617008812063614</v>
      </c>
      <c r="X348" s="16">
        <f t="shared" si="200"/>
        <v>1.1949915497516488</v>
      </c>
      <c r="Y348" s="9">
        <f>-(B$6/B$7)*(SIN(H348)*COS(L348)-COS(H348)*SIN(L348)*U348)/(COS(L348))^2*T348*crank</f>
        <v>0.34857560367908608</v>
      </c>
      <c r="Z348">
        <f t="shared" si="201"/>
        <v>-6.4859544784643299</v>
      </c>
      <c r="AA348" s="16">
        <f t="shared" si="202"/>
        <v>4.7770019920906641</v>
      </c>
      <c r="AB348" s="16">
        <f t="shared" si="203"/>
        <v>12.513922246005539</v>
      </c>
      <c r="AC348" s="16">
        <f t="shared" si="204"/>
        <v>-8.1578998441115402</v>
      </c>
      <c r="AD348" s="16">
        <f t="shared" si="205"/>
        <v>-29.09387688723772</v>
      </c>
      <c r="AE348" s="16">
        <f t="shared" si="225"/>
        <v>-0.18670730462702179</v>
      </c>
      <c r="AF348" s="16">
        <f t="shared" si="226"/>
        <v>9.2104661055607384E-2</v>
      </c>
      <c r="AG348" s="16">
        <f t="shared" si="206"/>
        <v>-1.9551943219593442</v>
      </c>
      <c r="AH348" s="16">
        <f t="shared" si="207"/>
        <v>0.96451775511224702</v>
      </c>
      <c r="AI348" s="16">
        <f t="shared" si="208"/>
        <v>-23.108208105973425</v>
      </c>
      <c r="AJ348" s="16">
        <f t="shared" si="232"/>
        <v>6.8316879777313737</v>
      </c>
      <c r="AK348" s="16">
        <f t="shared" si="233"/>
        <v>0</v>
      </c>
      <c r="AL348" s="9">
        <f t="shared" si="209"/>
        <v>0</v>
      </c>
      <c r="AM348" s="16">
        <f t="shared" si="227"/>
        <v>89.965025113336793</v>
      </c>
      <c r="AN348" s="16">
        <f t="shared" si="228"/>
        <v>59.489529522389319</v>
      </c>
      <c r="AO348" s="16">
        <f t="shared" si="229"/>
        <v>30.475495590947475</v>
      </c>
    </row>
    <row r="349" spans="1:41">
      <c r="A349" s="4">
        <v>335</v>
      </c>
      <c r="B349" s="5">
        <f t="shared" si="210"/>
        <v>5.8468529941810035</v>
      </c>
      <c r="C349" s="2">
        <f t="shared" si="211"/>
        <v>13.416856473310718</v>
      </c>
      <c r="D349" s="10">
        <f t="shared" si="212"/>
        <v>3.1389521577702393</v>
      </c>
      <c r="E349" s="5">
        <f t="shared" si="213"/>
        <v>3.4833712946621431</v>
      </c>
      <c r="F349" s="15">
        <f t="shared" si="195"/>
        <v>-2.8732145214777889</v>
      </c>
      <c r="G349" s="15">
        <f t="shared" si="196"/>
        <v>2.2718923361109962</v>
      </c>
      <c r="H349">
        <f t="shared" si="214"/>
        <v>0.36028380344329536</v>
      </c>
      <c r="I349">
        <f t="shared" si="215"/>
        <v>20.642741364221742</v>
      </c>
      <c r="J349" s="11">
        <f t="shared" si="216"/>
        <v>1.2161285385921379</v>
      </c>
      <c r="K349" s="9">
        <f t="shared" si="217"/>
        <v>69.679032606742155</v>
      </c>
      <c r="L349">
        <f t="shared" si="218"/>
        <v>2.8740058722439534</v>
      </c>
      <c r="M349" s="9">
        <f t="shared" si="219"/>
        <v>164.66840677539341</v>
      </c>
      <c r="N349" s="16">
        <f t="shared" si="220"/>
        <v>3.3325187554251392</v>
      </c>
      <c r="O349" s="16">
        <f t="shared" si="197"/>
        <v>-1.1898540053662747</v>
      </c>
      <c r="P349" s="16">
        <f t="shared" si="198"/>
        <v>2.7643306538681545</v>
      </c>
      <c r="Q349" s="16">
        <f t="shared" si="221"/>
        <v>-2.0117328648883106</v>
      </c>
      <c r="R349" s="16">
        <f t="shared" si="222"/>
        <v>-2.5256289302093959</v>
      </c>
      <c r="S349" s="16">
        <f t="shared" si="230"/>
        <v>-0.11362268790703989</v>
      </c>
      <c r="T349" s="16">
        <f t="shared" si="223"/>
        <v>0.26397413274214077</v>
      </c>
      <c r="U349" s="16">
        <f t="shared" si="231"/>
        <v>-0.72774682799732127</v>
      </c>
      <c r="V349" s="16">
        <f t="shared" si="224"/>
        <v>-0.91364935908635214</v>
      </c>
      <c r="W349" s="16">
        <f t="shared" si="199"/>
        <v>0.46627372492986396</v>
      </c>
      <c r="X349" s="16">
        <f t="shared" si="200"/>
        <v>1.1581617071412971</v>
      </c>
      <c r="Y349" s="9">
        <f>-(B$6/B$7)*(SIN(H349)*COS(L349)-COS(H349)*SIN(L349)*U349)/(COS(L349))^2*T349*crank</f>
        <v>0.35649216882285395</v>
      </c>
      <c r="Z349">
        <f t="shared" si="201"/>
        <v>-6.5156209703488841</v>
      </c>
      <c r="AA349" s="16">
        <f t="shared" si="202"/>
        <v>4.8828070293386956</v>
      </c>
      <c r="AB349" s="16">
        <f t="shared" si="203"/>
        <v>12.128241036080375</v>
      </c>
      <c r="AC349" s="16">
        <f t="shared" si="204"/>
        <v>-7.8408267130534819</v>
      </c>
      <c r="AD349" s="16">
        <f t="shared" si="205"/>
        <v>-29.092290426781219</v>
      </c>
      <c r="AE349" s="16">
        <f t="shared" si="225"/>
        <v>-0.19038594547411108</v>
      </c>
      <c r="AF349" s="16">
        <f t="shared" si="226"/>
        <v>9.2634806688964302E-2</v>
      </c>
      <c r="AG349" s="16">
        <f t="shared" si="206"/>
        <v>-1.9937169588273811</v>
      </c>
      <c r="AH349" s="16">
        <f t="shared" si="207"/>
        <v>0.97006942720253631</v>
      </c>
      <c r="AI349" s="16">
        <f t="shared" si="208"/>
        <v>-23.116096544592704</v>
      </c>
      <c r="AJ349" s="16">
        <f t="shared" si="232"/>
        <v>6.4917207800417707</v>
      </c>
      <c r="AK349" s="16">
        <f t="shared" si="233"/>
        <v>0</v>
      </c>
      <c r="AL349" s="9">
        <f t="shared" si="209"/>
        <v>0</v>
      </c>
      <c r="AM349" s="16">
        <f t="shared" si="227"/>
        <v>90.903239522605674</v>
      </c>
      <c r="AN349" s="16">
        <f t="shared" si="228"/>
        <v>59.489529522389319</v>
      </c>
      <c r="AO349" s="16">
        <f t="shared" si="229"/>
        <v>31.413710000216355</v>
      </c>
    </row>
    <row r="350" spans="1:41">
      <c r="A350" s="4">
        <v>336</v>
      </c>
      <c r="B350" s="5">
        <f t="shared" si="210"/>
        <v>5.8643062867009474</v>
      </c>
      <c r="C350" s="2">
        <f t="shared" si="211"/>
        <v>13.45412859163468</v>
      </c>
      <c r="D350" s="10">
        <f t="shared" si="212"/>
        <v>3.1513761972115599</v>
      </c>
      <c r="E350" s="5">
        <f t="shared" si="213"/>
        <v>3.4908257183269358</v>
      </c>
      <c r="F350" s="15">
        <f t="shared" si="195"/>
        <v>-2.8779790070772586</v>
      </c>
      <c r="G350" s="15">
        <f t="shared" si="196"/>
        <v>2.2740636372927816</v>
      </c>
      <c r="H350">
        <f t="shared" si="214"/>
        <v>0.36490768537762158</v>
      </c>
      <c r="I350">
        <f t="shared" si="215"/>
        <v>20.907670284025421</v>
      </c>
      <c r="J350" s="11">
        <f t="shared" si="216"/>
        <v>1.2141522798655295</v>
      </c>
      <c r="K350" s="9">
        <f t="shared" si="217"/>
        <v>69.565801322481605</v>
      </c>
      <c r="L350">
        <f t="shared" si="218"/>
        <v>2.8706422423720945</v>
      </c>
      <c r="M350" s="9">
        <f t="shared" si="219"/>
        <v>164.47568497989175</v>
      </c>
      <c r="N350" s="16">
        <f t="shared" si="220"/>
        <v>3.3282689763881734</v>
      </c>
      <c r="O350" s="16">
        <f t="shared" si="197"/>
        <v>-1.1816265724019246</v>
      </c>
      <c r="P350" s="16">
        <f t="shared" si="198"/>
        <v>2.7842188916539086</v>
      </c>
      <c r="Q350" s="16">
        <f t="shared" si="221"/>
        <v>-2.0245337189345984</v>
      </c>
      <c r="R350" s="16">
        <f t="shared" si="222"/>
        <v>-2.5740992547435408</v>
      </c>
      <c r="S350" s="16">
        <f t="shared" si="230"/>
        <v>-0.11283702593189979</v>
      </c>
      <c r="T350" s="16">
        <f t="shared" si="223"/>
        <v>0.26587331955393462</v>
      </c>
      <c r="U350" s="16">
        <f t="shared" si="231"/>
        <v>-0.72714603187393978</v>
      </c>
      <c r="V350" s="16">
        <f t="shared" si="224"/>
        <v>-0.92453192615701629</v>
      </c>
      <c r="W350" s="16">
        <f t="shared" si="199"/>
        <v>0.47655083918232932</v>
      </c>
      <c r="X350" s="16">
        <f t="shared" si="200"/>
        <v>1.1207671394502245</v>
      </c>
      <c r="Y350" s="9">
        <f>-(B$6/B$7)*(SIN(H350)*COS(L350)-COS(H350)*SIN(L350)*U350)/(COS(L350))^2*T350*crank</f>
        <v>0.36447370812381674</v>
      </c>
      <c r="Z350">
        <f t="shared" si="201"/>
        <v>-6.5430919644042111</v>
      </c>
      <c r="AA350" s="16">
        <f t="shared" si="202"/>
        <v>4.9904287181241891</v>
      </c>
      <c r="AB350" s="16">
        <f t="shared" si="203"/>
        <v>11.736646038938909</v>
      </c>
      <c r="AC350" s="16">
        <f t="shared" si="204"/>
        <v>-7.5194810110539372</v>
      </c>
      <c r="AD350" s="16">
        <f t="shared" si="205"/>
        <v>-29.068304226126394</v>
      </c>
      <c r="AE350" s="16">
        <f t="shared" si="225"/>
        <v>-0.19406446084671644</v>
      </c>
      <c r="AF350" s="16">
        <f t="shared" si="226"/>
        <v>9.3137754434446579E-2</v>
      </c>
      <c r="AG350" s="16">
        <f t="shared" si="206"/>
        <v>-2.0322382817296947</v>
      </c>
      <c r="AH350" s="16">
        <f t="shared" si="207"/>
        <v>0.97533628367702518</v>
      </c>
      <c r="AI350" s="16">
        <f t="shared" si="208"/>
        <v>-23.106533088344541</v>
      </c>
      <c r="AJ350" s="16">
        <f t="shared" si="232"/>
        <v>6.1481316479630541</v>
      </c>
      <c r="AK350" s="16">
        <f t="shared" si="233"/>
        <v>0</v>
      </c>
      <c r="AL350" s="9">
        <f t="shared" si="209"/>
        <v>0</v>
      </c>
      <c r="AM350" s="16">
        <f t="shared" si="227"/>
        <v>91.762919117943881</v>
      </c>
      <c r="AN350" s="16">
        <f t="shared" si="228"/>
        <v>59.489529522389319</v>
      </c>
      <c r="AO350" s="16">
        <f t="shared" si="229"/>
        <v>32.273389595554562</v>
      </c>
    </row>
    <row r="351" spans="1:41">
      <c r="A351" s="4">
        <v>337</v>
      </c>
      <c r="B351" s="5">
        <f t="shared" si="210"/>
        <v>5.8817595792208897</v>
      </c>
      <c r="C351" s="2">
        <f t="shared" si="211"/>
        <v>13.491289792862233</v>
      </c>
      <c r="D351" s="10">
        <f t="shared" si="212"/>
        <v>3.1637632642874109</v>
      </c>
      <c r="E351" s="5">
        <f t="shared" si="213"/>
        <v>3.4982579585724465</v>
      </c>
      <c r="F351" s="15">
        <f t="shared" si="195"/>
        <v>-2.8827806614532161</v>
      </c>
      <c r="G351" s="15">
        <f t="shared" si="196"/>
        <v>2.2761514560357332</v>
      </c>
      <c r="H351">
        <f t="shared" si="214"/>
        <v>0.36956416770171996</v>
      </c>
      <c r="I351">
        <f t="shared" si="215"/>
        <v>21.174467068573527</v>
      </c>
      <c r="J351" s="11">
        <f t="shared" si="216"/>
        <v>1.2121898838990119</v>
      </c>
      <c r="K351" s="9">
        <f t="shared" si="217"/>
        <v>69.453364315866651</v>
      </c>
      <c r="L351">
        <f t="shared" si="218"/>
        <v>2.8672577260563399</v>
      </c>
      <c r="M351" s="9">
        <f t="shared" si="219"/>
        <v>164.28176647930584</v>
      </c>
      <c r="N351" s="16">
        <f t="shared" si="220"/>
        <v>3.323938457418147</v>
      </c>
      <c r="O351" s="16">
        <f t="shared" si="197"/>
        <v>-1.1732181435035518</v>
      </c>
      <c r="P351" s="16">
        <f t="shared" si="198"/>
        <v>2.8034494357641377</v>
      </c>
      <c r="Q351" s="16">
        <f t="shared" si="221"/>
        <v>-2.0367953934925609</v>
      </c>
      <c r="R351" s="16">
        <f t="shared" si="222"/>
        <v>-2.6225104220723638</v>
      </c>
      <c r="S351" s="16">
        <f t="shared" si="230"/>
        <v>-0.11203408011821213</v>
      </c>
      <c r="T351" s="16">
        <f t="shared" si="223"/>
        <v>0.2677097012460285</v>
      </c>
      <c r="U351" s="16">
        <f t="shared" si="231"/>
        <v>-0.72653188158444193</v>
      </c>
      <c r="V351" s="16">
        <f t="shared" si="224"/>
        <v>-0.93545843510373305</v>
      </c>
      <c r="W351" s="16">
        <f t="shared" si="199"/>
        <v>0.48701695194631739</v>
      </c>
      <c r="X351" s="16">
        <f t="shared" si="200"/>
        <v>1.0827930092638212</v>
      </c>
      <c r="Y351" s="9">
        <f>-(B$6/B$7)*(SIN(H351)*COS(L351)-COS(H351)*SIN(L351)*U351)/(COS(L351))^2*T351*crank</f>
        <v>0.37251653387382383</v>
      </c>
      <c r="Z351">
        <f t="shared" si="201"/>
        <v>-6.5683480181809699</v>
      </c>
      <c r="AA351" s="16">
        <f t="shared" si="202"/>
        <v>5.1000295946941474</v>
      </c>
      <c r="AB351" s="16">
        <f t="shared" si="203"/>
        <v>11.338981877538686</v>
      </c>
      <c r="AC351" s="16">
        <f t="shared" si="204"/>
        <v>-7.1938005720386844</v>
      </c>
      <c r="AD351" s="16">
        <f t="shared" si="205"/>
        <v>-29.021177788303863</v>
      </c>
      <c r="AE351" s="16">
        <f t="shared" si="225"/>
        <v>-0.19774002610197264</v>
      </c>
      <c r="AF351" s="16">
        <f t="shared" si="226"/>
        <v>9.361321630674653E-2</v>
      </c>
      <c r="AG351" s="16">
        <f t="shared" si="206"/>
        <v>-2.0707287110753705</v>
      </c>
      <c r="AH351" s="16">
        <f t="shared" si="207"/>
        <v>0.98031530876062378</v>
      </c>
      <c r="AI351" s="16">
        <f t="shared" si="208"/>
        <v>-23.078924925328792</v>
      </c>
      <c r="AJ351" s="16">
        <f t="shared" si="232"/>
        <v>5.8009261475792107</v>
      </c>
      <c r="AK351" s="16">
        <f t="shared" si="233"/>
        <v>0</v>
      </c>
      <c r="AL351" s="9">
        <f t="shared" si="209"/>
        <v>0</v>
      </c>
      <c r="AM351" s="16">
        <f t="shared" si="227"/>
        <v>92.537829707728548</v>
      </c>
      <c r="AN351" s="16">
        <f t="shared" si="228"/>
        <v>59.489529522389319</v>
      </c>
      <c r="AO351" s="16">
        <f t="shared" si="229"/>
        <v>33.04830018533923</v>
      </c>
    </row>
    <row r="352" spans="1:41">
      <c r="A352" s="4">
        <v>338</v>
      </c>
      <c r="B352" s="5">
        <f t="shared" si="210"/>
        <v>5.8992128717408336</v>
      </c>
      <c r="C352" s="2">
        <f t="shared" si="211"/>
        <v>13.528328757331501</v>
      </c>
      <c r="D352" s="10">
        <f t="shared" si="212"/>
        <v>3.1761095857771671</v>
      </c>
      <c r="E352" s="5">
        <f t="shared" si="213"/>
        <v>3.5056657514663003</v>
      </c>
      <c r="F352" s="15">
        <f t="shared" si="195"/>
        <v>-2.887618021975225</v>
      </c>
      <c r="G352" s="15">
        <f t="shared" si="196"/>
        <v>2.2781551563700377</v>
      </c>
      <c r="H352">
        <f t="shared" si="214"/>
        <v>0.37425214575457144</v>
      </c>
      <c r="I352">
        <f t="shared" si="215"/>
        <v>21.443068425451873</v>
      </c>
      <c r="J352" s="11">
        <f t="shared" si="216"/>
        <v>1.2102416551780839</v>
      </c>
      <c r="K352" s="9">
        <f t="shared" si="217"/>
        <v>69.341739032631295</v>
      </c>
      <c r="L352">
        <f t="shared" si="218"/>
        <v>2.8638532279800635</v>
      </c>
      <c r="M352" s="9">
        <f t="shared" si="219"/>
        <v>164.08670310817482</v>
      </c>
      <c r="N352" s="16">
        <f t="shared" si="220"/>
        <v>3.3195273295948611</v>
      </c>
      <c r="O352" s="16">
        <f t="shared" si="197"/>
        <v>-1.1646252815947153</v>
      </c>
      <c r="P352" s="16">
        <f t="shared" si="198"/>
        <v>2.8220120343058297</v>
      </c>
      <c r="Q352" s="16">
        <f t="shared" si="221"/>
        <v>-2.0485106089012004</v>
      </c>
      <c r="R352" s="16">
        <f t="shared" si="222"/>
        <v>-2.6708232432026948</v>
      </c>
      <c r="S352" s="16">
        <f t="shared" si="230"/>
        <v>-0.11121352224935369</v>
      </c>
      <c r="T352" s="16">
        <f t="shared" si="223"/>
        <v>0.26948229883475289</v>
      </c>
      <c r="U352" s="16">
        <f t="shared" si="231"/>
        <v>-0.72590427822364056</v>
      </c>
      <c r="V352" s="16">
        <f t="shared" si="224"/>
        <v>-0.94642517846656704</v>
      </c>
      <c r="W352" s="16">
        <f t="shared" si="199"/>
        <v>0.4976879957343201</v>
      </c>
      <c r="X352" s="16">
        <f t="shared" si="200"/>
        <v>1.0442234954901517</v>
      </c>
      <c r="Y352" s="9">
        <f>-(B$6/B$7)*(SIN(H352)*COS(L352)-COS(H352)*SIN(L352)*U352)/(COS(L352))^2*T352*crank</f>
        <v>0.38061671858058033</v>
      </c>
      <c r="Z352">
        <f t="shared" si="201"/>
        <v>-6.5913701351323759</v>
      </c>
      <c r="AA352" s="16">
        <f t="shared" si="202"/>
        <v>5.2117765039292276</v>
      </c>
      <c r="AB352" s="16">
        <f t="shared" si="203"/>
        <v>10.935082873792384</v>
      </c>
      <c r="AC352" s="16">
        <f t="shared" si="204"/>
        <v>-6.86371848052356</v>
      </c>
      <c r="AD352" s="16">
        <f t="shared" si="205"/>
        <v>-28.950163604283269</v>
      </c>
      <c r="AE352" s="16">
        <f t="shared" si="225"/>
        <v>-0.20140972171915283</v>
      </c>
      <c r="AF352" s="16">
        <f t="shared" si="226"/>
        <v>9.4060904656955782E-2</v>
      </c>
      <c r="AG352" s="16">
        <f t="shared" si="206"/>
        <v>-2.1091576737148507</v>
      </c>
      <c r="AH352" s="16">
        <f t="shared" si="207"/>
        <v>0.98500349020100753</v>
      </c>
      <c r="AI352" s="16">
        <f t="shared" si="208"/>
        <v>-23.032672551446172</v>
      </c>
      <c r="AJ352" s="16">
        <f t="shared" si="232"/>
        <v>5.4501071562405086</v>
      </c>
      <c r="AK352" s="16">
        <f t="shared" si="233"/>
        <v>0</v>
      </c>
      <c r="AL352" s="9">
        <f t="shared" si="209"/>
        <v>0</v>
      </c>
      <c r="AM352" s="16">
        <f t="shared" si="227"/>
        <v>93.221548963180155</v>
      </c>
      <c r="AN352" s="16">
        <f t="shared" si="228"/>
        <v>59.489529522389319</v>
      </c>
      <c r="AO352" s="16">
        <f t="shared" si="229"/>
        <v>33.732019440790836</v>
      </c>
    </row>
    <row r="353" spans="1:41">
      <c r="A353" s="4">
        <v>339</v>
      </c>
      <c r="B353" s="5">
        <f t="shared" si="210"/>
        <v>5.9166661642607767</v>
      </c>
      <c r="C353" s="2">
        <f t="shared" si="211"/>
        <v>13.5652342026151</v>
      </c>
      <c r="D353" s="10">
        <f t="shared" si="212"/>
        <v>3.1884114008717002</v>
      </c>
      <c r="E353" s="5">
        <f t="shared" si="213"/>
        <v>3.5130468405230202</v>
      </c>
      <c r="F353" s="15">
        <f t="shared" si="195"/>
        <v>-2.8924896151364083</v>
      </c>
      <c r="G353" s="15">
        <f t="shared" si="196"/>
        <v>2.2800741279491619</v>
      </c>
      <c r="H353">
        <f t="shared" si="214"/>
        <v>0.37897049755371642</v>
      </c>
      <c r="I353">
        <f t="shared" si="215"/>
        <v>21.71341006980084</v>
      </c>
      <c r="J353" s="11">
        <f t="shared" si="216"/>
        <v>1.2083079041504732</v>
      </c>
      <c r="K353" s="9">
        <f t="shared" si="217"/>
        <v>69.230943260120114</v>
      </c>
      <c r="L353">
        <f t="shared" si="218"/>
        <v>2.8604296650545651</v>
      </c>
      <c r="M353" s="9">
        <f t="shared" si="219"/>
        <v>163.8905474016463</v>
      </c>
      <c r="N353" s="16">
        <f t="shared" si="220"/>
        <v>3.3150357903546559</v>
      </c>
      <c r="O353" s="16">
        <f t="shared" si="197"/>
        <v>-1.1558442678455343</v>
      </c>
      <c r="P353" s="16">
        <f t="shared" si="198"/>
        <v>2.8398961505216751</v>
      </c>
      <c r="Q353" s="16">
        <f t="shared" si="221"/>
        <v>-2.059671969977682</v>
      </c>
      <c r="R353" s="16">
        <f t="shared" si="222"/>
        <v>-2.7189972772597741</v>
      </c>
      <c r="S353" s="16">
        <f t="shared" si="230"/>
        <v>-0.11037499720322966</v>
      </c>
      <c r="T353" s="16">
        <f t="shared" si="223"/>
        <v>0.27119010613390193</v>
      </c>
      <c r="U353" s="16">
        <f t="shared" si="231"/>
        <v>-0.72526312963920536</v>
      </c>
      <c r="V353" s="16">
        <f t="shared" si="224"/>
        <v>-0.95742841750051599</v>
      </c>
      <c r="W353" s="16">
        <f t="shared" si="199"/>
        <v>0.50858032659914931</v>
      </c>
      <c r="X353" s="16">
        <f t="shared" si="200"/>
        <v>1.0050417728094272</v>
      </c>
      <c r="Y353" s="9">
        <f>-(B$6/B$7)*(SIN(H353)*COS(L353)-COS(H353)*SIN(L353)*U353)/(COS(L353))^2*T353*crank</f>
        <v>0.38877008452636558</v>
      </c>
      <c r="Z353">
        <f t="shared" si="201"/>
        <v>-6.6121397707827896</v>
      </c>
      <c r="AA353" s="16">
        <f t="shared" si="202"/>
        <v>5.3258407260139506</v>
      </c>
      <c r="AB353" s="16">
        <f t="shared" si="203"/>
        <v>10.524772833363196</v>
      </c>
      <c r="AC353" s="16">
        <f t="shared" si="204"/>
        <v>-6.5291630173822659</v>
      </c>
      <c r="AD353" s="16">
        <f t="shared" si="205"/>
        <v>-28.854506880156666</v>
      </c>
      <c r="AE353" s="16">
        <f t="shared" si="225"/>
        <v>-0.2050705322128423</v>
      </c>
      <c r="AF353" s="16">
        <f t="shared" si="226"/>
        <v>9.4480531955981217E-2</v>
      </c>
      <c r="AG353" s="16">
        <f t="shared" si="206"/>
        <v>-2.1474935915587148</v>
      </c>
      <c r="AH353" s="16">
        <f t="shared" si="207"/>
        <v>0.98939781700055429</v>
      </c>
      <c r="AI353" s="16">
        <f t="shared" si="208"/>
        <v>-22.967169497761649</v>
      </c>
      <c r="AJ353" s="16">
        <f t="shared" si="232"/>
        <v>5.0956747973637002</v>
      </c>
      <c r="AK353" s="16">
        <f t="shared" si="233"/>
        <v>0</v>
      </c>
      <c r="AL353" s="9">
        <f t="shared" si="209"/>
        <v>0</v>
      </c>
      <c r="AM353" s="16">
        <f t="shared" si="227"/>
        <v>93.807473370239649</v>
      </c>
      <c r="AN353" s="16">
        <f t="shared" si="228"/>
        <v>59.489529522389319</v>
      </c>
      <c r="AO353" s="16">
        <f t="shared" si="229"/>
        <v>34.31794384785033</v>
      </c>
    </row>
    <row r="354" spans="1:41">
      <c r="A354" s="4">
        <v>340</v>
      </c>
      <c r="B354" s="5">
        <f t="shared" si="210"/>
        <v>5.9341194567807207</v>
      </c>
      <c r="C354" s="2">
        <f t="shared" si="211"/>
        <v>13.601994886956886</v>
      </c>
      <c r="D354" s="10">
        <f t="shared" si="212"/>
        <v>3.200664962318962</v>
      </c>
      <c r="E354" s="5">
        <f t="shared" si="213"/>
        <v>3.5203989773913777</v>
      </c>
      <c r="F354" s="15">
        <f t="shared" si="195"/>
        <v>-2.897393957002298</v>
      </c>
      <c r="G354" s="15">
        <f t="shared" si="196"/>
        <v>2.2819077862357737</v>
      </c>
      <c r="H354">
        <f t="shared" si="214"/>
        <v>0.383718083305776</v>
      </c>
      <c r="I354">
        <f t="shared" si="215"/>
        <v>21.985426696270299</v>
      </c>
      <c r="J354" s="11">
        <f t="shared" si="216"/>
        <v>1.2063889477019436</v>
      </c>
      <c r="K354" s="9">
        <f t="shared" si="217"/>
        <v>69.120995154549959</v>
      </c>
      <c r="L354">
        <f t="shared" si="218"/>
        <v>2.8569879666183002</v>
      </c>
      <c r="M354" s="9">
        <f t="shared" si="219"/>
        <v>163.69335260689155</v>
      </c>
      <c r="N354" s="16">
        <f t="shared" si="220"/>
        <v>3.3104641055871209</v>
      </c>
      <c r="O354" s="16">
        <f t="shared" si="197"/>
        <v>-1.1468710941767175</v>
      </c>
      <c r="P354" s="16">
        <f t="shared" si="198"/>
        <v>2.8570909450890034</v>
      </c>
      <c r="Q354" s="16">
        <f t="shared" si="221"/>
        <v>-2.0702719579715532</v>
      </c>
      <c r="R354" s="16">
        <f t="shared" si="222"/>
        <v>-2.7669908191229475</v>
      </c>
      <c r="S354" s="16">
        <f t="shared" si="230"/>
        <v>-0.10951812223646112</v>
      </c>
      <c r="T354" s="16">
        <f t="shared" si="223"/>
        <v>0.2728320880644059</v>
      </c>
      <c r="U354" s="16">
        <f t="shared" si="231"/>
        <v>-0.72460835085774999</v>
      </c>
      <c r="V354" s="16">
        <f t="shared" si="224"/>
        <v>-0.96846438293435255</v>
      </c>
      <c r="W354" s="16">
        <f t="shared" si="199"/>
        <v>0.51971073597192696</v>
      </c>
      <c r="X354" s="16">
        <f t="shared" si="200"/>
        <v>0.96522999188087533</v>
      </c>
      <c r="Y354" s="9">
        <f>-(B$6/B$7)*(SIN(H354)*COS(L354)-COS(H354)*SIN(L354)*U354)/(COS(L354))^2*T354*crank</f>
        <v>0.39697219283234592</v>
      </c>
      <c r="Z354">
        <f t="shared" si="201"/>
        <v>-6.6306388392633311</v>
      </c>
      <c r="AA354" s="16">
        <f t="shared" si="202"/>
        <v>5.4423981004038353</v>
      </c>
      <c r="AB354" s="16">
        <f t="shared" si="203"/>
        <v>10.107864838391645</v>
      </c>
      <c r="AC354" s="16">
        <f t="shared" si="204"/>
        <v>-6.1900576136465855</v>
      </c>
      <c r="AD354" s="16">
        <f t="shared" si="205"/>
        <v>-28.733445271311531</v>
      </c>
      <c r="AE354" s="16">
        <f t="shared" si="225"/>
        <v>-0.20871934500301315</v>
      </c>
      <c r="AF354" s="16">
        <f t="shared" si="226"/>
        <v>9.4871810572946413E-2</v>
      </c>
      <c r="AG354" s="16">
        <f t="shared" si="206"/>
        <v>-2.1857038697451321</v>
      </c>
      <c r="AH354" s="16">
        <f t="shared" si="207"/>
        <v>0.99349527709576979</v>
      </c>
      <c r="AI354" s="16">
        <f t="shared" si="208"/>
        <v>-22.881802062181634</v>
      </c>
      <c r="AJ354" s="16">
        <f t="shared" si="232"/>
        <v>4.7376263797632836</v>
      </c>
      <c r="AK354" s="16">
        <f t="shared" si="233"/>
        <v>0</v>
      </c>
      <c r="AL354" s="9">
        <f t="shared" si="209"/>
        <v>0</v>
      </c>
      <c r="AM354" s="16">
        <f t="shared" si="227"/>
        <v>94.288826252425736</v>
      </c>
      <c r="AN354" s="16">
        <f t="shared" si="228"/>
        <v>59.489529522389319</v>
      </c>
      <c r="AO354" s="16">
        <f t="shared" si="229"/>
        <v>34.799296730036417</v>
      </c>
    </row>
    <row r="355" spans="1:41">
      <c r="A355" s="4">
        <v>341</v>
      </c>
      <c r="B355" s="5">
        <f t="shared" si="210"/>
        <v>5.9515727493006629</v>
      </c>
      <c r="C355" s="2">
        <f t="shared" si="211"/>
        <v>13.638599612696295</v>
      </c>
      <c r="D355" s="10">
        <f t="shared" si="212"/>
        <v>3.2128665375654317</v>
      </c>
      <c r="E355" s="5">
        <f t="shared" si="213"/>
        <v>3.5277199225392595</v>
      </c>
      <c r="F355" s="15">
        <f t="shared" si="195"/>
        <v>-2.9023295536628515</v>
      </c>
      <c r="G355" s="15">
        <f t="shared" si="196"/>
        <v>2.2836555726797965</v>
      </c>
      <c r="H355">
        <f t="shared" si="214"/>
        <v>0.38849374488719185</v>
      </c>
      <c r="I355">
        <f t="shared" si="215"/>
        <v>22.259051949268198</v>
      </c>
      <c r="J355" s="11">
        <f t="shared" si="216"/>
        <v>1.204485109644766</v>
      </c>
      <c r="K355" s="9">
        <f t="shared" si="217"/>
        <v>69.011913268997304</v>
      </c>
      <c r="L355">
        <f t="shared" si="218"/>
        <v>2.8535290746495794</v>
      </c>
      <c r="M355" s="9">
        <f t="shared" si="219"/>
        <v>163.49517269529213</v>
      </c>
      <c r="N355" s="16">
        <f t="shared" si="220"/>
        <v>3.3058126117527751</v>
      </c>
      <c r="O355" s="16">
        <f t="shared" si="197"/>
        <v>-1.1377014555603144</v>
      </c>
      <c r="P355" s="16">
        <f t="shared" si="198"/>
        <v>2.8735852580814565</v>
      </c>
      <c r="Q355" s="16">
        <f t="shared" si="221"/>
        <v>-2.0803029224496319</v>
      </c>
      <c r="R355" s="16">
        <f t="shared" si="222"/>
        <v>-2.8147608866276719</v>
      </c>
      <c r="S355" s="16">
        <f t="shared" si="230"/>
        <v>-0.10864248624916102</v>
      </c>
      <c r="T355" s="16">
        <f t="shared" si="223"/>
        <v>0.27440717893179811</v>
      </c>
      <c r="U355" s="16">
        <f t="shared" si="231"/>
        <v>-0.72393986452956061</v>
      </c>
      <c r="V355" s="16">
        <f t="shared" si="224"/>
        <v>-0.97952927574069659</v>
      </c>
      <c r="W355" s="16">
        <f t="shared" si="199"/>
        <v>0.5310964620952654</v>
      </c>
      <c r="X355" s="16">
        <f t="shared" si="200"/>
        <v>0.9247692605272827</v>
      </c>
      <c r="Y355" s="9">
        <f>-(B$6/B$7)*(SIN(H355)*COS(L355)-COS(H355)*SIN(L355)*U355)/(COS(L355))^2*T355*crank</f>
        <v>0.40521833202221674</v>
      </c>
      <c r="Z355">
        <f t="shared" si="201"/>
        <v>-6.6468497202534138</v>
      </c>
      <c r="AA355" s="16">
        <f t="shared" si="202"/>
        <v>5.5616291455533862</v>
      </c>
      <c r="AB355" s="16">
        <f t="shared" si="203"/>
        <v>9.6841610504605899</v>
      </c>
      <c r="AC355" s="16">
        <f t="shared" si="204"/>
        <v>-5.8463208137494878</v>
      </c>
      <c r="AD355" s="16">
        <f t="shared" si="205"/>
        <v>-28.586208628716989</v>
      </c>
      <c r="AE355" s="16">
        <f t="shared" si="225"/>
        <v>-0.21235294924301085</v>
      </c>
      <c r="AF355" s="16">
        <f t="shared" si="226"/>
        <v>9.523445254898158E-2</v>
      </c>
      <c r="AG355" s="16">
        <f t="shared" si="206"/>
        <v>-2.223754884366564</v>
      </c>
      <c r="AH355" s="16">
        <f t="shared" si="207"/>
        <v>0.99729285498842102</v>
      </c>
      <c r="AI355" s="16">
        <f t="shared" si="208"/>
        <v>-22.77594904958255</v>
      </c>
      <c r="AJ355" s="16">
        <f t="shared" si="232"/>
        <v>4.3759563426126</v>
      </c>
      <c r="AK355" s="16">
        <f t="shared" si="233"/>
        <v>0</v>
      </c>
      <c r="AL355" s="9">
        <f t="shared" si="209"/>
        <v>0</v>
      </c>
      <c r="AM355" s="16">
        <f t="shared" si="227"/>
        <v>94.658666944367866</v>
      </c>
      <c r="AN355" s="16">
        <f t="shared" si="228"/>
        <v>59.489529522389319</v>
      </c>
      <c r="AO355" s="16">
        <f t="shared" si="229"/>
        <v>35.169137421978547</v>
      </c>
    </row>
    <row r="356" spans="1:41">
      <c r="A356" s="4">
        <v>342</v>
      </c>
      <c r="B356" s="5">
        <f t="shared" si="210"/>
        <v>5.9690260418206069</v>
      </c>
      <c r="C356" s="2">
        <f t="shared" si="211"/>
        <v>13.675037229679278</v>
      </c>
      <c r="D356" s="10">
        <f t="shared" si="212"/>
        <v>3.2250124098930928</v>
      </c>
      <c r="E356" s="5">
        <f t="shared" si="213"/>
        <v>3.5350074459358551</v>
      </c>
      <c r="F356" s="15">
        <f t="shared" si="195"/>
        <v>-2.9072949016875143</v>
      </c>
      <c r="G356" s="15">
        <f t="shared" si="196"/>
        <v>2.2853169548885472</v>
      </c>
      <c r="H356">
        <f t="shared" si="214"/>
        <v>0.39329630529463522</v>
      </c>
      <c r="I356">
        <f t="shared" si="215"/>
        <v>22.534218391471327</v>
      </c>
      <c r="J356" s="11">
        <f t="shared" si="216"/>
        <v>1.2025967212191815</v>
      </c>
      <c r="K356" s="9">
        <f t="shared" si="217"/>
        <v>68.903716582129945</v>
      </c>
      <c r="L356">
        <f t="shared" si="218"/>
        <v>2.8500539439928376</v>
      </c>
      <c r="M356" s="9">
        <f t="shared" si="219"/>
        <v>163.29606237540429</v>
      </c>
      <c r="N356" s="16">
        <f t="shared" si="220"/>
        <v>3.3010817180224254</v>
      </c>
      <c r="O356" s="16">
        <f t="shared" si="197"/>
        <v>-1.1283307421256326</v>
      </c>
      <c r="P356" s="16">
        <f t="shared" si="198"/>
        <v>2.889367590612629</v>
      </c>
      <c r="Q356" s="16">
        <f t="shared" si="221"/>
        <v>-2.0897570731286002</v>
      </c>
      <c r="R356" s="16">
        <f t="shared" si="222"/>
        <v>-2.862263207358767</v>
      </c>
      <c r="S356" s="16">
        <f t="shared" si="230"/>
        <v>-0.10774764903110463</v>
      </c>
      <c r="T356" s="16">
        <f t="shared" si="223"/>
        <v>0.27591428067331186</v>
      </c>
      <c r="U356" s="16">
        <f t="shared" si="231"/>
        <v>-0.72325760139280559</v>
      </c>
      <c r="V356" s="16">
        <f t="shared" si="224"/>
        <v>-0.99061926791803079</v>
      </c>
      <c r="W356" s="16">
        <f t="shared" si="199"/>
        <v>0.54275520088494578</v>
      </c>
      <c r="X356" s="16">
        <f t="shared" si="200"/>
        <v>0.88363962615114811</v>
      </c>
      <c r="Y356" s="9">
        <f>-(B$6/B$7)*(SIN(H356)*COS(L356)-COS(H356)*SIN(L356)*U356)/(COS(L356))^2*T356*crank</f>
        <v>0.41350350608098224</v>
      </c>
      <c r="Z356">
        <f t="shared" si="201"/>
        <v>-6.6607552663711376</v>
      </c>
      <c r="AA356" s="16">
        <f t="shared" si="202"/>
        <v>5.6837191726593268</v>
      </c>
      <c r="AB356" s="16">
        <f t="shared" si="203"/>
        <v>9.2534525264575951</v>
      </c>
      <c r="AC356" s="16">
        <f t="shared" si="204"/>
        <v>-5.4978662498128346</v>
      </c>
      <c r="AD356" s="16">
        <f t="shared" si="205"/>
        <v>-28.412018763128835</v>
      </c>
      <c r="AE356" s="16">
        <f t="shared" si="225"/>
        <v>-0.21596803460716249</v>
      </c>
      <c r="AF356" s="16">
        <f t="shared" si="226"/>
        <v>9.556816936689877E-2</v>
      </c>
      <c r="AG356" s="16">
        <f t="shared" si="206"/>
        <v>-2.2616119697736266</v>
      </c>
      <c r="AH356" s="16">
        <f t="shared" si="207"/>
        <v>1.0007875293335811</v>
      </c>
      <c r="AI356" s="16">
        <f t="shared" si="208"/>
        <v>-22.648981525088629</v>
      </c>
      <c r="AJ356" s="16">
        <f t="shared" si="232"/>
        <v>4.0106562072814977</v>
      </c>
      <c r="AK356" s="16">
        <f t="shared" si="233"/>
        <v>0</v>
      </c>
      <c r="AL356" s="9">
        <f t="shared" si="209"/>
        <v>0</v>
      </c>
      <c r="AM356" s="16">
        <f t="shared" si="227"/>
        <v>94.909901203074682</v>
      </c>
      <c r="AN356" s="16">
        <f t="shared" si="228"/>
        <v>59.489529522389319</v>
      </c>
      <c r="AO356" s="16">
        <f t="shared" si="229"/>
        <v>35.420371680685363</v>
      </c>
    </row>
    <row r="357" spans="1:41">
      <c r="A357" s="4">
        <v>343</v>
      </c>
      <c r="B357" s="5">
        <f t="shared" si="210"/>
        <v>5.9864793343405509</v>
      </c>
      <c r="C357" s="2">
        <f t="shared" si="211"/>
        <v>13.711296638654716</v>
      </c>
      <c r="D357" s="10">
        <f t="shared" si="212"/>
        <v>3.2370988795515721</v>
      </c>
      <c r="E357" s="5">
        <f t="shared" si="213"/>
        <v>3.5422593277309433</v>
      </c>
      <c r="F357" s="15">
        <f t="shared" si="195"/>
        <v>-2.9122884885831777</v>
      </c>
      <c r="G357" s="15">
        <f t="shared" si="196"/>
        <v>2.286891426788912</v>
      </c>
      <c r="H357">
        <f t="shared" si="214"/>
        <v>0.39812456806456326</v>
      </c>
      <c r="I357">
        <f t="shared" si="215"/>
        <v>22.810857470568351</v>
      </c>
      <c r="J357" s="11">
        <f t="shared" si="216"/>
        <v>1.2007241216081828</v>
      </c>
      <c r="K357" s="9">
        <f t="shared" si="217"/>
        <v>68.796424527701888</v>
      </c>
      <c r="L357">
        <f t="shared" si="218"/>
        <v>2.8465635425985525</v>
      </c>
      <c r="M357" s="9">
        <f t="shared" si="219"/>
        <v>163.09607710670517</v>
      </c>
      <c r="N357" s="16">
        <f t="shared" si="220"/>
        <v>3.2962719084388548</v>
      </c>
      <c r="O357" s="16">
        <f t="shared" si="197"/>
        <v>-1.1187540310819213</v>
      </c>
      <c r="P357" s="16">
        <f t="shared" si="198"/>
        <v>2.9044260861856213</v>
      </c>
      <c r="Q357" s="16">
        <f t="shared" si="221"/>
        <v>-2.0986264716751708</v>
      </c>
      <c r="R357" s="16">
        <f t="shared" si="222"/>
        <v>-2.9094522050700102</v>
      </c>
      <c r="S357" s="16">
        <f t="shared" si="230"/>
        <v>-0.10683314049040302</v>
      </c>
      <c r="T357" s="16">
        <f t="shared" si="223"/>
        <v>0.27735226107689331</v>
      </c>
      <c r="U357" s="16">
        <f t="shared" si="231"/>
        <v>-0.72256150075807035</v>
      </c>
      <c r="V357" s="16">
        <f t="shared" si="224"/>
        <v>-1.0017305032854149</v>
      </c>
      <c r="W357" s="16">
        <f t="shared" si="199"/>
        <v>0.55470511603094053</v>
      </c>
      <c r="X357" s="16">
        <f t="shared" si="200"/>
        <v>0.8418200596742631</v>
      </c>
      <c r="Y357" s="9">
        <f>-(B$6/B$7)*(SIN(H357)*COS(L357)-COS(H357)*SIN(L357)*U357)/(COS(L357))^2*T357*crank</f>
        <v>0.42182242200713366</v>
      </c>
      <c r="Z357">
        <f t="shared" si="201"/>
        <v>-6.6723388110597694</v>
      </c>
      <c r="AA357" s="16">
        <f t="shared" si="202"/>
        <v>5.8088583914382559</v>
      </c>
      <c r="AB357" s="16">
        <f t="shared" si="203"/>
        <v>8.8155190503906216</v>
      </c>
      <c r="AC357" s="16">
        <f t="shared" si="204"/>
        <v>-5.144602628796088</v>
      </c>
      <c r="AD357" s="16">
        <f t="shared" si="205"/>
        <v>-28.21008923378071</v>
      </c>
      <c r="AE357" s="16">
        <f t="shared" si="225"/>
        <v>-0.21956119004050487</v>
      </c>
      <c r="AF357" s="16">
        <f t="shared" si="226"/>
        <v>9.5872671717353239E-2</v>
      </c>
      <c r="AG357" s="16">
        <f t="shared" si="206"/>
        <v>-2.2992394054822753</v>
      </c>
      <c r="AH357" s="16">
        <f t="shared" si="207"/>
        <v>1.0039762704908763</v>
      </c>
      <c r="AI357" s="16">
        <f t="shared" si="208"/>
        <v>-22.500262585823627</v>
      </c>
      <c r="AJ357" s="16">
        <f t="shared" si="232"/>
        <v>3.6417145374637885</v>
      </c>
      <c r="AK357" s="16">
        <f t="shared" si="233"/>
        <v>0</v>
      </c>
      <c r="AL357" s="9">
        <f t="shared" si="209"/>
        <v>0</v>
      </c>
      <c r="AM357" s="16">
        <f t="shared" si="227"/>
        <v>95.035292951976587</v>
      </c>
      <c r="AN357" s="16">
        <f t="shared" si="228"/>
        <v>59.489529522389319</v>
      </c>
      <c r="AO357" s="16">
        <f t="shared" si="229"/>
        <v>35.545763429587268</v>
      </c>
    </row>
    <row r="358" spans="1:41">
      <c r="A358" s="4">
        <v>344</v>
      </c>
      <c r="B358" s="5">
        <f t="shared" si="210"/>
        <v>6.0039326268604931</v>
      </c>
      <c r="C358" s="2">
        <f t="shared" si="211"/>
        <v>13.747366794655381</v>
      </c>
      <c r="D358" s="10">
        <f t="shared" si="212"/>
        <v>3.249122264885127</v>
      </c>
      <c r="E358" s="5">
        <f t="shared" si="213"/>
        <v>3.5494733589310763</v>
      </c>
      <c r="F358" s="15">
        <f t="shared" si="195"/>
        <v>-2.9173087932548989</v>
      </c>
      <c r="G358" s="15">
        <f t="shared" si="196"/>
        <v>2.2883785087814967</v>
      </c>
      <c r="H358">
        <f t="shared" si="214"/>
        <v>0.4029773166614799</v>
      </c>
      <c r="I358">
        <f t="shared" si="215"/>
        <v>23.088899484209708</v>
      </c>
      <c r="J358" s="11">
        <f t="shared" si="216"/>
        <v>1.1988676584658975</v>
      </c>
      <c r="K358" s="9">
        <f t="shared" si="217"/>
        <v>68.690057024827354</v>
      </c>
      <c r="L358">
        <f t="shared" si="218"/>
        <v>2.8430588517768332</v>
      </c>
      <c r="M358" s="9">
        <f t="shared" si="219"/>
        <v>162.89527311412243</v>
      </c>
      <c r="N358" s="16">
        <f t="shared" si="220"/>
        <v>3.2913837441014189</v>
      </c>
      <c r="O358" s="16">
        <f t="shared" si="197"/>
        <v>-1.1089660784729554</v>
      </c>
      <c r="P358" s="16">
        <f t="shared" si="198"/>
        <v>2.9187485117780052</v>
      </c>
      <c r="Q358" s="16">
        <f t="shared" si="221"/>
        <v>-2.1069030234969848</v>
      </c>
      <c r="R358" s="16">
        <f t="shared" si="222"/>
        <v>-2.9562809857771488</v>
      </c>
      <c r="S358" s="16">
        <f t="shared" si="230"/>
        <v>-0.10589845986612333</v>
      </c>
      <c r="T358" s="16">
        <f t="shared" si="223"/>
        <v>0.27871995197494953</v>
      </c>
      <c r="U358" s="16">
        <f t="shared" si="231"/>
        <v>-0.72185151101405742</v>
      </c>
      <c r="V358" s="16">
        <f t="shared" si="224"/>
        <v>-1.0128590982908219</v>
      </c>
      <c r="W358" s="16">
        <f t="shared" si="199"/>
        <v>0.56696484812378234</v>
      </c>
      <c r="X358" s="16">
        <f t="shared" si="200"/>
        <v>0.79928844133442556</v>
      </c>
      <c r="Y358" s="9">
        <f>-(B$6/B$7)*(SIN(H358)*COS(L358)-COS(H358)*SIN(L358)*U358)/(COS(L358))^2*T358*crank</f>
        <v>0.43016947685940049</v>
      </c>
      <c r="Z358">
        <f t="shared" si="201"/>
        <v>-6.6815841770223487</v>
      </c>
      <c r="AA358" s="16">
        <f t="shared" si="202"/>
        <v>5.9372420056977582</v>
      </c>
      <c r="AB358" s="16">
        <f t="shared" si="203"/>
        <v>8.3701289846515596</v>
      </c>
      <c r="AC358" s="16">
        <f t="shared" si="204"/>
        <v>-4.7864337345575887</v>
      </c>
      <c r="AD358" s="16">
        <f t="shared" si="205"/>
        <v>-27.979625168975495</v>
      </c>
      <c r="AE358" s="16">
        <f t="shared" si="225"/>
        <v>-0.22312890247405975</v>
      </c>
      <c r="AF358" s="16">
        <f t="shared" si="226"/>
        <v>9.6147669262214949E-2</v>
      </c>
      <c r="AG358" s="16">
        <f t="shared" si="206"/>
        <v>-2.3366004027201988</v>
      </c>
      <c r="AH358" s="16">
        <f t="shared" si="207"/>
        <v>1.0068560380465188</v>
      </c>
      <c r="AI358" s="16">
        <f t="shared" si="208"/>
        <v>-22.329147157158431</v>
      </c>
      <c r="AJ358" s="16">
        <f t="shared" si="232"/>
        <v>3.2691169091891172</v>
      </c>
      <c r="AK358" s="16">
        <f t="shared" si="233"/>
        <v>0</v>
      </c>
      <c r="AL358" s="9">
        <f t="shared" si="209"/>
        <v>0</v>
      </c>
      <c r="AM358" s="16">
        <f t="shared" si="227"/>
        <v>95.027477461381409</v>
      </c>
      <c r="AN358" s="16">
        <f t="shared" si="228"/>
        <v>59.489529522389319</v>
      </c>
      <c r="AO358" s="16">
        <f t="shared" si="229"/>
        <v>35.53794793899209</v>
      </c>
    </row>
    <row r="359" spans="1:41">
      <c r="A359" s="4">
        <v>345</v>
      </c>
      <c r="B359" s="5">
        <f t="shared" si="210"/>
        <v>6.0213859193804371</v>
      </c>
      <c r="C359" s="2">
        <f t="shared" si="211"/>
        <v>13.783236710362344</v>
      </c>
      <c r="D359" s="10">
        <f t="shared" si="212"/>
        <v>3.2610789034541146</v>
      </c>
      <c r="E359" s="5">
        <f t="shared" si="213"/>
        <v>3.5566473420724689</v>
      </c>
      <c r="F359" s="15">
        <f t="shared" si="195"/>
        <v>-2.9223542864692424</v>
      </c>
      <c r="G359" s="15">
        <f t="shared" si="196"/>
        <v>2.2897777478867218</v>
      </c>
      <c r="H359">
        <f t="shared" si="214"/>
        <v>0.40785331383446766</v>
      </c>
      <c r="I359">
        <f t="shared" si="215"/>
        <v>23.36827354313963</v>
      </c>
      <c r="J359" s="11">
        <f t="shared" si="216"/>
        <v>1.1970276884598356</v>
      </c>
      <c r="K359" s="9">
        <f t="shared" si="217"/>
        <v>68.584634509049337</v>
      </c>
      <c r="L359">
        <f t="shared" si="218"/>
        <v>2.8395408664646817</v>
      </c>
      <c r="M359" s="9">
        <f t="shared" si="219"/>
        <v>162.69370740334713</v>
      </c>
      <c r="N359" s="16">
        <f t="shared" si="220"/>
        <v>3.2864178653740557</v>
      </c>
      <c r="O359" s="16">
        <f t="shared" si="197"/>
        <v>-1.0989613107825573</v>
      </c>
      <c r="P359" s="16">
        <f t="shared" si="198"/>
        <v>2.93232223869783</v>
      </c>
      <c r="Q359" s="16">
        <f t="shared" si="221"/>
        <v>-2.1145784695509549</v>
      </c>
      <c r="R359" s="16">
        <f t="shared" si="222"/>
        <v>-3.0027013235841746</v>
      </c>
      <c r="S359" s="16">
        <f t="shared" si="230"/>
        <v>-0.10494307492667557</v>
      </c>
      <c r="T359" s="16">
        <f t="shared" si="223"/>
        <v>0.28001614741623132</v>
      </c>
      <c r="U359" s="16">
        <f t="shared" si="231"/>
        <v>-0.72112759015529804</v>
      </c>
      <c r="V359" s="16">
        <f t="shared" si="224"/>
        <v>-1.0240011428340148</v>
      </c>
      <c r="W359" s="16">
        <f t="shared" si="199"/>
        <v>0.5795535225648033</v>
      </c>
      <c r="X359" s="16">
        <f t="shared" si="200"/>
        <v>0.75602154871918914</v>
      </c>
      <c r="Y359" s="9">
        <f>-(B$6/B$7)*(SIN(H359)*COS(L359)-COS(H359)*SIN(L359)*U359)/(COS(L359))^2*T359*crank</f>
        <v>0.43853874430245232</v>
      </c>
      <c r="Z359">
        <f t="shared" si="201"/>
        <v>-6.6884756852615164</v>
      </c>
      <c r="AA359" s="16">
        <f t="shared" si="202"/>
        <v>6.0690702961722423</v>
      </c>
      <c r="AB359" s="16">
        <f t="shared" si="203"/>
        <v>7.9170391447059423</v>
      </c>
      <c r="AC359" s="16">
        <f t="shared" si="204"/>
        <v>-4.4232584471382559</v>
      </c>
      <c r="AD359" s="16">
        <f t="shared" si="205"/>
        <v>-27.719823126922567</v>
      </c>
      <c r="AE359" s="16">
        <f t="shared" si="225"/>
        <v>-0.22666755551007109</v>
      </c>
      <c r="AF359" s="16">
        <f t="shared" si="226"/>
        <v>9.63928703960059E-2</v>
      </c>
      <c r="AG359" s="16">
        <f t="shared" si="206"/>
        <v>-2.3736570906586532</v>
      </c>
      <c r="AH359" s="16">
        <f t="shared" si="207"/>
        <v>1.0094237783150841</v>
      </c>
      <c r="AI359" s="16">
        <f t="shared" si="208"/>
        <v>-22.134981820244676</v>
      </c>
      <c r="AJ359" s="16">
        <f t="shared" si="232"/>
        <v>2.8928458925132468</v>
      </c>
      <c r="AK359" s="16">
        <f t="shared" si="233"/>
        <v>0</v>
      </c>
      <c r="AL359" s="9">
        <f t="shared" si="209"/>
        <v>0</v>
      </c>
      <c r="AM359" s="16">
        <f t="shared" si="227"/>
        <v>94.878976078140454</v>
      </c>
      <c r="AN359" s="16">
        <f t="shared" si="228"/>
        <v>59.489529522389319</v>
      </c>
      <c r="AO359" s="16">
        <f t="shared" si="229"/>
        <v>35.389446555751135</v>
      </c>
    </row>
    <row r="360" spans="1:41">
      <c r="A360" s="4">
        <v>346</v>
      </c>
      <c r="B360" s="5">
        <f t="shared" si="210"/>
        <v>6.0388392119003802</v>
      </c>
      <c r="C360" s="2">
        <f t="shared" si="211"/>
        <v>13.818895459451792</v>
      </c>
      <c r="D360" s="10">
        <f t="shared" si="212"/>
        <v>3.2729651531505972</v>
      </c>
      <c r="E360" s="5">
        <f t="shared" si="213"/>
        <v>3.5637790918903582</v>
      </c>
      <c r="F360" s="15">
        <f t="shared" si="195"/>
        <v>-2.9274234313200984</v>
      </c>
      <c r="G360" s="15">
        <f t="shared" si="196"/>
        <v>2.2910887178828001</v>
      </c>
      <c r="H360">
        <f t="shared" si="214"/>
        <v>0.41275130094164914</v>
      </c>
      <c r="I360">
        <f t="shared" si="215"/>
        <v>23.648907532490618</v>
      </c>
      <c r="J360" s="11">
        <f t="shared" si="216"/>
        <v>1.1952045778272453</v>
      </c>
      <c r="K360" s="9">
        <f t="shared" si="217"/>
        <v>68.480177964216495</v>
      </c>
      <c r="L360">
        <f t="shared" si="218"/>
        <v>2.8360105955068762</v>
      </c>
      <c r="M360" s="9">
        <f t="shared" si="219"/>
        <v>162.49143777692728</v>
      </c>
      <c r="N360" s="16">
        <f t="shared" si="220"/>
        <v>3.2813749941170913</v>
      </c>
      <c r="O360" s="16">
        <f t="shared" si="197"/>
        <v>-1.0887338164146299</v>
      </c>
      <c r="P360" s="16">
        <f t="shared" si="198"/>
        <v>2.9451342232533619</v>
      </c>
      <c r="Q360" s="16">
        <f t="shared" si="221"/>
        <v>-2.1216443781998588</v>
      </c>
      <c r="R360" s="16">
        <f t="shared" si="222"/>
        <v>-3.0486636463175851</v>
      </c>
      <c r="S360" s="16">
        <f t="shared" si="230"/>
        <v>-0.10396642115621546</v>
      </c>
      <c r="T360" s="16">
        <f t="shared" si="223"/>
        <v>0.2812396018199293</v>
      </c>
      <c r="U360" s="16">
        <f t="shared" si="231"/>
        <v>-0.72038970633269495</v>
      </c>
      <c r="V360" s="16">
        <f t="shared" si="224"/>
        <v>-1.035152701105031</v>
      </c>
      <c r="W360" s="16">
        <f t="shared" si="199"/>
        <v>0.59249075598827872</v>
      </c>
      <c r="X360" s="16">
        <f t="shared" si="200"/>
        <v>0.71199504746807185</v>
      </c>
      <c r="Y360" s="9">
        <f>-(B$6/B$7)*(SIN(H360)*COS(L360)-COS(H360)*SIN(L360)*U360)/(COS(L360))^2*T360*crank</f>
        <v>0.44692396065978457</v>
      </c>
      <c r="Z360">
        <f t="shared" si="201"/>
        <v>-6.6929981647869532</v>
      </c>
      <c r="AA360" s="16">
        <f t="shared" si="202"/>
        <v>6.2045486877754641</v>
      </c>
      <c r="AB360" s="16">
        <f t="shared" si="203"/>
        <v>7.4559947017267021</v>
      </c>
      <c r="AC360" s="16">
        <f t="shared" si="204"/>
        <v>-4.0549707818639575</v>
      </c>
      <c r="AD360" s="16">
        <f t="shared" si="205"/>
        <v>-27.429871006203193</v>
      </c>
      <c r="AE360" s="16">
        <f t="shared" si="225"/>
        <v>-0.23017342808278091</v>
      </c>
      <c r="AF360" s="16">
        <f t="shared" si="226"/>
        <v>9.6607982006409729E-2</v>
      </c>
      <c r="AG360" s="16">
        <f t="shared" si="206"/>
        <v>-2.4103705023881439</v>
      </c>
      <c r="AH360" s="16">
        <f t="shared" si="207"/>
        <v>1.0116764218315726</v>
      </c>
      <c r="AI360" s="16">
        <f t="shared" si="208"/>
        <v>-21.917104678480118</v>
      </c>
      <c r="AJ360" s="16">
        <f t="shared" si="232"/>
        <v>2.5128810469016285</v>
      </c>
      <c r="AK360" s="16">
        <f t="shared" si="233"/>
        <v>0</v>
      </c>
      <c r="AL360" s="9">
        <f t="shared" si="209"/>
        <v>0</v>
      </c>
      <c r="AM360" s="16">
        <f t="shared" si="227"/>
        <v>94.582212627109755</v>
      </c>
      <c r="AN360" s="16">
        <f t="shared" si="228"/>
        <v>59.489529522389319</v>
      </c>
      <c r="AO360" s="16">
        <f t="shared" si="229"/>
        <v>35.092683104720436</v>
      </c>
    </row>
    <row r="361" spans="1:41">
      <c r="A361" s="4">
        <v>347</v>
      </c>
      <c r="B361" s="5">
        <f t="shared" si="210"/>
        <v>6.0562925044203233</v>
      </c>
      <c r="C361" s="2">
        <f t="shared" si="211"/>
        <v>13.854332179923324</v>
      </c>
      <c r="D361" s="10">
        <f t="shared" si="212"/>
        <v>3.2847773933077744</v>
      </c>
      <c r="E361" s="5">
        <f t="shared" si="213"/>
        <v>3.5708664359846649</v>
      </c>
      <c r="F361" s="15">
        <f t="shared" si="195"/>
        <v>-2.932514683696839</v>
      </c>
      <c r="G361" s="15">
        <f t="shared" si="196"/>
        <v>2.292311019435572</v>
      </c>
      <c r="H361">
        <f t="shared" si="214"/>
        <v>0.41766999724231874</v>
      </c>
      <c r="I361">
        <f t="shared" si="215"/>
        <v>23.930728071225595</v>
      </c>
      <c r="J361" s="11">
        <f t="shared" si="216"/>
        <v>1.1933987029457449</v>
      </c>
      <c r="K361" s="9">
        <f t="shared" si="217"/>
        <v>68.376708955177833</v>
      </c>
      <c r="L361">
        <f t="shared" si="218"/>
        <v>2.8324690619503539</v>
      </c>
      <c r="M361" s="9">
        <f t="shared" si="219"/>
        <v>162.28852285113459</v>
      </c>
      <c r="N361" s="16">
        <f t="shared" si="220"/>
        <v>3.2762559359430807</v>
      </c>
      <c r="O361" s="16">
        <f t="shared" si="197"/>
        <v>-1.0782773370762899</v>
      </c>
      <c r="P361" s="16">
        <f t="shared" si="198"/>
        <v>2.9571709872873888</v>
      </c>
      <c r="Q361" s="16">
        <f t="shared" si="221"/>
        <v>-2.1280921371526507</v>
      </c>
      <c r="R361" s="16">
        <f t="shared" si="222"/>
        <v>-3.0941170210601023</v>
      </c>
      <c r="S361" s="16">
        <f t="shared" si="230"/>
        <v>-0.10296790093179441</v>
      </c>
      <c r="T361" s="16">
        <f t="shared" si="223"/>
        <v>0.28238902811683697</v>
      </c>
      <c r="U361" s="16">
        <f t="shared" si="231"/>
        <v>-0.71963783842771578</v>
      </c>
      <c r="V361" s="16">
        <f t="shared" si="224"/>
        <v>-1.0463098124394674</v>
      </c>
      <c r="W361" s="16">
        <f t="shared" si="199"/>
        <v>0.60579666089000173</v>
      </c>
      <c r="X361" s="16">
        <f t="shared" si="200"/>
        <v>0.66718348513068215</v>
      </c>
      <c r="Y361" s="9">
        <f>-(B$6/B$7)*(SIN(H361)*COS(L361)-COS(H361)*SIN(L361)*U361)/(COS(L361))^2*T361*crank</f>
        <v>0.45531851048636168</v>
      </c>
      <c r="Z361">
        <f t="shared" si="201"/>
        <v>-6.6951369630592819</v>
      </c>
      <c r="AA361" s="16">
        <f t="shared" si="202"/>
        <v>6.3438877980708552</v>
      </c>
      <c r="AB361" s="16">
        <f t="shared" si="203"/>
        <v>6.9867291182766209</v>
      </c>
      <c r="AC361" s="16">
        <f t="shared" si="204"/>
        <v>-3.6814599511713904</v>
      </c>
      <c r="AD361" s="16">
        <f t="shared" si="205"/>
        <v>-27.108948016383682</v>
      </c>
      <c r="AE361" s="16">
        <f t="shared" si="225"/>
        <v>-0.23364269310162086</v>
      </c>
      <c r="AF361" s="16">
        <f t="shared" si="226"/>
        <v>9.6792709235034483E-2</v>
      </c>
      <c r="AG361" s="16">
        <f t="shared" si="206"/>
        <v>-2.4467005607099561</v>
      </c>
      <c r="AH361" s="16">
        <f t="shared" si="207"/>
        <v>1.0136108808461242</v>
      </c>
      <c r="AI361" s="16">
        <f t="shared" si="208"/>
        <v>-21.674845271491201</v>
      </c>
      <c r="AJ361" s="16">
        <f t="shared" si="232"/>
        <v>2.1291989325577179</v>
      </c>
      <c r="AK361" s="16">
        <f t="shared" si="233"/>
        <v>0</v>
      </c>
      <c r="AL361" s="9">
        <f t="shared" si="209"/>
        <v>0</v>
      </c>
      <c r="AM361" s="16">
        <f t="shared" si="227"/>
        <v>94.129531617304195</v>
      </c>
      <c r="AN361" s="16">
        <f t="shared" si="228"/>
        <v>59.489529522389319</v>
      </c>
      <c r="AO361" s="16">
        <f t="shared" si="229"/>
        <v>34.640002094914877</v>
      </c>
    </row>
    <row r="362" spans="1:41">
      <c r="A362" s="4">
        <v>348</v>
      </c>
      <c r="B362" s="5">
        <f t="shared" si="210"/>
        <v>6.0737457969402664</v>
      </c>
      <c r="C362" s="2">
        <f t="shared" si="211"/>
        <v>13.889536077408598</v>
      </c>
      <c r="D362" s="10">
        <f t="shared" si="212"/>
        <v>3.296512025802866</v>
      </c>
      <c r="E362" s="5">
        <f t="shared" si="213"/>
        <v>3.5779072154817202</v>
      </c>
      <c r="F362" s="15">
        <f t="shared" si="195"/>
        <v>-2.9376264927546707</v>
      </c>
      <c r="G362" s="15">
        <f t="shared" si="196"/>
        <v>2.2934442802201431</v>
      </c>
      <c r="H362">
        <f t="shared" si="214"/>
        <v>0.42260809915655156</v>
      </c>
      <c r="I362">
        <f t="shared" si="215"/>
        <v>24.213660469716611</v>
      </c>
      <c r="J362" s="11">
        <f t="shared" si="216"/>
        <v>1.1916104509183811</v>
      </c>
      <c r="K362" s="9">
        <f t="shared" si="217"/>
        <v>68.274249661304168</v>
      </c>
      <c r="L362">
        <f t="shared" si="218"/>
        <v>2.8289173033519397</v>
      </c>
      <c r="M362" s="9">
        <f t="shared" si="219"/>
        <v>162.08502207359615</v>
      </c>
      <c r="N362" s="16">
        <f t="shared" si="220"/>
        <v>3.2710615824967748</v>
      </c>
      <c r="O362" s="16">
        <f t="shared" si="197"/>
        <v>-1.067585259098319</v>
      </c>
      <c r="P362" s="16">
        <f t="shared" si="198"/>
        <v>2.968418598635763</v>
      </c>
      <c r="Q362" s="16">
        <f t="shared" si="221"/>
        <v>-2.133912945528941</v>
      </c>
      <c r="R362" s="16">
        <f t="shared" si="222"/>
        <v>-3.1390091396935027</v>
      </c>
      <c r="S362" s="16">
        <f t="shared" si="230"/>
        <v>-0.10194688269452358</v>
      </c>
      <c r="T362" s="16">
        <f t="shared" si="223"/>
        <v>0.28346309588327911</v>
      </c>
      <c r="U362" s="16">
        <f t="shared" si="231"/>
        <v>-0.71887197665101976</v>
      </c>
      <c r="V362" s="16">
        <f t="shared" si="224"/>
        <v>-1.0574684921918156</v>
      </c>
      <c r="W362" s="16">
        <f t="shared" si="199"/>
        <v>0.61949184811994251</v>
      </c>
      <c r="X362" s="16">
        <f t="shared" si="200"/>
        <v>0.62156028873055624</v>
      </c>
      <c r="Y362" s="9">
        <f>-(B$6/B$7)*(SIN(H362)*COS(L362)-COS(H362)*SIN(L362)*U362)/(COS(L362))^2*T362*crank</f>
        <v>0.46371541167851177</v>
      </c>
      <c r="Z362">
        <f t="shared" si="201"/>
        <v>-6.6948779572450317</v>
      </c>
      <c r="AA362" s="16">
        <f t="shared" si="202"/>
        <v>6.4873034633745847</v>
      </c>
      <c r="AB362" s="16">
        <f t="shared" si="203"/>
        <v>6.508964122796888</v>
      </c>
      <c r="AC362" s="16">
        <f t="shared" si="204"/>
        <v>-3.3026104524050361</v>
      </c>
      <c r="AD362" s="16">
        <f t="shared" si="205"/>
        <v>-26.756224720547404</v>
      </c>
      <c r="AE362" s="16">
        <f t="shared" si="225"/>
        <v>-0.23707141608511725</v>
      </c>
      <c r="AF362" s="16">
        <f t="shared" si="226"/>
        <v>9.694675523979214E-2</v>
      </c>
      <c r="AG362" s="16">
        <f t="shared" si="206"/>
        <v>-2.482606063830445</v>
      </c>
      <c r="AH362" s="16">
        <f t="shared" si="207"/>
        <v>1.0152240468356626</v>
      </c>
      <c r="AI362" s="16">
        <f t="shared" si="208"/>
        <v>-21.407524546253345</v>
      </c>
      <c r="AJ362" s="16">
        <f t="shared" si="232"/>
        <v>1.7417731402115249</v>
      </c>
      <c r="AK362" s="16">
        <f t="shared" si="233"/>
        <v>0</v>
      </c>
      <c r="AL362" s="9">
        <f t="shared" si="209"/>
        <v>0</v>
      </c>
      <c r="AM362" s="16">
        <f t="shared" si="227"/>
        <v>93.51321839645631</v>
      </c>
      <c r="AN362" s="16">
        <f t="shared" si="228"/>
        <v>59.489529522389319</v>
      </c>
      <c r="AO362" s="16">
        <f t="shared" si="229"/>
        <v>34.023688874066991</v>
      </c>
    </row>
    <row r="363" spans="1:41">
      <c r="A363" s="4">
        <v>349</v>
      </c>
      <c r="B363" s="5">
        <f t="shared" si="210"/>
        <v>6.0911990894602104</v>
      </c>
      <c r="C363" s="2">
        <f t="shared" si="211"/>
        <v>13.924496428459415</v>
      </c>
      <c r="D363" s="10">
        <f t="shared" si="212"/>
        <v>3.3081654761531385</v>
      </c>
      <c r="E363" s="5">
        <f t="shared" si="213"/>
        <v>3.5848992856918827</v>
      </c>
      <c r="F363" s="15">
        <f t="shared" si="195"/>
        <v>-2.9427573013870352</v>
      </c>
      <c r="G363" s="15">
        <f t="shared" si="196"/>
        <v>2.2944881550343004</v>
      </c>
      <c r="H363">
        <f t="shared" si="214"/>
        <v>0.42756427949223336</v>
      </c>
      <c r="I363">
        <f t="shared" si="215"/>
        <v>24.49762868545691</v>
      </c>
      <c r="J363" s="11">
        <f t="shared" si="216"/>
        <v>1.1898402201731737</v>
      </c>
      <c r="K363" s="9">
        <f t="shared" si="217"/>
        <v>68.172822910839486</v>
      </c>
      <c r="L363">
        <f t="shared" si="218"/>
        <v>2.8253563720991539</v>
      </c>
      <c r="M363" s="9">
        <f t="shared" si="219"/>
        <v>161.88099574167529</v>
      </c>
      <c r="N363" s="16">
        <f t="shared" si="220"/>
        <v>3.2657929137590793</v>
      </c>
      <c r="O363" s="16">
        <f t="shared" si="197"/>
        <v>-1.0566506047335129</v>
      </c>
      <c r="P363" s="16">
        <f t="shared" si="198"/>
        <v>2.9788626515802452</v>
      </c>
      <c r="Q363" s="16">
        <f t="shared" si="221"/>
        <v>-2.1390978060939649</v>
      </c>
      <c r="R363" s="16">
        <f t="shared" si="222"/>
        <v>-3.1832863045813862</v>
      </c>
      <c r="S363" s="16">
        <f t="shared" si="230"/>
        <v>-0.10090270011862741</v>
      </c>
      <c r="T363" s="16">
        <f t="shared" si="223"/>
        <v>0.28446042947449585</v>
      </c>
      <c r="U363" s="16">
        <f t="shared" si="231"/>
        <v>-0.7180921231662708</v>
      </c>
      <c r="V363" s="16">
        <f t="shared" si="224"/>
        <v>-1.068624732628306</v>
      </c>
      <c r="W363" s="16">
        <f t="shared" si="199"/>
        <v>0.63359742685617548</v>
      </c>
      <c r="X363" s="16">
        <f t="shared" si="200"/>
        <v>0.57509776665221712</v>
      </c>
      <c r="Y363" s="9">
        <f>-(B$6/B$7)*(SIN(H363)*COS(L363)-COS(H363)*SIN(L363)*U363)/(COS(L363))^2*T363*crank</f>
        <v>0.4721073001442514</v>
      </c>
      <c r="Z363">
        <f t="shared" si="201"/>
        <v>-6.6922075663647815</v>
      </c>
      <c r="AA363" s="16">
        <f t="shared" si="202"/>
        <v>6.6350167384825243</v>
      </c>
      <c r="AB363" s="16">
        <f t="shared" si="203"/>
        <v>6.0224097293683414</v>
      </c>
      <c r="AC363" s="16">
        <f t="shared" si="204"/>
        <v>-2.9183021852012239</v>
      </c>
      <c r="AD363" s="16">
        <f t="shared" si="205"/>
        <v>-26.37086316289113</v>
      </c>
      <c r="AE363" s="16">
        <f t="shared" si="225"/>
        <v>-0.24045555379545824</v>
      </c>
      <c r="AF363" s="16">
        <f t="shared" si="226"/>
        <v>9.7069820960475964E-2</v>
      </c>
      <c r="AG363" s="16">
        <f t="shared" si="206"/>
        <v>-2.5180446710622566</v>
      </c>
      <c r="AH363" s="16">
        <f t="shared" si="207"/>
        <v>1.0165127880490261</v>
      </c>
      <c r="AI363" s="16">
        <f t="shared" si="208"/>
        <v>-21.114454896107475</v>
      </c>
      <c r="AJ363" s="16">
        <f t="shared" si="232"/>
        <v>1.3505743421656398</v>
      </c>
      <c r="AK363" s="16">
        <f t="shared" si="233"/>
        <v>0</v>
      </c>
      <c r="AL363" s="9">
        <f t="shared" si="209"/>
        <v>0</v>
      </c>
      <c r="AM363" s="16">
        <f t="shared" si="227"/>
        <v>92.725521408954847</v>
      </c>
      <c r="AN363" s="16">
        <f t="shared" si="228"/>
        <v>59.489529522389319</v>
      </c>
      <c r="AO363" s="16">
        <f t="shared" si="229"/>
        <v>33.235991886565529</v>
      </c>
    </row>
    <row r="364" spans="1:41">
      <c r="A364" s="4">
        <v>350</v>
      </c>
      <c r="B364" s="5">
        <f t="shared" si="210"/>
        <v>6.1086523819801526</v>
      </c>
      <c r="C364" s="2">
        <f t="shared" si="211"/>
        <v>13.959202583814172</v>
      </c>
      <c r="D364" s="10">
        <f t="shared" si="212"/>
        <v>3.3197341946047239</v>
      </c>
      <c r="E364" s="5">
        <f t="shared" si="213"/>
        <v>3.5918405167628342</v>
      </c>
      <c r="F364" s="15">
        <f t="shared" si="195"/>
        <v>-2.9479055466999191</v>
      </c>
      <c r="G364" s="15">
        <f t="shared" si="196"/>
        <v>2.2954423259036636</v>
      </c>
      <c r="H364">
        <f t="shared" si="214"/>
        <v>0.43253718663955826</v>
      </c>
      <c r="I364">
        <f t="shared" si="215"/>
        <v>24.782555276909068</v>
      </c>
      <c r="J364" s="11">
        <f t="shared" si="216"/>
        <v>1.1880884210771456</v>
      </c>
      <c r="K364" s="9">
        <f t="shared" si="217"/>
        <v>68.072452216082254</v>
      </c>
      <c r="L364">
        <f t="shared" si="218"/>
        <v>2.8217873357437946</v>
      </c>
      <c r="M364" s="9">
        <f t="shared" si="219"/>
        <v>161.67650502158446</v>
      </c>
      <c r="N364" s="16">
        <f t="shared" si="220"/>
        <v>3.2604510003746618</v>
      </c>
      <c r="O364" s="16">
        <f t="shared" si="197"/>
        <v>-1.045466023480534</v>
      </c>
      <c r="P364" s="16">
        <f t="shared" si="198"/>
        <v>2.9884882473769703</v>
      </c>
      <c r="Q364" s="16">
        <f t="shared" si="221"/>
        <v>-2.1436375177165958</v>
      </c>
      <c r="R364" s="16">
        <f t="shared" si="222"/>
        <v>-3.2268934145455073</v>
      </c>
      <c r="S364" s="16">
        <f t="shared" si="230"/>
        <v>-9.9834651282932702E-2</v>
      </c>
      <c r="T364" s="16">
        <f t="shared" si="223"/>
        <v>0.28537960616524782</v>
      </c>
      <c r="U364" s="16">
        <f t="shared" si="231"/>
        <v>-0.71729829273984613</v>
      </c>
      <c r="V364" s="16">
        <f t="shared" si="224"/>
        <v>-1.0797745038407924</v>
      </c>
      <c r="W364" s="16">
        <f t="shared" si="199"/>
        <v>0.64813500163312376</v>
      </c>
      <c r="X364" s="16">
        <f t="shared" si="200"/>
        <v>0.52776711554333511</v>
      </c>
      <c r="Y364" s="9">
        <f>-(B$6/B$7)*(SIN(H364)*COS(L364)-COS(H364)*SIN(L364)*U364)/(COS(L364))^2*T364*crank</f>
        <v>0.48048641406360287</v>
      </c>
      <c r="Z364">
        <f t="shared" si="201"/>
        <v>-6.6871127644235262</v>
      </c>
      <c r="AA364" s="16">
        <f t="shared" si="202"/>
        <v>6.7872538655501007</v>
      </c>
      <c r="AB364" s="16">
        <f t="shared" si="203"/>
        <v>5.5267643099907238</v>
      </c>
      <c r="AC364" s="16">
        <f t="shared" si="204"/>
        <v>-2.5284106024784778</v>
      </c>
      <c r="AD364" s="16">
        <f t="shared" si="205"/>
        <v>-25.952017096029465</v>
      </c>
      <c r="AE364" s="16">
        <f t="shared" si="225"/>
        <v>-0.24379095288545821</v>
      </c>
      <c r="AF364" s="16">
        <f t="shared" si="226"/>
        <v>9.7161604889347386E-2</v>
      </c>
      <c r="AG364" s="16">
        <f t="shared" si="206"/>
        <v>-2.5529728886553698</v>
      </c>
      <c r="AH364" s="16">
        <f t="shared" si="207"/>
        <v>1.0174739471045597</v>
      </c>
      <c r="AI364" s="16">
        <f t="shared" si="208"/>
        <v>-20.794940279672993</v>
      </c>
      <c r="AJ364" s="16">
        <f t="shared" si="232"/>
        <v>0.95557036770528136</v>
      </c>
      <c r="AK364" s="16">
        <f t="shared" si="233"/>
        <v>0</v>
      </c>
      <c r="AL364" s="9">
        <f t="shared" si="209"/>
        <v>0</v>
      </c>
      <c r="AM364" s="16">
        <f t="shared" si="227"/>
        <v>91.758676723704497</v>
      </c>
      <c r="AN364" s="16">
        <f t="shared" si="228"/>
        <v>59.489529522389319</v>
      </c>
      <c r="AO364" s="16">
        <f t="shared" si="229"/>
        <v>32.269147201315178</v>
      </c>
    </row>
    <row r="365" spans="1:41">
      <c r="A365" s="4">
        <v>351</v>
      </c>
      <c r="B365" s="5">
        <f t="shared" si="210"/>
        <v>6.1261056745000966</v>
      </c>
      <c r="C365" s="2">
        <f t="shared" si="211"/>
        <v>13.993643971641749</v>
      </c>
      <c r="D365" s="10">
        <f t="shared" si="212"/>
        <v>3.3312146572139163</v>
      </c>
      <c r="E365" s="5">
        <f t="shared" si="213"/>
        <v>3.5987287943283497</v>
      </c>
      <c r="F365" s="15">
        <f t="shared" si="195"/>
        <v>-2.9530696604879294</v>
      </c>
      <c r="G365" s="15">
        <f t="shared" si="196"/>
        <v>2.2963065021785427</v>
      </c>
      <c r="H365">
        <f t="shared" si="214"/>
        <v>0.43752544373320895</v>
      </c>
      <c r="I365">
        <f t="shared" si="215"/>
        <v>25.068361355501445</v>
      </c>
      <c r="J365" s="11">
        <f t="shared" si="216"/>
        <v>1.1863554765647633</v>
      </c>
      <c r="K365" s="9">
        <f t="shared" si="217"/>
        <v>67.97316180939238</v>
      </c>
      <c r="L365">
        <f t="shared" si="218"/>
        <v>2.8182112773478534</v>
      </c>
      <c r="M365" s="9">
        <f t="shared" si="219"/>
        <v>161.47161196820471</v>
      </c>
      <c r="N365" s="16">
        <f t="shared" si="220"/>
        <v>3.2550370060025529</v>
      </c>
      <c r="O365" s="16">
        <f t="shared" si="197"/>
        <v>-1.0340237834887509</v>
      </c>
      <c r="P365" s="16">
        <f t="shared" si="198"/>
        <v>2.9972799749546937</v>
      </c>
      <c r="Q365" s="16">
        <f t="shared" si="221"/>
        <v>-2.1475226681100668</v>
      </c>
      <c r="R365" s="16">
        <f t="shared" si="222"/>
        <v>-3.2697739513152406</v>
      </c>
      <c r="S365" s="16">
        <f t="shared" si="230"/>
        <v>-9.8741997850091065E-2</v>
      </c>
      <c r="T365" s="16">
        <f t="shared" si="223"/>
        <v>0.28621915430663503</v>
      </c>
      <c r="U365" s="16">
        <f t="shared" si="231"/>
        <v>-0.71649051341709513</v>
      </c>
      <c r="V365" s="16">
        <f t="shared" si="224"/>
        <v>-1.0909137546834162</v>
      </c>
      <c r="W365" s="16">
        <f t="shared" si="199"/>
        <v>0.66312666594902536</v>
      </c>
      <c r="X365" s="16">
        <f t="shared" si="200"/>
        <v>0.47953843300443899</v>
      </c>
      <c r="Y365" s="9">
        <f>-(B$6/B$7)*(SIN(H365)*COS(L365)-COS(H365)*SIN(L365)*U365)/(COS(L365))^2*T365*crank</f>
        <v>0.48884457777570511</v>
      </c>
      <c r="Z365">
        <f t="shared" si="201"/>
        <v>-6.6795810946204561</v>
      </c>
      <c r="AA365" s="16">
        <f t="shared" si="202"/>
        <v>6.9442462071498365</v>
      </c>
      <c r="AB365" s="16">
        <f t="shared" si="203"/>
        <v>5.021714727469023</v>
      </c>
      <c r="AC365" s="16">
        <f t="shared" si="204"/>
        <v>-2.1328068994861655</v>
      </c>
      <c r="AD365" s="16">
        <f t="shared" si="205"/>
        <v>-25.498832324284084</v>
      </c>
      <c r="AE365" s="16">
        <f t="shared" si="225"/>
        <v>-0.24707334857168306</v>
      </c>
      <c r="AF365" s="16">
        <f t="shared" si="226"/>
        <v>9.7221802848805869E-2</v>
      </c>
      <c r="AG365" s="16">
        <f t="shared" si="206"/>
        <v>-2.5873460559020991</v>
      </c>
      <c r="AH365" s="16">
        <f t="shared" si="207"/>
        <v>1.0181043386618791</v>
      </c>
      <c r="AI365" s="16">
        <f t="shared" si="208"/>
        <v>-20.448276433012431</v>
      </c>
      <c r="AJ365" s="16">
        <f t="shared" si="232"/>
        <v>0.55672630630916764</v>
      </c>
      <c r="AK365" s="16">
        <f t="shared" si="233"/>
        <v>0</v>
      </c>
      <c r="AL365" s="9">
        <f t="shared" si="209"/>
        <v>0</v>
      </c>
      <c r="AM365" s="16">
        <f t="shared" si="227"/>
        <v>90.60493501021999</v>
      </c>
      <c r="AN365" s="16">
        <f t="shared" si="228"/>
        <v>59.489529522389319</v>
      </c>
      <c r="AO365" s="16">
        <f t="shared" si="229"/>
        <v>31.115405487830671</v>
      </c>
    </row>
    <row r="366" spans="1:41">
      <c r="A366" s="4">
        <v>352</v>
      </c>
      <c r="B366" s="5">
        <f t="shared" si="210"/>
        <v>6.1435589670200397</v>
      </c>
      <c r="C366" s="2">
        <f t="shared" si="211"/>
        <v>14.027810100761764</v>
      </c>
      <c r="D366" s="10">
        <f t="shared" si="212"/>
        <v>3.3426033669205881</v>
      </c>
      <c r="E366" s="5">
        <f t="shared" si="213"/>
        <v>3.6055620201523526</v>
      </c>
      <c r="F366" s="15">
        <f t="shared" si="195"/>
        <v>-2.9582480697119791</v>
      </c>
      <c r="G366" s="15">
        <f t="shared" si="196"/>
        <v>2.2970804206224722</v>
      </c>
      <c r="H366">
        <f t="shared" si="214"/>
        <v>0.44252764778257037</v>
      </c>
      <c r="I366">
        <f t="shared" si="215"/>
        <v>25.354966535793107</v>
      </c>
      <c r="J366" s="11">
        <f t="shared" si="216"/>
        <v>1.1846418227805833</v>
      </c>
      <c r="K366" s="9">
        <f t="shared" si="217"/>
        <v>67.874976680012239</v>
      </c>
      <c r="L366">
        <f t="shared" si="218"/>
        <v>2.8146292958412573</v>
      </c>
      <c r="M366" s="9">
        <f t="shared" si="219"/>
        <v>161.26637954558282</v>
      </c>
      <c r="N366" s="16">
        <f t="shared" si="220"/>
        <v>3.24955218968881</v>
      </c>
      <c r="O366" s="16">
        <f t="shared" si="197"/>
        <v>-1.0223157631082904</v>
      </c>
      <c r="P366" s="16">
        <f t="shared" si="198"/>
        <v>3.0052218918912081</v>
      </c>
      <c r="Q366" s="16">
        <f t="shared" si="221"/>
        <v>-2.1507436269228806</v>
      </c>
      <c r="R366" s="16">
        <f t="shared" si="222"/>
        <v>-3.3118699666582088</v>
      </c>
      <c r="S366" s="16">
        <f t="shared" si="230"/>
        <v>-9.7623964259668503E-2</v>
      </c>
      <c r="T366" s="16">
        <f t="shared" si="223"/>
        <v>0.28697755150947796</v>
      </c>
      <c r="U366" s="16">
        <f t="shared" si="231"/>
        <v>-0.71566882722573344</v>
      </c>
      <c r="V366" s="16">
        <f t="shared" si="224"/>
        <v>-1.1020384137339105</v>
      </c>
      <c r="W366" s="16">
        <f t="shared" si="199"/>
        <v>0.67859499192531469</v>
      </c>
      <c r="X366" s="16">
        <f t="shared" si="200"/>
        <v>0.43038073692660755</v>
      </c>
      <c r="Y366" s="9">
        <f>-(B$6/B$7)*(SIN(H366)*COS(L366)-COS(H366)*SIN(L366)*U366)/(COS(L366))^2*T366*crank</f>
        <v>0.49717318533763866</v>
      </c>
      <c r="Z366">
        <f t="shared" si="201"/>
        <v>-6.6696006847436982</v>
      </c>
      <c r="AA366" s="16">
        <f t="shared" si="202"/>
        <v>7.106230137984646</v>
      </c>
      <c r="AB366" s="16">
        <f t="shared" si="203"/>
        <v>4.5069365379173059</v>
      </c>
      <c r="AC366" s="16">
        <f t="shared" si="204"/>
        <v>-1.7313582458341288</v>
      </c>
      <c r="AD366" s="16">
        <f t="shared" si="205"/>
        <v>-25.010447181010147</v>
      </c>
      <c r="AE366" s="16">
        <f t="shared" si="225"/>
        <v>-0.25029836334973282</v>
      </c>
      <c r="AF366" s="16">
        <f t="shared" si="226"/>
        <v>9.7250107778502834E-2</v>
      </c>
      <c r="AG366" s="16">
        <f t="shared" si="206"/>
        <v>-2.6211183316835647</v>
      </c>
      <c r="AH366" s="16">
        <f t="shared" si="207"/>
        <v>1.0184007471925338</v>
      </c>
      <c r="AI366" s="16">
        <f t="shared" si="208"/>
        <v>-20.073751189877743</v>
      </c>
      <c r="AJ366" s="16">
        <f t="shared" si="232"/>
        <v>0.15400464245798173</v>
      </c>
      <c r="AK366" s="16">
        <f t="shared" si="233"/>
        <v>0</v>
      </c>
      <c r="AL366" s="9">
        <f t="shared" si="209"/>
        <v>0</v>
      </c>
      <c r="AM366" s="16">
        <f t="shared" si="227"/>
        <v>89.256591153075391</v>
      </c>
      <c r="AN366" s="16">
        <f t="shared" si="228"/>
        <v>59.489529522389319</v>
      </c>
      <c r="AO366" s="16">
        <f t="shared" si="229"/>
        <v>29.767061630686072</v>
      </c>
    </row>
    <row r="367" spans="1:41">
      <c r="A367" s="4">
        <v>353</v>
      </c>
      <c r="B367" s="5">
        <f t="shared" si="210"/>
        <v>6.1610122595399828</v>
      </c>
      <c r="C367" s="2">
        <f t="shared" si="211"/>
        <v>14.061690563840319</v>
      </c>
      <c r="D367" s="10">
        <f t="shared" si="212"/>
        <v>3.3538968546134398</v>
      </c>
      <c r="E367" s="5">
        <f t="shared" si="213"/>
        <v>3.6123381127680636</v>
      </c>
      <c r="F367" s="15">
        <f t="shared" si="195"/>
        <v>-2.9634391969784541</v>
      </c>
      <c r="G367" s="15">
        <f t="shared" si="196"/>
        <v>2.2977638454923981</v>
      </c>
      <c r="H367">
        <f t="shared" si="214"/>
        <v>0.44754236877056947</v>
      </c>
      <c r="I367">
        <f t="shared" si="215"/>
        <v>25.642288883841129</v>
      </c>
      <c r="J367" s="11">
        <f t="shared" si="216"/>
        <v>1.1829479097358107</v>
      </c>
      <c r="K367" s="9">
        <f t="shared" si="217"/>
        <v>67.777922611684616</v>
      </c>
      <c r="L367">
        <f t="shared" si="218"/>
        <v>2.8110425063907734</v>
      </c>
      <c r="M367" s="9">
        <f t="shared" si="219"/>
        <v>161.06087164806806</v>
      </c>
      <c r="N367" s="16">
        <f t="shared" si="220"/>
        <v>3.2439979082598818</v>
      </c>
      <c r="O367" s="16">
        <f t="shared" si="197"/>
        <v>-1.0103334426592459</v>
      </c>
      <c r="P367" s="16">
        <f t="shared" si="198"/>
        <v>3.0122975057921835</v>
      </c>
      <c r="Q367" s="16">
        <f t="shared" si="221"/>
        <v>-2.1532905392559938</v>
      </c>
      <c r="R367" s="16">
        <f t="shared" si="222"/>
        <v>-3.3531220704319731</v>
      </c>
      <c r="S367" s="16">
        <f t="shared" si="230"/>
        <v>-9.6479736942162581E-2</v>
      </c>
      <c r="T367" s="16">
        <f t="shared" si="223"/>
        <v>0.28765322286612793</v>
      </c>
      <c r="U367" s="16">
        <f t="shared" si="231"/>
        <v>-0.71483329090687364</v>
      </c>
      <c r="V367" s="16">
        <f t="shared" si="224"/>
        <v>-1.1131443902816494</v>
      </c>
      <c r="W367" s="16">
        <f t="shared" si="199"/>
        <v>0.69456301543416921</v>
      </c>
      <c r="X367" s="16">
        <f t="shared" si="200"/>
        <v>0.3802619924318979</v>
      </c>
      <c r="Y367" s="9">
        <f>-(B$6/B$7)*(SIN(H367)*COS(L367)-COS(H367)*SIN(L367)*U367)/(COS(L367))^2*T367*crank</f>
        <v>0.50546318380912147</v>
      </c>
      <c r="Z367">
        <f t="shared" si="201"/>
        <v>-6.6571602638645402</v>
      </c>
      <c r="AA367" s="16">
        <f t="shared" si="202"/>
        <v>7.2734468891438677</v>
      </c>
      <c r="AB367" s="16">
        <f t="shared" si="203"/>
        <v>3.9820942728782267</v>
      </c>
      <c r="AC367" s="16">
        <f t="shared" si="204"/>
        <v>-1.3239280659249641</v>
      </c>
      <c r="AD367" s="16">
        <f t="shared" si="205"/>
        <v>-24.485993159925073</v>
      </c>
      <c r="AE367" s="16">
        <f t="shared" si="225"/>
        <v>-0.25346150577017917</v>
      </c>
      <c r="AF367" s="16">
        <f t="shared" si="226"/>
        <v>9.7246209534578285E-2</v>
      </c>
      <c r="AG367" s="16">
        <f t="shared" si="206"/>
        <v>-2.6542426816513398</v>
      </c>
      <c r="AH367" s="16">
        <f t="shared" si="207"/>
        <v>1.0183599248776161</v>
      </c>
      <c r="AI367" s="16">
        <f t="shared" si="208"/>
        <v>-19.670644926458984</v>
      </c>
      <c r="AJ367" s="16">
        <f t="shared" si="232"/>
        <v>-0.25263457378333709</v>
      </c>
      <c r="AK367" s="16">
        <f t="shared" si="233"/>
        <v>0</v>
      </c>
      <c r="AL367" s="9">
        <f t="shared" si="209"/>
        <v>0</v>
      </c>
      <c r="AM367" s="16">
        <f t="shared" si="227"/>
        <v>88.148236290981515</v>
      </c>
      <c r="AN367" s="16">
        <f t="shared" si="228"/>
        <v>59.489529522389319</v>
      </c>
      <c r="AO367" s="16">
        <f t="shared" si="229"/>
        <v>28.658706768592197</v>
      </c>
    </row>
    <row r="368" spans="1:41">
      <c r="A368" s="4">
        <v>354</v>
      </c>
      <c r="B368" s="5">
        <f t="shared" si="210"/>
        <v>6.1784655520599268</v>
      </c>
      <c r="C368" s="2">
        <f t="shared" si="211"/>
        <v>14.09527504056015</v>
      </c>
      <c r="D368" s="10">
        <f t="shared" si="212"/>
        <v>3.3650916801867168</v>
      </c>
      <c r="E368" s="5">
        <f t="shared" si="213"/>
        <v>3.6190550081120301</v>
      </c>
      <c r="F368" s="15">
        <f t="shared" si="195"/>
        <v>-2.9686414610197027</v>
      </c>
      <c r="G368" s="15">
        <f t="shared" si="196"/>
        <v>2.2983565686104832</v>
      </c>
      <c r="H368">
        <f t="shared" si="214"/>
        <v>0.45256814872189899</v>
      </c>
      <c r="I368">
        <f t="shared" si="215"/>
        <v>25.930244863813776</v>
      </c>
      <c r="J368" s="11">
        <f t="shared" si="216"/>
        <v>1.1812742019783415</v>
      </c>
      <c r="K368" s="9">
        <f t="shared" si="217"/>
        <v>67.68202622104333</v>
      </c>
      <c r="L368">
        <f t="shared" si="218"/>
        <v>2.8074520407793107</v>
      </c>
      <c r="M368" s="9">
        <f t="shared" si="219"/>
        <v>160.85515312204438</v>
      </c>
      <c r="N368" s="16">
        <f t="shared" si="220"/>
        <v>3.2383756187349464</v>
      </c>
      <c r="O368" s="16">
        <f t="shared" si="197"/>
        <v>-0.99806789650461736</v>
      </c>
      <c r="P368" s="16">
        <f t="shared" si="198"/>
        <v>3.0184897562141075</v>
      </c>
      <c r="Q368" s="16">
        <f t="shared" si="221"/>
        <v>-2.1551533196917934</v>
      </c>
      <c r="R368" s="16">
        <f t="shared" si="222"/>
        <v>-3.3934694198313009</v>
      </c>
      <c r="S368" s="16">
        <f t="shared" si="230"/>
        <v>-9.5308463562024034E-2</v>
      </c>
      <c r="T368" s="16">
        <f t="shared" si="223"/>
        <v>0.28824453922423521</v>
      </c>
      <c r="U368" s="16">
        <f t="shared" si="231"/>
        <v>-0.7139839766741034</v>
      </c>
      <c r="V368" s="16">
        <f t="shared" si="224"/>
        <v>-1.1242275753446669</v>
      </c>
      <c r="W368" s="16">
        <f t="shared" si="199"/>
        <v>0.71105421604985686</v>
      </c>
      <c r="X368" s="16">
        <f t="shared" si="200"/>
        <v>0.32914914747332902</v>
      </c>
      <c r="Y368" s="9">
        <f>-(B$6/B$7)*(SIN(H368)*COS(L368)-COS(H368)*SIN(L368)*U368)/(COS(L368))^2*T368*crank</f>
        <v>0.51370505632736085</v>
      </c>
      <c r="Z368">
        <f t="shared" si="201"/>
        <v>-6.6422491804550212</v>
      </c>
      <c r="AA368" s="16">
        <f t="shared" si="202"/>
        <v>7.4461423381542664</v>
      </c>
      <c r="AB368" s="16">
        <f t="shared" si="203"/>
        <v>3.4468418121251796</v>
      </c>
      <c r="AC368" s="16">
        <f t="shared" si="204"/>
        <v>-0.91037637374817848</v>
      </c>
      <c r="AD368" s="16">
        <f t="shared" si="205"/>
        <v>-23.924595722467142</v>
      </c>
      <c r="AE368" s="16">
        <f t="shared" si="225"/>
        <v>-0.2565581692963757</v>
      </c>
      <c r="AF368" s="16">
        <f t="shared" si="226"/>
        <v>9.7209794704044977E-2</v>
      </c>
      <c r="AG368" s="16">
        <f t="shared" si="206"/>
        <v>-2.6866708662664678</v>
      </c>
      <c r="AH368" s="16">
        <f t="shared" si="207"/>
        <v>1.017978589663999</v>
      </c>
      <c r="AI368" s="16">
        <f t="shared" si="208"/>
        <v>-19.238231148772968</v>
      </c>
      <c r="AJ368" s="16">
        <f t="shared" si="232"/>
        <v>-0.66323351582367185</v>
      </c>
      <c r="AK368" s="16">
        <f t="shared" si="233"/>
        <v>0</v>
      </c>
      <c r="AL368" s="9">
        <f t="shared" si="209"/>
        <v>0</v>
      </c>
      <c r="AM368" s="16">
        <f t="shared" si="227"/>
        <v>87.106205691864886</v>
      </c>
      <c r="AN368" s="16">
        <f t="shared" si="228"/>
        <v>59.489529522389319</v>
      </c>
      <c r="AO368" s="16">
        <f t="shared" si="229"/>
        <v>27.616676169475568</v>
      </c>
    </row>
    <row r="369" spans="1:41">
      <c r="A369" s="4">
        <v>355</v>
      </c>
      <c r="B369" s="5">
        <f t="shared" si="210"/>
        <v>6.1959188445798699</v>
      </c>
      <c r="C369" s="2">
        <f t="shared" si="211"/>
        <v>14.128553300764308</v>
      </c>
      <c r="D369" s="10">
        <f t="shared" si="212"/>
        <v>3.3761844335881026</v>
      </c>
      <c r="E369" s="5">
        <f t="shared" si="213"/>
        <v>3.6257106601528619</v>
      </c>
      <c r="F369" s="15">
        <f t="shared" si="195"/>
        <v>-2.9738532771757011</v>
      </c>
      <c r="G369" s="15">
        <f t="shared" si="196"/>
        <v>2.2988584094275248</v>
      </c>
      <c r="H369">
        <f t="shared" si="214"/>
        <v>0.45760350074168571</v>
      </c>
      <c r="I369">
        <f t="shared" si="215"/>
        <v>26.218749282910228</v>
      </c>
      <c r="J369" s="11">
        <f t="shared" si="216"/>
        <v>1.1796211792756877</v>
      </c>
      <c r="K369" s="9">
        <f t="shared" si="217"/>
        <v>67.587314996741952</v>
      </c>
      <c r="L369">
        <f t="shared" si="218"/>
        <v>2.8038590477946759</v>
      </c>
      <c r="M369" s="9">
        <f t="shared" si="219"/>
        <v>160.6492897882047</v>
      </c>
      <c r="N369" s="16">
        <f t="shared" si="220"/>
        <v>3.2326868807549447</v>
      </c>
      <c r="O369" s="16">
        <f t="shared" si="197"/>
        <v>-0.98550978552347124</v>
      </c>
      <c r="P369" s="16">
        <f t="shared" si="198"/>
        <v>3.0237809972925862</v>
      </c>
      <c r="Q369" s="16">
        <f t="shared" si="221"/>
        <v>-2.1563216469308926</v>
      </c>
      <c r="R369" s="16">
        <f t="shared" si="222"/>
        <v>-3.432849710144513</v>
      </c>
      <c r="S369" s="16">
        <f t="shared" si="230"/>
        <v>-9.4109252298896412E-2</v>
      </c>
      <c r="T369" s="16">
        <f t="shared" si="223"/>
        <v>0.2887498155278736</v>
      </c>
      <c r="U369" s="16">
        <f t="shared" si="231"/>
        <v>-0.71312097300089061</v>
      </c>
      <c r="V369" s="16">
        <f t="shared" si="224"/>
        <v>-1.1352838427181717</v>
      </c>
      <c r="W369" s="16">
        <f t="shared" si="199"/>
        <v>0.72809249111447161</v>
      </c>
      <c r="X369" s="16">
        <f t="shared" si="200"/>
        <v>0.2770081782601706</v>
      </c>
      <c r="Y369" s="9">
        <f>-(B$6/B$7)*(SIN(H369)*COS(L369)-COS(H369)*SIN(L369)*U369)/(COS(L369))^2*T369*crank</f>
        <v>0.52188880504791257</v>
      </c>
      <c r="Z369">
        <f t="shared" si="201"/>
        <v>-6.6248574220630712</v>
      </c>
      <c r="AA369" s="16">
        <f t="shared" si="202"/>
        <v>7.6245667373970525</v>
      </c>
      <c r="AB369" s="16">
        <f t="shared" si="203"/>
        <v>2.9008228593548129</v>
      </c>
      <c r="AC369" s="16">
        <f t="shared" si="204"/>
        <v>-0.49056016856271656</v>
      </c>
      <c r="AD369" s="16">
        <f t="shared" si="205"/>
        <v>-23.32537530542011</v>
      </c>
      <c r="AE369" s="16">
        <f t="shared" si="225"/>
        <v>-0.2595836312684271</v>
      </c>
      <c r="AF369" s="16">
        <f t="shared" si="226"/>
        <v>9.714054643773061E-2</v>
      </c>
      <c r="AG369" s="16">
        <f t="shared" si="206"/>
        <v>-2.7183534299501746</v>
      </c>
      <c r="AH369" s="16">
        <f t="shared" si="207"/>
        <v>1.0172534235149089</v>
      </c>
      <c r="AI369" s="16">
        <f t="shared" si="208"/>
        <v>-18.775777242671026</v>
      </c>
      <c r="AJ369" s="16">
        <f t="shared" si="232"/>
        <v>-1.0778363242282043</v>
      </c>
      <c r="AK369" s="16">
        <f t="shared" si="233"/>
        <v>0</v>
      </c>
      <c r="AL369" s="9">
        <f t="shared" si="209"/>
        <v>0</v>
      </c>
      <c r="AM369" s="16">
        <f t="shared" si="227"/>
        <v>85.852890900857602</v>
      </c>
      <c r="AN369" s="16">
        <f t="shared" si="228"/>
        <v>59.489529522389319</v>
      </c>
      <c r="AO369" s="16">
        <f t="shared" si="229"/>
        <v>26.363361378468284</v>
      </c>
    </row>
    <row r="370" spans="1:41">
      <c r="A370" s="4">
        <v>356</v>
      </c>
      <c r="B370" s="5">
        <f t="shared" si="210"/>
        <v>6.2133721370998138</v>
      </c>
      <c r="C370" s="2">
        <f t="shared" si="211"/>
        <v>14.161515207572364</v>
      </c>
      <c r="D370" s="10">
        <f t="shared" si="212"/>
        <v>3.3871717358574549</v>
      </c>
      <c r="E370" s="5">
        <f t="shared" si="213"/>
        <v>3.632303041514473</v>
      </c>
      <c r="F370" s="15">
        <f t="shared" si="195"/>
        <v>-2.9790730578767612</v>
      </c>
      <c r="G370" s="15">
        <f t="shared" si="196"/>
        <v>2.2992692150779486</v>
      </c>
      <c r="H370">
        <f t="shared" si="214"/>
        <v>0.46264690802591318</v>
      </c>
      <c r="I370">
        <f t="shared" si="215"/>
        <v>26.507715234661998</v>
      </c>
      <c r="J370" s="11">
        <f t="shared" si="216"/>
        <v>1.1779893373100494</v>
      </c>
      <c r="K370" s="9">
        <f t="shared" si="217"/>
        <v>67.49381733927855</v>
      </c>
      <c r="L370">
        <f t="shared" si="218"/>
        <v>2.8002646936266946</v>
      </c>
      <c r="M370" s="9">
        <f t="shared" si="219"/>
        <v>160.44334846430411</v>
      </c>
      <c r="N370" s="16">
        <f t="shared" si="220"/>
        <v>3.2269333590255336</v>
      </c>
      <c r="O370" s="16">
        <f t="shared" si="197"/>
        <v>-0.97264935009368314</v>
      </c>
      <c r="P370" s="16">
        <f t="shared" si="198"/>
        <v>3.0281529812583798</v>
      </c>
      <c r="Q370" s="16">
        <f t="shared" si="221"/>
        <v>-2.1567849591440043</v>
      </c>
      <c r="R370" s="16">
        <f t="shared" si="222"/>
        <v>-3.4711991673742677</v>
      </c>
      <c r="S370" s="16">
        <f t="shared" si="230"/>
        <v>-9.2881171177517471E-2</v>
      </c>
      <c r="T370" s="16">
        <f t="shared" si="223"/>
        <v>0.28916730924343836</v>
      </c>
      <c r="U370" s="16">
        <f t="shared" si="231"/>
        <v>-0.71224438543647495</v>
      </c>
      <c r="V370" s="16">
        <f t="shared" si="224"/>
        <v>-1.1463090500572319</v>
      </c>
      <c r="W370" s="16">
        <f t="shared" si="199"/>
        <v>0.74570212313964368</v>
      </c>
      <c r="X370" s="16">
        <f t="shared" si="200"/>
        <v>0.22380414579011149</v>
      </c>
      <c r="Y370" s="9">
        <f>-(B$6/B$7)*(SIN(H370)*COS(L370)-COS(H370)*SIN(L370)*U370)/(COS(L370))^2*T370*crank</f>
        <v>0.53000393404002577</v>
      </c>
      <c r="Z370">
        <f t="shared" si="201"/>
        <v>-6.6049756366893844</v>
      </c>
      <c r="AA370" s="16">
        <f t="shared" si="202"/>
        <v>7.808974372739387</v>
      </c>
      <c r="AB370" s="16">
        <f t="shared" si="203"/>
        <v>2.343671534190511</v>
      </c>
      <c r="AC370" s="16">
        <f t="shared" si="204"/>
        <v>-6.4333898592507044E-2</v>
      </c>
      <c r="AD370" s="16">
        <f t="shared" si="205"/>
        <v>-22.687448555384023</v>
      </c>
      <c r="AE370" s="16">
        <f t="shared" si="225"/>
        <v>-0.26253305200089888</v>
      </c>
      <c r="AF370" s="16">
        <f t="shared" si="226"/>
        <v>9.7038144305601232E-2</v>
      </c>
      <c r="AG370" s="16">
        <f t="shared" si="206"/>
        <v>-2.7492396916351036</v>
      </c>
      <c r="AH370" s="16">
        <f t="shared" si="207"/>
        <v>1.0161810708948769</v>
      </c>
      <c r="AI370" s="16">
        <f t="shared" si="208"/>
        <v>-18.28254540840144</v>
      </c>
      <c r="AJ370" s="16">
        <f t="shared" si="232"/>
        <v>-1.4964887995559588</v>
      </c>
      <c r="AK370" s="16">
        <f t="shared" si="233"/>
        <v>0</v>
      </c>
      <c r="AL370" s="9">
        <f t="shared" si="209"/>
        <v>0</v>
      </c>
      <c r="AM370" s="16">
        <f t="shared" si="227"/>
        <v>84.380441165132851</v>
      </c>
      <c r="AN370" s="16">
        <f t="shared" si="228"/>
        <v>59.489529522389319</v>
      </c>
      <c r="AO370" s="16">
        <f t="shared" si="229"/>
        <v>24.890911642743532</v>
      </c>
    </row>
    <row r="371" spans="1:41">
      <c r="A371" s="4">
        <v>357</v>
      </c>
      <c r="B371" s="5">
        <f t="shared" si="210"/>
        <v>6.2308254296197561</v>
      </c>
      <c r="C371" s="2">
        <f t="shared" si="211"/>
        <v>14.194150720468187</v>
      </c>
      <c r="D371" s="10">
        <f t="shared" si="212"/>
        <v>3.3980502401560622</v>
      </c>
      <c r="E371" s="5">
        <f t="shared" si="213"/>
        <v>3.6388301440936375</v>
      </c>
      <c r="F371" s="15">
        <f t="shared" si="195"/>
        <v>-2.9842992131271155</v>
      </c>
      <c r="G371" s="15">
        <f t="shared" si="196"/>
        <v>2.2995888604263737</v>
      </c>
      <c r="H371">
        <f t="shared" si="214"/>
        <v>0.46769682284525455</v>
      </c>
      <c r="I371">
        <f t="shared" si="215"/>
        <v>26.797054040710826</v>
      </c>
      <c r="J371" s="11">
        <f t="shared" si="216"/>
        <v>1.1763791883845631</v>
      </c>
      <c r="K371" s="9">
        <f t="shared" si="217"/>
        <v>67.401562601460668</v>
      </c>
      <c r="L371">
        <f t="shared" si="218"/>
        <v>2.7966701622713934</v>
      </c>
      <c r="M371" s="9">
        <f t="shared" si="219"/>
        <v>160.23739698831793</v>
      </c>
      <c r="N371" s="16">
        <f t="shared" si="220"/>
        <v>3.2211168257704976</v>
      </c>
      <c r="O371" s="16">
        <f t="shared" si="197"/>
        <v>-0.95947640370795229</v>
      </c>
      <c r="P371" s="16">
        <f t="shared" si="198"/>
        <v>3.0315868430472124</v>
      </c>
      <c r="Q371" s="16">
        <f t="shared" si="221"/>
        <v>-2.1565324501586964</v>
      </c>
      <c r="R371" s="16">
        <f t="shared" si="222"/>
        <v>-3.5084525431249398</v>
      </c>
      <c r="S371" s="16">
        <f t="shared" si="230"/>
        <v>-9.1623247458093318E-2</v>
      </c>
      <c r="T371" s="16">
        <f t="shared" si="223"/>
        <v>0.28949521888999064</v>
      </c>
      <c r="U371" s="16">
        <f t="shared" si="231"/>
        <v>-0.71135433745023402</v>
      </c>
      <c r="V371" s="16">
        <f t="shared" si="224"/>
        <v>-1.1572990399966256</v>
      </c>
      <c r="W371" s="16">
        <f t="shared" si="199"/>
        <v>0.76390773969268122</v>
      </c>
      <c r="X371" s="16">
        <f t="shared" si="200"/>
        <v>0.16950126489262959</v>
      </c>
      <c r="Y371" s="9">
        <f>-(B$6/B$7)*(SIN(H371)*COS(L371)-COS(H371)*SIN(L371)*U371)/(COS(L371))^2*T371*crank</f>
        <v>0.53803943223911999</v>
      </c>
      <c r="Z371">
        <f t="shared" si="201"/>
        <v>-6.5825951560216698</v>
      </c>
      <c r="AA371" s="16">
        <f t="shared" si="202"/>
        <v>7.9996231434630385</v>
      </c>
      <c r="AB371" s="16">
        <f t="shared" si="203"/>
        <v>1.7750130952028755</v>
      </c>
      <c r="AC371" s="16">
        <f t="shared" si="204"/>
        <v>0.36844999951317781</v>
      </c>
      <c r="AD371" s="16">
        <f t="shared" si="205"/>
        <v>-22.009929819161332</v>
      </c>
      <c r="AE371" s="16">
        <f t="shared" si="225"/>
        <v>-0.26540147404553782</v>
      </c>
      <c r="AF371" s="16">
        <f t="shared" si="226"/>
        <v>9.6902264178747477E-2</v>
      </c>
      <c r="AG371" s="16">
        <f t="shared" si="206"/>
        <v>-2.7792777370445463</v>
      </c>
      <c r="AH371" s="16">
        <f t="shared" si="207"/>
        <v>1.0147581375339014</v>
      </c>
      <c r="AI371" s="16">
        <f t="shared" si="208"/>
        <v>-17.757793803743315</v>
      </c>
      <c r="AJ371" s="16">
        <f t="shared" si="232"/>
        <v>-1.9192380384093664</v>
      </c>
      <c r="AK371" s="16">
        <f t="shared" si="233"/>
        <v>0</v>
      </c>
      <c r="AL371" s="9">
        <f t="shared" si="209"/>
        <v>0</v>
      </c>
      <c r="AM371" s="16">
        <f t="shared" si="227"/>
        <v>82.687292862599435</v>
      </c>
      <c r="AN371" s="16">
        <f t="shared" si="228"/>
        <v>59.489529522389319</v>
      </c>
      <c r="AO371" s="16">
        <f t="shared" si="229"/>
        <v>23.197763340210116</v>
      </c>
    </row>
    <row r="372" spans="1:41">
      <c r="A372" s="4">
        <v>358</v>
      </c>
      <c r="B372" s="5">
        <f t="shared" si="210"/>
        <v>6.2482787221397</v>
      </c>
      <c r="C372" s="2">
        <f t="shared" si="211"/>
        <v>14.226449898358412</v>
      </c>
      <c r="D372" s="10">
        <f t="shared" si="212"/>
        <v>3.4088166327861376</v>
      </c>
      <c r="E372" s="5">
        <f t="shared" si="213"/>
        <v>3.645289979671682</v>
      </c>
      <c r="F372" s="15">
        <f t="shared" si="195"/>
        <v>-2.9895301509892485</v>
      </c>
      <c r="G372" s="15">
        <f t="shared" si="196"/>
        <v>2.2998172481057302</v>
      </c>
      <c r="H372">
        <f t="shared" si="214"/>
        <v>0.47275166550433001</v>
      </c>
      <c r="I372">
        <f t="shared" si="215"/>
        <v>27.086675191178539</v>
      </c>
      <c r="J372" s="11">
        <f t="shared" si="216"/>
        <v>1.17479126213957</v>
      </c>
      <c r="K372" s="9">
        <f t="shared" si="217"/>
        <v>67.3105811294445</v>
      </c>
      <c r="L372">
        <f t="shared" si="218"/>
        <v>2.7930766559407529</v>
      </c>
      <c r="M372" s="9">
        <f t="shared" si="219"/>
        <v>160.03150424191867</v>
      </c>
      <c r="N372" s="16">
        <f t="shared" si="220"/>
        <v>3.2152391631914803</v>
      </c>
      <c r="O372" s="16">
        <f t="shared" si="197"/>
        <v>-0.94598032736219329</v>
      </c>
      <c r="P372" s="16">
        <f t="shared" si="198"/>
        <v>3.0340630862348243</v>
      </c>
      <c r="Q372" s="16">
        <f t="shared" si="221"/>
        <v>-2.1555530666141482</v>
      </c>
      <c r="R372" s="16">
        <f t="shared" si="222"/>
        <v>-3.5445431122090292</v>
      </c>
      <c r="S372" s="16">
        <f t="shared" si="230"/>
        <v>-9.0334467100429444E-2</v>
      </c>
      <c r="T372" s="16">
        <f t="shared" si="223"/>
        <v>0.28973168269615424</v>
      </c>
      <c r="U372" s="16">
        <f t="shared" si="231"/>
        <v>-0.71045097130433155</v>
      </c>
      <c r="V372" s="16">
        <f t="shared" si="224"/>
        <v>-1.1682496413110823</v>
      </c>
      <c r="W372" s="16">
        <f t="shared" si="199"/>
        <v>0.78273426483908637</v>
      </c>
      <c r="X372" s="16">
        <f t="shared" si="200"/>
        <v>0.11406298731626545</v>
      </c>
      <c r="Y372" s="9">
        <f>-(B$6/B$7)*(SIN(H372)*COS(L372)-COS(H372)*SIN(L372)*U372)/(COS(L372))^2*T372*crank</f>
        <v>0.54598375657463538</v>
      </c>
      <c r="Z372">
        <f t="shared" si="201"/>
        <v>-6.5577080206928118</v>
      </c>
      <c r="AA372" s="16">
        <f t="shared" si="202"/>
        <v>8.1967740537716054</v>
      </c>
      <c r="AB372" s="16">
        <f t="shared" si="203"/>
        <v>1.1944648099976176</v>
      </c>
      <c r="AC372" s="16">
        <f t="shared" si="204"/>
        <v>0.80794047705526995</v>
      </c>
      <c r="AD372" s="16">
        <f t="shared" si="205"/>
        <v>-21.291932921728517</v>
      </c>
      <c r="AE372" s="16">
        <f t="shared" si="225"/>
        <v>-0.26818382165424887</v>
      </c>
      <c r="AF372" s="16">
        <f t="shared" si="226"/>
        <v>9.6732578142803588E-2</v>
      </c>
      <c r="AG372" s="16">
        <f t="shared" si="206"/>
        <v>-2.8084144130687454</v>
      </c>
      <c r="AH372" s="16">
        <f t="shared" si="207"/>
        <v>1.0129811895207745</v>
      </c>
      <c r="AI372" s="16">
        <f t="shared" si="208"/>
        <v>-17.20077792190714</v>
      </c>
      <c r="AJ372" s="16">
        <f t="shared" si="232"/>
        <v>-2.3461320062649005</v>
      </c>
      <c r="AK372" s="16">
        <f t="shared" si="233"/>
        <v>0</v>
      </c>
      <c r="AL372" s="9">
        <f t="shared" si="209"/>
        <v>0</v>
      </c>
      <c r="AM372" s="16">
        <f t="shared" si="227"/>
        <v>80.761172138030815</v>
      </c>
      <c r="AN372" s="16">
        <f t="shared" si="228"/>
        <v>59.489529522389319</v>
      </c>
      <c r="AO372" s="16">
        <f t="shared" si="229"/>
        <v>21.271642615641497</v>
      </c>
    </row>
    <row r="373" spans="1:41">
      <c r="A373" s="4">
        <v>359</v>
      </c>
      <c r="B373" s="5">
        <f t="shared" si="210"/>
        <v>6.2657320146596422</v>
      </c>
      <c r="C373" s="2">
        <f t="shared" si="211"/>
        <v>14.258402902600556</v>
      </c>
      <c r="D373" s="10">
        <f t="shared" si="212"/>
        <v>3.4194676342001853</v>
      </c>
      <c r="E373" s="5">
        <f t="shared" si="213"/>
        <v>3.6516805805201118</v>
      </c>
      <c r="F373" s="15">
        <f t="shared" si="195"/>
        <v>-2.9947642780688133</v>
      </c>
      <c r="G373" s="15">
        <f t="shared" si="196"/>
        <v>2.2999543085469187</v>
      </c>
      <c r="H373">
        <f t="shared" si="214"/>
        <v>0.47780982327879185</v>
      </c>
      <c r="I373">
        <f t="shared" si="215"/>
        <v>27.376486283766489</v>
      </c>
      <c r="J373" s="11">
        <f t="shared" si="216"/>
        <v>1.173226106277492</v>
      </c>
      <c r="K373" s="9">
        <f t="shared" si="217"/>
        <v>67.220904304267265</v>
      </c>
      <c r="L373">
        <f t="shared" si="218"/>
        <v>2.7894853954763015</v>
      </c>
      <c r="M373" s="9">
        <f t="shared" si="219"/>
        <v>159.82574017417343</v>
      </c>
      <c r="N373" s="16">
        <f t="shared" si="220"/>
        <v>3.2093023659291067</v>
      </c>
      <c r="O373" s="16">
        <f t="shared" si="197"/>
        <v>-0.93215006487236218</v>
      </c>
      <c r="P373" s="16">
        <f t="shared" si="198"/>
        <v>3.0355615705567174</v>
      </c>
      <c r="Q373" s="16">
        <f t="shared" si="221"/>
        <v>-2.1538355062316588</v>
      </c>
      <c r="R373" s="16">
        <f t="shared" si="222"/>
        <v>-3.5794026734800921</v>
      </c>
      <c r="S373" s="16">
        <f t="shared" si="230"/>
        <v>-8.9013774316720404E-2</v>
      </c>
      <c r="T373" s="16">
        <f t="shared" si="223"/>
        <v>0.28987477740833928</v>
      </c>
      <c r="U373" s="16">
        <f t="shared" si="231"/>
        <v>-0.70953444895425022</v>
      </c>
      <c r="V373" s="16">
        <f t="shared" si="224"/>
        <v>-1.1791566701194056</v>
      </c>
      <c r="W373" s="16">
        <f t="shared" si="199"/>
        <v>0.80220686113369477</v>
      </c>
      <c r="X373" s="16">
        <f t="shared" si="200"/>
        <v>5.7452100526377191E-2</v>
      </c>
      <c r="Y373" s="9">
        <f>-(B$6/B$7)*(SIN(H373)*COS(L373)-COS(H373)*SIN(L373)*U373)/(COS(L373))^2*T373*crank</f>
        <v>0.55382481540860096</v>
      </c>
      <c r="Z373">
        <f t="shared" si="201"/>
        <v>-6.5303070077413423</v>
      </c>
      <c r="AA373" s="16">
        <f t="shared" si="202"/>
        <v>8.4006906053231436</v>
      </c>
      <c r="AB373" s="16">
        <f t="shared" si="203"/>
        <v>0.60163698982322955</v>
      </c>
      <c r="AC373" s="16">
        <f t="shared" si="204"/>
        <v>1.2542871564302978</v>
      </c>
      <c r="AD373" s="16">
        <f t="shared" si="205"/>
        <v>-20.532573266177472</v>
      </c>
      <c r="AE373" s="16">
        <f t="shared" si="225"/>
        <v>-0.27087490048191715</v>
      </c>
      <c r="AF373" s="16">
        <f t="shared" si="226"/>
        <v>9.652875444810266E-2</v>
      </c>
      <c r="AG373" s="16">
        <f t="shared" si="206"/>
        <v>-2.8365953246528575</v>
      </c>
      <c r="AH373" s="16">
        <f t="shared" si="207"/>
        <v>1.010846752781108</v>
      </c>
      <c r="AI373" s="16">
        <f t="shared" si="208"/>
        <v>-16.610752232674429</v>
      </c>
      <c r="AJ373" s="16">
        <f t="shared" si="232"/>
        <v>-2.7772190401530725</v>
      </c>
      <c r="AK373" s="16">
        <f t="shared" si="233"/>
        <v>0</v>
      </c>
      <c r="AL373" s="9">
        <f t="shared" si="209"/>
        <v>0</v>
      </c>
      <c r="AM373" s="16">
        <f t="shared" si="227"/>
        <v>78.59396415077299</v>
      </c>
      <c r="AN373" s="16">
        <f t="shared" si="228"/>
        <v>59.489529522389319</v>
      </c>
      <c r="AO373" s="16">
        <f t="shared" si="229"/>
        <v>19.104434628383672</v>
      </c>
    </row>
    <row r="374" spans="1:41">
      <c r="A374" s="4">
        <v>360</v>
      </c>
      <c r="B374" s="5">
        <f t="shared" si="210"/>
        <v>6.2831853071795862</v>
      </c>
      <c r="C374" s="2">
        <f t="shared" si="211"/>
        <v>14.29</v>
      </c>
      <c r="D374" s="10">
        <f t="shared" si="212"/>
        <v>3.4299999999999997</v>
      </c>
      <c r="E374" s="5">
        <f t="shared" si="213"/>
        <v>3.6579999999999999</v>
      </c>
      <c r="F374" s="15">
        <f t="shared" si="195"/>
        <v>-2.9999999999999987</v>
      </c>
      <c r="G374" s="15">
        <f t="shared" si="196"/>
        <v>2.3000000000000012</v>
      </c>
      <c r="H374">
        <f t="shared" si="214"/>
        <v>0.48286964933314636</v>
      </c>
      <c r="I374">
        <f t="shared" si="215"/>
        <v>27.666392961751331</v>
      </c>
      <c r="J374" s="11">
        <f t="shared" si="216"/>
        <v>1.1716842872946138</v>
      </c>
      <c r="K374" s="9">
        <f t="shared" si="217"/>
        <v>67.132564583775192</v>
      </c>
      <c r="L374">
        <f t="shared" si="218"/>
        <v>2.7858976207645361</v>
      </c>
      <c r="M374" s="9">
        <f t="shared" si="219"/>
        <v>159.62017582534548</v>
      </c>
      <c r="N374" s="16">
        <f t="shared" si="220"/>
        <v>3.203308543519618</v>
      </c>
      <c r="O374" s="16">
        <f t="shared" si="197"/>
        <v>-0.91797411929408423</v>
      </c>
      <c r="P374" s="16">
        <f t="shared" si="198"/>
        <v>3.0360615013024161</v>
      </c>
      <c r="Q374" s="16">
        <f t="shared" si="221"/>
        <v>-2.1513682173643423</v>
      </c>
      <c r="R374" s="16">
        <f t="shared" si="222"/>
        <v>-3.6129615544596674</v>
      </c>
      <c r="S374" s="16">
        <f t="shared" si="230"/>
        <v>-8.7660071229649653E-2</v>
      </c>
      <c r="T374" s="16">
        <f t="shared" si="223"/>
        <v>0.28992251727796819</v>
      </c>
      <c r="U374" s="16">
        <f t="shared" si="231"/>
        <v>-0.70860495297655979</v>
      </c>
      <c r="V374" s="16">
        <f t="shared" si="224"/>
        <v>-1.1900159311363658</v>
      </c>
      <c r="W374" s="16">
        <f t="shared" si="199"/>
        <v>0.82235086107077326</v>
      </c>
      <c r="X374" s="16">
        <f t="shared" si="200"/>
        <v>-3.69155982573624E-4</v>
      </c>
      <c r="Y374" s="9">
        <f>-(B$6/B$7)*(SIN(H374)*COS(L374)-COS(H374)*SIN(L374)*U374)/(COS(L374))^2*T374*crank</f>
        <v>0.56154995243921335</v>
      </c>
      <c r="Z374">
        <f t="shared" si="201"/>
        <v>-6.5003856604643806</v>
      </c>
      <c r="AA374" s="16">
        <f t="shared" si="202"/>
        <v>8.6116380793772738</v>
      </c>
      <c r="AB374" s="16">
        <f t="shared" si="203"/>
        <v>-3.8657924096067299E-3</v>
      </c>
      <c r="AC374" s="16">
        <f t="shared" si="204"/>
        <v>1.7076395113075247</v>
      </c>
      <c r="AD374" s="16">
        <f t="shared" si="205"/>
        <v>-19.730970292800286</v>
      </c>
      <c r="AE374" s="16">
        <f t="shared" si="225"/>
        <v>-0.27346939757341371</v>
      </c>
      <c r="AF374" s="16">
        <f t="shared" si="226"/>
        <v>9.6290457502444041E-2</v>
      </c>
      <c r="AG374" s="16">
        <f t="shared" si="206"/>
        <v>-2.8637648346608766</v>
      </c>
      <c r="AH374" s="16">
        <f t="shared" si="207"/>
        <v>1.0083513130015946</v>
      </c>
      <c r="AI374" s="16">
        <f t="shared" si="208"/>
        <v>-15.986972117595158</v>
      </c>
      <c r="AJ374" s="16">
        <f t="shared" si="232"/>
        <v>-3.2125472737539251</v>
      </c>
      <c r="AK374" s="16">
        <f t="shared" si="233"/>
        <v>0</v>
      </c>
      <c r="AL374" s="9">
        <f t="shared" si="209"/>
        <v>0</v>
      </c>
      <c r="AM374" s="16">
        <f t="shared" si="227"/>
        <v>76.186508410531431</v>
      </c>
      <c r="AN374" s="16">
        <f t="shared" si="228"/>
        <v>59.489529522389319</v>
      </c>
      <c r="AO374" s="16">
        <f t="shared" si="229"/>
        <v>16.696978888142112</v>
      </c>
    </row>
    <row r="375" spans="1:41">
      <c r="AM375" s="16"/>
    </row>
  </sheetData>
  <mergeCells count="11">
    <mergeCell ref="A12:B12"/>
    <mergeCell ref="H12:I12"/>
    <mergeCell ref="J12:K12"/>
    <mergeCell ref="L12:M12"/>
    <mergeCell ref="O11:R11"/>
    <mergeCell ref="H11:N11"/>
    <mergeCell ref="S11:V11"/>
    <mergeCell ref="W11:Z11"/>
    <mergeCell ref="AA11:AD11"/>
    <mergeCell ref="AE11:AJ11"/>
    <mergeCell ref="AK11:AL11"/>
  </mergeCells>
  <pageMargins left="0.7" right="0.7" top="0.75" bottom="0.75" header="0.3" footer="0.3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ayfa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ayfa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12</vt:i4>
      </vt:variant>
    </vt:vector>
  </HeadingPairs>
  <TitlesOfParts>
    <vt:vector size="15" baseType="lpstr">
      <vt:lpstr>Sayfa1</vt:lpstr>
      <vt:lpstr>Sayfa2</vt:lpstr>
      <vt:lpstr>Sayfa3</vt:lpstr>
      <vt:lpstr>crank</vt:lpstr>
      <vt:lpstr>force</vt:lpstr>
      <vt:lpstr>gama</vt:lpstr>
      <vt:lpstr>gr</vt:lpstr>
      <vt:lpstr>out</vt:lpstr>
      <vt:lpstr>output</vt:lpstr>
      <vt:lpstr>outstep</vt:lpstr>
      <vt:lpstr>sss</vt:lpstr>
      <vt:lpstr>theta2</vt:lpstr>
      <vt:lpstr>theta3</vt:lpstr>
      <vt:lpstr>xinitial</vt:lpstr>
      <vt:lpstr>y1initial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</dc:creator>
  <cp:lastModifiedBy>murat</cp:lastModifiedBy>
  <dcterms:created xsi:type="dcterms:W3CDTF">2012-04-08T14:31:07Z</dcterms:created>
  <dcterms:modified xsi:type="dcterms:W3CDTF">2012-04-09T08:59:36Z</dcterms:modified>
</cp:coreProperties>
</file>