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8E22E513-5DB8-4DF9-83F5-6F2CC91EE411}" xr6:coauthVersionLast="43" xr6:coauthVersionMax="43" xr10:uidLastSave="{00000000-0000-0000-0000-000000000000}"/>
  <bookViews>
    <workbookView xWindow="-108" yWindow="-108" windowWidth="23256" windowHeight="12576" activeTab="2" xr2:uid="{CB8984A2-0721-4967-8668-669096886DF4}"/>
  </bookViews>
  <sheets>
    <sheet name="tools" sheetId="1" r:id="rId1"/>
    <sheet name="functionsCategories" sheetId="3" r:id="rId2"/>
    <sheet name="toolBar" sheetId="7" r:id="rId3"/>
    <sheet name="IconText" sheetId="4" r:id="rId4"/>
    <sheet name="networkIcon" sheetId="5" r:id="rId5"/>
    <sheet name="blockTemplat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7" l="1"/>
  <c r="G39" i="7"/>
  <c r="F40" i="7"/>
  <c r="G40" i="7"/>
  <c r="F41" i="7"/>
  <c r="G41" i="7"/>
  <c r="N39" i="7"/>
  <c r="N40" i="7"/>
  <c r="N41" i="7"/>
  <c r="N42" i="7"/>
  <c r="N59" i="7"/>
  <c r="N58" i="7"/>
  <c r="N57" i="7"/>
  <c r="N56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43" i="7"/>
  <c r="N44" i="7"/>
  <c r="N45" i="7"/>
  <c r="N46" i="7"/>
  <c r="N47" i="7"/>
  <c r="N48" i="7"/>
  <c r="N49" i="7"/>
  <c r="N50" i="7"/>
  <c r="N51" i="7"/>
  <c r="N52" i="7"/>
  <c r="N53" i="7"/>
  <c r="N54" i="7"/>
  <c r="N2" i="7"/>
  <c r="G52" i="7"/>
  <c r="F53" i="7"/>
  <c r="G53" i="7" s="1"/>
  <c r="F54" i="7"/>
  <c r="G54" i="7" s="1"/>
  <c r="F20" i="7"/>
  <c r="G20" i="7" s="1"/>
  <c r="F21" i="7"/>
  <c r="G21" i="7" s="1"/>
  <c r="F22" i="7"/>
  <c r="G22" i="7" s="1"/>
  <c r="F23" i="7"/>
  <c r="G23" i="7" s="1"/>
  <c r="G2" i="7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G51" i="7" s="1"/>
  <c r="F52" i="7"/>
  <c r="F2" i="7"/>
  <c r="O1" i="7" l="1"/>
  <c r="H1" i="7"/>
  <c r="D16" i="6" l="1"/>
  <c r="D17" i="6"/>
  <c r="D18" i="6"/>
  <c r="D19" i="6"/>
  <c r="I19" i="6"/>
  <c r="I18" i="6"/>
  <c r="I17" i="6"/>
  <c r="I16" i="6"/>
  <c r="D12" i="6" l="1"/>
  <c r="D8" i="6"/>
  <c r="D6" i="6"/>
  <c r="D2" i="6"/>
  <c r="I3" i="6"/>
  <c r="I4" i="6"/>
  <c r="I5" i="6"/>
  <c r="I7" i="6"/>
  <c r="I8" i="6"/>
  <c r="I9" i="6"/>
  <c r="I10" i="6"/>
  <c r="I11" i="6"/>
  <c r="I12" i="6"/>
  <c r="I13" i="6"/>
  <c r="I14" i="6"/>
  <c r="I15" i="6"/>
  <c r="I2" i="6"/>
  <c r="D3" i="6"/>
  <c r="D4" i="6"/>
  <c r="D5" i="6"/>
  <c r="D7" i="6"/>
  <c r="D9" i="6"/>
  <c r="D10" i="6"/>
  <c r="D11" i="6"/>
  <c r="D13" i="6"/>
  <c r="D14" i="6"/>
  <c r="D15" i="6"/>
  <c r="E1" i="6" l="1"/>
  <c r="I6" i="6"/>
  <c r="B4" i="5"/>
  <c r="B3" i="5"/>
  <c r="B2" i="5"/>
  <c r="B1" i="5"/>
  <c r="C1" i="5" s="1"/>
  <c r="C1" i="4"/>
  <c r="B1" i="4"/>
  <c r="B2" i="4"/>
  <c r="B3" i="4"/>
  <c r="B4" i="4"/>
  <c r="N3" i="3" l="1"/>
  <c r="O3" i="3"/>
  <c r="N4" i="3"/>
  <c r="O4" i="3"/>
  <c r="N5" i="3"/>
  <c r="O5" i="3"/>
  <c r="N6" i="3"/>
  <c r="O6" i="3"/>
  <c r="N7" i="3"/>
  <c r="O7" i="3"/>
  <c r="N8" i="3"/>
  <c r="O8" i="3"/>
  <c r="O2" i="3"/>
  <c r="N2" i="3"/>
  <c r="I3" i="3"/>
  <c r="I4" i="3"/>
  <c r="I5" i="3"/>
  <c r="I6" i="3"/>
  <c r="I7" i="3"/>
  <c r="I8" i="3"/>
  <c r="I2" i="3"/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J3" i="3" l="1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<sst xmlns="http://schemas.openxmlformats.org/spreadsheetml/2006/main" count="469" uniqueCount="297">
  <si>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</si>
  <si>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</si>
  <si>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</si>
  <si>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</si>
  <si>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</si>
  <si>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</si>
  <si>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</si>
  <si>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</si>
  <si>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</si>
  <si>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</si>
  <si>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</si>
  <si>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</si>
  <si>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</si>
  <si>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</si>
  <si>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</si>
  <si>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</si>
  <si>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</si>
  <si>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</si>
  <si>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</si>
  <si>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</si>
  <si>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</si>
  <si>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</si>
  <si>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</si>
  <si>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</si>
  <si>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</si>
  <si>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</si>
  <si>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</si>
  <si>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</si>
  <si>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</si>
  <si>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</si>
  <si>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</si>
  <si>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</si>
  <si>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</si>
  <si>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</si>
  <si>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</si>
  <si>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</si>
  <si>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</si>
  <si>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</si>
  <si>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</si>
  <si>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</si>
  <si>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</si>
  <si>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</si>
  <si>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</si>
  <si>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</si>
  <si>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</si>
  <si>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</si>
  <si>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</si>
  <si>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</si>
  <si>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</si>
  <si>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</si>
  <si>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</si>
  <si>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</si>
  <si>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</si>
  <si>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</si>
  <si>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</si>
  <si>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</si>
  <si>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</si>
  <si>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</si>
  <si>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</si>
  <si>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</si>
  <si>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</si>
  <si>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</si>
  <si>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</si>
  <si>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</si>
  <si>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</si>
  <si>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</si>
  <si>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</si>
  <si>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</si>
  <si>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</si>
  <si>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</si>
  <si>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</si>
  <si>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</si>
  <si>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</si>
  <si>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</si>
  <si>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</si>
  <si>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</si>
  <si>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</si>
  <si>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preIcon</t>
  </si>
  <si>
    <t>postIcon</t>
  </si>
  <si>
    <t>#FF007F</t>
  </si>
  <si>
    <t>#7F00FF</t>
  </si>
  <si>
    <t>#7FFF00</t>
  </si>
  <si>
    <t>preIcon1</t>
  </si>
  <si>
    <t>postIcon1</t>
  </si>
  <si>
    <t>' stroke-width='10' fill='none'&gt;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</si>
  <si>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</t>
  </si>
  <si>
    <t>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</t>
  </si>
  <si>
    <t>'/&gt;&lt;/g&gt;&lt;g stroke-linecap='round' filter='url(#f1)' width='100' height='100' stroke='</t>
  </si>
  <si>
    <t>Name</t>
  </si>
  <si>
    <t>type</t>
  </si>
  <si>
    <t>argument</t>
  </si>
  <si>
    <t>Category</t>
  </si>
  <si>
    <t>Description</t>
  </si>
  <si>
    <t>string</t>
  </si>
  <si>
    <t>Parameters</t>
  </si>
  <si>
    <t>json</t>
  </si>
  <si>
    <t>Data</t>
  </si>
  <si>
    <t>name</t>
  </si>
  <si>
    <t>Label</t>
  </si>
  <si>
    <t>Icon</t>
  </si>
  <si>
    <t>Init</t>
  </si>
  <si>
    <t>End</t>
  </si>
  <si>
    <t>Constructor</t>
  </si>
  <si>
    <t>Destructor</t>
  </si>
  <si>
    <t>RunTimeExec</t>
  </si>
  <si>
    <t>Evaluate</t>
  </si>
  <si>
    <t>Details</t>
  </si>
  <si>
    <t>ValidateParams</t>
  </si>
  <si>
    <t>openLeftMenu('ADD_BLOCK')</t>
  </si>
  <si>
    <t>openLeftMenu('EDIT_BLOCK')</t>
  </si>
  <si>
    <t>bid</t>
  </si>
  <si>
    <t>Colors</t>
  </si>
  <si>
    <t>object</t>
  </si>
  <si>
    <t>TerminalsIn</t>
  </si>
  <si>
    <t>TerminalsOut</t>
  </si>
  <si>
    <t>File</t>
  </si>
  <si>
    <t>top</t>
  </si>
  <si>
    <t>sub</t>
  </si>
  <si>
    <t>hl</t>
  </si>
  <si>
    <t>Sign out</t>
  </si>
  <si>
    <t>Print</t>
  </si>
  <si>
    <t>Extend licence period</t>
  </si>
  <si>
    <t>Account</t>
  </si>
  <si>
    <t>Edit</t>
  </si>
  <si>
    <t>Cut</t>
  </si>
  <si>
    <t>Copy</t>
  </si>
  <si>
    <t>Paste</t>
  </si>
  <si>
    <t>View</t>
  </si>
  <si>
    <t>Zoom out</t>
  </si>
  <si>
    <t>Zoom in</t>
  </si>
  <si>
    <t>Fit all</t>
  </si>
  <si>
    <t>Original size</t>
  </si>
  <si>
    <t>fas fa-arrow-left</t>
  </si>
  <si>
    <t>Good to go when eveything is fine and also I want to say something more 1</t>
  </si>
  <si>
    <t>Key board Shortcut</t>
  </si>
  <si>
    <t>END</t>
  </si>
  <si>
    <t>System</t>
  </si>
  <si>
    <t>Save to local machine</t>
  </si>
  <si>
    <t>Load from local machine</t>
  </si>
  <si>
    <t>Make public</t>
  </si>
  <si>
    <t>Share privately</t>
  </si>
  <si>
    <t>Show/Hide Grid lines</t>
  </si>
  <si>
    <t>Keyboard shortcuts</t>
  </si>
  <si>
    <t>Undo</t>
  </si>
  <si>
    <t>Redo</t>
  </si>
  <si>
    <t>Minimize  subsystem(s)</t>
  </si>
  <si>
    <t>Maximize  subsystem(s)</t>
  </si>
  <si>
    <t>Help</t>
  </si>
  <si>
    <t>Documentation</t>
  </si>
  <si>
    <t>About</t>
  </si>
  <si>
    <t>Profile</t>
  </si>
  <si>
    <t>far fa-folder</t>
  </si>
  <si>
    <t>fas fa-download</t>
  </si>
  <si>
    <t>fas fa-upload</t>
  </si>
  <si>
    <t>fas fa-share-alt-square</t>
  </si>
  <si>
    <t>fas fa-share-alt</t>
  </si>
  <si>
    <t>fas fa-print</t>
  </si>
  <si>
    <t>fas fa-puzzle-piece</t>
  </si>
  <si>
    <t>fas fa-edit</t>
  </si>
  <si>
    <t>far fa-object-group</t>
  </si>
  <si>
    <t>far fa-object-ungroup</t>
  </si>
  <si>
    <t>fas fa-cut</t>
  </si>
  <si>
    <t>fas fa-copy</t>
  </si>
  <si>
    <t>fas fa-paste</t>
  </si>
  <si>
    <t>Clone</t>
  </si>
  <si>
    <t>fas fa-clone</t>
  </si>
  <si>
    <t>fas fa-trash-alt</t>
  </si>
  <si>
    <t>fas fa-undo</t>
  </si>
  <si>
    <t>fas fa-redo</t>
  </si>
  <si>
    <t>fas fa-search-plus</t>
  </si>
  <si>
    <t>fas fa-search-minus</t>
  </si>
  <si>
    <t>fas fa-expand</t>
  </si>
  <si>
    <t>fas fa-compress</t>
  </si>
  <si>
    <t>fas fa-window-minimize</t>
  </si>
  <si>
    <t>fas fa-window-maximize</t>
  </si>
  <si>
    <t>Toggle snap to grid</t>
  </si>
  <si>
    <t>fas fa-border-all</t>
  </si>
  <si>
    <t>fas fa-image</t>
  </si>
  <si>
    <t>fas fa-magnet</t>
  </si>
  <si>
    <t>far fa-keyboard</t>
  </si>
  <si>
    <t>fas fa-user-alt</t>
  </si>
  <si>
    <t>fas fa-ticket-alt</t>
  </si>
  <si>
    <t>fas fa-door-open</t>
  </si>
  <si>
    <t>fas fa-book</t>
  </si>
  <si>
    <t>Context help</t>
  </si>
  <si>
    <t>fas fa-info</t>
  </si>
  <si>
    <t>far fa-question-circle</t>
  </si>
  <si>
    <t>fas fa-file-alt</t>
  </si>
  <si>
    <t>fas fa-pen</t>
  </si>
  <si>
    <t>fas fa-desktop</t>
  </si>
  <si>
    <t>fas fa-user-cog</t>
  </si>
  <si>
    <t>far fa-life-ring</t>
  </si>
  <si>
    <t>Menu gives options to manage your files</t>
  </si>
  <si>
    <t>Share Uyamak system with your friends and teachers</t>
  </si>
  <si>
    <t>Publish your Uyamak system to the public</t>
  </si>
  <si>
    <t>Print the Uyamak system</t>
  </si>
  <si>
    <t>Menu gives options to manage your Uyamak system</t>
  </si>
  <si>
    <t>Download the Uyamak system to your local device as a file</t>
  </si>
  <si>
    <t>Load a Uyamak system from your local device</t>
  </si>
  <si>
    <t>Organize your Uyamak systems on your cloud storage</t>
  </si>
  <si>
    <t>Cloud organizer</t>
  </si>
  <si>
    <t>Show Model Editor</t>
  </si>
  <si>
    <t>Show Simulation drawer</t>
  </si>
  <si>
    <t>Displays the Uyamak model editor where you can tweak the model settings</t>
  </si>
  <si>
    <t>Displays the simulation drawer where you can execute the Uyamak system</t>
  </si>
  <si>
    <t>Creates Uyamak sub-system out of the selected Uyamak models</t>
  </si>
  <si>
    <t>Dismantles all the selected Uyamak sub-systems.</t>
  </si>
  <si>
    <t>Copies the selected Uyamak models into the clipboard</t>
  </si>
  <si>
    <t>Copies the selected Uyamak models into the clipboard and deletes the original ones</t>
  </si>
  <si>
    <t>Pastes the clipboard Uyamak models to the present Uyamak system</t>
  </si>
  <si>
    <t>Clones the selected Uyamak models</t>
  </si>
  <si>
    <t>Delete the selected Uyamak models and Sub-systems</t>
  </si>
  <si>
    <t>Undo the recent changes</t>
  </si>
  <si>
    <t>Redo the recent changes</t>
  </si>
  <si>
    <t>Menu gives options to manipulate the Uyamak system</t>
  </si>
  <si>
    <t>Menu gives different options to visualize the Uyamak system</t>
  </si>
  <si>
    <t>Zooms in</t>
  </si>
  <si>
    <t>Zooms out</t>
  </si>
  <si>
    <t>Shows the original size. Some items may be out of view. You can see them by scrolling</t>
  </si>
  <si>
    <t>Shows the complete Uyamak system</t>
  </si>
  <si>
    <t>Minimizes the selected subsystem. If nothing is selected, all the sub-systems will be minimized</t>
  </si>
  <si>
    <t>Maximizes the selected subsystem. If nothing is selected, all the sub-systems will be maximized</t>
  </si>
  <si>
    <t>System outline</t>
  </si>
  <si>
    <t>Shows outline of the Uyamak system in a small window on the top right corner</t>
  </si>
  <si>
    <t>Shows or hide the grid lines</t>
  </si>
  <si>
    <t>When snap to grid is activated, the blocks are moved at a steps instead of smoothly</t>
  </si>
  <si>
    <t>Displays all the keyboard shortcuts</t>
  </si>
  <si>
    <t>Menu gives options to manage the user account</t>
  </si>
  <si>
    <t>Opens another page where you can manage your Uyamak profile</t>
  </si>
  <si>
    <t>Lets you extend the license period</t>
  </si>
  <si>
    <t>Signing out</t>
  </si>
  <si>
    <t>Menu gives access to documentation and help</t>
  </si>
  <si>
    <t>Takes you to the documentation page</t>
  </si>
  <si>
    <t>Shows the documentation for the selected Uyamak model</t>
  </si>
  <si>
    <t>Show Uyamak library</t>
  </si>
  <si>
    <t>Displays the Uyamak library drawer where you can find all the Uyamak models</t>
  </si>
  <si>
    <t>Create sub-system</t>
  </si>
  <si>
    <t>Dismantle sub-system</t>
  </si>
  <si>
    <t>function/width</t>
  </si>
  <si>
    <t>Ctrl</t>
  </si>
  <si>
    <t>Shift</t>
  </si>
  <si>
    <t>Alt</t>
  </si>
  <si>
    <t>key</t>
  </si>
  <si>
    <t>O</t>
  </si>
  <si>
    <t>S</t>
  </si>
  <si>
    <t>C</t>
  </si>
  <si>
    <t>D</t>
  </si>
  <si>
    <t>L</t>
  </si>
  <si>
    <t>M</t>
  </si>
  <si>
    <t>P</t>
  </si>
  <si>
    <t>U</t>
  </si>
  <si>
    <t>R</t>
  </si>
  <si>
    <t>J</t>
  </si>
  <si>
    <t>G</t>
  </si>
  <si>
    <t xml:space="preserve"> </t>
  </si>
  <si>
    <t>E</t>
  </si>
  <si>
    <t>K</t>
  </si>
  <si>
    <t>X</t>
  </si>
  <si>
    <t>V</t>
  </si>
  <si>
    <t>Z</t>
  </si>
  <si>
    <t>+</t>
  </si>
  <si>
    <t>-</t>
  </si>
  <si>
    <t>F</t>
  </si>
  <si>
    <t>T</t>
  </si>
  <si>
    <t>Y</t>
  </si>
  <si>
    <t>A</t>
  </si>
  <si>
    <t>B</t>
  </si>
  <si>
    <t>W</t>
  </si>
  <si>
    <t>H</t>
  </si>
  <si>
    <t>Select all</t>
  </si>
  <si>
    <t>Select none</t>
  </si>
  <si>
    <t>far fa-square</t>
  </si>
  <si>
    <t>far fa-check-square</t>
  </si>
  <si>
    <t>alert()</t>
  </si>
  <si>
    <t>undoManager.undo();</t>
  </si>
  <si>
    <t>undoManager.redo();</t>
  </si>
  <si>
    <t>graph.zoomIn();</t>
  </si>
  <si>
    <t>graph.zoomOut();</t>
  </si>
  <si>
    <t>graph.zoomActual();</t>
  </si>
  <si>
    <t>graph.fit();</t>
  </si>
  <si>
    <t>if (graph.isEnabled()) graph.removeCells();</t>
  </si>
  <si>
    <t>if (graph.isEnabled()) ungroupSubModel();</t>
  </si>
  <si>
    <t>if (graph.isEnabled()) createSubModel();</t>
  </si>
  <si>
    <t>foldItems();</t>
  </si>
  <si>
    <t>foldItems(false);</t>
  </si>
  <si>
    <t>moveGraph("up");</t>
  </si>
  <si>
    <t>moveGraph("down");</t>
  </si>
  <si>
    <t>moveGraph("right");</t>
  </si>
  <si>
    <t>moveGraph("left");</t>
  </si>
  <si>
    <t>ArrowUp</t>
  </si>
  <si>
    <t>ArrowDown</t>
  </si>
  <si>
    <t>ArrowRight</t>
  </si>
  <si>
    <t>ArrowLeft</t>
  </si>
  <si>
    <t>Execution order</t>
  </si>
  <si>
    <t>fas fa-sort-numeric-up-alt</t>
  </si>
  <si>
    <t>Shows simulation order and errors</t>
  </si>
  <si>
    <t>displayExecutionOrder()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</si>
</sst>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quotePrefix="1" applyAlignment="1"/>
    <xf numFmtId="0" fontId="0" fillId="0" borderId="0" xfId="0" applyAlignme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fa-plus-square","function":"openLeftMenu('ADD_BLOCK')","text":"Add block","display":false,"y":"0","x":"120","order":"3"},"editBlock":{"icon":"far fa-edit","function":"openLeftMenu('EDIT_BLOCK')","text":"Edit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108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fa-plus-square","function":"openLeftMenu('ADD_BLOCK')","text":"Add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109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fa-edit","function":"openLeftMenu('EDIT_BLOCK')","text":"Edit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O11"/>
  <sheetViews>
    <sheetView workbookViewId="0">
      <selection activeCell="K1" sqref="K1"/>
    </sheetView>
  </sheetViews>
  <sheetFormatPr defaultRowHeight="14.4" x14ac:dyDescent="0.3"/>
  <cols>
    <col min="2" max="2" width="16" bestFit="1" customWidth="1"/>
  </cols>
  <sheetData>
    <row r="1" spans="1:15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model.","order":"0"},"sinks":{"text":"Sinks","description":"Sinks output the information. They can be graphs or file download","order":"1"},"basics":{"text":"Basic operations","description":"Basic mathematical operations are given","order":"2"},"logics":{"text":"Logical operations","description":"Logical operations are available in this section","order":"3"},"continuous":{"text":"Continuous time","description":"Dynamic operations are available here for continuous time operations","order":"4"},"discrete":{"text":"Discrete time","description":"Dynamic operations are available here for discrete time operations","order":"5"},"hardware":{"text":"Hardware tools","description":"Hardware i/o blocks are available here","order":"6"}}</v>
      </c>
      <c r="L1" t="s">
        <v>77</v>
      </c>
      <c r="M1" t="s">
        <v>78</v>
      </c>
      <c r="N1" t="s">
        <v>82</v>
      </c>
      <c r="O1" t="s">
        <v>83</v>
      </c>
    </row>
    <row r="2" spans="1:15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55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}"&amp;IF(ISBLANK(A3),"",",")</f>
        <v>"sources":{"text":"Sources","description":"Sources generate the signals to feed to the model.","order":"0"},</v>
      </c>
      <c r="J2" t="str">
        <f>CHAR(34)&amp;A2&amp;CHAR(34)&amp;":{},"</f>
        <v>"sources":{},</v>
      </c>
      <c r="L2" t="str">
        <f>IconText!$A$1&amp;functionsCategories!E2&amp;IconText!$A$2&amp;functionsCategories!F2&amp;IconText!$A$3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fill='#FF0000' filter='url(#f0)'/&gt;&lt;/g&gt;&lt;g stroke-linecap='round' filter='url(#f1)' width='100' height='100' stroke='#00FFFF' stroke-width='10' fill='none'&gt;</v>
      </c>
      <c r="M2" t="str">
        <f>IconText!$A$4</f>
        <v>&lt;/g&gt;&lt;/svg&gt;</v>
      </c>
      <c r="N2" t="e">
        <f>IconText!#REF!&amp;functionsCategories!E2&amp;IconText!#REF!&amp;functionsCategories!F2&amp;IconText!#REF!</f>
        <v>#REF!</v>
      </c>
      <c r="O2" t="e">
        <f>IconText!#REF!</f>
        <v>#REF!</v>
      </c>
    </row>
    <row r="3" spans="1:15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80</v>
      </c>
      <c r="G3" t="s">
        <v>74</v>
      </c>
      <c r="H3" t="s">
        <v>57</v>
      </c>
      <c r="I3" t="str">
        <f t="shared" ref="I3:I8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}"&amp;IF(ISBLANK(A4),"",",")</f>
        <v>"sinks":{"text":"Sinks","description":"Sinks output the information. They can be graphs or file download","order":"1"},</v>
      </c>
      <c r="J3" t="str">
        <f t="shared" ref="J3:J8" si="1">CHAR(34)&amp;A3&amp;CHAR(34)&amp;":{},"</f>
        <v>"sinks":{},</v>
      </c>
      <c r="L3" t="str">
        <f>IconText!$A$1&amp;functionsCategories!E3&amp;IconText!$A$2&amp;functionsCategories!F3&amp;IconText!$A$3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fill='#80FF00' filter='url(#f0)'/&gt;&lt;/g&gt;&lt;g stroke-linecap='round' filter='url(#f1)' width='100' height='100' stroke='#7F00FF' stroke-width='10' fill='none'&gt;</v>
      </c>
      <c r="M3" t="str">
        <f>IconText!$A$4</f>
        <v>&lt;/g&gt;&lt;/svg&gt;</v>
      </c>
      <c r="N3" t="e">
        <f>IconText!#REF!&amp;functionsCategories!E3&amp;IconText!#REF!&amp;functionsCategories!F3&amp;IconText!#REF!</f>
        <v>#REF!</v>
      </c>
      <c r="O3" t="e">
        <f>IconText!#REF!</f>
        <v>#REF!</v>
      </c>
    </row>
    <row r="4" spans="1:15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52</v>
      </c>
      <c r="G4" t="s">
        <v>74</v>
      </c>
      <c r="H4" t="s">
        <v>57</v>
      </c>
      <c r="I4" t="str">
        <f t="shared" si="0"/>
        <v>"basics":{"text":"Basic operations","description":"Basic mathematical operations are given","order":"2"},</v>
      </c>
      <c r="J4" t="str">
        <f t="shared" si="1"/>
        <v>"basics":{},</v>
      </c>
      <c r="L4" t="str">
        <f>IconText!$A$1&amp;functionsCategories!E4&amp;IconText!$A$2&amp;functionsCategories!F4&amp;IconText!$A$3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fill='#00FFFF' filter='url(#f0)'/&gt;&lt;/g&gt;&lt;g stroke-linecap='round' filter='url(#f1)' width='100' height='100' stroke='#FF0000' stroke-width='10' fill='none'&gt;</v>
      </c>
      <c r="M4" t="str">
        <f>IconText!$A$4</f>
        <v>&lt;/g&gt;&lt;/svg&gt;</v>
      </c>
      <c r="N4" t="e">
        <f>IconText!#REF!&amp;functionsCategories!E4&amp;IconText!#REF!&amp;functionsCategories!F4&amp;IconText!#REF!</f>
        <v>#REF!</v>
      </c>
      <c r="O4" t="e">
        <f>IconText!#REF!</f>
        <v>#REF!</v>
      </c>
    </row>
    <row r="5" spans="1:15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81</v>
      </c>
      <c r="G5" t="s">
        <v>74</v>
      </c>
      <c r="H5" t="s">
        <v>57</v>
      </c>
      <c r="I5" t="str">
        <f t="shared" si="0"/>
        <v>"logics":{"text":"Logical operations","description":"Logical operations are available in this section","order":"3"},</v>
      </c>
      <c r="J5" t="str">
        <f t="shared" si="1"/>
        <v>"logics":{},</v>
      </c>
      <c r="L5" t="str">
        <f>IconText!$A$1&amp;functionsCategories!E5&amp;IconText!$A$2&amp;functionsCategories!F5&amp;IconText!$A$3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fill='#8000FF' filter='url(#f0)'/&gt;&lt;/g&gt;&lt;g stroke-linecap='round' filter='url(#f1)' width='100' height='100' stroke='#7FFF00' stroke-width='10' fill='none'&gt;</v>
      </c>
      <c r="M5" t="str">
        <f>IconText!$A$4</f>
        <v>&lt;/g&gt;&lt;/svg&gt;</v>
      </c>
      <c r="N5" t="e">
        <f>IconText!#REF!&amp;functionsCategories!E5&amp;IconText!#REF!&amp;functionsCategories!F5&amp;IconText!#REF!</f>
        <v>#REF!</v>
      </c>
      <c r="O5" t="e">
        <f>IconText!#REF!</f>
        <v>#REF!</v>
      </c>
    </row>
    <row r="6" spans="1:15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58</v>
      </c>
      <c r="G6" t="s">
        <v>74</v>
      </c>
      <c r="H6" t="s">
        <v>57</v>
      </c>
      <c r="I6" t="str">
        <f t="shared" si="0"/>
        <v>"continuous":{"text":"Continuous time","description":"Dynamic operations are available here for continuous time operations","order":"4"},</v>
      </c>
      <c r="J6" t="str">
        <f t="shared" si="1"/>
        <v>"continuous":{},</v>
      </c>
      <c r="L6" t="str">
        <f>IconText!$A$1&amp;functionsCategories!E6&amp;IconText!$A$2&amp;functionsCategories!F6&amp;IconText!$A$3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fill='#FFFF00' filter='url(#f0)'/&gt;&lt;/g&gt;&lt;g stroke-linecap='round' filter='url(#f1)' width='100' height='100' stroke='#0000FF' stroke-width='10' fill='none'&gt;</v>
      </c>
      <c r="M6" t="str">
        <f>IconText!$A$4</f>
        <v>&lt;/g&gt;&lt;/svg&gt;</v>
      </c>
      <c r="N6" t="e">
        <f>IconText!#REF!&amp;functionsCategories!E6&amp;IconText!#REF!&amp;functionsCategories!F6&amp;IconText!#REF!</f>
        <v>#REF!</v>
      </c>
      <c r="O6" t="e">
        <f>IconText!#REF!</f>
        <v>#REF!</v>
      </c>
    </row>
    <row r="7" spans="1:15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79</v>
      </c>
      <c r="G7" t="s">
        <v>74</v>
      </c>
      <c r="H7" t="s">
        <v>57</v>
      </c>
      <c r="I7" t="str">
        <f t="shared" si="0"/>
        <v>"discrete":{"text":"Discrete time","description":"Dynamic operations are available here for discrete time operations","order":"5"},</v>
      </c>
      <c r="J7" t="str">
        <f t="shared" si="1"/>
        <v>"discrete":{},</v>
      </c>
      <c r="L7" t="str">
        <f>IconText!$A$1&amp;functionsCategories!E7&amp;IconText!$A$2&amp;functionsCategories!F7&amp;IconText!$A$3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fill='#00FF80' filter='url(#f0)'/&gt;&lt;/g&gt;&lt;g stroke-linecap='round' filter='url(#f1)' width='100' height='100' stroke='#FF007F' stroke-width='10' fill='none'&gt;</v>
      </c>
      <c r="M7" t="str">
        <f>IconText!$A$4</f>
        <v>&lt;/g&gt;&lt;/svg&gt;</v>
      </c>
      <c r="N7" t="e">
        <f>IconText!#REF!&amp;functionsCategories!E7&amp;IconText!#REF!&amp;functionsCategories!F7&amp;IconText!#REF!</f>
        <v>#REF!</v>
      </c>
      <c r="O7" t="e">
        <f>IconText!#REF!</f>
        <v>#REF!</v>
      </c>
    </row>
    <row r="8" spans="1:15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60</v>
      </c>
      <c r="G8" t="s">
        <v>74</v>
      </c>
      <c r="H8" t="s">
        <v>57</v>
      </c>
      <c r="I8" t="str">
        <f t="shared" si="0"/>
        <v>"hardware":{"text":"Hardware tools","description":"Hardware i/o blocks are available here","order":"6"}</v>
      </c>
      <c r="J8" t="str">
        <f t="shared" si="1"/>
        <v>"hardware":{},</v>
      </c>
      <c r="L8" t="str">
        <f>IconText!$A$1&amp;functionsCategories!E8&amp;IconText!$A$2&amp;functionsCategories!F8&amp;IconText!$A$3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fill='#0000FF' filter='url(#f0)'/&gt;&lt;/g&gt;&lt;g stroke-linecap='round' filter='url(#f1)' width='100' height='100' stroke='#FFFF00' stroke-width='10' fill='none'&gt;</v>
      </c>
      <c r="M8" t="str">
        <f>IconText!$A$4</f>
        <v>&lt;/g&gt;&lt;/svg&gt;</v>
      </c>
      <c r="N8" t="e">
        <f>IconText!#REF!&amp;functionsCategories!E8&amp;IconText!#REF!&amp;functionsCategories!F8&amp;IconText!#REF!</f>
        <v>#REF!</v>
      </c>
      <c r="O8" t="e">
        <f>IconText!#REF!</f>
        <v>#REF!</v>
      </c>
    </row>
    <row r="9" spans="1:15" x14ac:dyDescent="0.3">
      <c r="E9" s="1" t="s">
        <v>79</v>
      </c>
      <c r="F9" t="s">
        <v>59</v>
      </c>
      <c r="G9" t="s">
        <v>74</v>
      </c>
      <c r="H9" t="s">
        <v>57</v>
      </c>
    </row>
    <row r="10" spans="1:15" x14ac:dyDescent="0.3">
      <c r="E10" s="1"/>
    </row>
    <row r="11" spans="1:15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B7B6-819E-4DED-B255-521F625E0B22}">
  <dimension ref="A1:O59"/>
  <sheetViews>
    <sheetView tabSelected="1" topLeftCell="A24" zoomScaleNormal="100" workbookViewId="0">
      <selection activeCell="D38" sqref="D38"/>
    </sheetView>
  </sheetViews>
  <sheetFormatPr defaultRowHeight="14.4" x14ac:dyDescent="0.3"/>
  <cols>
    <col min="2" max="2" width="25.33203125" customWidth="1"/>
    <col min="6" max="6" width="16.5546875" bestFit="1" customWidth="1"/>
    <col min="8" max="8" width="9.5546875" customWidth="1"/>
  </cols>
  <sheetData>
    <row r="1" spans="1:15" x14ac:dyDescent="0.3">
      <c r="A1" t="s">
        <v>116</v>
      </c>
      <c r="B1" t="s">
        <v>117</v>
      </c>
      <c r="C1" t="s">
        <v>22</v>
      </c>
      <c r="D1" t="s">
        <v>238</v>
      </c>
      <c r="E1" t="s">
        <v>24</v>
      </c>
      <c r="F1" t="s">
        <v>134</v>
      </c>
      <c r="H1" t="str">
        <f ca="1">CHAR(34)&amp;MID(CELL("filename",A1),FIND("]",CELL("filename",A1))+1,255)&amp;CHAR(34)&amp;":["&amp;_xlfn.CONCAT(G:G)&amp;"]"</f>
        <v>"toolBar":[{"value":"File","icon":"fas fa-file-alt","width":"335","text":"Menu gives options to manage your files","shortcut":[],"items":[{"value":"Cloud organizer","icon":"far fa-folder","function":"alert()","text":"Organize your Uyamak systems on your cloud storage","shortcut":['Ctrl','O',]},{"value":"hl","icon":"fas fa-arrow-left","function":"alert()","text":"Good to go when eveything is fine and also I want to say something more 1","shortcut":[]},{"value":"Save to local machine","icon":"fas fa-download","function":"alert()","text":"Download the Uyamak system to your local device as a file","shortcut":['Ctrl','S',]},{"value":"Load from local machine","icon":"fas fa-upload","function":"alert()","text":"Load a Uyamak system from your local device","shortcut":['Ctrl','L',]},{"value":"hl","icon":"fas fa-arrow-left","function":"alert()","text":"Good to go when eveything is fine and also I want to say something more 1","shortcut":[]},{"value":"Share privately","icon":"fas fa-share-alt-square","function":"alert()","text":"Share Uyamak system with your friends and teachers","shortcut":['Ctrl','J',]},{"value":"Make public","icon":"fas fa-share-alt","function":"alert()","text":"Publish your Uyamak system to the public","shortcut":['Ctrl','Shift','J',]},{"value":"hl","icon":"fas fa-arrow-left","function":"alert()","text":"Good to go when eveything is fine and also I want to say something more 1","shortcut":[]},{"value":"Print","icon":"fas fa-print","function":"alert()","text":"Print the Uyamak system","shortcut":['Ctrl','P',]}]},{"value":"System","icon":"fas fa-project-diagram","width":"400","text":"Menu gives options to manage your Uyamak system","shortcut":[],"items":[{"value":"Show Uyamak library","icon":"fas fa-puzzle-piece","function":"alert()","text":"Displays the Uyamak library drawer where you can find all the Uyamak models","shortcut":['Ctrl','U',]},{"value":"Show Model Editor","icon":"fas fa-edit","function":"alert()","text":"Displays the Uyamak model editor where you can tweak the model settings","shortcut":['Ctrl','E',]},{"value":"Show Simulation drawer","icon":"fas fa-play","function":"alert()","text":"Displays the simulation drawer where you can execute the Uyamak system","shortcut":['Ctrl','Shift','S',]},{"value":"hl","icon":"fas fa-arrow-left","function":"alert()","text":"Good to go when eveything is fine and also I want to say something more 1","shortcut":[]},{"value":"Create sub-system","icon":"far fa-object-group","function":"if (graph.isEnabled()) createSubModel();","text":"Creates Uyamak sub-system out of the selected Uyamak models","shortcut":['Ctrl','K',]},{"value":"Dismantle sub-system","icon":"far fa-object-ungroup","function":"if (graph.isEnabled()) ungroupSubModel();","text":"Dismantles all the selected Uyamak sub-systems.","shortcut":['Ctrl','Shift','K',]}]},{"value":"Edit","icon":"fas fa-pen","width":"300","text":"Menu gives options to manipulate the Uyamak system","shortcut":[],"items":[{"value":"Select all","icon":"far fa-check-square","function":"alert()","text":"","shortcut":['Ctrl','A',]},{"value":"Select none","icon":"far fa-square","function":"alert()","text":"","shortcut":['Ctrl','Shift','A',]},{"value":"hl","icon":"fas fa-arrow-left","function":"alert()","text":"","shortcut":[]},{"value":"Cut","icon":"fas fa-cut","function":"alert()","text":"Copies the selected Uyamak models into the clipboard and deletes the original ones","shortcut":['Ctrl','X',]},{"value":"Copy","icon":"fas fa-copy","function":"alert()","text":"Copies the selected Uyamak models into the clipboard","shortcut":['Ctrl','C',]},{"value":"Paste","icon":"fas fa-paste","function":"alert()","text":"Pastes the clipboard Uyamak models to the present Uyamak system","shortcut":['Ctrl','V',]},{"value":"Clone","icon":"fas fa-clone","function":"alert()","text":"Clones the selected Uyamak models","shortcut":['Ctrl','Shift','C',]},{"value":"Delete","icon":"fas fa-trash-alt","function":"if (graph.isEnabled()) graph.removeCells();","text":"Delete the selected Uyamak models and Sub-systems","shortcut":['Delete',]},{"value":"hl","icon":"fas fa-arrow-left","function":"alert()","text":"Good to go when eveything is fine and also I want to say something more 1","shortcut":[]},{"value":"Undo","icon":"fas fa-undo","function":"undoManager.undo();","text":"Undo the recent changes","shortcut":['Ctrl','Z',]},{"value":"Redo","icon":"fas fa-redo","function":"undoManager.redo();","text":"Redo the recent changes","shortcut":['Ctrl','Shift','Z',]}]},{"value":"View","icon":"fas fa-desktop","width":"390","text":"Menu gives different options to visualize the Uyamak system","shortcut":[],"items":[{"value":"Zoom in","icon":"fas fa-search-plus","function":"graph.zoomIn();","text":"Zooms in","shortcut":['Ctrl','+',]},{"value":"Zoom out","icon":"fas fa-search-minus","function":"graph.zoomOut();","text":"Zooms out","shortcut":['Ctrl','-',]},{"value":"Original size","icon":"fas fa-compress","function":"graph.zoomActual();","text":"Shows the original size. Some items may be out of view. You can see them by scrolling","shortcut":['Ctrl','0',]},{"value":"Fit all","icon":"fas fa-expand","function":"graph.fit();","text":"Shows the complete Uyamak system","shortcut":['Ctrl','Shift','0',]},{"value":"hl","icon":"fas fa-arrow-left","function":"alert()","text":"Good to go when eveything is fine and also I want to say something more 1","shortcut":[]},{"value":"Minimize  subsystem(s)","icon":"fas fa-window-minimize","function":"foldItems();","text":"Minimizes the selected subsystem. If nothing is selected, all the sub-systems will be minimized","shortcut":['Ctrl','M',]},{"value":"Maximize  subsystem(s)","icon":"fas fa-window-maximize","function":"foldItems(false);","text":"Maximizes the selected subsystem. If nothing is selected, all the sub-systems will be maximized","shortcut":['Ctrl','Shift','M',]},{"value":"hl","icon":"fas fa-window-maximize","function":"","text":"Good to go when eveything is fine and also I want to say something more 1","shortcut":[]},{"value":"Execution order","icon":"fas fa-sort-numeric-up-alt","function":"displayExecutionOrder()","text":"Shows simulation order and errors","shortcut":['Ctrl','R',]},{"value":"hl","icon":"fas fa-window-maximize","function":"alert()","text":"Good to go when eveything is fine and also I want to say something more 1","shortcut":[]},{"value":"System outline","icon":"fas fa-image","function":"alert()","text":"Shows outline of the Uyamak system in a small window on the top right corner","shortcut":['Ctrl','F',]},{"value":"Show/Hide Grid lines","icon":"fas fa-border-all","function":"alert()","text":"Shows or hide the grid lines","shortcut":['Ctrl','G',]},{"value":"Toggle snap to grid","icon":"fas fa-magnet","function":"alert()","text":"When snap to grid is activated, the blocks are moved at a steps instead of smoothly","shortcut":['Ctrl','T',]},{"value":"Keyboard shortcuts","icon":"far fa-keyboard","function":"alert()","text":"Displays all the keyboard shortcuts","shortcut":['Ctrl','Y',]}]},{"value":"Account","icon":"fas fa-user-alt","width":"315","text":"Menu gives options to manage the user account","shortcut":[],"items":[{"value":"Profile","icon":"fas fa-user-cog","function":"alert()","text":"Opens another page where you can manage your Uyamak profile","shortcut":[]},{"value":"Extend licence period","icon":"fas fa-ticket-alt","function":"alert()","text":"Lets you extend the license period","shortcut":['Ctrl','B',]},{"value":"Sign out","icon":"fas fa-door-open","function":"alert()","text":"Signing out","shortcut":['Ctrl','W',]}]},{"value":"Help","icon":"far fa-life-ring","width":"275","text":"Menu gives access to documentation and help","shortcut":[],"items":[{"value":"Documentation","icon":"fas fa-book","function":"alert()","text":"Takes you to the documentation page","shortcut":['Ctrl','D',]},{"value":"Context help","icon":"far fa-question-circle","function":"alert()","text":"Shows the documentation for the selected Uyamak model","shortcut":['Ctrl','H',]},{"value":"hl","icon":"fas fa-window-maximize","function":"alert()","text":"Shows the documentation for the selected Uyamak model","shortcut":[]},{"value":"About","icon":"fas fa-info","function":"alert()","text":"Shows the documentation for the selected Uyamak model","shortcut":[]}]},]</v>
      </c>
      <c r="I1" t="s">
        <v>254</v>
      </c>
      <c r="J1" t="s">
        <v>239</v>
      </c>
      <c r="K1" t="s">
        <v>241</v>
      </c>
      <c r="L1" t="s">
        <v>240</v>
      </c>
      <c r="M1" t="s">
        <v>242</v>
      </c>
      <c r="O1" t="str">
        <f>"document.addEventListener('keydown', (event) =&gt; {"&amp;_xlfn.CONCAT(N:N)&amp;"});"</f>
        <v>document.addEventListener('keydown', (event) =&gt; {if ((event.ctrlKey) &amp;&amp; (event.key.toUpperCase()==="O") ){alert();}if ((event.ctrlKey) &amp;&amp; (event.key.toUpperCase()==="S") ){alert();}if ((event.ctrlKey) &amp;&amp; (event.key.toUpperCase()==="L") ){alert();}if ((event.ctrlKey) &amp;&amp; (event.key.toUpperCase()==="J") ){alert();}if ((event.ctrlKey) &amp;&amp; (event.shiftKey) &amp;&amp; (event.key.toUpperCase()==="J") ){alert();}if ((event.ctrlKey) &amp;&amp; (event.key.toUpperCase()==="P") ){alert();}if ((event.ctrlKey) &amp;&amp; (event.key.toUpperCase()==="U") ){alert();}if ((event.ctrlKey) &amp;&amp; (event.key.toUpperCase()==="E") ){alert();}if ((event.ctrlKey) &amp;&amp; (event.shiftKey) &amp;&amp; (event.key.toUpperCase()==="S") ){alert();}if ((event.ctrlKey) &amp;&amp; (event.key.toUpperCase()==="K") ){if (graph.isEnabled()) createSubModel();;}if ((event.ctrlKey) &amp;&amp; (event.shiftKey) &amp;&amp; (event.key.toUpperCase()==="K") ){if (graph.isEnabled()) ungroupSubModel();;}if ((event.ctrlKey) &amp;&amp; (event.key.toUpperCase()==="A") ){alert();}if ((event.ctrlKey) &amp;&amp; (event.shiftKey) &amp;&amp; (event.key.toUpperCase()==="A") ){alert();}if ((event.ctrlKey) &amp;&amp; (event.key.toUpperCase()==="X") ){alert();}if ((event.ctrlKey) &amp;&amp; (event.key.toUpperCase()==="C") ){alert();}if ((event.ctrlKey) &amp;&amp; (event.key.toUpperCase()==="V") ){alert();}if ((event.ctrlKey) &amp;&amp; (event.shiftKey) &amp;&amp; (event.key.toUpperCase()==="C") ){alert();}if ((event.key.toUpperCase()==="DELETE") ){if (graph.isEnabled()) graph.removeCells();;}if ((event.ctrlKey) &amp;&amp; (event.key.toUpperCase()==="Z") ){undoManager.undo();;}if ((event.ctrlKey) &amp;&amp; (event.shiftKey) &amp;&amp; (event.key.toUpperCase()==="Z") ){undoManager.redo();;}if ((event.ctrlKey) &amp;&amp; (event.key.toUpperCase()==="+") ){graph.zoomIn();;}if ((event.ctrlKey) &amp;&amp; (event.key.toUpperCase()==="-") ){graph.zoomOut();;}if ((event.ctrlKey) &amp;&amp; (event.key.toUpperCase()==="0") ){graph.zoomActual();;}if ((event.ctrlKey) &amp;&amp; (event.shiftKey) &amp;&amp; (event.key.toUpperCase()==="0") ){graph.fit();;}if ((event.ctrlKey) &amp;&amp; (event.key.toUpperCase()==="M") ){foldItems();;}if ((event.ctrlKey) &amp;&amp; (event.shiftKey) &amp;&amp; (event.key.toUpperCase()==="M") ){foldItems(false);;}if ((event.ctrlKey) &amp;&amp; (event.key.toUpperCase()==="R") ){displayExecutionOrder();}if ((event.ctrlKey) &amp;&amp; (event.key.toUpperCase()==="F") ){alert();}if ((event.ctrlKey) &amp;&amp; (event.key.toUpperCase()==="G") ){alert();}if ((event.ctrlKey) &amp;&amp; (event.key.toUpperCase()==="T") ){alert();}if ((event.ctrlKey) &amp;&amp; (event.key.toUpperCase()==="Y") ){alert();}if ((event.ctrlKey) &amp;&amp; (event.key.toUpperCase()==="B") ){alert();}if ((event.ctrlKey) &amp;&amp; (event.key.toUpperCase()==="W") ){alert();}if ((event.ctrlKey) &amp;&amp; (event.key.toUpperCase()==="D") ){alert();}if ((event.ctrlKey) &amp;&amp; (event.key.toUpperCase()==="H") ){alert();}if ((event.key.toUpperCase()==="ARROWUP") ){moveGraph("up");;}if ((event.key.toUpperCase()==="ARROWDOWN") ){moveGraph("down");;}if ((event.key.toUpperCase()==="ARROWRIGHT") ){moveGraph("right");;}if ((event.key.toUpperCase()==="ARROWLEFT") ){moveGraph("left");;}});</v>
      </c>
    </row>
    <row r="2" spans="1:15" x14ac:dyDescent="0.3">
      <c r="A2" t="s">
        <v>115</v>
      </c>
      <c r="C2" t="s">
        <v>187</v>
      </c>
      <c r="D2">
        <v>335</v>
      </c>
      <c r="E2" t="s">
        <v>192</v>
      </c>
      <c r="F2" t="str">
        <f>"["&amp;IF(ISBLANK(J2),"","['"&amp;$J$1&amp;"'],")&amp;IF(ISBLANK(K2),"","['"&amp;$K$1&amp;"'],")&amp;IF(ISBLANK(L2),"","['"&amp;$L$1&amp;"'],")&amp;IF(ISBLANK(M2),"","['"&amp;M2&amp;"'],")&amp;"]"</f>
        <v>[]</v>
      </c>
      <c r="G2" t="str">
        <f>IF(ISBLANK(A2),"{"&amp;CHAR(34)&amp;"value"&amp;CHAR(34)&amp;":"&amp;CHAR(34)&amp;B2&amp;CHAR(34)&amp;","&amp;CHAR(34)&amp;"icon"&amp;CHAR(34)&amp;":"&amp;CHAR(34)&amp;C2&amp;CHAR(34)&amp;","&amp;CHAR(34)&amp;"function"&amp;CHAR(34)&amp;":"&amp;CHAR(34)&amp;D2&amp;CHAR(34)&amp;","&amp;CHAR(34)&amp;"text"&amp;CHAR(34)&amp;":"&amp;CHAR(34)&amp;E2&amp;CHAR(34)&amp;","&amp;CHAR(34)&amp;"shortcut"&amp;CHAR(34)&amp;":"&amp;F2&amp;"}"&amp;IF(ISBLANK(A3),",","]},"),"{"&amp;CHAR(34)&amp;"value"&amp;CHAR(34)&amp;":"&amp;CHAR(34)&amp;A2&amp;CHAR(34)&amp;","&amp;CHAR(34)&amp;"icon"&amp;CHAR(34)&amp;":"&amp;CHAR(34)&amp;C2&amp;CHAR(34)&amp;","&amp;CHAR(34)&amp;"width"&amp;CHAR(34)&amp;":"&amp;CHAR(34)&amp;D2&amp;CHAR(34)&amp;","&amp;CHAR(34)&amp;"text"&amp;CHAR(34)&amp;":"&amp;CHAR(34)&amp;E2&amp;CHAR(34)&amp;","&amp;CHAR(34)&amp;"shortcut"&amp;CHAR(34)&amp;":"&amp;F2&amp;","&amp;CHAR(34)&amp;"items"&amp;CHAR(34)&amp;":[")</f>
        <v>{"value":"File","icon":"fas fa-file-alt","width":"335","text":"Menu gives options to manage your files","shortcut":[],"items":[</v>
      </c>
      <c r="I2" t="s">
        <v>254</v>
      </c>
      <c r="N2" t="str">
        <f>IF(ISBLANK(M2),"","if (")&amp;IF(ISBLANK(J2),"","(event.ctrlKey) &amp;&amp; ")&amp;IF(ISBLANK(K2),"","(event.altKey) &amp;&amp; ")&amp;IF(ISBLANK(L2),"","(event.shiftKey) &amp;&amp; ")&amp;IF(ISBLANK(M2),"","(event.key.toUpperCase()==="""&amp;UPPER(M2)&amp;""") ){"&amp;D2&amp;";}")</f>
        <v/>
      </c>
    </row>
    <row r="3" spans="1:15" x14ac:dyDescent="0.3">
      <c r="B3" t="s">
        <v>200</v>
      </c>
      <c r="C3" t="s">
        <v>151</v>
      </c>
      <c r="D3" t="s">
        <v>273</v>
      </c>
      <c r="E3" t="s">
        <v>199</v>
      </c>
      <c r="F3" t="str">
        <f t="shared" ref="F3:F52" si="0">"["&amp;IF(ISBLANK(J3),"","'"&amp;$J$1&amp;"',")&amp;IF(ISBLANK(K3),"","'"&amp;$K$1&amp;"',")&amp;IF(ISBLANK(L3),"","'"&amp;$L$1&amp;"',")&amp;IF(ISBLANK(M3),"","'"&amp;M3&amp;"',")&amp;"]"</f>
        <v>['Ctrl','O',]</v>
      </c>
      <c r="G3" t="str">
        <f t="shared" ref="G3:G54" si="1">IF(ISBLANK(A3),"{"&amp;CHAR(34)&amp;"value"&amp;CHAR(34)&amp;":"&amp;CHAR(34)&amp;B3&amp;CHAR(34)&amp;","&amp;CHAR(34)&amp;"icon"&amp;CHAR(34)&amp;":"&amp;CHAR(34)&amp;C3&amp;CHAR(34)&amp;","&amp;CHAR(34)&amp;"function"&amp;CHAR(34)&amp;":"&amp;CHAR(34)&amp;D3&amp;CHAR(34)&amp;","&amp;CHAR(34)&amp;"text"&amp;CHAR(34)&amp;":"&amp;CHAR(34)&amp;E3&amp;CHAR(34)&amp;","&amp;CHAR(34)&amp;"shortcut"&amp;CHAR(34)&amp;":"&amp;F3&amp;"}"&amp;IF(ISBLANK(A4),",","]},"),"{"&amp;CHAR(34)&amp;"value"&amp;CHAR(34)&amp;":"&amp;CHAR(34)&amp;A3&amp;CHAR(34)&amp;","&amp;CHAR(34)&amp;"icon"&amp;CHAR(34)&amp;":"&amp;CHAR(34)&amp;C3&amp;CHAR(34)&amp;","&amp;CHAR(34)&amp;"width"&amp;CHAR(34)&amp;":"&amp;CHAR(34)&amp;D3&amp;CHAR(34)&amp;","&amp;CHAR(34)&amp;"text"&amp;CHAR(34)&amp;":"&amp;CHAR(34)&amp;E3&amp;CHAR(34)&amp;","&amp;CHAR(34)&amp;"shortcut"&amp;CHAR(34)&amp;":"&amp;F3&amp;","&amp;CHAR(34)&amp;"items"&amp;CHAR(34)&amp;":[")</f>
        <v>{"value":"Cloud organizer","icon":"far fa-folder","function":"alert()","text":"Organize your Uyamak systems on your cloud storage","shortcut":['Ctrl','O',]},</v>
      </c>
      <c r="I3" t="s">
        <v>254</v>
      </c>
      <c r="J3">
        <v>1</v>
      </c>
      <c r="M3" t="s">
        <v>243</v>
      </c>
      <c r="N3" t="str">
        <f t="shared" ref="N3:N59" si="2">IF(ISBLANK(M3),"","if (")&amp;IF(ISBLANK(J3),"","(event.ctrlKey) &amp;&amp; ")&amp;IF(ISBLANK(K3),"","(event.altKey) &amp;&amp; ")&amp;IF(ISBLANK(L3),"","(event.shiftKey) &amp;&amp; ")&amp;IF(ISBLANK(M3),"","(event.key.toUpperCase()==="""&amp;UPPER(M3)&amp;""") ){"&amp;D3&amp;";}")</f>
        <v>if ((event.ctrlKey) &amp;&amp; (event.key.toUpperCase()==="O") ){alert();}</v>
      </c>
    </row>
    <row r="4" spans="1:15" x14ac:dyDescent="0.3">
      <c r="B4" t="s">
        <v>118</v>
      </c>
      <c r="C4" t="s">
        <v>132</v>
      </c>
      <c r="D4" t="s">
        <v>273</v>
      </c>
      <c r="E4" t="s">
        <v>133</v>
      </c>
      <c r="F4" t="str">
        <f t="shared" si="0"/>
        <v>[]</v>
      </c>
      <c r="G4" t="str">
        <f t="shared" si="1"/>
        <v>{"value":"hl","icon":"fas fa-arrow-left","function":"alert()","text":"Good to go when eveything is fine and also I want to say something more 1","shortcut":[]},</v>
      </c>
      <c r="I4" t="s">
        <v>254</v>
      </c>
      <c r="N4" t="str">
        <f t="shared" si="2"/>
        <v/>
      </c>
    </row>
    <row r="5" spans="1:15" x14ac:dyDescent="0.3">
      <c r="B5" t="s">
        <v>137</v>
      </c>
      <c r="C5" t="s">
        <v>152</v>
      </c>
      <c r="D5" t="s">
        <v>273</v>
      </c>
      <c r="E5" t="s">
        <v>197</v>
      </c>
      <c r="F5" t="str">
        <f t="shared" si="0"/>
        <v>['Ctrl','S',]</v>
      </c>
      <c r="G5" t="str">
        <f t="shared" si="1"/>
        <v>{"value":"Save to local machine","icon":"fas fa-download","function":"alert()","text":"Download the Uyamak system to your local device as a file","shortcut":['Ctrl','S',]},</v>
      </c>
      <c r="I5" t="s">
        <v>254</v>
      </c>
      <c r="J5">
        <v>1</v>
      </c>
      <c r="M5" t="s">
        <v>244</v>
      </c>
      <c r="N5" t="str">
        <f t="shared" si="2"/>
        <v>if ((event.ctrlKey) &amp;&amp; (event.key.toUpperCase()==="S") ){alert();}</v>
      </c>
    </row>
    <row r="6" spans="1:15" x14ac:dyDescent="0.3">
      <c r="B6" t="s">
        <v>138</v>
      </c>
      <c r="C6" t="s">
        <v>153</v>
      </c>
      <c r="D6" t="s">
        <v>273</v>
      </c>
      <c r="E6" t="s">
        <v>198</v>
      </c>
      <c r="F6" t="str">
        <f t="shared" si="0"/>
        <v>['Ctrl','L',]</v>
      </c>
      <c r="G6" t="str">
        <f t="shared" si="1"/>
        <v>{"value":"Load from local machine","icon":"fas fa-upload","function":"alert()","text":"Load a Uyamak system from your local device","shortcut":['Ctrl','L',]},</v>
      </c>
      <c r="I6" t="s">
        <v>254</v>
      </c>
      <c r="J6">
        <v>1</v>
      </c>
      <c r="M6" t="s">
        <v>247</v>
      </c>
      <c r="N6" t="str">
        <f t="shared" si="2"/>
        <v>if ((event.ctrlKey) &amp;&amp; (event.key.toUpperCase()==="L") ){alert();}</v>
      </c>
    </row>
    <row r="7" spans="1:15" x14ac:dyDescent="0.3">
      <c r="B7" t="s">
        <v>118</v>
      </c>
      <c r="C7" t="s">
        <v>132</v>
      </c>
      <c r="D7" t="s">
        <v>273</v>
      </c>
      <c r="E7" t="s">
        <v>133</v>
      </c>
      <c r="F7" t="str">
        <f t="shared" si="0"/>
        <v>[]</v>
      </c>
      <c r="G7" t="str">
        <f t="shared" si="1"/>
        <v>{"value":"hl","icon":"fas fa-arrow-left","function":"alert()","text":"Good to go when eveything is fine and also I want to say something more 1","shortcut":[]},</v>
      </c>
      <c r="I7" t="s">
        <v>254</v>
      </c>
      <c r="N7" t="str">
        <f t="shared" si="2"/>
        <v/>
      </c>
    </row>
    <row r="8" spans="1:15" x14ac:dyDescent="0.3">
      <c r="B8" t="s">
        <v>140</v>
      </c>
      <c r="C8" t="s">
        <v>154</v>
      </c>
      <c r="D8" t="s">
        <v>273</v>
      </c>
      <c r="E8" t="s">
        <v>193</v>
      </c>
      <c r="F8" t="str">
        <f t="shared" si="0"/>
        <v>['Ctrl','J',]</v>
      </c>
      <c r="G8" t="str">
        <f t="shared" si="1"/>
        <v>{"value":"Share privately","icon":"fas fa-share-alt-square","function":"alert()","text":"Share Uyamak system with your friends and teachers","shortcut":['Ctrl','J',]},</v>
      </c>
      <c r="I8" t="s">
        <v>254</v>
      </c>
      <c r="J8">
        <v>1</v>
      </c>
      <c r="M8" t="s">
        <v>252</v>
      </c>
      <c r="N8" t="str">
        <f t="shared" si="2"/>
        <v>if ((event.ctrlKey) &amp;&amp; (event.key.toUpperCase()==="J") ){alert();}</v>
      </c>
    </row>
    <row r="9" spans="1:15" x14ac:dyDescent="0.3">
      <c r="B9" t="s">
        <v>139</v>
      </c>
      <c r="C9" t="s">
        <v>155</v>
      </c>
      <c r="D9" t="s">
        <v>273</v>
      </c>
      <c r="E9" t="s">
        <v>194</v>
      </c>
      <c r="F9" t="str">
        <f t="shared" si="0"/>
        <v>['Ctrl','Shift','J',]</v>
      </c>
      <c r="G9" t="str">
        <f t="shared" si="1"/>
        <v>{"value":"Make public","icon":"fas fa-share-alt","function":"alert()","text":"Publish your Uyamak system to the public","shortcut":['Ctrl','Shift','J',]},</v>
      </c>
      <c r="I9" t="s">
        <v>254</v>
      </c>
      <c r="J9">
        <v>1</v>
      </c>
      <c r="L9">
        <v>1</v>
      </c>
      <c r="M9" t="s">
        <v>252</v>
      </c>
      <c r="N9" t="str">
        <f t="shared" si="2"/>
        <v>if ((event.ctrlKey) &amp;&amp; (event.shiftKey) &amp;&amp; (event.key.toUpperCase()==="J") ){alert();}</v>
      </c>
    </row>
    <row r="10" spans="1:15" x14ac:dyDescent="0.3">
      <c r="B10" t="s">
        <v>118</v>
      </c>
      <c r="C10" t="s">
        <v>132</v>
      </c>
      <c r="D10" t="s">
        <v>273</v>
      </c>
      <c r="E10" t="s">
        <v>133</v>
      </c>
      <c r="F10" t="str">
        <f t="shared" si="0"/>
        <v>[]</v>
      </c>
      <c r="G10" t="str">
        <f t="shared" si="1"/>
        <v>{"value":"hl","icon":"fas fa-arrow-left","function":"alert()","text":"Good to go when eveything is fine and also I want to say something more 1","shortcut":[]},</v>
      </c>
      <c r="I10" t="s">
        <v>254</v>
      </c>
      <c r="N10" t="str">
        <f t="shared" si="2"/>
        <v/>
      </c>
    </row>
    <row r="11" spans="1:15" x14ac:dyDescent="0.3">
      <c r="B11" t="s">
        <v>120</v>
      </c>
      <c r="C11" t="s">
        <v>156</v>
      </c>
      <c r="D11" t="s">
        <v>273</v>
      </c>
      <c r="E11" t="s">
        <v>195</v>
      </c>
      <c r="F11" t="str">
        <f t="shared" si="0"/>
        <v>['Ctrl','P',]</v>
      </c>
      <c r="G11" t="str">
        <f t="shared" si="1"/>
        <v>{"value":"Print","icon":"fas fa-print","function":"alert()","text":"Print the Uyamak system","shortcut":['Ctrl','P',]}]},</v>
      </c>
      <c r="I11" t="s">
        <v>254</v>
      </c>
      <c r="J11">
        <v>1</v>
      </c>
      <c r="M11" t="s">
        <v>249</v>
      </c>
      <c r="N11" t="str">
        <f t="shared" si="2"/>
        <v>if ((event.ctrlKey) &amp;&amp; (event.key.toUpperCase()==="P") ){alert();}</v>
      </c>
    </row>
    <row r="12" spans="1:15" x14ac:dyDescent="0.3">
      <c r="A12" t="s">
        <v>136</v>
      </c>
      <c r="C12" t="s">
        <v>15</v>
      </c>
      <c r="D12">
        <v>400</v>
      </c>
      <c r="E12" t="s">
        <v>196</v>
      </c>
      <c r="F12" t="str">
        <f t="shared" si="0"/>
        <v>[]</v>
      </c>
      <c r="G12" t="str">
        <f t="shared" si="1"/>
        <v>{"value":"System","icon":"fas fa-project-diagram","width":"400","text":"Menu gives options to manage your Uyamak system","shortcut":[],"items":[</v>
      </c>
      <c r="I12" t="s">
        <v>254</v>
      </c>
      <c r="N12" t="str">
        <f t="shared" si="2"/>
        <v/>
      </c>
    </row>
    <row r="13" spans="1:15" x14ac:dyDescent="0.3">
      <c r="B13" t="s">
        <v>234</v>
      </c>
      <c r="C13" t="s">
        <v>157</v>
      </c>
      <c r="D13" t="s">
        <v>273</v>
      </c>
      <c r="E13" t="s">
        <v>235</v>
      </c>
      <c r="F13" t="str">
        <f t="shared" si="0"/>
        <v>['Ctrl','U',]</v>
      </c>
      <c r="G13" t="str">
        <f t="shared" si="1"/>
        <v>{"value":"Show Uyamak library","icon":"fas fa-puzzle-piece","function":"alert()","text":"Displays the Uyamak library drawer where you can find all the Uyamak models","shortcut":['Ctrl','U',]},</v>
      </c>
      <c r="I13" t="s">
        <v>254</v>
      </c>
      <c r="J13">
        <v>1</v>
      </c>
      <c r="M13" t="s">
        <v>250</v>
      </c>
      <c r="N13" t="str">
        <f t="shared" si="2"/>
        <v>if ((event.ctrlKey) &amp;&amp; (event.key.toUpperCase()==="U") ){alert();}</v>
      </c>
    </row>
    <row r="14" spans="1:15" x14ac:dyDescent="0.3">
      <c r="B14" t="s">
        <v>201</v>
      </c>
      <c r="C14" t="s">
        <v>158</v>
      </c>
      <c r="D14" t="s">
        <v>273</v>
      </c>
      <c r="E14" t="s">
        <v>203</v>
      </c>
      <c r="F14" t="str">
        <f t="shared" si="0"/>
        <v>['Ctrl','E',]</v>
      </c>
      <c r="G14" t="str">
        <f t="shared" si="1"/>
        <v>{"value":"Show Model Editor","icon":"fas fa-edit","function":"alert()","text":"Displays the Uyamak model editor where you can tweak the model settings","shortcut":['Ctrl','E',]},</v>
      </c>
      <c r="I14" t="s">
        <v>254</v>
      </c>
      <c r="J14">
        <v>1</v>
      </c>
      <c r="M14" t="s">
        <v>255</v>
      </c>
      <c r="N14" t="str">
        <f t="shared" si="2"/>
        <v>if ((event.ctrlKey) &amp;&amp; (event.key.toUpperCase()==="E") ){alert();}</v>
      </c>
    </row>
    <row r="15" spans="1:15" x14ac:dyDescent="0.3">
      <c r="B15" t="s">
        <v>202</v>
      </c>
      <c r="C15" t="s">
        <v>19</v>
      </c>
      <c r="D15" t="s">
        <v>273</v>
      </c>
      <c r="E15" t="s">
        <v>204</v>
      </c>
      <c r="F15" t="str">
        <f t="shared" si="0"/>
        <v>['Ctrl','Shift','S',]</v>
      </c>
      <c r="G15" t="str">
        <f t="shared" si="1"/>
        <v>{"value":"Show Simulation drawer","icon":"fas fa-play","function":"alert()","text":"Displays the simulation drawer where you can execute the Uyamak system","shortcut":['Ctrl','Shift','S',]},</v>
      </c>
      <c r="I15" t="s">
        <v>254</v>
      </c>
      <c r="J15">
        <v>1</v>
      </c>
      <c r="L15">
        <v>1</v>
      </c>
      <c r="M15" t="s">
        <v>244</v>
      </c>
      <c r="N15" t="str">
        <f t="shared" si="2"/>
        <v>if ((event.ctrlKey) &amp;&amp; (event.shiftKey) &amp;&amp; (event.key.toUpperCase()==="S") ){alert();}</v>
      </c>
    </row>
    <row r="16" spans="1:15" x14ac:dyDescent="0.3">
      <c r="B16" t="s">
        <v>118</v>
      </c>
      <c r="C16" t="s">
        <v>132</v>
      </c>
      <c r="D16" t="s">
        <v>273</v>
      </c>
      <c r="E16" t="s">
        <v>133</v>
      </c>
      <c r="F16" t="str">
        <f t="shared" si="0"/>
        <v>[]</v>
      </c>
      <c r="G16" t="str">
        <f t="shared" si="1"/>
        <v>{"value":"hl","icon":"fas fa-arrow-left","function":"alert()","text":"Good to go when eveything is fine and also I want to say something more 1","shortcut":[]},</v>
      </c>
      <c r="I16" t="s">
        <v>254</v>
      </c>
      <c r="N16" t="str">
        <f t="shared" si="2"/>
        <v/>
      </c>
    </row>
    <row r="17" spans="1:14" x14ac:dyDescent="0.3">
      <c r="B17" t="s">
        <v>236</v>
      </c>
      <c r="C17" t="s">
        <v>159</v>
      </c>
      <c r="D17" t="s">
        <v>282</v>
      </c>
      <c r="E17" t="s">
        <v>205</v>
      </c>
      <c r="F17" t="str">
        <f t="shared" si="0"/>
        <v>['Ctrl','K',]</v>
      </c>
      <c r="G17" t="str">
        <f t="shared" si="1"/>
        <v>{"value":"Create sub-system","icon":"far fa-object-group","function":"if (graph.isEnabled()) createSubModel();","text":"Creates Uyamak sub-system out of the selected Uyamak models","shortcut":['Ctrl','K',]},</v>
      </c>
      <c r="I17" t="s">
        <v>254</v>
      </c>
      <c r="J17">
        <v>1</v>
      </c>
      <c r="M17" t="s">
        <v>256</v>
      </c>
      <c r="N17" t="str">
        <f t="shared" si="2"/>
        <v>if ((event.ctrlKey) &amp;&amp; (event.key.toUpperCase()==="K") ){if (graph.isEnabled()) createSubModel();;}</v>
      </c>
    </row>
    <row r="18" spans="1:14" x14ac:dyDescent="0.3">
      <c r="B18" t="s">
        <v>237</v>
      </c>
      <c r="C18" t="s">
        <v>160</v>
      </c>
      <c r="D18" t="s">
        <v>281</v>
      </c>
      <c r="E18" t="s">
        <v>206</v>
      </c>
      <c r="F18" t="str">
        <f t="shared" si="0"/>
        <v>['Ctrl','Shift','K',]</v>
      </c>
      <c r="G18" t="str">
        <f t="shared" si="1"/>
        <v>{"value":"Dismantle sub-system","icon":"far fa-object-ungroup","function":"if (graph.isEnabled()) ungroupSubModel();","text":"Dismantles all the selected Uyamak sub-systems.","shortcut":['Ctrl','Shift','K',]}]},</v>
      </c>
      <c r="I18" t="s">
        <v>254</v>
      </c>
      <c r="J18">
        <v>1</v>
      </c>
      <c r="L18">
        <v>1</v>
      </c>
      <c r="M18" t="s">
        <v>256</v>
      </c>
      <c r="N18" t="str">
        <f t="shared" si="2"/>
        <v>if ((event.ctrlKey) &amp;&amp; (event.shiftKey) &amp;&amp; (event.key.toUpperCase()==="K") ){if (graph.isEnabled()) ungroupSubModel();;}</v>
      </c>
    </row>
    <row r="19" spans="1:14" x14ac:dyDescent="0.3">
      <c r="A19" t="s">
        <v>123</v>
      </c>
      <c r="C19" t="s">
        <v>188</v>
      </c>
      <c r="D19">
        <v>300</v>
      </c>
      <c r="E19" t="s">
        <v>214</v>
      </c>
      <c r="F19" t="str">
        <f t="shared" si="0"/>
        <v>[]</v>
      </c>
      <c r="G19" t="str">
        <f>IF(ISBLANK(A19),"{"&amp;CHAR(34)&amp;"value"&amp;CHAR(34)&amp;":"&amp;CHAR(34)&amp;B19&amp;CHAR(34)&amp;","&amp;CHAR(34)&amp;"icon"&amp;CHAR(34)&amp;":"&amp;CHAR(34)&amp;C19&amp;CHAR(34)&amp;","&amp;CHAR(34)&amp;"function"&amp;CHAR(34)&amp;":"&amp;CHAR(34)&amp;D19&amp;CHAR(34)&amp;","&amp;CHAR(34)&amp;"text"&amp;CHAR(34)&amp;":"&amp;CHAR(34)&amp;E19&amp;CHAR(34)&amp;","&amp;CHAR(34)&amp;"shortcut"&amp;CHAR(34)&amp;":"&amp;F19&amp;"}"&amp;IF(ISBLANK(A23),",","]},"),"{"&amp;CHAR(34)&amp;"value"&amp;CHAR(34)&amp;":"&amp;CHAR(34)&amp;A19&amp;CHAR(34)&amp;","&amp;CHAR(34)&amp;"icon"&amp;CHAR(34)&amp;":"&amp;CHAR(34)&amp;C19&amp;CHAR(34)&amp;","&amp;CHAR(34)&amp;"width"&amp;CHAR(34)&amp;":"&amp;CHAR(34)&amp;D19&amp;CHAR(34)&amp;","&amp;CHAR(34)&amp;"text"&amp;CHAR(34)&amp;":"&amp;CHAR(34)&amp;E19&amp;CHAR(34)&amp;","&amp;CHAR(34)&amp;"shortcut"&amp;CHAR(34)&amp;":"&amp;F19&amp;","&amp;CHAR(34)&amp;"items"&amp;CHAR(34)&amp;":[")</f>
        <v>{"value":"Edit","icon":"fas fa-pen","width":"300","text":"Menu gives options to manipulate the Uyamak system","shortcut":[],"items":[</v>
      </c>
      <c r="I19" t="s">
        <v>254</v>
      </c>
      <c r="N19" t="str">
        <f t="shared" si="2"/>
        <v/>
      </c>
    </row>
    <row r="20" spans="1:14" x14ac:dyDescent="0.3">
      <c r="B20" t="s">
        <v>269</v>
      </c>
      <c r="C20" t="s">
        <v>272</v>
      </c>
      <c r="D20" t="s">
        <v>273</v>
      </c>
      <c r="F20" t="str">
        <f t="shared" si="0"/>
        <v>['Ctrl','A',]</v>
      </c>
      <c r="G20" t="str">
        <f t="shared" ref="G20:G23" si="3">IF(ISBLANK(A20),"{"&amp;CHAR(34)&amp;"value"&amp;CHAR(34)&amp;":"&amp;CHAR(34)&amp;B20&amp;CHAR(34)&amp;","&amp;CHAR(34)&amp;"icon"&amp;CHAR(34)&amp;":"&amp;CHAR(34)&amp;C20&amp;CHAR(34)&amp;","&amp;CHAR(34)&amp;"function"&amp;CHAR(34)&amp;":"&amp;CHAR(34)&amp;D20&amp;CHAR(34)&amp;","&amp;CHAR(34)&amp;"text"&amp;CHAR(34)&amp;":"&amp;CHAR(34)&amp;E20&amp;CHAR(34)&amp;","&amp;CHAR(34)&amp;"shortcut"&amp;CHAR(34)&amp;":"&amp;F20&amp;"}"&amp;IF(ISBLANK(A24),",","]},"),"{"&amp;CHAR(34)&amp;"value"&amp;CHAR(34)&amp;":"&amp;CHAR(34)&amp;A20&amp;CHAR(34)&amp;","&amp;CHAR(34)&amp;"icon"&amp;CHAR(34)&amp;":"&amp;CHAR(34)&amp;C20&amp;CHAR(34)&amp;","&amp;CHAR(34)&amp;"width"&amp;CHAR(34)&amp;":"&amp;CHAR(34)&amp;D20&amp;CHAR(34)&amp;","&amp;CHAR(34)&amp;"text"&amp;CHAR(34)&amp;":"&amp;CHAR(34)&amp;E20&amp;CHAR(34)&amp;","&amp;CHAR(34)&amp;"shortcut"&amp;CHAR(34)&amp;":"&amp;F20&amp;","&amp;CHAR(34)&amp;"items"&amp;CHAR(34)&amp;":[")</f>
        <v>{"value":"Select all","icon":"far fa-check-square","function":"alert()","text":"","shortcut":['Ctrl','A',]},</v>
      </c>
      <c r="J20">
        <v>1</v>
      </c>
      <c r="M20" t="s">
        <v>265</v>
      </c>
      <c r="N20" t="str">
        <f t="shared" si="2"/>
        <v>if ((event.ctrlKey) &amp;&amp; (event.key.toUpperCase()==="A") ){alert();}</v>
      </c>
    </row>
    <row r="21" spans="1:14" x14ac:dyDescent="0.3">
      <c r="B21" t="s">
        <v>270</v>
      </c>
      <c r="C21" t="s">
        <v>271</v>
      </c>
      <c r="D21" t="s">
        <v>273</v>
      </c>
      <c r="F21" t="str">
        <f t="shared" si="0"/>
        <v>['Ctrl','Shift','A',]</v>
      </c>
      <c r="G21" t="str">
        <f t="shared" si="3"/>
        <v>{"value":"Select none","icon":"far fa-square","function":"alert()","text":"","shortcut":['Ctrl','Shift','A',]},</v>
      </c>
      <c r="J21">
        <v>1</v>
      </c>
      <c r="L21">
        <v>1</v>
      </c>
      <c r="M21" t="s">
        <v>265</v>
      </c>
      <c r="N21" t="str">
        <f t="shared" si="2"/>
        <v>if ((event.ctrlKey) &amp;&amp; (event.shiftKey) &amp;&amp; (event.key.toUpperCase()==="A") ){alert();}</v>
      </c>
    </row>
    <row r="22" spans="1:14" x14ac:dyDescent="0.3">
      <c r="B22" t="s">
        <v>118</v>
      </c>
      <c r="C22" t="s">
        <v>132</v>
      </c>
      <c r="D22" t="s">
        <v>273</v>
      </c>
      <c r="F22" t="str">
        <f t="shared" si="0"/>
        <v>[]</v>
      </c>
      <c r="G22" t="str">
        <f t="shared" si="3"/>
        <v>{"value":"hl","icon":"fas fa-arrow-left","function":"alert()","text":"","shortcut":[]},</v>
      </c>
      <c r="N22" t="str">
        <f t="shared" si="2"/>
        <v/>
      </c>
    </row>
    <row r="23" spans="1:14" x14ac:dyDescent="0.3">
      <c r="B23" t="s">
        <v>124</v>
      </c>
      <c r="C23" t="s">
        <v>161</v>
      </c>
      <c r="D23" t="s">
        <v>273</v>
      </c>
      <c r="E23" t="s">
        <v>208</v>
      </c>
      <c r="F23" t="str">
        <f t="shared" si="0"/>
        <v>['Ctrl','X',]</v>
      </c>
      <c r="G23" t="str">
        <f t="shared" si="3"/>
        <v>{"value":"Cut","icon":"fas fa-cut","function":"alert()","text":"Copies the selected Uyamak models into the clipboard and deletes the original ones","shortcut":['Ctrl','X',]},</v>
      </c>
      <c r="I23" t="s">
        <v>254</v>
      </c>
      <c r="J23">
        <v>1</v>
      </c>
      <c r="M23" t="s">
        <v>257</v>
      </c>
      <c r="N23" t="str">
        <f t="shared" si="2"/>
        <v>if ((event.ctrlKey) &amp;&amp; (event.key.toUpperCase()==="X") ){alert();}</v>
      </c>
    </row>
    <row r="24" spans="1:14" x14ac:dyDescent="0.3">
      <c r="B24" t="s">
        <v>125</v>
      </c>
      <c r="C24" t="s">
        <v>162</v>
      </c>
      <c r="D24" t="s">
        <v>273</v>
      </c>
      <c r="E24" t="s">
        <v>207</v>
      </c>
      <c r="F24" t="str">
        <f t="shared" si="0"/>
        <v>['Ctrl','C',]</v>
      </c>
      <c r="G24" t="str">
        <f t="shared" si="1"/>
        <v>{"value":"Copy","icon":"fas fa-copy","function":"alert()","text":"Copies the selected Uyamak models into the clipboard","shortcut":['Ctrl','C',]},</v>
      </c>
      <c r="I24" t="s">
        <v>254</v>
      </c>
      <c r="J24">
        <v>1</v>
      </c>
      <c r="M24" t="s">
        <v>245</v>
      </c>
      <c r="N24" t="str">
        <f t="shared" si="2"/>
        <v>if ((event.ctrlKey) &amp;&amp; (event.key.toUpperCase()==="C") ){alert();}</v>
      </c>
    </row>
    <row r="25" spans="1:14" x14ac:dyDescent="0.3">
      <c r="B25" t="s">
        <v>126</v>
      </c>
      <c r="C25" t="s">
        <v>163</v>
      </c>
      <c r="D25" t="s">
        <v>273</v>
      </c>
      <c r="E25" t="s">
        <v>209</v>
      </c>
      <c r="F25" t="str">
        <f t="shared" si="0"/>
        <v>['Ctrl','V',]</v>
      </c>
      <c r="G25" t="str">
        <f t="shared" si="1"/>
        <v>{"value":"Paste","icon":"fas fa-paste","function":"alert()","text":"Pastes the clipboard Uyamak models to the present Uyamak system","shortcut":['Ctrl','V',]},</v>
      </c>
      <c r="I25" t="s">
        <v>254</v>
      </c>
      <c r="J25">
        <v>1</v>
      </c>
      <c r="M25" t="s">
        <v>258</v>
      </c>
      <c r="N25" t="str">
        <f t="shared" si="2"/>
        <v>if ((event.ctrlKey) &amp;&amp; (event.key.toUpperCase()==="V") ){alert();}</v>
      </c>
    </row>
    <row r="26" spans="1:14" x14ac:dyDescent="0.3">
      <c r="B26" t="s">
        <v>164</v>
      </c>
      <c r="C26" t="s">
        <v>165</v>
      </c>
      <c r="D26" t="s">
        <v>273</v>
      </c>
      <c r="E26" t="s">
        <v>210</v>
      </c>
      <c r="F26" t="str">
        <f t="shared" si="0"/>
        <v>['Ctrl','Shift','C',]</v>
      </c>
      <c r="G26" t="str">
        <f t="shared" si="1"/>
        <v>{"value":"Clone","icon":"fas fa-clone","function":"alert()","text":"Clones the selected Uyamak models","shortcut":['Ctrl','Shift','C',]},</v>
      </c>
      <c r="I26" t="s">
        <v>254</v>
      </c>
      <c r="J26">
        <v>1</v>
      </c>
      <c r="L26">
        <v>1</v>
      </c>
      <c r="M26" t="s">
        <v>245</v>
      </c>
      <c r="N26" t="str">
        <f t="shared" si="2"/>
        <v>if ((event.ctrlKey) &amp;&amp; (event.shiftKey) &amp;&amp; (event.key.toUpperCase()==="C") ){alert();}</v>
      </c>
    </row>
    <row r="27" spans="1:14" x14ac:dyDescent="0.3">
      <c r="B27" t="s">
        <v>33</v>
      </c>
      <c r="C27" t="s">
        <v>166</v>
      </c>
      <c r="D27" t="s">
        <v>280</v>
      </c>
      <c r="E27" t="s">
        <v>211</v>
      </c>
      <c r="F27" t="str">
        <f t="shared" si="0"/>
        <v>['Delete',]</v>
      </c>
      <c r="G27" t="str">
        <f t="shared" si="1"/>
        <v>{"value":"Delete","icon":"fas fa-trash-alt","function":"if (graph.isEnabled()) graph.removeCells();","text":"Delete the selected Uyamak models and Sub-systems","shortcut":['Delete',]},</v>
      </c>
      <c r="I27" t="s">
        <v>254</v>
      </c>
      <c r="M27" t="s">
        <v>33</v>
      </c>
      <c r="N27" t="str">
        <f t="shared" si="2"/>
        <v>if ((event.key.toUpperCase()==="DELETE") ){if (graph.isEnabled()) graph.removeCells();;}</v>
      </c>
    </row>
    <row r="28" spans="1:14" x14ac:dyDescent="0.3">
      <c r="B28" t="s">
        <v>118</v>
      </c>
      <c r="C28" t="s">
        <v>132</v>
      </c>
      <c r="D28" t="s">
        <v>273</v>
      </c>
      <c r="E28" t="s">
        <v>133</v>
      </c>
      <c r="F28" t="str">
        <f t="shared" si="0"/>
        <v>[]</v>
      </c>
      <c r="G28" t="str">
        <f t="shared" si="1"/>
        <v>{"value":"hl","icon":"fas fa-arrow-left","function":"alert()","text":"Good to go when eveything is fine and also I want to say something more 1","shortcut":[]},</v>
      </c>
      <c r="I28" t="s">
        <v>254</v>
      </c>
      <c r="N28" t="str">
        <f t="shared" si="2"/>
        <v/>
      </c>
    </row>
    <row r="29" spans="1:14" x14ac:dyDescent="0.3">
      <c r="B29" t="s">
        <v>143</v>
      </c>
      <c r="C29" t="s">
        <v>167</v>
      </c>
      <c r="D29" t="s">
        <v>274</v>
      </c>
      <c r="E29" t="s">
        <v>212</v>
      </c>
      <c r="F29" t="str">
        <f t="shared" si="0"/>
        <v>['Ctrl','Z',]</v>
      </c>
      <c r="G29" t="str">
        <f t="shared" si="1"/>
        <v>{"value":"Undo","icon":"fas fa-undo","function":"undoManager.undo();","text":"Undo the recent changes","shortcut":['Ctrl','Z',]},</v>
      </c>
      <c r="I29" t="s">
        <v>254</v>
      </c>
      <c r="J29">
        <v>1</v>
      </c>
      <c r="M29" t="s">
        <v>259</v>
      </c>
      <c r="N29" t="str">
        <f t="shared" si="2"/>
        <v>if ((event.ctrlKey) &amp;&amp; (event.key.toUpperCase()==="Z") ){undoManager.undo();;}</v>
      </c>
    </row>
    <row r="30" spans="1:14" x14ac:dyDescent="0.3">
      <c r="B30" t="s">
        <v>144</v>
      </c>
      <c r="C30" t="s">
        <v>168</v>
      </c>
      <c r="D30" t="s">
        <v>275</v>
      </c>
      <c r="E30" t="s">
        <v>213</v>
      </c>
      <c r="F30" t="str">
        <f t="shared" si="0"/>
        <v>['Ctrl','Shift','Z',]</v>
      </c>
      <c r="G30" t="str">
        <f t="shared" si="1"/>
        <v>{"value":"Redo","icon":"fas fa-redo","function":"undoManager.redo();","text":"Redo the recent changes","shortcut":['Ctrl','Shift','Z',]}]},</v>
      </c>
      <c r="I30" t="s">
        <v>254</v>
      </c>
      <c r="J30">
        <v>1</v>
      </c>
      <c r="L30">
        <v>1</v>
      </c>
      <c r="M30" t="s">
        <v>259</v>
      </c>
      <c r="N30" t="str">
        <f t="shared" si="2"/>
        <v>if ((event.ctrlKey) &amp;&amp; (event.shiftKey) &amp;&amp; (event.key.toUpperCase()==="Z") ){undoManager.redo();;}</v>
      </c>
    </row>
    <row r="31" spans="1:14" x14ac:dyDescent="0.3">
      <c r="A31" t="s">
        <v>127</v>
      </c>
      <c r="C31" t="s">
        <v>189</v>
      </c>
      <c r="D31">
        <v>390</v>
      </c>
      <c r="E31" t="s">
        <v>215</v>
      </c>
      <c r="F31" t="str">
        <f t="shared" si="0"/>
        <v>[]</v>
      </c>
      <c r="G31" t="str">
        <f t="shared" si="1"/>
        <v>{"value":"View","icon":"fas fa-desktop","width":"390","text":"Menu gives different options to visualize the Uyamak system","shortcut":[],"items":[</v>
      </c>
      <c r="I31" t="s">
        <v>254</v>
      </c>
      <c r="N31" t="str">
        <f t="shared" si="2"/>
        <v/>
      </c>
    </row>
    <row r="32" spans="1:14" x14ac:dyDescent="0.3">
      <c r="B32" t="s">
        <v>129</v>
      </c>
      <c r="C32" t="s">
        <v>169</v>
      </c>
      <c r="D32" t="s">
        <v>276</v>
      </c>
      <c r="E32" t="s">
        <v>216</v>
      </c>
      <c r="F32" t="str">
        <f t="shared" si="0"/>
        <v>['Ctrl','+',]</v>
      </c>
      <c r="G32" t="str">
        <f t="shared" si="1"/>
        <v>{"value":"Zoom in","icon":"fas fa-search-plus","function":"graph.zoomIn();","text":"Zooms in","shortcut":['Ctrl','+',]},</v>
      </c>
      <c r="I32" t="s">
        <v>254</v>
      </c>
      <c r="J32">
        <v>1</v>
      </c>
      <c r="M32" t="s">
        <v>260</v>
      </c>
      <c r="N32" t="str">
        <f t="shared" si="2"/>
        <v>if ((event.ctrlKey) &amp;&amp; (event.key.toUpperCase()==="+") ){graph.zoomIn();;}</v>
      </c>
    </row>
    <row r="33" spans="1:14" x14ac:dyDescent="0.3">
      <c r="B33" t="s">
        <v>128</v>
      </c>
      <c r="C33" t="s">
        <v>170</v>
      </c>
      <c r="D33" t="s">
        <v>277</v>
      </c>
      <c r="E33" t="s">
        <v>217</v>
      </c>
      <c r="F33" t="str">
        <f t="shared" si="0"/>
        <v>['Ctrl','-',]</v>
      </c>
      <c r="G33" t="str">
        <f t="shared" si="1"/>
        <v>{"value":"Zoom out","icon":"fas fa-search-minus","function":"graph.zoomOut();","text":"Zooms out","shortcut":['Ctrl','-',]},</v>
      </c>
      <c r="I33" t="s">
        <v>254</v>
      </c>
      <c r="J33">
        <v>1</v>
      </c>
      <c r="M33" t="s">
        <v>261</v>
      </c>
      <c r="N33" t="str">
        <f t="shared" si="2"/>
        <v>if ((event.ctrlKey) &amp;&amp; (event.key.toUpperCase()==="-") ){graph.zoomOut();;}</v>
      </c>
    </row>
    <row r="34" spans="1:14" x14ac:dyDescent="0.3">
      <c r="B34" t="s">
        <v>131</v>
      </c>
      <c r="C34" t="s">
        <v>172</v>
      </c>
      <c r="D34" t="s">
        <v>278</v>
      </c>
      <c r="E34" t="s">
        <v>218</v>
      </c>
      <c r="F34" t="str">
        <f t="shared" si="0"/>
        <v>['Ctrl','0',]</v>
      </c>
      <c r="G34" t="str">
        <f t="shared" si="1"/>
        <v>{"value":"Original size","icon":"fas fa-compress","function":"graph.zoomActual();","text":"Shows the original size. Some items may be out of view. You can see them by scrolling","shortcut":['Ctrl','0',]},</v>
      </c>
      <c r="I34" t="s">
        <v>254</v>
      </c>
      <c r="J34">
        <v>1</v>
      </c>
      <c r="M34">
        <v>0</v>
      </c>
      <c r="N34" t="str">
        <f t="shared" si="2"/>
        <v>if ((event.ctrlKey) &amp;&amp; (event.key.toUpperCase()==="0") ){graph.zoomActual();;}</v>
      </c>
    </row>
    <row r="35" spans="1:14" x14ac:dyDescent="0.3">
      <c r="B35" t="s">
        <v>130</v>
      </c>
      <c r="C35" t="s">
        <v>171</v>
      </c>
      <c r="D35" t="s">
        <v>279</v>
      </c>
      <c r="E35" t="s">
        <v>219</v>
      </c>
      <c r="F35" t="str">
        <f t="shared" si="0"/>
        <v>['Ctrl','Shift','0',]</v>
      </c>
      <c r="G35" t="str">
        <f t="shared" si="1"/>
        <v>{"value":"Fit all","icon":"fas fa-expand","function":"graph.fit();","text":"Shows the complete Uyamak system","shortcut":['Ctrl','Shift','0',]},</v>
      </c>
      <c r="I35" t="s">
        <v>254</v>
      </c>
      <c r="J35">
        <v>1</v>
      </c>
      <c r="L35">
        <v>1</v>
      </c>
      <c r="M35">
        <v>0</v>
      </c>
      <c r="N35" t="str">
        <f t="shared" si="2"/>
        <v>if ((event.ctrlKey) &amp;&amp; (event.shiftKey) &amp;&amp; (event.key.toUpperCase()==="0") ){graph.fit();;}</v>
      </c>
    </row>
    <row r="36" spans="1:14" x14ac:dyDescent="0.3">
      <c r="B36" t="s">
        <v>118</v>
      </c>
      <c r="C36" t="s">
        <v>132</v>
      </c>
      <c r="D36" t="s">
        <v>273</v>
      </c>
      <c r="E36" t="s">
        <v>133</v>
      </c>
      <c r="F36" t="str">
        <f t="shared" si="0"/>
        <v>[]</v>
      </c>
      <c r="G36" t="str">
        <f t="shared" si="1"/>
        <v>{"value":"hl","icon":"fas fa-arrow-left","function":"alert()","text":"Good to go when eveything is fine and also I want to say something more 1","shortcut":[]},</v>
      </c>
      <c r="I36" t="s">
        <v>254</v>
      </c>
      <c r="N36" t="str">
        <f t="shared" si="2"/>
        <v/>
      </c>
    </row>
    <row r="37" spans="1:14" x14ac:dyDescent="0.3">
      <c r="B37" t="s">
        <v>145</v>
      </c>
      <c r="C37" t="s">
        <v>173</v>
      </c>
      <c r="D37" t="s">
        <v>283</v>
      </c>
      <c r="E37" t="s">
        <v>220</v>
      </c>
      <c r="F37" t="str">
        <f t="shared" si="0"/>
        <v>['Ctrl','M',]</v>
      </c>
      <c r="G37" t="str">
        <f t="shared" si="1"/>
        <v>{"value":"Minimize  subsystem(s)","icon":"fas fa-window-minimize","function":"foldItems();","text":"Minimizes the selected subsystem. If nothing is selected, all the sub-systems will be minimized","shortcut":['Ctrl','M',]},</v>
      </c>
      <c r="I37" t="s">
        <v>254</v>
      </c>
      <c r="J37">
        <v>1</v>
      </c>
      <c r="M37" t="s">
        <v>248</v>
      </c>
      <c r="N37" t="str">
        <f t="shared" si="2"/>
        <v>if ((event.ctrlKey) &amp;&amp; (event.key.toUpperCase()==="M") ){foldItems();;}</v>
      </c>
    </row>
    <row r="38" spans="1:14" x14ac:dyDescent="0.3">
      <c r="B38" t="s">
        <v>146</v>
      </c>
      <c r="C38" t="s">
        <v>174</v>
      </c>
      <c r="D38" t="s">
        <v>284</v>
      </c>
      <c r="E38" t="s">
        <v>221</v>
      </c>
      <c r="F38" t="str">
        <f t="shared" si="0"/>
        <v>['Ctrl','Shift','M',]</v>
      </c>
      <c r="G38" t="str">
        <f>IF(ISBLANK(A38),"{"&amp;CHAR(34)&amp;"value"&amp;CHAR(34)&amp;":"&amp;CHAR(34)&amp;B38&amp;CHAR(34)&amp;","&amp;CHAR(34)&amp;"icon"&amp;CHAR(34)&amp;":"&amp;CHAR(34)&amp;C38&amp;CHAR(34)&amp;","&amp;CHAR(34)&amp;"function"&amp;CHAR(34)&amp;":"&amp;CHAR(34)&amp;D38&amp;CHAR(34)&amp;","&amp;CHAR(34)&amp;"text"&amp;CHAR(34)&amp;":"&amp;CHAR(34)&amp;E38&amp;CHAR(34)&amp;","&amp;CHAR(34)&amp;"shortcut"&amp;CHAR(34)&amp;":"&amp;F38&amp;"}"&amp;IF(ISBLANK(A41),",","]},"),"{"&amp;CHAR(34)&amp;"value"&amp;CHAR(34)&amp;":"&amp;CHAR(34)&amp;A38&amp;CHAR(34)&amp;","&amp;CHAR(34)&amp;"icon"&amp;CHAR(34)&amp;":"&amp;CHAR(34)&amp;C38&amp;CHAR(34)&amp;","&amp;CHAR(34)&amp;"width"&amp;CHAR(34)&amp;":"&amp;CHAR(34)&amp;D38&amp;CHAR(34)&amp;","&amp;CHAR(34)&amp;"text"&amp;CHAR(34)&amp;":"&amp;CHAR(34)&amp;E38&amp;CHAR(34)&amp;","&amp;CHAR(34)&amp;"shortcut"&amp;CHAR(34)&amp;":"&amp;F38&amp;","&amp;CHAR(34)&amp;"items"&amp;CHAR(34)&amp;":[")</f>
        <v>{"value":"Maximize  subsystem(s)","icon":"fas fa-window-maximize","function":"foldItems(false);","text":"Maximizes the selected subsystem. If nothing is selected, all the sub-systems will be maximized","shortcut":['Ctrl','Shift','M',]},</v>
      </c>
      <c r="I38" t="s">
        <v>254</v>
      </c>
      <c r="J38">
        <v>1</v>
      </c>
      <c r="L38">
        <v>1</v>
      </c>
      <c r="M38" t="s">
        <v>248</v>
      </c>
      <c r="N38" t="str">
        <f t="shared" si="2"/>
        <v>if ((event.ctrlKey) &amp;&amp; (event.shiftKey) &amp;&amp; (event.key.toUpperCase()==="M") ){foldItems(false);;}</v>
      </c>
    </row>
    <row r="39" spans="1:14" x14ac:dyDescent="0.3">
      <c r="B39" t="s">
        <v>118</v>
      </c>
      <c r="C39" t="s">
        <v>174</v>
      </c>
      <c r="E39" t="s">
        <v>133</v>
      </c>
      <c r="F39" t="str">
        <f t="shared" ref="F39:F41" si="4">"["&amp;IF(ISBLANK(J39),"","'"&amp;$J$1&amp;"',")&amp;IF(ISBLANK(K39),"","'"&amp;$K$1&amp;"',")&amp;IF(ISBLANK(L39),"","'"&amp;$L$1&amp;"',")&amp;IF(ISBLANK(M39),"","'"&amp;M39&amp;"',")&amp;"]"</f>
        <v>[]</v>
      </c>
      <c r="G39" t="str">
        <f t="shared" ref="G39:G41" si="5">IF(ISBLANK(A39),"{"&amp;CHAR(34)&amp;"value"&amp;CHAR(34)&amp;":"&amp;CHAR(34)&amp;B39&amp;CHAR(34)&amp;","&amp;CHAR(34)&amp;"icon"&amp;CHAR(34)&amp;":"&amp;CHAR(34)&amp;C39&amp;CHAR(34)&amp;","&amp;CHAR(34)&amp;"function"&amp;CHAR(34)&amp;":"&amp;CHAR(34)&amp;D39&amp;CHAR(34)&amp;","&amp;CHAR(34)&amp;"text"&amp;CHAR(34)&amp;":"&amp;CHAR(34)&amp;E39&amp;CHAR(34)&amp;","&amp;CHAR(34)&amp;"shortcut"&amp;CHAR(34)&amp;":"&amp;F39&amp;"}"&amp;IF(ISBLANK(A42),",","]},"),"{"&amp;CHAR(34)&amp;"value"&amp;CHAR(34)&amp;":"&amp;CHAR(34)&amp;A39&amp;CHAR(34)&amp;","&amp;CHAR(34)&amp;"icon"&amp;CHAR(34)&amp;":"&amp;CHAR(34)&amp;C39&amp;CHAR(34)&amp;","&amp;CHAR(34)&amp;"width"&amp;CHAR(34)&amp;":"&amp;CHAR(34)&amp;D39&amp;CHAR(34)&amp;","&amp;CHAR(34)&amp;"text"&amp;CHAR(34)&amp;":"&amp;CHAR(34)&amp;E39&amp;CHAR(34)&amp;","&amp;CHAR(34)&amp;"shortcut"&amp;CHAR(34)&amp;":"&amp;F39&amp;","&amp;CHAR(34)&amp;"items"&amp;CHAR(34)&amp;":[")</f>
        <v>{"value":"hl","icon":"fas fa-window-maximize","function":"","text":"Good to go when eveything is fine and also I want to say something more 1","shortcut":[]},</v>
      </c>
      <c r="I39" t="s">
        <v>254</v>
      </c>
      <c r="N39" t="str">
        <f t="shared" si="2"/>
        <v/>
      </c>
    </row>
    <row r="40" spans="1:14" x14ac:dyDescent="0.3">
      <c r="B40" t="s">
        <v>293</v>
      </c>
      <c r="C40" t="s">
        <v>294</v>
      </c>
      <c r="D40" t="s">
        <v>296</v>
      </c>
      <c r="E40" t="s">
        <v>295</v>
      </c>
      <c r="F40" t="str">
        <f t="shared" si="4"/>
        <v>['Ctrl','R',]</v>
      </c>
      <c r="G40" t="str">
        <f t="shared" si="5"/>
        <v>{"value":"Execution order","icon":"fas fa-sort-numeric-up-alt","function":"displayExecutionOrder()","text":"Shows simulation order and errors","shortcut":['Ctrl','R',]},</v>
      </c>
      <c r="I40" t="s">
        <v>254</v>
      </c>
      <c r="J40">
        <v>1</v>
      </c>
      <c r="M40" t="s">
        <v>251</v>
      </c>
      <c r="N40" t="str">
        <f t="shared" si="2"/>
        <v>if ((event.ctrlKey) &amp;&amp; (event.key.toUpperCase()==="R") ){displayExecutionOrder();}</v>
      </c>
    </row>
    <row r="41" spans="1:14" x14ac:dyDescent="0.3">
      <c r="B41" t="s">
        <v>118</v>
      </c>
      <c r="C41" t="s">
        <v>174</v>
      </c>
      <c r="D41" t="s">
        <v>273</v>
      </c>
      <c r="E41" t="s">
        <v>133</v>
      </c>
      <c r="F41" t="str">
        <f t="shared" si="4"/>
        <v>[]</v>
      </c>
      <c r="G41" t="str">
        <f t="shared" si="5"/>
        <v>{"value":"hl","icon":"fas fa-window-maximize","function":"alert()","text":"Good to go when eveything is fine and also I want to say something more 1","shortcut":[]},</v>
      </c>
      <c r="I41" t="s">
        <v>254</v>
      </c>
      <c r="N41" t="str">
        <f t="shared" si="2"/>
        <v/>
      </c>
    </row>
    <row r="42" spans="1:14" x14ac:dyDescent="0.3">
      <c r="B42" t="s">
        <v>222</v>
      </c>
      <c r="C42" t="s">
        <v>177</v>
      </c>
      <c r="D42" t="s">
        <v>273</v>
      </c>
      <c r="E42" t="s">
        <v>223</v>
      </c>
      <c r="F42" t="str">
        <f t="shared" si="0"/>
        <v>['Ctrl','F',]</v>
      </c>
      <c r="G42" t="str">
        <f t="shared" si="1"/>
        <v>{"value":"System outline","icon":"fas fa-image","function":"alert()","text":"Shows outline of the Uyamak system in a small window on the top right corner","shortcut":['Ctrl','F',]},</v>
      </c>
      <c r="I42" t="s">
        <v>254</v>
      </c>
      <c r="J42">
        <v>1</v>
      </c>
      <c r="M42" t="s">
        <v>262</v>
      </c>
      <c r="N42" t="str">
        <f t="shared" si="2"/>
        <v>if ((event.ctrlKey) &amp;&amp; (event.key.toUpperCase()==="F") ){alert();}</v>
      </c>
    </row>
    <row r="43" spans="1:14" x14ac:dyDescent="0.3">
      <c r="B43" t="s">
        <v>141</v>
      </c>
      <c r="C43" t="s">
        <v>176</v>
      </c>
      <c r="D43" t="s">
        <v>273</v>
      </c>
      <c r="E43" t="s">
        <v>224</v>
      </c>
      <c r="F43" t="str">
        <f t="shared" si="0"/>
        <v>['Ctrl','G',]</v>
      </c>
      <c r="G43" t="str">
        <f t="shared" si="1"/>
        <v>{"value":"Show/Hide Grid lines","icon":"fas fa-border-all","function":"alert()","text":"Shows or hide the grid lines","shortcut":['Ctrl','G',]},</v>
      </c>
      <c r="I43" t="s">
        <v>254</v>
      </c>
      <c r="J43">
        <v>1</v>
      </c>
      <c r="M43" t="s">
        <v>253</v>
      </c>
      <c r="N43" t="str">
        <f t="shared" si="2"/>
        <v>if ((event.ctrlKey) &amp;&amp; (event.key.toUpperCase()==="G") ){alert();}</v>
      </c>
    </row>
    <row r="44" spans="1:14" x14ac:dyDescent="0.3">
      <c r="B44" t="s">
        <v>175</v>
      </c>
      <c r="C44" t="s">
        <v>178</v>
      </c>
      <c r="D44" t="s">
        <v>273</v>
      </c>
      <c r="E44" t="s">
        <v>225</v>
      </c>
      <c r="F44" t="str">
        <f t="shared" si="0"/>
        <v>['Ctrl','T',]</v>
      </c>
      <c r="G44" t="str">
        <f t="shared" si="1"/>
        <v>{"value":"Toggle snap to grid","icon":"fas fa-magnet","function":"alert()","text":"When snap to grid is activated, the blocks are moved at a steps instead of smoothly","shortcut":['Ctrl','T',]},</v>
      </c>
      <c r="I44" t="s">
        <v>254</v>
      </c>
      <c r="J44">
        <v>1</v>
      </c>
      <c r="M44" t="s">
        <v>263</v>
      </c>
      <c r="N44" t="str">
        <f t="shared" si="2"/>
        <v>if ((event.ctrlKey) &amp;&amp; (event.key.toUpperCase()==="T") ){alert();}</v>
      </c>
    </row>
    <row r="45" spans="1:14" x14ac:dyDescent="0.3">
      <c r="B45" t="s">
        <v>142</v>
      </c>
      <c r="C45" t="s">
        <v>179</v>
      </c>
      <c r="D45" t="s">
        <v>273</v>
      </c>
      <c r="E45" t="s">
        <v>226</v>
      </c>
      <c r="F45" t="str">
        <f t="shared" si="0"/>
        <v>['Ctrl','Y',]</v>
      </c>
      <c r="G45" t="str">
        <f t="shared" si="1"/>
        <v>{"value":"Keyboard shortcuts","icon":"far fa-keyboard","function":"alert()","text":"Displays all the keyboard shortcuts","shortcut":['Ctrl','Y',]}]},</v>
      </c>
      <c r="I45" t="s">
        <v>254</v>
      </c>
      <c r="J45">
        <v>1</v>
      </c>
      <c r="M45" t="s">
        <v>264</v>
      </c>
      <c r="N45" t="str">
        <f t="shared" si="2"/>
        <v>if ((event.ctrlKey) &amp;&amp; (event.key.toUpperCase()==="Y") ){alert();}</v>
      </c>
    </row>
    <row r="46" spans="1:14" x14ac:dyDescent="0.3">
      <c r="A46" t="s">
        <v>122</v>
      </c>
      <c r="C46" t="s">
        <v>180</v>
      </c>
      <c r="D46">
        <v>315</v>
      </c>
      <c r="E46" t="s">
        <v>227</v>
      </c>
      <c r="F46" t="str">
        <f t="shared" si="0"/>
        <v>[]</v>
      </c>
      <c r="G46" t="str">
        <f t="shared" si="1"/>
        <v>{"value":"Account","icon":"fas fa-user-alt","width":"315","text":"Menu gives options to manage the user account","shortcut":[],"items":[</v>
      </c>
      <c r="I46" t="s">
        <v>254</v>
      </c>
      <c r="N46" t="str">
        <f t="shared" si="2"/>
        <v/>
      </c>
    </row>
    <row r="47" spans="1:14" x14ac:dyDescent="0.3">
      <c r="B47" t="s">
        <v>150</v>
      </c>
      <c r="C47" t="s">
        <v>190</v>
      </c>
      <c r="D47" t="s">
        <v>273</v>
      </c>
      <c r="E47" t="s">
        <v>228</v>
      </c>
      <c r="F47" t="str">
        <f t="shared" si="0"/>
        <v>[]</v>
      </c>
      <c r="G47" t="str">
        <f t="shared" si="1"/>
        <v>{"value":"Profile","icon":"fas fa-user-cog","function":"alert()","text":"Opens another page where you can manage your Uyamak profile","shortcut":[]},</v>
      </c>
      <c r="I47" t="s">
        <v>254</v>
      </c>
      <c r="N47" t="str">
        <f t="shared" si="2"/>
        <v/>
      </c>
    </row>
    <row r="48" spans="1:14" x14ac:dyDescent="0.3">
      <c r="B48" t="s">
        <v>121</v>
      </c>
      <c r="C48" t="s">
        <v>181</v>
      </c>
      <c r="D48" t="s">
        <v>273</v>
      </c>
      <c r="E48" t="s">
        <v>229</v>
      </c>
      <c r="F48" t="str">
        <f t="shared" si="0"/>
        <v>['Ctrl','B',]</v>
      </c>
      <c r="G48" t="str">
        <f t="shared" si="1"/>
        <v>{"value":"Extend licence period","icon":"fas fa-ticket-alt","function":"alert()","text":"Lets you extend the license period","shortcut":['Ctrl','B',]},</v>
      </c>
      <c r="I48" t="s">
        <v>254</v>
      </c>
      <c r="J48">
        <v>1</v>
      </c>
      <c r="M48" t="s">
        <v>266</v>
      </c>
      <c r="N48" t="str">
        <f t="shared" si="2"/>
        <v>if ((event.ctrlKey) &amp;&amp; (event.key.toUpperCase()==="B") ){alert();}</v>
      </c>
    </row>
    <row r="49" spans="1:14" x14ac:dyDescent="0.3">
      <c r="B49" t="s">
        <v>119</v>
      </c>
      <c r="C49" t="s">
        <v>182</v>
      </c>
      <c r="D49" t="s">
        <v>273</v>
      </c>
      <c r="E49" t="s">
        <v>230</v>
      </c>
      <c r="F49" t="str">
        <f t="shared" si="0"/>
        <v>['Ctrl','W',]</v>
      </c>
      <c r="G49" t="str">
        <f t="shared" si="1"/>
        <v>{"value":"Sign out","icon":"fas fa-door-open","function":"alert()","text":"Signing out","shortcut":['Ctrl','W',]}]},</v>
      </c>
      <c r="I49" t="s">
        <v>254</v>
      </c>
      <c r="J49">
        <v>1</v>
      </c>
      <c r="M49" t="s">
        <v>267</v>
      </c>
      <c r="N49" t="str">
        <f t="shared" si="2"/>
        <v>if ((event.ctrlKey) &amp;&amp; (event.key.toUpperCase()==="W") ){alert();}</v>
      </c>
    </row>
    <row r="50" spans="1:14" x14ac:dyDescent="0.3">
      <c r="A50" t="s">
        <v>147</v>
      </c>
      <c r="C50" t="s">
        <v>191</v>
      </c>
      <c r="D50">
        <v>275</v>
      </c>
      <c r="E50" t="s">
        <v>231</v>
      </c>
      <c r="F50" t="str">
        <f t="shared" si="0"/>
        <v>[]</v>
      </c>
      <c r="G50" t="str">
        <f t="shared" si="1"/>
        <v>{"value":"Help","icon":"far fa-life-ring","width":"275","text":"Menu gives access to documentation and help","shortcut":[],"items":[</v>
      </c>
      <c r="I50" t="s">
        <v>254</v>
      </c>
      <c r="N50" t="str">
        <f t="shared" si="2"/>
        <v/>
      </c>
    </row>
    <row r="51" spans="1:14" x14ac:dyDescent="0.3">
      <c r="B51" t="s">
        <v>148</v>
      </c>
      <c r="C51" t="s">
        <v>183</v>
      </c>
      <c r="D51" t="s">
        <v>273</v>
      </c>
      <c r="E51" t="s">
        <v>232</v>
      </c>
      <c r="F51" t="str">
        <f t="shared" si="0"/>
        <v>['Ctrl','D',]</v>
      </c>
      <c r="G51" t="str">
        <f t="shared" si="1"/>
        <v>{"value":"Documentation","icon":"fas fa-book","function":"alert()","text":"Takes you to the documentation page","shortcut":['Ctrl','D',]},</v>
      </c>
      <c r="I51" t="s">
        <v>254</v>
      </c>
      <c r="J51">
        <v>1</v>
      </c>
      <c r="M51" t="s">
        <v>246</v>
      </c>
      <c r="N51" t="str">
        <f t="shared" si="2"/>
        <v>if ((event.ctrlKey) &amp;&amp; (event.key.toUpperCase()==="D") ){alert();}</v>
      </c>
    </row>
    <row r="52" spans="1:14" x14ac:dyDescent="0.3">
      <c r="B52" t="s">
        <v>184</v>
      </c>
      <c r="C52" t="s">
        <v>186</v>
      </c>
      <c r="D52" t="s">
        <v>273</v>
      </c>
      <c r="E52" t="s">
        <v>233</v>
      </c>
      <c r="F52" t="str">
        <f t="shared" si="0"/>
        <v>['Ctrl','H',]</v>
      </c>
      <c r="G52" t="str">
        <f t="shared" si="1"/>
        <v>{"value":"Context help","icon":"far fa-question-circle","function":"alert()","text":"Shows the documentation for the selected Uyamak model","shortcut":['Ctrl','H',]},</v>
      </c>
      <c r="I52" t="s">
        <v>254</v>
      </c>
      <c r="J52">
        <v>1</v>
      </c>
      <c r="M52" t="s">
        <v>268</v>
      </c>
      <c r="N52" t="str">
        <f t="shared" si="2"/>
        <v>if ((event.ctrlKey) &amp;&amp; (event.key.toUpperCase()==="H") ){alert();}</v>
      </c>
    </row>
    <row r="53" spans="1:14" x14ac:dyDescent="0.3">
      <c r="B53" t="s">
        <v>118</v>
      </c>
      <c r="C53" t="s">
        <v>174</v>
      </c>
      <c r="D53" t="s">
        <v>273</v>
      </c>
      <c r="E53" t="s">
        <v>233</v>
      </c>
      <c r="F53" t="str">
        <f t="shared" ref="F53:F54" si="6">"["&amp;IF(ISBLANK(J53),"","'"&amp;$J$1&amp;"',")&amp;IF(ISBLANK(K53),"","'"&amp;$K$1&amp;"',")&amp;IF(ISBLANK(L53),"","'"&amp;$L$1&amp;"',")&amp;IF(ISBLANK(M53),"","'"&amp;M53&amp;"',")&amp;"]"</f>
        <v>[]</v>
      </c>
      <c r="G53" t="str">
        <f t="shared" si="1"/>
        <v>{"value":"hl","icon":"fas fa-window-maximize","function":"alert()","text":"Shows the documentation for the selected Uyamak model","shortcut":[]},</v>
      </c>
      <c r="I53" t="s">
        <v>254</v>
      </c>
      <c r="N53" t="str">
        <f t="shared" si="2"/>
        <v/>
      </c>
    </row>
    <row r="54" spans="1:14" x14ac:dyDescent="0.3">
      <c r="B54" t="s">
        <v>149</v>
      </c>
      <c r="C54" t="s">
        <v>185</v>
      </c>
      <c r="D54" t="s">
        <v>273</v>
      </c>
      <c r="E54" t="s">
        <v>233</v>
      </c>
      <c r="F54" t="str">
        <f t="shared" si="6"/>
        <v>[]</v>
      </c>
      <c r="G54" t="str">
        <f t="shared" si="1"/>
        <v>{"value":"About","icon":"fas fa-info","function":"alert()","text":"Shows the documentation for the selected Uyamak model","shortcut":[]}]},</v>
      </c>
      <c r="I54" t="s">
        <v>254</v>
      </c>
      <c r="N54" t="str">
        <f t="shared" si="2"/>
        <v/>
      </c>
    </row>
    <row r="55" spans="1:14" x14ac:dyDescent="0.3">
      <c r="A55" t="s">
        <v>135</v>
      </c>
      <c r="I55" t="s">
        <v>254</v>
      </c>
    </row>
    <row r="56" spans="1:14" x14ac:dyDescent="0.3">
      <c r="D56" t="s">
        <v>285</v>
      </c>
      <c r="M56" t="s">
        <v>289</v>
      </c>
      <c r="N56" t="str">
        <f t="shared" si="2"/>
        <v>if ((event.key.toUpperCase()==="ARROWUP") ){moveGraph("up");;}</v>
      </c>
    </row>
    <row r="57" spans="1:14" x14ac:dyDescent="0.3">
      <c r="D57" t="s">
        <v>286</v>
      </c>
      <c r="M57" t="s">
        <v>290</v>
      </c>
      <c r="N57" t="str">
        <f t="shared" si="2"/>
        <v>if ((event.key.toUpperCase()==="ARROWDOWN") ){moveGraph("down");;}</v>
      </c>
    </row>
    <row r="58" spans="1:14" x14ac:dyDescent="0.3">
      <c r="D58" t="s">
        <v>287</v>
      </c>
      <c r="M58" t="s">
        <v>291</v>
      </c>
      <c r="N58" t="str">
        <f t="shared" si="2"/>
        <v>if ((event.key.toUpperCase()==="ARROWRIGHT") ){moveGraph("right");;}</v>
      </c>
    </row>
    <row r="59" spans="1:14" x14ac:dyDescent="0.3">
      <c r="D59" t="s">
        <v>288</v>
      </c>
      <c r="M59" t="s">
        <v>292</v>
      </c>
      <c r="N59" t="str">
        <f t="shared" si="2"/>
        <v>if ((event.key.toUpperCase()==="ARROWLEFT") ){moveGraph("left");;}</v>
      </c>
    </row>
  </sheetData>
  <phoneticPr fontId="1" type="noConversion"/>
  <conditionalFormatting sqref="F1:F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C4"/>
  <sheetViews>
    <sheetView zoomScaleNormal="100" workbookViewId="0">
      <selection activeCell="C2" sqref="C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85</v>
      </c>
      <c r="B1" t="str">
        <f>CHAR(34)&amp;"icon"&amp;ROW(A1)&amp;CHAR(34)&amp;":"&amp;CHAR(34)&amp;A1&amp;CHAR(34)&amp;IF(ISBLANK(A2),"",",")</f>
        <v>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"IconText":{"icon1":"&lt;svg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fill='","icon2":"' filter='url(#f0)'/&gt;&lt;/g&gt;&lt;g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76</v>
      </c>
      <c r="B2" t="str">
        <f t="shared" ref="B2:B4" si="0">CHAR(34)&amp;"icon"&amp;ROW(A2)&amp;CHAR(34)&amp;":"&amp;CHAR(34)&amp;A2&amp;CHAR(34)&amp;IF(ISBLANK(A3),"",",")</f>
        <v>"icon2":"' filter='url(#f0)'/&gt;&lt;/g&gt;&lt;g stroke-linecap='round' filter='url(#f1)' width='100' height='100' stroke='",</v>
      </c>
    </row>
    <row r="3" spans="1:3" ht="43.2" x14ac:dyDescent="0.3">
      <c r="A3" s="2" t="s">
        <v>84</v>
      </c>
      <c r="B3" t="str">
        <f t="shared" si="0"/>
        <v>"icon3":"' stroke-width='10' fill='none'&gt;",</v>
      </c>
    </row>
    <row r="4" spans="1:3" x14ac:dyDescent="0.3">
      <c r="A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001D-C99D-4E3C-BE5C-3929C71869C0}">
  <dimension ref="A1:C4"/>
  <sheetViews>
    <sheetView zoomScaleNormal="100" workbookViewId="0">
      <selection activeCell="C1" sqref="C1"/>
    </sheetView>
  </sheetViews>
  <sheetFormatPr defaultRowHeight="14.4" x14ac:dyDescent="0.3"/>
  <cols>
    <col min="1" max="1" width="13.44140625" style="4" customWidth="1"/>
  </cols>
  <sheetData>
    <row r="1" spans="1:3" x14ac:dyDescent="0.3">
      <c r="A1" s="4" t="s">
        <v>86</v>
      </c>
      <c r="B1" t="str">
        <f>CHAR(34)&amp;"icon"&amp;ROW(A1)&amp;CHAR(34)&amp;":"&amp;CHAR(34)&amp;A1&amp;CHAR(34)&amp;IF(ISBLANK(A2),"",",")</f>
        <v>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"networkIcon":{"icon1":"&lt;svg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fill='","icon2":"'/&gt;&lt;/g&gt;&lt;g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87</v>
      </c>
      <c r="B2" t="str">
        <f t="shared" ref="B2:B4" si="0">CHAR(34)&amp;"icon"&amp;ROW(A2)&amp;CHAR(34)&amp;":"&amp;CHAR(34)&amp;A2&amp;CHAR(34)&amp;IF(ISBLANK(A3),"",",")</f>
        <v>"icon2":"'/&gt;&lt;/g&gt;&lt;g stroke-linecap='round' filter='url(#f1)' width='100' height='100' stroke='",</v>
      </c>
    </row>
    <row r="3" spans="1:3" x14ac:dyDescent="0.3">
      <c r="A3" s="3" t="s">
        <v>84</v>
      </c>
      <c r="B3" t="str">
        <f t="shared" si="0"/>
        <v>"icon3":"' stroke-width='10' fill='none'&gt;",</v>
      </c>
    </row>
    <row r="4" spans="1:3" x14ac:dyDescent="0.3">
      <c r="A4" s="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5BB5-727D-43CB-AB8E-FD2D3EDBD069}">
  <dimension ref="A1:I19"/>
  <sheetViews>
    <sheetView workbookViewId="0">
      <selection activeCell="E1" sqref="E1"/>
    </sheetView>
  </sheetViews>
  <sheetFormatPr defaultRowHeight="14.4" x14ac:dyDescent="0.3"/>
  <cols>
    <col min="1" max="1" width="16" bestFit="1" customWidth="1"/>
  </cols>
  <sheetData>
    <row r="1" spans="1:9" x14ac:dyDescent="0.3">
      <c r="A1" t="s">
        <v>97</v>
      </c>
      <c r="B1" t="s">
        <v>89</v>
      </c>
      <c r="C1" t="s">
        <v>90</v>
      </c>
      <c r="E1" t="str">
        <f ca="1">"const "&amp;MID(CELL("filename",A1),FIND("]",CELL("filename",A1))+1,255)&amp;"=["&amp;_xlfn.CONCAT(D:D)&amp;"];"</f>
        <v>const blockTemplate=[{"name":"Category","type":"string","argument":""},{"name":"Name","type":"string","argument":""},{"name":"Description","type":"string","argument":""},{"name":"Parameters","type":"json","argument":""},{"name":"Label","type":"function","argument":""},{"name":"Icon","type":"function","argument":""},{"name":"Init","type":"function","argument":""},{"name":"End","type":"function","argument":""},{"name":"Constructor","type":"function","argument":"Data"},{"name":"Destructor","type":"function","argument":"Data"},{"name":"RunTimeExec","type":"function","argument":""},{"name":"Evaluate","type":"function","argument":""},{"name":"Details","type":"function","argument":""},{"name":"ValidateParams","type":"function","argument":""},{"name":"bid","type":"string","argument":""},{"name":"Colors","type":"object","argument":""},{"name":"TerminalsIn","type":"object","argument":""},{"name":"TerminalsOut","type":"object","argument":""}];</v>
      </c>
    </row>
    <row r="2" spans="1:9" x14ac:dyDescent="0.3">
      <c r="A2" t="s">
        <v>91</v>
      </c>
      <c r="B2" t="s">
        <v>93</v>
      </c>
      <c r="D2" t="str">
        <f>"{"&amp;CHAR(34)&amp;$A$1&amp;CHAR(34)&amp;":"&amp;CHAR(34)&amp;A2&amp;CHAR(34)&amp;","&amp;CHAR(34)&amp;$B$1&amp;CHAR(34)&amp;":"&amp;CHAR(34)&amp;B2&amp;CHAR(34)&amp;","&amp;CHAR(34)&amp;$C$1&amp;CHAR(34)&amp;":"&amp;CHAR(34)&amp;C2&amp;CHAR(34)&amp;"}"&amp;IF(ISBLANK(A3),"",",")</f>
        <v>{"name":"Category","type":"string","argument":""},</v>
      </c>
      <c r="I2" t="str">
        <f>TRIM(A2)</f>
        <v>Category</v>
      </c>
    </row>
    <row r="3" spans="1:9" x14ac:dyDescent="0.3">
      <c r="A3" t="s">
        <v>88</v>
      </c>
      <c r="B3" t="s">
        <v>93</v>
      </c>
      <c r="D3" t="str">
        <f t="shared" ref="D3:D19" si="0">"{"&amp;CHAR(34)&amp;$A$1&amp;CHAR(34)&amp;":"&amp;CHAR(34)&amp;A3&amp;CHAR(34)&amp;","&amp;CHAR(34)&amp;$B$1&amp;CHAR(34)&amp;":"&amp;CHAR(34)&amp;B3&amp;CHAR(34)&amp;","&amp;CHAR(34)&amp;$C$1&amp;CHAR(34)&amp;":"&amp;CHAR(34)&amp;C3&amp;CHAR(34)&amp;"}"&amp;IF(ISBLANK(A4),"",",")</f>
        <v>{"name":"Name","type":"string","argument":""},</v>
      </c>
      <c r="I3" t="str">
        <f t="shared" ref="I3:I19" si="1">TRIM(A3)</f>
        <v>Name</v>
      </c>
    </row>
    <row r="4" spans="1:9" x14ac:dyDescent="0.3">
      <c r="A4" t="s">
        <v>92</v>
      </c>
      <c r="B4" t="s">
        <v>93</v>
      </c>
      <c r="D4" t="str">
        <f t="shared" si="0"/>
        <v>{"name":"Description","type":"string","argument":""},</v>
      </c>
      <c r="I4" t="str">
        <f t="shared" si="1"/>
        <v>Description</v>
      </c>
    </row>
    <row r="5" spans="1:9" x14ac:dyDescent="0.3">
      <c r="A5" t="s">
        <v>94</v>
      </c>
      <c r="B5" t="s">
        <v>95</v>
      </c>
      <c r="D5" t="str">
        <f t="shared" si="0"/>
        <v>{"name":"Parameters","type":"json","argument":""},</v>
      </c>
      <c r="I5" t="str">
        <f t="shared" si="1"/>
        <v>Parameters</v>
      </c>
    </row>
    <row r="6" spans="1:9" x14ac:dyDescent="0.3">
      <c r="A6" t="s">
        <v>98</v>
      </c>
      <c r="B6" t="s">
        <v>23</v>
      </c>
      <c r="D6" t="str">
        <f>"{"&amp;CHAR(34)&amp;$A$1&amp;CHAR(34)&amp;":"&amp;CHAR(34)&amp;A6&amp;CHAR(34)&amp;","&amp;CHAR(34)&amp;$B$1&amp;CHAR(34)&amp;":"&amp;CHAR(34)&amp;B6&amp;CHAR(34)&amp;","&amp;CHAR(34)&amp;$C$1&amp;CHAR(34)&amp;":"&amp;CHAR(34)&amp;C6&amp;CHAR(34)&amp;"}"&amp;IF(ISBLANK(#REF!),"",",")</f>
        <v>{"name":"Label","type":"function","argument":""},</v>
      </c>
      <c r="I6" t="str">
        <f t="shared" si="1"/>
        <v>Label</v>
      </c>
    </row>
    <row r="7" spans="1:9" x14ac:dyDescent="0.3">
      <c r="A7" t="s">
        <v>99</v>
      </c>
      <c r="B7" t="s">
        <v>23</v>
      </c>
      <c r="D7" t="str">
        <f t="shared" si="0"/>
        <v>{"name":"Icon","type":"function","argument":""},</v>
      </c>
      <c r="I7" t="str">
        <f t="shared" si="1"/>
        <v>Icon</v>
      </c>
    </row>
    <row r="8" spans="1:9" x14ac:dyDescent="0.3">
      <c r="A8" t="s">
        <v>100</v>
      </c>
      <c r="B8" t="s">
        <v>23</v>
      </c>
      <c r="D8" t="str">
        <f t="shared" si="0"/>
        <v>{"name":"Init","type":"function","argument":""},</v>
      </c>
      <c r="I8" t="str">
        <f t="shared" si="1"/>
        <v>Init</v>
      </c>
    </row>
    <row r="9" spans="1:9" x14ac:dyDescent="0.3">
      <c r="A9" t="s">
        <v>101</v>
      </c>
      <c r="B9" t="s">
        <v>23</v>
      </c>
      <c r="D9" t="str">
        <f t="shared" si="0"/>
        <v>{"name":"End","type":"function","argument":""},</v>
      </c>
      <c r="I9" t="str">
        <f t="shared" si="1"/>
        <v>End</v>
      </c>
    </row>
    <row r="10" spans="1:9" x14ac:dyDescent="0.3">
      <c r="A10" t="s">
        <v>102</v>
      </c>
      <c r="B10" t="s">
        <v>23</v>
      </c>
      <c r="C10" t="s">
        <v>96</v>
      </c>
      <c r="D10" t="str">
        <f t="shared" si="0"/>
        <v>{"name":"Constructor","type":"function","argument":"Data"},</v>
      </c>
      <c r="I10" t="str">
        <f t="shared" si="1"/>
        <v>Constructor</v>
      </c>
    </row>
    <row r="11" spans="1:9" x14ac:dyDescent="0.3">
      <c r="A11" t="s">
        <v>103</v>
      </c>
      <c r="B11" t="s">
        <v>23</v>
      </c>
      <c r="C11" t="s">
        <v>96</v>
      </c>
      <c r="D11" t="str">
        <f t="shared" si="0"/>
        <v>{"name":"Destructor","type":"function","argument":"Data"},</v>
      </c>
      <c r="I11" t="str">
        <f t="shared" si="1"/>
        <v>Destructor</v>
      </c>
    </row>
    <row r="12" spans="1:9" x14ac:dyDescent="0.3">
      <c r="A12" t="s">
        <v>104</v>
      </c>
      <c r="B12" t="s">
        <v>23</v>
      </c>
      <c r="D12" t="str">
        <f t="shared" si="0"/>
        <v>{"name":"RunTimeExec","type":"function","argument":""},</v>
      </c>
      <c r="I12" t="str">
        <f t="shared" si="1"/>
        <v>RunTimeExec</v>
      </c>
    </row>
    <row r="13" spans="1:9" x14ac:dyDescent="0.3">
      <c r="A13" t="s">
        <v>105</v>
      </c>
      <c r="B13" t="s">
        <v>23</v>
      </c>
      <c r="D13" t="str">
        <f t="shared" si="0"/>
        <v>{"name":"Evaluate","type":"function","argument":""},</v>
      </c>
      <c r="I13" t="str">
        <f t="shared" si="1"/>
        <v>Evaluate</v>
      </c>
    </row>
    <row r="14" spans="1:9" x14ac:dyDescent="0.3">
      <c r="A14" t="s">
        <v>106</v>
      </c>
      <c r="B14" t="s">
        <v>23</v>
      </c>
      <c r="D14" t="str">
        <f t="shared" si="0"/>
        <v>{"name":"Details","type":"function","argument":""},</v>
      </c>
      <c r="I14" t="str">
        <f t="shared" si="1"/>
        <v>Details</v>
      </c>
    </row>
    <row r="15" spans="1:9" x14ac:dyDescent="0.3">
      <c r="A15" t="s">
        <v>107</v>
      </c>
      <c r="B15" t="s">
        <v>23</v>
      </c>
      <c r="D15" t="str">
        <f t="shared" si="0"/>
        <v>{"name":"ValidateParams","type":"function","argument":""},</v>
      </c>
      <c r="I15" t="str">
        <f t="shared" si="1"/>
        <v>ValidateParams</v>
      </c>
    </row>
    <row r="16" spans="1:9" x14ac:dyDescent="0.3">
      <c r="A16" t="s">
        <v>110</v>
      </c>
      <c r="B16" t="s">
        <v>93</v>
      </c>
      <c r="D16" t="str">
        <f t="shared" si="0"/>
        <v>{"name":"bid","type":"string","argument":""},</v>
      </c>
      <c r="I16" t="str">
        <f t="shared" si="1"/>
        <v>bid</v>
      </c>
    </row>
    <row r="17" spans="1:9" x14ac:dyDescent="0.3">
      <c r="A17" t="s">
        <v>111</v>
      </c>
      <c r="B17" t="s">
        <v>112</v>
      </c>
      <c r="D17" t="str">
        <f t="shared" si="0"/>
        <v>{"name":"Colors","type":"object","argument":""},</v>
      </c>
      <c r="I17" t="str">
        <f t="shared" si="1"/>
        <v>Colors</v>
      </c>
    </row>
    <row r="18" spans="1:9" x14ac:dyDescent="0.3">
      <c r="A18" t="s">
        <v>113</v>
      </c>
      <c r="B18" t="s">
        <v>112</v>
      </c>
      <c r="D18" t="str">
        <f t="shared" si="0"/>
        <v>{"name":"TerminalsIn","type":"object","argument":""},</v>
      </c>
      <c r="I18" t="str">
        <f t="shared" si="1"/>
        <v>TerminalsIn</v>
      </c>
    </row>
    <row r="19" spans="1:9" x14ac:dyDescent="0.3">
      <c r="A19" t="s">
        <v>114</v>
      </c>
      <c r="B19" t="s">
        <v>112</v>
      </c>
      <c r="D19" t="str">
        <f t="shared" si="0"/>
        <v>{"name":"TerminalsOut","type":"object","argument":""}</v>
      </c>
      <c r="I19" t="str">
        <f t="shared" si="1"/>
        <v>TerminalsOut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tools</vt:lpstr>
      <vt:lpstr>functionsCategories</vt:lpstr>
      <vt:lpstr>toolBar</vt:lpstr>
      <vt:lpstr>IconText</vt:lpstr>
      <vt:lpstr>networkIcon</vt:lpstr>
      <vt:lpstr>blockTemplate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2019-08-26T05:35:03Z</dcterms:modified>
</cp:coreProperties>
</file>