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resh\git\Uyamak\Generators\"/>
    </mc:Choice>
  </mc:AlternateContent>
  <xr:revisionPtr revIDLastSave="0" documentId="13_ncr:1_{50441B01-994B-4DB7-94B4-7BD07CFA0991}" xr6:coauthVersionLast="43" xr6:coauthVersionMax="43" xr10:uidLastSave="{00000000-0000-0000-0000-000000000000}"/>
  <bookViews>
    <workbookView xWindow="-108" yWindow="-108" windowWidth="23256" windowHeight="12576" activeTab="2" xr2:uid="{CB8984A2-0721-4967-8668-669096886DF4}"/>
  </bookViews>
  <sheets>
    <sheet name="tools" sheetId="1" r:id="rId1"/>
    <sheet name="functionsCategories" sheetId="3" r:id="rId2"/>
    <sheet name="toolBar" sheetId="7" r:id="rId3"/>
    <sheet name="IconText" sheetId="4" r:id="rId4"/>
    <sheet name="networkIcon" sheetId="5" r:id="rId5"/>
    <sheet name="blockTempla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7" l="1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H1" i="7" l="1"/>
  <c r="D16" i="6" l="1"/>
  <c r="D17" i="6"/>
  <c r="D18" i="6"/>
  <c r="D19" i="6"/>
  <c r="I19" i="6"/>
  <c r="I18" i="6"/>
  <c r="I17" i="6"/>
  <c r="I16" i="6"/>
  <c r="D12" i="6" l="1"/>
  <c r="D8" i="6"/>
  <c r="D6" i="6"/>
  <c r="D2" i="6"/>
  <c r="I3" i="6"/>
  <c r="I4" i="6"/>
  <c r="I5" i="6"/>
  <c r="I7" i="6"/>
  <c r="I8" i="6"/>
  <c r="I9" i="6"/>
  <c r="I10" i="6"/>
  <c r="I11" i="6"/>
  <c r="I12" i="6"/>
  <c r="I13" i="6"/>
  <c r="I14" i="6"/>
  <c r="I15" i="6"/>
  <c r="I2" i="6"/>
  <c r="D3" i="6"/>
  <c r="D4" i="6"/>
  <c r="D5" i="6"/>
  <c r="D7" i="6"/>
  <c r="D9" i="6"/>
  <c r="D10" i="6"/>
  <c r="D11" i="6"/>
  <c r="D13" i="6"/>
  <c r="D14" i="6"/>
  <c r="D15" i="6"/>
  <c r="E1" i="6" l="1"/>
  <c r="I6" i="6"/>
  <c r="B4" i="5"/>
  <c r="B3" i="5"/>
  <c r="B2" i="5"/>
  <c r="B1" i="5"/>
  <c r="C1" i="5" s="1"/>
  <c r="C1" i="4"/>
  <c r="B1" i="4"/>
  <c r="B2" i="4"/>
  <c r="B3" i="4"/>
  <c r="B4" i="4"/>
  <c r="N3" i="3" l="1"/>
  <c r="O3" i="3"/>
  <c r="N4" i="3"/>
  <c r="O4" i="3"/>
  <c r="N5" i="3"/>
  <c r="O5" i="3"/>
  <c r="N6" i="3"/>
  <c r="O6" i="3"/>
  <c r="N7" i="3"/>
  <c r="O7" i="3"/>
  <c r="N8" i="3"/>
  <c r="O8" i="3"/>
  <c r="O2" i="3"/>
  <c r="N2" i="3"/>
  <c r="I3" i="3"/>
  <c r="I4" i="3"/>
  <c r="I5" i="3"/>
  <c r="I6" i="3"/>
  <c r="I7" i="3"/>
  <c r="I8" i="3"/>
  <c r="I2" i="3"/>
  <c r="L3" i="3" l="1"/>
  <c r="M3" i="3"/>
  <c r="L4" i="3"/>
  <c r="M4" i="3"/>
  <c r="L5" i="3"/>
  <c r="M5" i="3"/>
  <c r="L6" i="3"/>
  <c r="M6" i="3"/>
  <c r="L7" i="3"/>
  <c r="M7" i="3"/>
  <c r="L8" i="3"/>
  <c r="M8" i="3"/>
  <c r="M2" i="3"/>
  <c r="L2" i="3"/>
  <c r="J3" i="3" l="1"/>
  <c r="J4" i="3"/>
  <c r="J5" i="3"/>
  <c r="J6" i="3"/>
  <c r="J7" i="3"/>
  <c r="J8" i="3"/>
  <c r="J2" i="3"/>
  <c r="K1" i="3" l="1"/>
  <c r="I3" i="1"/>
  <c r="I4" i="1"/>
  <c r="I5" i="1"/>
  <c r="I6" i="1"/>
  <c r="I7" i="1"/>
  <c r="I8" i="1"/>
  <c r="I9" i="1"/>
  <c r="I10" i="1"/>
  <c r="I11" i="1"/>
  <c r="I2" i="1"/>
  <c r="E3" i="1"/>
  <c r="E4" i="1" s="1"/>
  <c r="E5" i="1" s="1"/>
  <c r="E6" i="1" s="1"/>
  <c r="E7" i="1" s="1"/>
  <c r="E8" i="1" s="1"/>
  <c r="E9" i="1" s="1"/>
  <c r="E10" i="1" s="1"/>
  <c r="E11" i="1" s="1"/>
  <c r="J1" i="1" l="1"/>
  <c r="G4" i="1"/>
  <c r="G5" i="1"/>
  <c r="G6" i="1" s="1"/>
  <c r="G7" i="1" s="1"/>
  <c r="G8" i="1" s="1"/>
  <c r="G9" i="1" s="1"/>
  <c r="G10" i="1" s="1"/>
  <c r="G11" i="1" s="1"/>
  <c r="G3" i="1"/>
</calcChain>
</file>

<file path=xl/sharedStrings.xml><?xml version="1.0" encoding="utf-8"?>
<sst xmlns="http://schemas.openxmlformats.org/spreadsheetml/2006/main" count="346" uniqueCount="273">
  <si>
    <t>newFile</t>
  </si>
  <si>
    <t>saveFile</t>
  </si>
  <si>
    <t>deleteFile</t>
  </si>
  <si>
    <t>addBlock</t>
  </si>
  <si>
    <t>editBlock</t>
  </si>
  <si>
    <t>addConnection</t>
  </si>
  <si>
    <t>editConnection</t>
  </si>
  <si>
    <t>delete</t>
  </si>
  <si>
    <t>filesView</t>
  </si>
  <si>
    <t>simView</t>
  </si>
  <si>
    <t>fas fa-file</t>
  </si>
  <si>
    <t>far fa-save</t>
  </si>
  <si>
    <t>far fa-trash-alt</t>
  </si>
  <si>
    <t>far fa-plus-square</t>
  </si>
  <si>
    <t>far fa-edit</t>
  </si>
  <si>
    <t>fas fa-project-diagram</t>
  </si>
  <si>
    <t>fas fa-pencil-alt</t>
  </si>
  <si>
    <t>fas fa-eraser</t>
  </si>
  <si>
    <t>far fa-folder-open</t>
  </si>
  <si>
    <t>fas fa-play</t>
  </si>
  <si>
    <t>openLeftMenu()</t>
  </si>
  <si>
    <t>index</t>
  </si>
  <si>
    <t>icon</t>
  </si>
  <si>
    <t>function</t>
  </si>
  <si>
    <t>text</t>
  </si>
  <si>
    <t>New file</t>
  </si>
  <si>
    <t>Save file</t>
  </si>
  <si>
    <t>Delete file</t>
  </si>
  <si>
    <t>Add block</t>
  </si>
  <si>
    <t>Edit block</t>
  </si>
  <si>
    <t>Add connection</t>
  </si>
  <si>
    <t>Edit connection</t>
  </si>
  <si>
    <t>Files view</t>
  </si>
  <si>
    <t>Delete</t>
  </si>
  <si>
    <t>Simulation view</t>
  </si>
  <si>
    <t>display</t>
  </si>
  <si>
    <t>order</t>
  </si>
  <si>
    <t>x</t>
  </si>
  <si>
    <t>y</t>
  </si>
  <si>
    <t>false</t>
  </si>
  <si>
    <t>sources</t>
  </si>
  <si>
    <t>basics</t>
  </si>
  <si>
    <t>logics</t>
  </si>
  <si>
    <t>continuous</t>
  </si>
  <si>
    <t>discrete</t>
  </si>
  <si>
    <t>hardware</t>
  </si>
  <si>
    <t>Sources</t>
  </si>
  <si>
    <t>Basic operations</t>
  </si>
  <si>
    <t>Logical operations</t>
  </si>
  <si>
    <t>Continuous time</t>
  </si>
  <si>
    <t>Discrete time</t>
  </si>
  <si>
    <t>Hardware tools</t>
  </si>
  <si>
    <t>#FF0000</t>
  </si>
  <si>
    <t>Sinks</t>
  </si>
  <si>
    <t>sinks</t>
  </si>
  <si>
    <t>#00FFFF</t>
  </si>
  <si>
    <t>#80FF00</t>
  </si>
  <si>
    <t>#FF0080</t>
  </si>
  <si>
    <t>#0000FF</t>
  </si>
  <si>
    <t>#00FF80</t>
  </si>
  <si>
    <t>#FFFF00</t>
  </si>
  <si>
    <t>description</t>
  </si>
  <si>
    <t>color01</t>
  </si>
  <si>
    <t>color02</t>
  </si>
  <si>
    <t>color03</t>
  </si>
  <si>
    <t>color04</t>
  </si>
  <si>
    <t>Sinks output the information. They can be graphs or file download</t>
  </si>
  <si>
    <t>Sources generate the signals to feed to the model.</t>
  </si>
  <si>
    <t>Basic mathematical operations are given</t>
  </si>
  <si>
    <t>Logical operations are available in this section</t>
  </si>
  <si>
    <t>Dynamic operations are available here for continuous time operations</t>
  </si>
  <si>
    <t>Dynamic operations are available here for discrete time operations</t>
  </si>
  <si>
    <t>Hardware i/o blocks are available here</t>
  </si>
  <si>
    <t>#8000FF</t>
  </si>
  <si>
    <t>#FFFE00</t>
  </si>
  <si>
    <t>&lt;/g&gt;&lt;/svg&gt;</t>
  </si>
  <si>
    <t>' filter='url(#f0)'/&gt;&lt;/g&gt;&lt;g stroke-linecap='round' filter='url(#f1)' width='100' height='100' stroke='</t>
  </si>
  <si>
    <t>preIcon</t>
  </si>
  <si>
    <t>postIcon</t>
  </si>
  <si>
    <t>#FF007F</t>
  </si>
  <si>
    <t>#7F00FF</t>
  </si>
  <si>
    <t>#7FFF00</t>
  </si>
  <si>
    <t>preIcon1</t>
  </si>
  <si>
    <t>postIcon1</t>
  </si>
  <si>
    <t>' stroke-width='10' fill='none'&gt;</t>
  </si>
  <si>
    <t>&lt;svg viewBox='-3 -3 106 106' xmlns='http://www.w3.org/2000/svg'&gt;&lt;defs&gt;&lt;filter id='f0' x='-50%' y='-50%' width='200%' height='200%'&gt;&lt;feGaussianBlur in='SourceAlpha' stdDeviation='1'/&gt;&lt;feOffset dx='0' dy='0' result='offsetblur'/&gt;&lt;feMerge&gt;&lt;feMergeNode/&gt;&lt;feMergeNode in='SourceGraphic'/&gt;&lt;/feMerge&gt;&lt;/filter&gt;&lt;filter id='f1' x='-50%' y='-50%' width='200%' height='200%'&gt;&lt;feOffset result='offOut' in='SourceAlpha' dx='3' dy='3' /&gt;&lt;feGaussianBlur result='blurOut' in='offOut' stdDeviation='1' /&gt;&lt;feBlend in='SourceGraphic' in2='blurOut' mode='normal' /&gt;&lt;/filter&gt;&lt;/defs&gt;&lt;g&gt;&lt;rect rx='20' height='100' width='100' y='0' x='0' stroke-width='0' fill='</t>
  </si>
  <si>
    <t>&lt;svg viewBox='0 0 100 100' xmlns='http://www.w3.org/2000/svg'&gt;&lt;defs&gt;&lt;filter id='f1' x='-50%' y='-50%' width='200%' height='200%'&gt;&lt;feOffset result='offOut' in='SourceAlpha' dx='3' dy='3' /&gt;&lt;feGaussianBlur result='blurOut' in='offOut' stdDeviation='0' /&gt;&lt;feBlend in='SourceGraphic' in2='blurOut' mode='normal' /&gt;&lt;/filter&gt;&lt;/defs&gt;&lt;g&gt;&lt;rect rx='20' height='100' width='100' y='0' x='0' stroke-width='0' fill='</t>
  </si>
  <si>
    <t>'/&gt;&lt;/g&gt;&lt;g stroke-linecap='round' filter='url(#f1)' width='100' height='100' stroke='</t>
  </si>
  <si>
    <t>Name</t>
  </si>
  <si>
    <t>type</t>
  </si>
  <si>
    <t>argument</t>
  </si>
  <si>
    <t>Category</t>
  </si>
  <si>
    <t>Description</t>
  </si>
  <si>
    <t>string</t>
  </si>
  <si>
    <t>Parameters</t>
  </si>
  <si>
    <t>json</t>
  </si>
  <si>
    <t>Data</t>
  </si>
  <si>
    <t>name</t>
  </si>
  <si>
    <t>Label</t>
  </si>
  <si>
    <t>Icon</t>
  </si>
  <si>
    <t>Init</t>
  </si>
  <si>
    <t>End</t>
  </si>
  <si>
    <t>Constructor</t>
  </si>
  <si>
    <t>Destructor</t>
  </si>
  <si>
    <t>RunTimeExec</t>
  </si>
  <si>
    <t>Evaluate</t>
  </si>
  <si>
    <t>Details</t>
  </si>
  <si>
    <t>ValidateParams</t>
  </si>
  <si>
    <t>openLeftMenu('ADD_BLOCK')</t>
  </si>
  <si>
    <t>openLeftMenu('EDIT_BLOCK')</t>
  </si>
  <si>
    <t>bid</t>
  </si>
  <si>
    <t>Colors</t>
  </si>
  <si>
    <t>object</t>
  </si>
  <si>
    <t>TerminalsIn</t>
  </si>
  <si>
    <t>TerminalsOut</t>
  </si>
  <si>
    <t>File</t>
  </si>
  <si>
    <t>top</t>
  </si>
  <si>
    <t>sub</t>
  </si>
  <si>
    <t>hl</t>
  </si>
  <si>
    <t>Sign out</t>
  </si>
  <si>
    <t>Print</t>
  </si>
  <si>
    <t>Extend licence period</t>
  </si>
  <si>
    <t>Account</t>
  </si>
  <si>
    <t>Edit</t>
  </si>
  <si>
    <t>Cut</t>
  </si>
  <si>
    <t>Copy</t>
  </si>
  <si>
    <t>Paste</t>
  </si>
  <si>
    <t>View</t>
  </si>
  <si>
    <t>Zoom out</t>
  </si>
  <si>
    <t>Zoom in</t>
  </si>
  <si>
    <t>Fit all</t>
  </si>
  <si>
    <t>Original size</t>
  </si>
  <si>
    <t>fas fa-arrow-left</t>
  </si>
  <si>
    <t>Good to go when eveything is fine and also I want to say something more 1</t>
  </si>
  <si>
    <t>Key board Shortcut</t>
  </si>
  <si>
    <t>Ctrl + C</t>
  </si>
  <si>
    <t>END</t>
  </si>
  <si>
    <t>System</t>
  </si>
  <si>
    <t>Save to local machine</t>
  </si>
  <si>
    <t>Load from local machine</t>
  </si>
  <si>
    <t>Make public</t>
  </si>
  <si>
    <t>Share privately</t>
  </si>
  <si>
    <t>Show/Hide Grid lines</t>
  </si>
  <si>
    <t>Keyboard shortcuts</t>
  </si>
  <si>
    <t>Undo</t>
  </si>
  <si>
    <t>Redo</t>
  </si>
  <si>
    <t>Minimize  subsystem(s)</t>
  </si>
  <si>
    <t>Maximize  subsystem(s)</t>
  </si>
  <si>
    <t>Help</t>
  </si>
  <si>
    <t>Documentation</t>
  </si>
  <si>
    <t>About</t>
  </si>
  <si>
    <t>Profile</t>
  </si>
  <si>
    <t>far fa-folder</t>
  </si>
  <si>
    <t>fas fa-download</t>
  </si>
  <si>
    <t>fas fa-upload</t>
  </si>
  <si>
    <t>fas fa-share-alt-square</t>
  </si>
  <si>
    <t>fas fa-share-alt</t>
  </si>
  <si>
    <t>fas fa-print</t>
  </si>
  <si>
    <t>fas fa-puzzle-piece</t>
  </si>
  <si>
    <t>fas fa-edit</t>
  </si>
  <si>
    <t>far fa-object-group</t>
  </si>
  <si>
    <t>far fa-object-ungroup</t>
  </si>
  <si>
    <t>fas fa-cut</t>
  </si>
  <si>
    <t>fas fa-copy</t>
  </si>
  <si>
    <t>fas fa-paste</t>
  </si>
  <si>
    <t>Clone</t>
  </si>
  <si>
    <t>fas fa-clone</t>
  </si>
  <si>
    <t>fas fa-trash-alt</t>
  </si>
  <si>
    <t>fas fa-undo</t>
  </si>
  <si>
    <t>fas fa-redo</t>
  </si>
  <si>
    <t>fas fa-search-plus</t>
  </si>
  <si>
    <t>fas fa-search-minus</t>
  </si>
  <si>
    <t>fas fa-expand</t>
  </si>
  <si>
    <t>fas fa-compress</t>
  </si>
  <si>
    <t>fas fa-window-minimize</t>
  </si>
  <si>
    <t>fas fa-window-maximize</t>
  </si>
  <si>
    <t>Toggle snap to grid</t>
  </si>
  <si>
    <t>fas fa-border-all</t>
  </si>
  <si>
    <t>fas fa-image</t>
  </si>
  <si>
    <t>fas fa-magnet</t>
  </si>
  <si>
    <t>far fa-keyboard</t>
  </si>
  <si>
    <t>fas fa-user-alt</t>
  </si>
  <si>
    <t>fas fa-ticket-alt</t>
  </si>
  <si>
    <t>fas fa-door-open</t>
  </si>
  <si>
    <t>fas fa-book</t>
  </si>
  <si>
    <t>Context help</t>
  </si>
  <si>
    <t>fas fa-info</t>
  </si>
  <si>
    <t>far fa-question-circle</t>
  </si>
  <si>
    <t>fas fa-file-alt</t>
  </si>
  <si>
    <t>fas fa-pen</t>
  </si>
  <si>
    <t>fas fa-desktop</t>
  </si>
  <si>
    <t>fas fa-user-cog</t>
  </si>
  <si>
    <t>far fa-life-ring</t>
  </si>
  <si>
    <t>Menu gives options to manage your files</t>
  </si>
  <si>
    <t>Share Uyamak system with your friends and teachers</t>
  </si>
  <si>
    <t>Publish your Uyamak system to the public</t>
  </si>
  <si>
    <t>Print the Uyamak system</t>
  </si>
  <si>
    <t>Menu gives options to manage your Uyamak system</t>
  </si>
  <si>
    <t>Download the Uyamak system to your local device as a file</t>
  </si>
  <si>
    <t>Load a Uyamak system from your local device</t>
  </si>
  <si>
    <t>Organize your Uyamak systems on your cloud storage</t>
  </si>
  <si>
    <t>Cloud organizer</t>
  </si>
  <si>
    <t>Show Model Editor</t>
  </si>
  <si>
    <t>Show Simulation drawer</t>
  </si>
  <si>
    <t>Displays the Uyamak model editor where you can tweak the model settings</t>
  </si>
  <si>
    <t>Displays the simulation drawer where you can execute the Uyamak system</t>
  </si>
  <si>
    <t>Creates Uyamak sub-system out of the selected Uyamak models</t>
  </si>
  <si>
    <t>Dismantles all the selected Uyamak sub-systems.</t>
  </si>
  <si>
    <t>Copies the selected Uyamak models into the clipboard</t>
  </si>
  <si>
    <t>Copies the selected Uyamak models into the clipboard and deletes the original ones</t>
  </si>
  <si>
    <t>Pastes the clipboard Uyamak models to the present Uyamak system</t>
  </si>
  <si>
    <t>Clones the selected Uyamak models</t>
  </si>
  <si>
    <t>Delete the selected Uyamak models and Sub-systems</t>
  </si>
  <si>
    <t>Undo the recent changes</t>
  </si>
  <si>
    <t>Redo the recent changes</t>
  </si>
  <si>
    <t>Menu gives options to manipulate the Uyamak system</t>
  </si>
  <si>
    <t>Menu gives different options to visualize the Uyamak system</t>
  </si>
  <si>
    <t>Zooms in</t>
  </si>
  <si>
    <t>Zooms out</t>
  </si>
  <si>
    <t>Shows the original size. Some items may be out of view. You can see them by scrolling</t>
  </si>
  <si>
    <t>Shows the complete Uyamak system</t>
  </si>
  <si>
    <t>Minimizes the selected subsystem. If nothing is selected, all the sub-systems will be minimized</t>
  </si>
  <si>
    <t>Maximizes the selected subsystem. If nothing is selected, all the sub-systems will be maximized</t>
  </si>
  <si>
    <t>System outline</t>
  </si>
  <si>
    <t>Shows outline of the Uyamak system in a small window on the top right corner</t>
  </si>
  <si>
    <t>Shows or hide the grid lines</t>
  </si>
  <si>
    <t>When snap to grid is activated, the blocks are moved at a steps instead of smoothly</t>
  </si>
  <si>
    <t>Displays all the keyboard shortcuts</t>
  </si>
  <si>
    <t>Menu gives options to manage the user account</t>
  </si>
  <si>
    <t>Opens another page where you can manage your Uyamak profile</t>
  </si>
  <si>
    <t>Lets you extend the license period</t>
  </si>
  <si>
    <t>Signing out</t>
  </si>
  <si>
    <t>Menu gives access to documentation and help</t>
  </si>
  <si>
    <t>Shows credits and version information</t>
  </si>
  <si>
    <t>Takes you to the documentation page</t>
  </si>
  <si>
    <t>Shows the documentation for the selected Uyamak model</t>
  </si>
  <si>
    <t>Ctrl + O</t>
  </si>
  <si>
    <t>Ctrl + S</t>
  </si>
  <si>
    <t>Ctrl + L</t>
  </si>
  <si>
    <t>Ctrl + P</t>
  </si>
  <si>
    <t>Ctrl + E</t>
  </si>
  <si>
    <t>Ctrl +U</t>
  </si>
  <si>
    <t>Show Uyamak library</t>
  </si>
  <si>
    <t>Displays the Uyamak library drawer where you can find all the Uyamak models</t>
  </si>
  <si>
    <t>Ctrl + Alt + S</t>
  </si>
  <si>
    <t>Ctrl + G</t>
  </si>
  <si>
    <t>Ctrl + X</t>
  </si>
  <si>
    <t>Ctrl + V</t>
  </si>
  <si>
    <t>Ctrl + Shift + C</t>
  </si>
  <si>
    <t>Ctrl + Z</t>
  </si>
  <si>
    <t>Ctrl + Shift + Z</t>
  </si>
  <si>
    <t>Ctrl + +</t>
  </si>
  <si>
    <t>Ctrl + -</t>
  </si>
  <si>
    <t>Ctrl + 0</t>
  </si>
  <si>
    <t>Ctrl + Shift + 0</t>
  </si>
  <si>
    <t>Ctrl + M</t>
  </si>
  <si>
    <t>Ctrl + Shift + M</t>
  </si>
  <si>
    <t>Ctrl + A</t>
  </si>
  <si>
    <t>Ctrl  + H</t>
  </si>
  <si>
    <t>Create sub-system</t>
  </si>
  <si>
    <t>Dismantle sub-system</t>
  </si>
  <si>
    <t>Ctrl + K</t>
  </si>
  <si>
    <t>Ctrl + Shift + K</t>
  </si>
  <si>
    <t>Ctrl + J</t>
  </si>
  <si>
    <t>Ctrl + Shift + J</t>
  </si>
  <si>
    <t>Ctrl + F</t>
  </si>
  <si>
    <t>Ctrl + T</t>
  </si>
  <si>
    <t>Ctrl + W</t>
  </si>
  <si>
    <t>Ctrl + B</t>
  </si>
  <si>
    <t>Ctrl + D</t>
  </si>
  <si>
    <t>Ctrl + Shift + A</t>
  </si>
  <si>
    <t>Ctrl + Y</t>
  </si>
  <si>
    <t>function/width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</si>
</sst>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quotePrefix="1" applyAlignment="1"/>
    <xf numFmtId="0" fontId="0" fillId="0" borderId="0" xfId="0" applyAlignmen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F13B-AD09-4EC1-B187-55BF9EDB6D77}">
  <dimension ref="A1:J11"/>
  <sheetViews>
    <sheetView workbookViewId="0">
      <selection activeCell="J1" sqref="J1"/>
    </sheetView>
  </sheetViews>
  <sheetFormatPr defaultRowHeight="14.4" x14ac:dyDescent="0.3"/>
  <sheetData>
    <row r="1" spans="1:10" x14ac:dyDescent="0.3">
      <c r="A1" t="s">
        <v>21</v>
      </c>
      <c r="B1" t="s">
        <v>22</v>
      </c>
      <c r="C1" t="s">
        <v>23</v>
      </c>
      <c r="D1" t="s">
        <v>24</v>
      </c>
      <c r="E1" t="s">
        <v>35</v>
      </c>
      <c r="F1" t="s">
        <v>38</v>
      </c>
      <c r="G1" t="s">
        <v>37</v>
      </c>
      <c r="H1" t="s">
        <v>36</v>
      </c>
      <c r="J1" t="str">
        <f ca="1">CHAR(34)&amp;MID(CELL("filename",A1),FIND("]",CELL("filename",A1))+1,255)&amp;CHAR(34)&amp;":{"&amp;_xlfn.CONCAT(I:I)&amp;"}"</f>
        <v>"tools":{"newFile":{"icon":"fas fa-file","function":"openLeftMenu()","text":"New file","display":false,"y":"0","x":"0","order":"0"},"saveFile":{"icon":"far fa-save","function":"openLeftMenu()","text":"Save file","display":false,"y":"0","x":"40","order":"1"},"deleteFile":{"icon":"far fa-trash-alt","function":"openLeftMenu()","text":"Delete file","display":false,"y":"0","x":"80","order":"2"},"addBlock":{"icon":"far fa-plus-square","function":"openLeftMenu('ADD_BLOCK')","text":"Add block","display":false,"y":"0","x":"120","order":"3"},"editBlock":{"icon":"far fa-edit","function":"openLeftMenu('EDIT_BLOCK')","text":"Edit block","display":false,"y":"0","x":"160","order":"4"},"addConnection":{"icon":"fas fa-project-diagram","function":"openLeftMenu()","text":"Add connection","display":false,"y":"0","x":"200","order":"5"},"editConnection":{"icon":"fas fa-pencil-alt","function":"openLeftMenu()","text":"Edit connection","display":false,"y":"0","x":"240","order":"6"},"delete":{"icon":"fas fa-eraser","function":"openLeftMenu()","text":"Delete","display":false,"y":"0","x":"280","order":"7"},"filesView":{"icon":"far fa-folder-open","function":"openLeftMenu()","text":"Files view","display":false,"y":"0","x":"320","order":"8"},"simView":{"icon":"fas fa-play","function":"openLeftMenu()","text":"Simulation view","display":false,"y":"0","x":"360","order":"9"}}</v>
      </c>
    </row>
    <row r="2" spans="1:10" x14ac:dyDescent="0.3">
      <c r="A2" t="s">
        <v>0</v>
      </c>
      <c r="B2" t="s">
        <v>10</v>
      </c>
      <c r="C2" t="s">
        <v>20</v>
      </c>
      <c r="D2" t="s">
        <v>25</v>
      </c>
      <c r="E2" s="1" t="s">
        <v>39</v>
      </c>
      <c r="F2">
        <v>0</v>
      </c>
      <c r="G2">
        <v>0</v>
      </c>
      <c r="H2">
        <v>0</v>
      </c>
      <c r="I2" t="str">
        <f>CHAR(34)&amp;A2&amp;CHAR(34)&amp;":{"&amp;CHAR(34)&amp;$B$1&amp;CHAR(34)&amp;":"&amp;CHAR(34)&amp;B2&amp;CHAR(34)&amp;","&amp;CHAR(34)&amp;$C$1&amp;CHAR(34)&amp;":"&amp;CHAR(34)&amp;C2&amp;CHAR(34)&amp;","&amp;CHAR(34)&amp;$D$1&amp;CHAR(34)&amp;":"&amp;CHAR(34)&amp;D2&amp;CHAR(34)&amp;","&amp;CHAR(34)&amp;$E$1&amp;CHAR(34)&amp;":"&amp;E2&amp;","&amp;CHAR(34)&amp;$F$1&amp;CHAR(34)&amp;":"&amp;CHAR(34)&amp;F2&amp;CHAR(34)&amp;","&amp;CHAR(34)&amp;$G$1&amp;CHAR(34)&amp;":"&amp;CHAR(34)&amp;G2&amp;CHAR(34)&amp;","&amp;CHAR(34)&amp;$H$1&amp;CHAR(34)&amp;":"&amp;CHAR(34)&amp;H2&amp;CHAR(34)&amp;"}"&amp;IF(ISBLANK(A3),"",",")</f>
        <v>"newFile":{"icon":"fas fa-file","function":"openLeftMenu()","text":"New file","display":false,"y":"0","x":"0","order":"0"},</v>
      </c>
    </row>
    <row r="3" spans="1:10" x14ac:dyDescent="0.3">
      <c r="A3" t="s">
        <v>1</v>
      </c>
      <c r="B3" t="s">
        <v>11</v>
      </c>
      <c r="C3" t="s">
        <v>20</v>
      </c>
      <c r="D3" t="s">
        <v>26</v>
      </c>
      <c r="E3" s="1" t="str">
        <f>E2</f>
        <v>false</v>
      </c>
      <c r="F3">
        <v>0</v>
      </c>
      <c r="G3">
        <f>+G2+40</f>
        <v>40</v>
      </c>
      <c r="H3">
        <v>1</v>
      </c>
      <c r="I3" t="str">
        <f t="shared" ref="I3:I11" si="0">CHAR(34)&amp;A3&amp;CHAR(34)&amp;":{"&amp;CHAR(34)&amp;$B$1&amp;CHAR(34)&amp;":"&amp;CHAR(34)&amp;B3&amp;CHAR(34)&amp;","&amp;CHAR(34)&amp;$C$1&amp;CHAR(34)&amp;":"&amp;CHAR(34)&amp;C3&amp;CHAR(34)&amp;","&amp;CHAR(34)&amp;$D$1&amp;CHAR(34)&amp;":"&amp;CHAR(34)&amp;D3&amp;CHAR(34)&amp;","&amp;CHAR(34)&amp;$E$1&amp;CHAR(34)&amp;":"&amp;E3&amp;","&amp;CHAR(34)&amp;$F$1&amp;CHAR(34)&amp;":"&amp;CHAR(34)&amp;F3&amp;CHAR(34)&amp;","&amp;CHAR(34)&amp;$G$1&amp;CHAR(34)&amp;":"&amp;CHAR(34)&amp;G3&amp;CHAR(34)&amp;","&amp;CHAR(34)&amp;$H$1&amp;CHAR(34)&amp;":"&amp;CHAR(34)&amp;H3&amp;CHAR(34)&amp;"}"&amp;IF(ISBLANK(A4),"",",")</f>
        <v>"saveFile":{"icon":"far fa-save","function":"openLeftMenu()","text":"Save file","display":false,"y":"0","x":"40","order":"1"},</v>
      </c>
    </row>
    <row r="4" spans="1:10" x14ac:dyDescent="0.3">
      <c r="A4" t="s">
        <v>2</v>
      </c>
      <c r="B4" t="s">
        <v>12</v>
      </c>
      <c r="C4" t="s">
        <v>20</v>
      </c>
      <c r="D4" t="s">
        <v>27</v>
      </c>
      <c r="E4" s="1" t="str">
        <f t="shared" ref="E4:E11" si="1">E3</f>
        <v>false</v>
      </c>
      <c r="F4">
        <v>0</v>
      </c>
      <c r="G4">
        <f t="shared" ref="G4:G11" si="2">+G3+40</f>
        <v>80</v>
      </c>
      <c r="H4">
        <v>2</v>
      </c>
      <c r="I4" t="str">
        <f t="shared" si="0"/>
        <v>"deleteFile":{"icon":"far fa-trash-alt","function":"openLeftMenu()","text":"Delete file","display":false,"y":"0","x":"80","order":"2"},</v>
      </c>
    </row>
    <row r="5" spans="1:10" x14ac:dyDescent="0.3">
      <c r="A5" t="s">
        <v>3</v>
      </c>
      <c r="B5" t="s">
        <v>13</v>
      </c>
      <c r="C5" t="s">
        <v>108</v>
      </c>
      <c r="D5" t="s">
        <v>28</v>
      </c>
      <c r="E5" s="1" t="str">
        <f t="shared" si="1"/>
        <v>false</v>
      </c>
      <c r="F5">
        <v>0</v>
      </c>
      <c r="G5">
        <f t="shared" si="2"/>
        <v>120</v>
      </c>
      <c r="H5">
        <v>3</v>
      </c>
      <c r="I5" t="str">
        <f t="shared" si="0"/>
        <v>"addBlock":{"icon":"far fa-plus-square","function":"openLeftMenu('ADD_BLOCK')","text":"Add block","display":false,"y":"0","x":"120","order":"3"},</v>
      </c>
    </row>
    <row r="6" spans="1:10" x14ac:dyDescent="0.3">
      <c r="A6" t="s">
        <v>4</v>
      </c>
      <c r="B6" t="s">
        <v>14</v>
      </c>
      <c r="C6" t="s">
        <v>109</v>
      </c>
      <c r="D6" t="s">
        <v>29</v>
      </c>
      <c r="E6" s="1" t="str">
        <f t="shared" si="1"/>
        <v>false</v>
      </c>
      <c r="F6">
        <v>0</v>
      </c>
      <c r="G6">
        <f t="shared" si="2"/>
        <v>160</v>
      </c>
      <c r="H6">
        <v>4</v>
      </c>
      <c r="I6" t="str">
        <f t="shared" si="0"/>
        <v>"editBlock":{"icon":"far fa-edit","function":"openLeftMenu('EDIT_BLOCK')","text":"Edit block","display":false,"y":"0","x":"160","order":"4"},</v>
      </c>
    </row>
    <row r="7" spans="1:10" x14ac:dyDescent="0.3">
      <c r="A7" t="s">
        <v>5</v>
      </c>
      <c r="B7" t="s">
        <v>15</v>
      </c>
      <c r="C7" t="s">
        <v>20</v>
      </c>
      <c r="D7" t="s">
        <v>30</v>
      </c>
      <c r="E7" s="1" t="str">
        <f t="shared" si="1"/>
        <v>false</v>
      </c>
      <c r="F7">
        <v>0</v>
      </c>
      <c r="G7">
        <f t="shared" si="2"/>
        <v>200</v>
      </c>
      <c r="H7">
        <v>5</v>
      </c>
      <c r="I7" t="str">
        <f t="shared" si="0"/>
        <v>"addConnection":{"icon":"fas fa-project-diagram","function":"openLeftMenu()","text":"Add connection","display":false,"y":"0","x":"200","order":"5"},</v>
      </c>
    </row>
    <row r="8" spans="1:10" x14ac:dyDescent="0.3">
      <c r="A8" t="s">
        <v>6</v>
      </c>
      <c r="B8" t="s">
        <v>16</v>
      </c>
      <c r="C8" t="s">
        <v>20</v>
      </c>
      <c r="D8" t="s">
        <v>31</v>
      </c>
      <c r="E8" s="1" t="str">
        <f t="shared" si="1"/>
        <v>false</v>
      </c>
      <c r="F8">
        <v>0</v>
      </c>
      <c r="G8">
        <f t="shared" si="2"/>
        <v>240</v>
      </c>
      <c r="H8">
        <v>6</v>
      </c>
      <c r="I8" t="str">
        <f t="shared" si="0"/>
        <v>"editConnection":{"icon":"fas fa-pencil-alt","function":"openLeftMenu()","text":"Edit connection","display":false,"y":"0","x":"240","order":"6"},</v>
      </c>
    </row>
    <row r="9" spans="1:10" x14ac:dyDescent="0.3">
      <c r="A9" t="s">
        <v>7</v>
      </c>
      <c r="B9" t="s">
        <v>17</v>
      </c>
      <c r="C9" t="s">
        <v>20</v>
      </c>
      <c r="D9" t="s">
        <v>33</v>
      </c>
      <c r="E9" s="1" t="str">
        <f t="shared" si="1"/>
        <v>false</v>
      </c>
      <c r="F9">
        <v>0</v>
      </c>
      <c r="G9">
        <f t="shared" si="2"/>
        <v>280</v>
      </c>
      <c r="H9">
        <v>7</v>
      </c>
      <c r="I9" t="str">
        <f t="shared" si="0"/>
        <v>"delete":{"icon":"fas fa-eraser","function":"openLeftMenu()","text":"Delete","display":false,"y":"0","x":"280","order":"7"},</v>
      </c>
    </row>
    <row r="10" spans="1:10" x14ac:dyDescent="0.3">
      <c r="A10" t="s">
        <v>8</v>
      </c>
      <c r="B10" t="s">
        <v>18</v>
      </c>
      <c r="C10" t="s">
        <v>20</v>
      </c>
      <c r="D10" t="s">
        <v>32</v>
      </c>
      <c r="E10" s="1" t="str">
        <f t="shared" si="1"/>
        <v>false</v>
      </c>
      <c r="F10">
        <v>0</v>
      </c>
      <c r="G10">
        <f t="shared" si="2"/>
        <v>320</v>
      </c>
      <c r="H10">
        <v>8</v>
      </c>
      <c r="I10" t="str">
        <f t="shared" si="0"/>
        <v>"filesView":{"icon":"far fa-folder-open","function":"openLeftMenu()","text":"Files view","display":false,"y":"0","x":"320","order":"8"},</v>
      </c>
    </row>
    <row r="11" spans="1:10" x14ac:dyDescent="0.3">
      <c r="A11" t="s">
        <v>9</v>
      </c>
      <c r="B11" t="s">
        <v>19</v>
      </c>
      <c r="C11" t="s">
        <v>20</v>
      </c>
      <c r="D11" t="s">
        <v>34</v>
      </c>
      <c r="E11" s="1" t="str">
        <f t="shared" si="1"/>
        <v>false</v>
      </c>
      <c r="F11">
        <v>0</v>
      </c>
      <c r="G11">
        <f t="shared" si="2"/>
        <v>360</v>
      </c>
      <c r="H11">
        <v>9</v>
      </c>
      <c r="I11" t="str">
        <f t="shared" si="0"/>
        <v>"simView":{"icon":"fas fa-play","function":"openLeftMenu()","text":"Simulation view","display":false,"y":"0","x":"360","order":"9"}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CB5B-D4DE-41EA-B454-0F01FA82151C}">
  <dimension ref="A1:O11"/>
  <sheetViews>
    <sheetView workbookViewId="0">
      <selection activeCell="K1" sqref="K1"/>
    </sheetView>
  </sheetViews>
  <sheetFormatPr defaultRowHeight="14.4" x14ac:dyDescent="0.3"/>
  <cols>
    <col min="2" max="2" width="16" bestFit="1" customWidth="1"/>
  </cols>
  <sheetData>
    <row r="1" spans="1:15" x14ac:dyDescent="0.3">
      <c r="A1" t="s">
        <v>21</v>
      </c>
      <c r="B1" t="s">
        <v>24</v>
      </c>
      <c r="C1" t="s">
        <v>61</v>
      </c>
      <c r="D1" t="s">
        <v>36</v>
      </c>
      <c r="E1" t="s">
        <v>62</v>
      </c>
      <c r="F1" t="s">
        <v>63</v>
      </c>
      <c r="G1" t="s">
        <v>64</v>
      </c>
      <c r="H1" t="s">
        <v>65</v>
      </c>
      <c r="K1" t="str">
        <f ca="1">_xlfn.CONCAT(J:J)&amp;CHAR(34)&amp;MID(CELL("filename",A1),FIND("]",CELL("filename",A1))+1,255)&amp;CHAR(34)&amp;":{"&amp;_xlfn.CONCAT(I:I)&amp;"}"</f>
        <v>"sources":{},"sinks":{},"basics":{},"logics":{},"continuous":{},"discrete":{},"hardware":{},"functionsCategories":{"sources":{"text":"Sources","description":"Sources generate the signals to feed to the model.","order":"0"},"sinks":{"text":"Sinks","description":"Sinks output the information. They can be graphs or file download","order":"1"},"basics":{"text":"Basic operations","description":"Basic mathematical operations are given","order":"2"},"logics":{"text":"Logical operations","description":"Logical operations are available in this section","order":"3"},"continuous":{"text":"Continuous time","description":"Dynamic operations are available here for continuous time operations","order":"4"},"discrete":{"text":"Discrete time","description":"Dynamic operations are available here for discrete time operations","order":"5"},"hardware":{"text":"Hardware tools","description":"Hardware i/o blocks are available here","order":"6"}}</v>
      </c>
      <c r="L1" t="s">
        <v>77</v>
      </c>
      <c r="M1" t="s">
        <v>78</v>
      </c>
      <c r="N1" t="s">
        <v>82</v>
      </c>
      <c r="O1" t="s">
        <v>83</v>
      </c>
    </row>
    <row r="2" spans="1:15" x14ac:dyDescent="0.3">
      <c r="A2" t="s">
        <v>40</v>
      </c>
      <c r="B2" t="s">
        <v>46</v>
      </c>
      <c r="C2" t="s">
        <v>67</v>
      </c>
      <c r="D2">
        <v>0</v>
      </c>
      <c r="E2" s="1" t="s">
        <v>52</v>
      </c>
      <c r="F2" t="s">
        <v>55</v>
      </c>
      <c r="G2" t="s">
        <v>74</v>
      </c>
      <c r="H2" t="s">
        <v>57</v>
      </c>
      <c r="I2" t="str">
        <f>CHAR(34)&amp;A2&amp;CHAR(34)&amp;":{"&amp;CHAR(34)&amp;$B$1&amp;CHAR(34)&amp;":"&amp;CHAR(34)&amp;B2&amp;CHAR(34)&amp;","&amp;CHAR(34)&amp;$C$1&amp;CHAR(34)&amp;":"&amp;CHAR(34)&amp;C2&amp;CHAR(34)&amp;","&amp;CHAR(34)&amp;$D$1&amp;CHAR(34)&amp;":"&amp;CHAR(34)&amp;D2&amp;CHAR(34)&amp;"}"&amp;IF(ISBLANK(A3),"",",")</f>
        <v>"sources":{"text":"Sources","description":"Sources generate the signals to feed to the model.","order":"0"},</v>
      </c>
      <c r="J2" t="str">
        <f>CHAR(34)&amp;A2&amp;CHAR(34)&amp;":{},"</f>
        <v>"sources":{},</v>
      </c>
      <c r="L2" t="str">
        <f>IconText!$A$1&amp;functionsCategories!E2&amp;IconText!$A$2&amp;functionsCategories!F2&amp;IconText!$A$3</f>
        <v>&lt;svg viewBox='-3 -3 106 106' xmlns='http://www.w3.org/2000/svg'&gt;&lt;defs&gt;&lt;filter id='f0' x='-50%' y='-50%' width='200%' height='200%'&gt;&lt;feGaussianBlur in='SourceAlpha' stdDeviation='1'/&gt;&lt;feOffset dx='0' dy='0' result='offsetblur'/&gt;&lt;feMerge&gt;&lt;feMergeNode/&gt;&lt;feMergeNode in='SourceGraphic'/&gt;&lt;/feMerge&gt;&lt;/filter&gt;&lt;filter id='f1' x='-50%' y='-50%' width='200%' height='200%'&gt;&lt;feOffset result='offOut' in='SourceAlpha' dx='3' dy='3' /&gt;&lt;feGaussianBlur result='blurOut' in='offOut' stdDeviation='1' /&gt;&lt;feBlend in='SourceGraphic' in2='blurOut' mode='normal' /&gt;&lt;/filter&gt;&lt;/defs&gt;&lt;g&gt;&lt;rect rx='20' height='100' width='100' y='0' x='0' stroke-width='0' fill='#FF0000' filter='url(#f0)'/&gt;&lt;/g&gt;&lt;g stroke-linecap='round' filter='url(#f1)' width='100' height='100' stroke='#00FFFF' stroke-width='10' fill='none'&gt;</v>
      </c>
      <c r="M2" t="str">
        <f>IconText!$A$4</f>
        <v>&lt;/g&gt;&lt;/svg&gt;</v>
      </c>
      <c r="N2" t="e">
        <f>IconText!#REF!&amp;functionsCategories!E2&amp;IconText!#REF!&amp;functionsCategories!F2&amp;IconText!#REF!</f>
        <v>#REF!</v>
      </c>
      <c r="O2" t="e">
        <f>IconText!#REF!</f>
        <v>#REF!</v>
      </c>
    </row>
    <row r="3" spans="1:15" x14ac:dyDescent="0.3">
      <c r="A3" t="s">
        <v>54</v>
      </c>
      <c r="B3" t="s">
        <v>53</v>
      </c>
      <c r="C3" t="s">
        <v>66</v>
      </c>
      <c r="D3">
        <v>1</v>
      </c>
      <c r="E3" s="1" t="s">
        <v>56</v>
      </c>
      <c r="F3" t="s">
        <v>80</v>
      </c>
      <c r="G3" t="s">
        <v>74</v>
      </c>
      <c r="H3" t="s">
        <v>57</v>
      </c>
      <c r="I3" t="str">
        <f t="shared" ref="I3:I8" si="0">CHAR(34)&amp;A3&amp;CHAR(34)&amp;":{"&amp;CHAR(34)&amp;$B$1&amp;CHAR(34)&amp;":"&amp;CHAR(34)&amp;B3&amp;CHAR(34)&amp;","&amp;CHAR(34)&amp;$C$1&amp;CHAR(34)&amp;":"&amp;CHAR(34)&amp;C3&amp;CHAR(34)&amp;","&amp;CHAR(34)&amp;$D$1&amp;CHAR(34)&amp;":"&amp;CHAR(34)&amp;D3&amp;CHAR(34)&amp;"}"&amp;IF(ISBLANK(A4),"",",")</f>
        <v>"sinks":{"text":"Sinks","description":"Sinks output the information. They can be graphs or file download","order":"1"},</v>
      </c>
      <c r="J3" t="str">
        <f t="shared" ref="J3:J8" si="1">CHAR(34)&amp;A3&amp;CHAR(34)&amp;":{},"</f>
        <v>"sinks":{},</v>
      </c>
      <c r="L3" t="str">
        <f>IconText!$A$1&amp;functionsCategories!E3&amp;IconText!$A$2&amp;functionsCategories!F3&amp;IconText!$A$3</f>
        <v>&lt;svg viewBox='-3 -3 106 106' xmlns='http://www.w3.org/2000/svg'&gt;&lt;defs&gt;&lt;filter id='f0' x='-50%' y='-50%' width='200%' height='200%'&gt;&lt;feGaussianBlur in='SourceAlpha' stdDeviation='1'/&gt;&lt;feOffset dx='0' dy='0' result='offsetblur'/&gt;&lt;feMerge&gt;&lt;feMergeNode/&gt;&lt;feMergeNode in='SourceGraphic'/&gt;&lt;/feMerge&gt;&lt;/filter&gt;&lt;filter id='f1' x='-50%' y='-50%' width='200%' height='200%'&gt;&lt;feOffset result='offOut' in='SourceAlpha' dx='3' dy='3' /&gt;&lt;feGaussianBlur result='blurOut' in='offOut' stdDeviation='1' /&gt;&lt;feBlend in='SourceGraphic' in2='blurOut' mode='normal' /&gt;&lt;/filter&gt;&lt;/defs&gt;&lt;g&gt;&lt;rect rx='20' height='100' width='100' y='0' x='0' stroke-width='0' fill='#80FF00' filter='url(#f0)'/&gt;&lt;/g&gt;&lt;g stroke-linecap='round' filter='url(#f1)' width='100' height='100' stroke='#7F00FF' stroke-width='10' fill='none'&gt;</v>
      </c>
      <c r="M3" t="str">
        <f>IconText!$A$4</f>
        <v>&lt;/g&gt;&lt;/svg&gt;</v>
      </c>
      <c r="N3" t="e">
        <f>IconText!#REF!&amp;functionsCategories!E3&amp;IconText!#REF!&amp;functionsCategories!F3&amp;IconText!#REF!</f>
        <v>#REF!</v>
      </c>
      <c r="O3" t="e">
        <f>IconText!#REF!</f>
        <v>#REF!</v>
      </c>
    </row>
    <row r="4" spans="1:15" x14ac:dyDescent="0.3">
      <c r="A4" t="s">
        <v>41</v>
      </c>
      <c r="B4" t="s">
        <v>47</v>
      </c>
      <c r="C4" t="s">
        <v>68</v>
      </c>
      <c r="D4">
        <v>2</v>
      </c>
      <c r="E4" s="1" t="s">
        <v>55</v>
      </c>
      <c r="F4" t="s">
        <v>52</v>
      </c>
      <c r="G4" t="s">
        <v>74</v>
      </c>
      <c r="H4" t="s">
        <v>57</v>
      </c>
      <c r="I4" t="str">
        <f t="shared" si="0"/>
        <v>"basics":{"text":"Basic operations","description":"Basic mathematical operations are given","order":"2"},</v>
      </c>
      <c r="J4" t="str">
        <f t="shared" si="1"/>
        <v>"basics":{},</v>
      </c>
      <c r="L4" t="str">
        <f>IconText!$A$1&amp;functionsCategories!E4&amp;IconText!$A$2&amp;functionsCategories!F4&amp;IconText!$A$3</f>
        <v>&lt;svg viewBox='-3 -3 106 106' xmlns='http://www.w3.org/2000/svg'&gt;&lt;defs&gt;&lt;filter id='f0' x='-50%' y='-50%' width='200%' height='200%'&gt;&lt;feGaussianBlur in='SourceAlpha' stdDeviation='1'/&gt;&lt;feOffset dx='0' dy='0' result='offsetblur'/&gt;&lt;feMerge&gt;&lt;feMergeNode/&gt;&lt;feMergeNode in='SourceGraphic'/&gt;&lt;/feMerge&gt;&lt;/filter&gt;&lt;filter id='f1' x='-50%' y='-50%' width='200%' height='200%'&gt;&lt;feOffset result='offOut' in='SourceAlpha' dx='3' dy='3' /&gt;&lt;feGaussianBlur result='blurOut' in='offOut' stdDeviation='1' /&gt;&lt;feBlend in='SourceGraphic' in2='blurOut' mode='normal' /&gt;&lt;/filter&gt;&lt;/defs&gt;&lt;g&gt;&lt;rect rx='20' height='100' width='100' y='0' x='0' stroke-width='0' fill='#00FFFF' filter='url(#f0)'/&gt;&lt;/g&gt;&lt;g stroke-linecap='round' filter='url(#f1)' width='100' height='100' stroke='#FF0000' stroke-width='10' fill='none'&gt;</v>
      </c>
      <c r="M4" t="str">
        <f>IconText!$A$4</f>
        <v>&lt;/g&gt;&lt;/svg&gt;</v>
      </c>
      <c r="N4" t="e">
        <f>IconText!#REF!&amp;functionsCategories!E4&amp;IconText!#REF!&amp;functionsCategories!F4&amp;IconText!#REF!</f>
        <v>#REF!</v>
      </c>
      <c r="O4" t="e">
        <f>IconText!#REF!</f>
        <v>#REF!</v>
      </c>
    </row>
    <row r="5" spans="1:15" x14ac:dyDescent="0.3">
      <c r="A5" t="s">
        <v>42</v>
      </c>
      <c r="B5" t="s">
        <v>48</v>
      </c>
      <c r="C5" t="s">
        <v>69</v>
      </c>
      <c r="D5">
        <v>3</v>
      </c>
      <c r="E5" s="1" t="s">
        <v>73</v>
      </c>
      <c r="F5" t="s">
        <v>81</v>
      </c>
      <c r="G5" t="s">
        <v>74</v>
      </c>
      <c r="H5" t="s">
        <v>57</v>
      </c>
      <c r="I5" t="str">
        <f t="shared" si="0"/>
        <v>"logics":{"text":"Logical operations","description":"Logical operations are available in this section","order":"3"},</v>
      </c>
      <c r="J5" t="str">
        <f t="shared" si="1"/>
        <v>"logics":{},</v>
      </c>
      <c r="L5" t="str">
        <f>IconText!$A$1&amp;functionsCategories!E5&amp;IconText!$A$2&amp;functionsCategories!F5&amp;IconText!$A$3</f>
        <v>&lt;svg viewBox='-3 -3 106 106' xmlns='http://www.w3.org/2000/svg'&gt;&lt;defs&gt;&lt;filter id='f0' x='-50%' y='-50%' width='200%' height='200%'&gt;&lt;feGaussianBlur in='SourceAlpha' stdDeviation='1'/&gt;&lt;feOffset dx='0' dy='0' result='offsetblur'/&gt;&lt;feMerge&gt;&lt;feMergeNode/&gt;&lt;feMergeNode in='SourceGraphic'/&gt;&lt;/feMerge&gt;&lt;/filter&gt;&lt;filter id='f1' x='-50%' y='-50%' width='200%' height='200%'&gt;&lt;feOffset result='offOut' in='SourceAlpha' dx='3' dy='3' /&gt;&lt;feGaussianBlur result='blurOut' in='offOut' stdDeviation='1' /&gt;&lt;feBlend in='SourceGraphic' in2='blurOut' mode='normal' /&gt;&lt;/filter&gt;&lt;/defs&gt;&lt;g&gt;&lt;rect rx='20' height='100' width='100' y='0' x='0' stroke-width='0' fill='#8000FF' filter='url(#f0)'/&gt;&lt;/g&gt;&lt;g stroke-linecap='round' filter='url(#f1)' width='100' height='100' stroke='#7FFF00' stroke-width='10' fill='none'&gt;</v>
      </c>
      <c r="M5" t="str">
        <f>IconText!$A$4</f>
        <v>&lt;/g&gt;&lt;/svg&gt;</v>
      </c>
      <c r="N5" t="e">
        <f>IconText!#REF!&amp;functionsCategories!E5&amp;IconText!#REF!&amp;functionsCategories!F5&amp;IconText!#REF!</f>
        <v>#REF!</v>
      </c>
      <c r="O5" t="e">
        <f>IconText!#REF!</f>
        <v>#REF!</v>
      </c>
    </row>
    <row r="6" spans="1:15" x14ac:dyDescent="0.3">
      <c r="A6" t="s">
        <v>43</v>
      </c>
      <c r="B6" t="s">
        <v>49</v>
      </c>
      <c r="C6" t="s">
        <v>70</v>
      </c>
      <c r="D6">
        <v>4</v>
      </c>
      <c r="E6" s="1" t="s">
        <v>60</v>
      </c>
      <c r="F6" t="s">
        <v>58</v>
      </c>
      <c r="G6" t="s">
        <v>74</v>
      </c>
      <c r="H6" t="s">
        <v>57</v>
      </c>
      <c r="I6" t="str">
        <f t="shared" si="0"/>
        <v>"continuous":{"text":"Continuous time","description":"Dynamic operations are available here for continuous time operations","order":"4"},</v>
      </c>
      <c r="J6" t="str">
        <f t="shared" si="1"/>
        <v>"continuous":{},</v>
      </c>
      <c r="L6" t="str">
        <f>IconText!$A$1&amp;functionsCategories!E6&amp;IconText!$A$2&amp;functionsCategories!F6&amp;IconText!$A$3</f>
        <v>&lt;svg viewBox='-3 -3 106 106' xmlns='http://www.w3.org/2000/svg'&gt;&lt;defs&gt;&lt;filter id='f0' x='-50%' y='-50%' width='200%' height='200%'&gt;&lt;feGaussianBlur in='SourceAlpha' stdDeviation='1'/&gt;&lt;feOffset dx='0' dy='0' result='offsetblur'/&gt;&lt;feMerge&gt;&lt;feMergeNode/&gt;&lt;feMergeNode in='SourceGraphic'/&gt;&lt;/feMerge&gt;&lt;/filter&gt;&lt;filter id='f1' x='-50%' y='-50%' width='200%' height='200%'&gt;&lt;feOffset result='offOut' in='SourceAlpha' dx='3' dy='3' /&gt;&lt;feGaussianBlur result='blurOut' in='offOut' stdDeviation='1' /&gt;&lt;feBlend in='SourceGraphic' in2='blurOut' mode='normal' /&gt;&lt;/filter&gt;&lt;/defs&gt;&lt;g&gt;&lt;rect rx='20' height='100' width='100' y='0' x='0' stroke-width='0' fill='#FFFF00' filter='url(#f0)'/&gt;&lt;/g&gt;&lt;g stroke-linecap='round' filter='url(#f1)' width='100' height='100' stroke='#0000FF' stroke-width='10' fill='none'&gt;</v>
      </c>
      <c r="M6" t="str">
        <f>IconText!$A$4</f>
        <v>&lt;/g&gt;&lt;/svg&gt;</v>
      </c>
      <c r="N6" t="e">
        <f>IconText!#REF!&amp;functionsCategories!E6&amp;IconText!#REF!&amp;functionsCategories!F6&amp;IconText!#REF!</f>
        <v>#REF!</v>
      </c>
      <c r="O6" t="e">
        <f>IconText!#REF!</f>
        <v>#REF!</v>
      </c>
    </row>
    <row r="7" spans="1:15" x14ac:dyDescent="0.3">
      <c r="A7" t="s">
        <v>44</v>
      </c>
      <c r="B7" t="s">
        <v>50</v>
      </c>
      <c r="C7" t="s">
        <v>71</v>
      </c>
      <c r="D7">
        <v>5</v>
      </c>
      <c r="E7" s="1" t="s">
        <v>59</v>
      </c>
      <c r="F7" t="s">
        <v>79</v>
      </c>
      <c r="G7" t="s">
        <v>74</v>
      </c>
      <c r="H7" t="s">
        <v>57</v>
      </c>
      <c r="I7" t="str">
        <f t="shared" si="0"/>
        <v>"discrete":{"text":"Discrete time","description":"Dynamic operations are available here for discrete time operations","order":"5"},</v>
      </c>
      <c r="J7" t="str">
        <f t="shared" si="1"/>
        <v>"discrete":{},</v>
      </c>
      <c r="L7" t="str">
        <f>IconText!$A$1&amp;functionsCategories!E7&amp;IconText!$A$2&amp;functionsCategories!F7&amp;IconText!$A$3</f>
        <v>&lt;svg viewBox='-3 -3 106 106' xmlns='http://www.w3.org/2000/svg'&gt;&lt;defs&gt;&lt;filter id='f0' x='-50%' y='-50%' width='200%' height='200%'&gt;&lt;feGaussianBlur in='SourceAlpha' stdDeviation='1'/&gt;&lt;feOffset dx='0' dy='0' result='offsetblur'/&gt;&lt;feMerge&gt;&lt;feMergeNode/&gt;&lt;feMergeNode in='SourceGraphic'/&gt;&lt;/feMerge&gt;&lt;/filter&gt;&lt;filter id='f1' x='-50%' y='-50%' width='200%' height='200%'&gt;&lt;feOffset result='offOut' in='SourceAlpha' dx='3' dy='3' /&gt;&lt;feGaussianBlur result='blurOut' in='offOut' stdDeviation='1' /&gt;&lt;feBlend in='SourceGraphic' in2='blurOut' mode='normal' /&gt;&lt;/filter&gt;&lt;/defs&gt;&lt;g&gt;&lt;rect rx='20' height='100' width='100' y='0' x='0' stroke-width='0' fill='#00FF80' filter='url(#f0)'/&gt;&lt;/g&gt;&lt;g stroke-linecap='round' filter='url(#f1)' width='100' height='100' stroke='#FF007F' stroke-width='10' fill='none'&gt;</v>
      </c>
      <c r="M7" t="str">
        <f>IconText!$A$4</f>
        <v>&lt;/g&gt;&lt;/svg&gt;</v>
      </c>
      <c r="N7" t="e">
        <f>IconText!#REF!&amp;functionsCategories!E7&amp;IconText!#REF!&amp;functionsCategories!F7&amp;IconText!#REF!</f>
        <v>#REF!</v>
      </c>
      <c r="O7" t="e">
        <f>IconText!#REF!</f>
        <v>#REF!</v>
      </c>
    </row>
    <row r="8" spans="1:15" x14ac:dyDescent="0.3">
      <c r="A8" t="s">
        <v>45</v>
      </c>
      <c r="B8" t="s">
        <v>51</v>
      </c>
      <c r="C8" t="s">
        <v>72</v>
      </c>
      <c r="D8">
        <v>6</v>
      </c>
      <c r="E8" s="1" t="s">
        <v>58</v>
      </c>
      <c r="F8" t="s">
        <v>60</v>
      </c>
      <c r="G8" t="s">
        <v>74</v>
      </c>
      <c r="H8" t="s">
        <v>57</v>
      </c>
      <c r="I8" t="str">
        <f t="shared" si="0"/>
        <v>"hardware":{"text":"Hardware tools","description":"Hardware i/o blocks are available here","order":"6"}</v>
      </c>
      <c r="J8" t="str">
        <f t="shared" si="1"/>
        <v>"hardware":{},</v>
      </c>
      <c r="L8" t="str">
        <f>IconText!$A$1&amp;functionsCategories!E8&amp;IconText!$A$2&amp;functionsCategories!F8&amp;IconText!$A$3</f>
        <v>&lt;svg viewBox='-3 -3 106 106' xmlns='http://www.w3.org/2000/svg'&gt;&lt;defs&gt;&lt;filter id='f0' x='-50%' y='-50%' width='200%' height='200%'&gt;&lt;feGaussianBlur in='SourceAlpha' stdDeviation='1'/&gt;&lt;feOffset dx='0' dy='0' result='offsetblur'/&gt;&lt;feMerge&gt;&lt;feMergeNode/&gt;&lt;feMergeNode in='SourceGraphic'/&gt;&lt;/feMerge&gt;&lt;/filter&gt;&lt;filter id='f1' x='-50%' y='-50%' width='200%' height='200%'&gt;&lt;feOffset result='offOut' in='SourceAlpha' dx='3' dy='3' /&gt;&lt;feGaussianBlur result='blurOut' in='offOut' stdDeviation='1' /&gt;&lt;feBlend in='SourceGraphic' in2='blurOut' mode='normal' /&gt;&lt;/filter&gt;&lt;/defs&gt;&lt;g&gt;&lt;rect rx='20' height='100' width='100' y='0' x='0' stroke-width='0' fill='#0000FF' filter='url(#f0)'/&gt;&lt;/g&gt;&lt;g stroke-linecap='round' filter='url(#f1)' width='100' height='100' stroke='#FFFF00' stroke-width='10' fill='none'&gt;</v>
      </c>
      <c r="M8" t="str">
        <f>IconText!$A$4</f>
        <v>&lt;/g&gt;&lt;/svg&gt;</v>
      </c>
      <c r="N8" t="e">
        <f>IconText!#REF!&amp;functionsCategories!E8&amp;IconText!#REF!&amp;functionsCategories!F8&amp;IconText!#REF!</f>
        <v>#REF!</v>
      </c>
      <c r="O8" t="e">
        <f>IconText!#REF!</f>
        <v>#REF!</v>
      </c>
    </row>
    <row r="9" spans="1:15" x14ac:dyDescent="0.3">
      <c r="E9" s="1" t="s">
        <v>79</v>
      </c>
      <c r="F9" t="s">
        <v>59</v>
      </c>
      <c r="G9" t="s">
        <v>74</v>
      </c>
      <c r="H9" t="s">
        <v>57</v>
      </c>
    </row>
    <row r="10" spans="1:15" x14ac:dyDescent="0.3">
      <c r="E10" s="1"/>
    </row>
    <row r="11" spans="1:15" x14ac:dyDescent="0.3">
      <c r="E11" s="1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B7B6-819E-4DED-B255-521F625E0B22}">
  <dimension ref="A1:H49"/>
  <sheetViews>
    <sheetView tabSelected="1" topLeftCell="A24" workbookViewId="0">
      <selection activeCell="D51" sqref="D51"/>
    </sheetView>
  </sheetViews>
  <sheetFormatPr defaultRowHeight="14.4" x14ac:dyDescent="0.3"/>
  <cols>
    <col min="2" max="2" width="25.33203125" customWidth="1"/>
    <col min="6" max="6" width="16.5546875" bestFit="1" customWidth="1"/>
  </cols>
  <sheetData>
    <row r="1" spans="1:8" x14ac:dyDescent="0.3">
      <c r="A1" t="s">
        <v>116</v>
      </c>
      <c r="B1" t="s">
        <v>117</v>
      </c>
      <c r="C1" t="s">
        <v>22</v>
      </c>
      <c r="D1" t="s">
        <v>272</v>
      </c>
      <c r="E1" t="s">
        <v>24</v>
      </c>
      <c r="F1" t="s">
        <v>134</v>
      </c>
      <c r="H1" t="str">
        <f ca="1">CHAR(34)&amp;MID(CELL("filename",A1),FIND("]",CELL("filename",A1))+1,255)&amp;CHAR(34)&amp;":["&amp;_xlfn.CONCAT(G:G)&amp;"]"</f>
        <v>"toolBar":[{"value":"File","icon":"fas fa-file-alt","width":"350","text":"Menu gives options to manage your files","shortcut":"","items":[{"value":"Cloud organizer","icon":"far fa-folder","function":"","text":"Organize your Uyamak systems on your cloud storage","shortcut":"Ctrl + O"},{"value":"hl","icon":"fas fa-arrow-left","function":"","text":"Good to go when eveything is fine and also I want to say something more 1","shortcut":""},{"value":"Save to local machine","icon":"fas fa-download","function":"","text":"Download the Uyamak system to your local device as a file","shortcut":"Ctrl + S"},{"value":"Load from local machine","icon":"fas fa-upload","function":"","text":"Load a Uyamak system from your local device","shortcut":"Ctrl + L"},{"value":"hl","icon":"fas fa-arrow-left","function":"","text":"Good to go when eveything is fine and also I want to say something more 1","shortcut":""},{"value":"Share privately","icon":"fas fa-share-alt-square","function":"","text":"Share Uyamak system with your friends and teachers","shortcut":"Ctrl + J"},{"value":"Make public","icon":"fas fa-share-alt","function":"","text":"Publish your Uyamak system to the public","shortcut":"Ctrl + Shift + J"},{"value":"hl","icon":"fas fa-arrow-left","function":"","text":"Good to go when eveything is fine and also I want to say something more 1","shortcut":""},{"value":"Print","icon":"fas fa-print","function":"","text":"Print the Uyamak system","shortcut":"Ctrl + P"}]},{"value":"System","icon":"fas fa-project-diagram","function":"375","text":"Menu gives options to manage your Uyamak system","shortcut":"","items":[{"value":"Show Uyamak library","icon":"fas fa-puzzle-piece","function":"","text":"Displays the Uyamak library drawer where you can find all the Uyamak models","shortcut":"Ctrl +U"},{"value":"Show Model Editor","icon":"fas fa-edit","function":"","text":"Displays the Uyamak model editor where you can tweak the model settings","shortcut":"Ctrl + E"},{"value":"Show Simulation drawer","icon":"fas fa-play","function":"","text":"Displays the simulation drawer where you can execute the Uyamak system","shortcut":"Ctrl + Alt + S"},{"value":"hl","icon":"fas fa-arrow-left","function":"","text":"Good to go when eveything is fine and also I want to say something more 1","shortcut":""},{"value":"Create sub-system","icon":"far fa-object-group","function":"","text":"Creates Uyamak sub-system out of the selected Uyamak models","shortcut":"Ctrl + K"},{"value":"Dismantle sub-system","icon":"far fa-object-ungroup","function":"","text":"Dismantles all the selected Uyamak sub-systems.","shortcut":"Ctrl + Shift + K"}]},{"value":"Edit","icon":"fas fa-pen","function":"300","text":"Menu gives options to manipulate the Uyamak system","shortcut":"","items":[{"value":"Cut","icon":"fas fa-cut","function":"","text":"Copies the selected Uyamak models into the clipboard and deletes the original ones","shortcut":"Ctrl + X"},{"value":"Copy","icon":"fas fa-copy","function":"","text":"Copies the selected Uyamak models into the clipboard","shortcut":"Ctrl + C"},{"value":"Paste","icon":"fas fa-paste","function":"","text":"Pastes the clipboard Uyamak models to the present Uyamak system","shortcut":"Ctrl + V"},{"value":"Clone","icon":"fas fa-clone","function":"","text":"Clones the selected Uyamak models","shortcut":"Ctrl + Shift + C"},{"value":"Delete","icon":"fas fa-trash-alt","function":"","text":"Delete the selected Uyamak models and Sub-systems","shortcut":"Delete"},{"value":"hl","icon":"fas fa-arrow-left","function":"","text":"Good to go when eveything is fine and also I want to say something more 1","shortcut":""},{"value":"Undo","icon":"fas fa-undo","function":"","text":"Undo the recent changes","shortcut":"Ctrl + Z"},{"value":"Redo","icon":"fas fa-redo","function":"","text":"Redo the recent changes","shortcut":"Ctrl + Shift + Z"}]},{"value":"View","icon":"fas fa-desktop","function":"375","text":"Menu gives different options to visualize the Uyamak system","shortcut":"","items":[{"value":"Zoom in","icon":"fas fa-search-plus","function":"","text":"Zooms in","shortcut":"Ctrl + +"},{"value":"Zoom out","icon":"fas fa-search-minus","function":"","text":"Zooms out","shortcut":"Ctrl + -"},{"value":"Original size","icon":"fas fa-compress","function":"","text":"Shows the original size. Some items may be out of view. You can see them by scrolling","shortcut":"Ctrl + 0"},{"value":"Fit all","icon":"fas fa-expand","function":"","text":"Shows the complete Uyamak system","shortcut":"Ctrl + Shift + 0"},{"value":"hl","icon":"fas fa-arrow-left","function":"","text":"Good to go when eveything is fine and also I want to say something more 1","shortcut":""},{"value":"Minimize  subsystem(s)","icon":"fas fa-window-minimize","function":"","text":"Minimizes the selected subsystem. If nothing is selected, all the sub-systems will be minimized","shortcut":"Ctrl + M"},{"value":"Maximize  subsystem(s)","icon":"fas fa-window-maximize","function":"","text":"Maximizes the selected subsystem. If nothing is selected, all the sub-systems will be maximized","shortcut":"Ctrl + Shift + M"},{"value":"hl","icon":"fas fa-window-maximize","function":"","text":"Good to go when eveything is fine and also I want to say something more 1","shortcut":""},{"value":"System outline","icon":"fas fa-image","function":"","text":"Shows outline of the Uyamak system in a small window on the top right corner","shortcut":"Ctrl + F"},{"value":"Show/Hide Grid lines","icon":"fas fa-border-all","function":"","text":"Shows or hide the grid lines","shortcut":"Ctrl + G"},{"value":"Toggle snap to grid","icon":"fas fa-magnet","function":"","text":"When snap to grid is activated, the blocks are moved at a steps instead of smoothly","shortcut":"Ctrl + T"},{"value":"Keyboard shortcuts","icon":"far fa-keyboard","function":"","text":"Displays all the keyboard shortcuts","shortcut":"Ctrl + Y"}]},{"value":"Account","icon":"fas fa-user-alt","function":"275","text":"Menu gives options to manage the user account","shortcut":"","items":[{"value":"Profile","icon":"fas fa-user-cog","function":"","text":"Opens another page where you can manage your Uyamak profile","shortcut":"Ctrl + A"},{"value":"Extend licence period","icon":"fas fa-ticket-alt","function":"","text":"Lets you extend the license period","shortcut":"Ctrl + B"},{"value":"Sign out","icon":"fas fa-door-open","function":"","text":"Signing out","shortcut":"Ctrl + W"}]},{"value":"Help","icon":"far fa-life-ring","function":"300","text":"Menu gives access to documentation and help","shortcut":"","items":[{"value":"Documentation","icon":"fas fa-book","function":"","text":"Takes you to the documentation page","shortcut":"Ctrl + D"},{"value":"Context help","icon":"far fa-question-circle","function":"","text":"Shows the documentation for the selected Uyamak model","shortcut":"Ctrl  + H"},{"value":"About","icon":"fas fa-info","function":"","text":"Shows credits and version information","shortcut":"Ctrl + Shift + A"}]},]</v>
      </c>
    </row>
    <row r="2" spans="1:8" x14ac:dyDescent="0.3">
      <c r="A2" t="s">
        <v>115</v>
      </c>
      <c r="C2" t="s">
        <v>188</v>
      </c>
      <c r="D2">
        <v>350</v>
      </c>
      <c r="E2" t="s">
        <v>193</v>
      </c>
      <c r="G2" t="str">
        <f>IF(ISBLANK(A2),"{"&amp;CHAR(34)&amp;"value"&amp;CHAR(34)&amp;":"&amp;CHAR(34)&amp;B2&amp;CHAR(34)&amp;","&amp;CHAR(34)&amp;"icon"&amp;CHAR(34)&amp;":"&amp;CHAR(34)&amp;C2&amp;CHAR(34)&amp;","&amp;CHAR(34)&amp;"function"&amp;CHAR(34)&amp;":"&amp;CHAR(34)&amp;D2&amp;CHAR(34)&amp;","&amp;CHAR(34)&amp;"text"&amp;CHAR(34)&amp;":"&amp;CHAR(34)&amp;E2&amp;CHAR(34)&amp;","&amp;CHAR(34)&amp;"shortcut"&amp;CHAR(34)&amp;":"&amp;CHAR(34)&amp;F2&amp;CHAR(34)&amp;"}"&amp;IF(ISBLANK(A3),",","]},"),"{"&amp;CHAR(34)&amp;"value"&amp;CHAR(34)&amp;":"&amp;CHAR(34)&amp;A2&amp;CHAR(34)&amp;","&amp;CHAR(34)&amp;"icon"&amp;CHAR(34)&amp;":"&amp;CHAR(34)&amp;C2&amp;CHAR(34)&amp;","&amp;CHAR(34)&amp;"width"&amp;CHAR(34)&amp;":"&amp;CHAR(34)&amp;D2&amp;CHAR(34)&amp;","&amp;CHAR(34)&amp;"text"&amp;CHAR(34)&amp;":"&amp;CHAR(34)&amp;E2&amp;CHAR(34)&amp;","&amp;CHAR(34)&amp;"shortcut"&amp;CHAR(34)&amp;":"&amp;CHAR(34)&amp;F2&amp;CHAR(34)&amp;","&amp;CHAR(34)&amp;"items"&amp;CHAR(34)&amp;":[")</f>
        <v>{"value":"File","icon":"fas fa-file-alt","width":"350","text":"Menu gives options to manage your files","shortcut":"","items":[</v>
      </c>
    </row>
    <row r="3" spans="1:8" x14ac:dyDescent="0.3">
      <c r="B3" t="s">
        <v>201</v>
      </c>
      <c r="C3" t="s">
        <v>152</v>
      </c>
      <c r="E3" t="s">
        <v>200</v>
      </c>
      <c r="F3" t="s">
        <v>236</v>
      </c>
      <c r="G3" t="str">
        <f>IF(ISBLANK(A3),"{"&amp;CHAR(34)&amp;"value"&amp;CHAR(34)&amp;":"&amp;CHAR(34)&amp;B3&amp;CHAR(34)&amp;","&amp;CHAR(34)&amp;"icon"&amp;CHAR(34)&amp;":"&amp;CHAR(34)&amp;C3&amp;CHAR(34)&amp;","&amp;CHAR(34)&amp;"function"&amp;CHAR(34)&amp;":"&amp;CHAR(34)&amp;D3&amp;CHAR(34)&amp;","&amp;CHAR(34)&amp;"text"&amp;CHAR(34)&amp;":"&amp;CHAR(34)&amp;E3&amp;CHAR(34)&amp;","&amp;CHAR(34)&amp;"shortcut"&amp;CHAR(34)&amp;":"&amp;CHAR(34)&amp;F3&amp;CHAR(34)&amp;"}"&amp;IF(ISBLANK(A4),",","]},"),"{"&amp;CHAR(34)&amp;"value"&amp;CHAR(34)&amp;":"&amp;CHAR(34)&amp;A3&amp;CHAR(34)&amp;","&amp;CHAR(34)&amp;"icon"&amp;CHAR(34)&amp;":"&amp;CHAR(34)&amp;C3&amp;CHAR(34)&amp;","&amp;CHAR(34)&amp;"function"&amp;CHAR(34)&amp;":"&amp;CHAR(34)&amp;D3&amp;CHAR(34)&amp;","&amp;CHAR(34)&amp;"text"&amp;CHAR(34)&amp;":"&amp;CHAR(34)&amp;E3&amp;CHAR(34)&amp;","&amp;CHAR(34)&amp;"shortcut"&amp;CHAR(34)&amp;":"&amp;CHAR(34)&amp;F3&amp;CHAR(34)&amp;","&amp;CHAR(34)&amp;"items"&amp;CHAR(34)&amp;":[")</f>
        <v>{"value":"Cloud organizer","icon":"far fa-folder","function":"","text":"Organize your Uyamak systems on your cloud storage","shortcut":"Ctrl + O"},</v>
      </c>
    </row>
    <row r="4" spans="1:8" x14ac:dyDescent="0.3">
      <c r="B4" t="s">
        <v>118</v>
      </c>
      <c r="C4" t="s">
        <v>132</v>
      </c>
      <c r="E4" t="s">
        <v>133</v>
      </c>
      <c r="G4" t="str">
        <f>IF(ISBLANK(A4),"{"&amp;CHAR(34)&amp;"value"&amp;CHAR(34)&amp;":"&amp;CHAR(34)&amp;B4&amp;CHAR(34)&amp;","&amp;CHAR(34)&amp;"icon"&amp;CHAR(34)&amp;":"&amp;CHAR(34)&amp;C4&amp;CHAR(34)&amp;","&amp;CHAR(34)&amp;"function"&amp;CHAR(34)&amp;":"&amp;CHAR(34)&amp;D4&amp;CHAR(34)&amp;","&amp;CHAR(34)&amp;"text"&amp;CHAR(34)&amp;":"&amp;CHAR(34)&amp;E4&amp;CHAR(34)&amp;","&amp;CHAR(34)&amp;"shortcut"&amp;CHAR(34)&amp;":"&amp;CHAR(34)&amp;F4&amp;CHAR(34)&amp;"}"&amp;IF(ISBLANK(A5),",","]},"),"{"&amp;CHAR(34)&amp;"value"&amp;CHAR(34)&amp;":"&amp;CHAR(34)&amp;A4&amp;CHAR(34)&amp;","&amp;CHAR(34)&amp;"icon"&amp;CHAR(34)&amp;":"&amp;CHAR(34)&amp;C4&amp;CHAR(34)&amp;","&amp;CHAR(34)&amp;"function"&amp;CHAR(34)&amp;":"&amp;CHAR(34)&amp;D4&amp;CHAR(34)&amp;","&amp;CHAR(34)&amp;"text"&amp;CHAR(34)&amp;":"&amp;CHAR(34)&amp;E4&amp;CHAR(34)&amp;","&amp;CHAR(34)&amp;"shortcut"&amp;CHAR(34)&amp;":"&amp;CHAR(34)&amp;F4&amp;CHAR(34)&amp;","&amp;CHAR(34)&amp;"items"&amp;CHAR(34)&amp;":[")</f>
        <v>{"value":"hl","icon":"fas fa-arrow-left","function":"","text":"Good to go when eveything is fine and also I want to say something more 1","shortcut":""},</v>
      </c>
    </row>
    <row r="5" spans="1:8" x14ac:dyDescent="0.3">
      <c r="B5" t="s">
        <v>138</v>
      </c>
      <c r="C5" t="s">
        <v>153</v>
      </c>
      <c r="E5" t="s">
        <v>198</v>
      </c>
      <c r="F5" t="s">
        <v>237</v>
      </c>
      <c r="G5" t="str">
        <f t="shared" ref="G5:G48" si="0">IF(ISBLANK(A5),"{"&amp;CHAR(34)&amp;"value"&amp;CHAR(34)&amp;":"&amp;CHAR(34)&amp;B5&amp;CHAR(34)&amp;","&amp;CHAR(34)&amp;"icon"&amp;CHAR(34)&amp;":"&amp;CHAR(34)&amp;C5&amp;CHAR(34)&amp;","&amp;CHAR(34)&amp;"function"&amp;CHAR(34)&amp;":"&amp;CHAR(34)&amp;D5&amp;CHAR(34)&amp;","&amp;CHAR(34)&amp;"text"&amp;CHAR(34)&amp;":"&amp;CHAR(34)&amp;E5&amp;CHAR(34)&amp;","&amp;CHAR(34)&amp;"shortcut"&amp;CHAR(34)&amp;":"&amp;CHAR(34)&amp;F5&amp;CHAR(34)&amp;"}"&amp;IF(ISBLANK(A6),",","]},"),"{"&amp;CHAR(34)&amp;"value"&amp;CHAR(34)&amp;":"&amp;CHAR(34)&amp;A5&amp;CHAR(34)&amp;","&amp;CHAR(34)&amp;"icon"&amp;CHAR(34)&amp;":"&amp;CHAR(34)&amp;C5&amp;CHAR(34)&amp;","&amp;CHAR(34)&amp;"function"&amp;CHAR(34)&amp;":"&amp;CHAR(34)&amp;D5&amp;CHAR(34)&amp;","&amp;CHAR(34)&amp;"text"&amp;CHAR(34)&amp;":"&amp;CHAR(34)&amp;E5&amp;CHAR(34)&amp;","&amp;CHAR(34)&amp;"shortcut"&amp;CHAR(34)&amp;":"&amp;CHAR(34)&amp;F5&amp;CHAR(34)&amp;","&amp;CHAR(34)&amp;"items"&amp;CHAR(34)&amp;":[")</f>
        <v>{"value":"Save to local machine","icon":"fas fa-download","function":"","text":"Download the Uyamak system to your local device as a file","shortcut":"Ctrl + S"},</v>
      </c>
    </row>
    <row r="6" spans="1:8" x14ac:dyDescent="0.3">
      <c r="B6" t="s">
        <v>139</v>
      </c>
      <c r="C6" t="s">
        <v>154</v>
      </c>
      <c r="E6" t="s">
        <v>199</v>
      </c>
      <c r="F6" t="s">
        <v>238</v>
      </c>
      <c r="G6" t="str">
        <f t="shared" si="0"/>
        <v>{"value":"Load from local machine","icon":"fas fa-upload","function":"","text":"Load a Uyamak system from your local device","shortcut":"Ctrl + L"},</v>
      </c>
    </row>
    <row r="7" spans="1:8" x14ac:dyDescent="0.3">
      <c r="B7" t="s">
        <v>118</v>
      </c>
      <c r="C7" t="s">
        <v>132</v>
      </c>
      <c r="E7" t="s">
        <v>133</v>
      </c>
      <c r="G7" t="str">
        <f t="shared" si="0"/>
        <v>{"value":"hl","icon":"fas fa-arrow-left","function":"","text":"Good to go when eveything is fine and also I want to say something more 1","shortcut":""},</v>
      </c>
    </row>
    <row r="8" spans="1:8" x14ac:dyDescent="0.3">
      <c r="B8" t="s">
        <v>141</v>
      </c>
      <c r="C8" t="s">
        <v>155</v>
      </c>
      <c r="E8" t="s">
        <v>194</v>
      </c>
      <c r="F8" t="s">
        <v>263</v>
      </c>
      <c r="G8" t="str">
        <f t="shared" si="0"/>
        <v>{"value":"Share privately","icon":"fas fa-share-alt-square","function":"","text":"Share Uyamak system with your friends and teachers","shortcut":"Ctrl + J"},</v>
      </c>
    </row>
    <row r="9" spans="1:8" x14ac:dyDescent="0.3">
      <c r="B9" t="s">
        <v>140</v>
      </c>
      <c r="C9" t="s">
        <v>156</v>
      </c>
      <c r="E9" t="s">
        <v>195</v>
      </c>
      <c r="F9" t="s">
        <v>264</v>
      </c>
      <c r="G9" t="str">
        <f t="shared" si="0"/>
        <v>{"value":"Make public","icon":"fas fa-share-alt","function":"","text":"Publish your Uyamak system to the public","shortcut":"Ctrl + Shift + J"},</v>
      </c>
    </row>
    <row r="10" spans="1:8" x14ac:dyDescent="0.3">
      <c r="B10" t="s">
        <v>118</v>
      </c>
      <c r="C10" t="s">
        <v>132</v>
      </c>
      <c r="E10" t="s">
        <v>133</v>
      </c>
      <c r="G10" t="str">
        <f t="shared" si="0"/>
        <v>{"value":"hl","icon":"fas fa-arrow-left","function":"","text":"Good to go when eveything is fine and also I want to say something more 1","shortcut":""},</v>
      </c>
    </row>
    <row r="11" spans="1:8" x14ac:dyDescent="0.3">
      <c r="B11" t="s">
        <v>120</v>
      </c>
      <c r="C11" t="s">
        <v>157</v>
      </c>
      <c r="E11" t="s">
        <v>196</v>
      </c>
      <c r="F11" t="s">
        <v>239</v>
      </c>
      <c r="G11" t="str">
        <f t="shared" si="0"/>
        <v>{"value":"Print","icon":"fas fa-print","function":"","text":"Print the Uyamak system","shortcut":"Ctrl + P"}]},</v>
      </c>
    </row>
    <row r="12" spans="1:8" x14ac:dyDescent="0.3">
      <c r="A12" t="s">
        <v>137</v>
      </c>
      <c r="C12" t="s">
        <v>15</v>
      </c>
      <c r="D12">
        <v>375</v>
      </c>
      <c r="E12" t="s">
        <v>197</v>
      </c>
      <c r="G12" t="str">
        <f>IF(ISBLANK(A12),"{"&amp;CHAR(34)&amp;"value"&amp;CHAR(34)&amp;":"&amp;CHAR(34)&amp;B12&amp;CHAR(34)&amp;","&amp;CHAR(34)&amp;"icon"&amp;CHAR(34)&amp;":"&amp;CHAR(34)&amp;C12&amp;CHAR(34)&amp;","&amp;CHAR(34)&amp;"function"&amp;CHAR(34)&amp;":"&amp;CHAR(34)&amp;D12&amp;CHAR(34)&amp;","&amp;CHAR(34)&amp;"text"&amp;CHAR(34)&amp;":"&amp;CHAR(34)&amp;E12&amp;CHAR(34)&amp;","&amp;CHAR(34)&amp;"shortcut"&amp;CHAR(34)&amp;":"&amp;CHAR(34)&amp;F12&amp;CHAR(34)&amp;"}"&amp;IF(ISBLANK(A13),",","]},"),"{"&amp;CHAR(34)&amp;"value"&amp;CHAR(34)&amp;":"&amp;CHAR(34)&amp;A12&amp;CHAR(34)&amp;","&amp;CHAR(34)&amp;"icon"&amp;CHAR(34)&amp;":"&amp;CHAR(34)&amp;C12&amp;CHAR(34)&amp;","&amp;CHAR(34)&amp;"function"&amp;CHAR(34)&amp;":"&amp;CHAR(34)&amp;D12&amp;CHAR(34)&amp;","&amp;CHAR(34)&amp;"text"&amp;CHAR(34)&amp;":"&amp;CHAR(34)&amp;E12&amp;CHAR(34)&amp;","&amp;CHAR(34)&amp;"shortcut"&amp;CHAR(34)&amp;":"&amp;CHAR(34)&amp;F12&amp;CHAR(34)&amp;","&amp;CHAR(34)&amp;"items"&amp;CHAR(34)&amp;":[")</f>
        <v>{"value":"System","icon":"fas fa-project-diagram","function":"375","text":"Menu gives options to manage your Uyamak system","shortcut":"","items":[</v>
      </c>
    </row>
    <row r="13" spans="1:8" x14ac:dyDescent="0.3">
      <c r="B13" t="s">
        <v>242</v>
      </c>
      <c r="C13" t="s">
        <v>158</v>
      </c>
      <c r="E13" t="s">
        <v>243</v>
      </c>
      <c r="F13" t="s">
        <v>241</v>
      </c>
      <c r="G13" t="str">
        <f>IF(ISBLANK(A13),"{"&amp;CHAR(34)&amp;"value"&amp;CHAR(34)&amp;":"&amp;CHAR(34)&amp;B13&amp;CHAR(34)&amp;","&amp;CHAR(34)&amp;"icon"&amp;CHAR(34)&amp;":"&amp;CHAR(34)&amp;C13&amp;CHAR(34)&amp;","&amp;CHAR(34)&amp;"function"&amp;CHAR(34)&amp;":"&amp;CHAR(34)&amp;D13&amp;CHAR(34)&amp;","&amp;CHAR(34)&amp;"text"&amp;CHAR(34)&amp;":"&amp;CHAR(34)&amp;E13&amp;CHAR(34)&amp;","&amp;CHAR(34)&amp;"shortcut"&amp;CHAR(34)&amp;":"&amp;CHAR(34)&amp;F13&amp;CHAR(34)&amp;"}"&amp;IF(ISBLANK(A14),",","]},"),"{"&amp;CHAR(34)&amp;"value"&amp;CHAR(34)&amp;":"&amp;CHAR(34)&amp;A13&amp;CHAR(34)&amp;","&amp;CHAR(34)&amp;"icon"&amp;CHAR(34)&amp;":"&amp;CHAR(34)&amp;C13&amp;CHAR(34)&amp;","&amp;CHAR(34)&amp;"function"&amp;CHAR(34)&amp;":"&amp;CHAR(34)&amp;D13&amp;CHAR(34)&amp;","&amp;CHAR(34)&amp;"text"&amp;CHAR(34)&amp;":"&amp;CHAR(34)&amp;E13&amp;CHAR(34)&amp;","&amp;CHAR(34)&amp;"shortcut"&amp;CHAR(34)&amp;":"&amp;CHAR(34)&amp;F13&amp;CHAR(34)&amp;","&amp;CHAR(34)&amp;"items"&amp;CHAR(34)&amp;":[")</f>
        <v>{"value":"Show Uyamak library","icon":"fas fa-puzzle-piece","function":"","text":"Displays the Uyamak library drawer where you can find all the Uyamak models","shortcut":"Ctrl +U"},</v>
      </c>
    </row>
    <row r="14" spans="1:8" x14ac:dyDescent="0.3">
      <c r="B14" t="s">
        <v>202</v>
      </c>
      <c r="C14" t="s">
        <v>159</v>
      </c>
      <c r="E14" t="s">
        <v>204</v>
      </c>
      <c r="F14" t="s">
        <v>240</v>
      </c>
      <c r="G14" t="str">
        <f t="shared" si="0"/>
        <v>{"value":"Show Model Editor","icon":"fas fa-edit","function":"","text":"Displays the Uyamak model editor where you can tweak the model settings","shortcut":"Ctrl + E"},</v>
      </c>
    </row>
    <row r="15" spans="1:8" x14ac:dyDescent="0.3">
      <c r="B15" t="s">
        <v>203</v>
      </c>
      <c r="C15" t="s">
        <v>19</v>
      </c>
      <c r="E15" t="s">
        <v>205</v>
      </c>
      <c r="F15" t="s">
        <v>244</v>
      </c>
      <c r="G15" t="str">
        <f t="shared" si="0"/>
        <v>{"value":"Show Simulation drawer","icon":"fas fa-play","function":"","text":"Displays the simulation drawer where you can execute the Uyamak system","shortcut":"Ctrl + Alt + S"},</v>
      </c>
    </row>
    <row r="16" spans="1:8" x14ac:dyDescent="0.3">
      <c r="B16" t="s">
        <v>118</v>
      </c>
      <c r="C16" t="s">
        <v>132</v>
      </c>
      <c r="E16" t="s">
        <v>133</v>
      </c>
      <c r="G16" t="str">
        <f t="shared" si="0"/>
        <v>{"value":"hl","icon":"fas fa-arrow-left","function":"","text":"Good to go when eveything is fine and also I want to say something more 1","shortcut":""},</v>
      </c>
    </row>
    <row r="17" spans="1:7" x14ac:dyDescent="0.3">
      <c r="B17" t="s">
        <v>259</v>
      </c>
      <c r="C17" t="s">
        <v>160</v>
      </c>
      <c r="E17" t="s">
        <v>206</v>
      </c>
      <c r="F17" t="s">
        <v>261</v>
      </c>
      <c r="G17" t="str">
        <f t="shared" si="0"/>
        <v>{"value":"Create sub-system","icon":"far fa-object-group","function":"","text":"Creates Uyamak sub-system out of the selected Uyamak models","shortcut":"Ctrl + K"},</v>
      </c>
    </row>
    <row r="18" spans="1:7" x14ac:dyDescent="0.3">
      <c r="B18" t="s">
        <v>260</v>
      </c>
      <c r="C18" t="s">
        <v>161</v>
      </c>
      <c r="E18" t="s">
        <v>207</v>
      </c>
      <c r="F18" t="s">
        <v>262</v>
      </c>
      <c r="G18" t="str">
        <f t="shared" si="0"/>
        <v>{"value":"Dismantle sub-system","icon":"far fa-object-ungroup","function":"","text":"Dismantles all the selected Uyamak sub-systems.","shortcut":"Ctrl + Shift + K"}]},</v>
      </c>
    </row>
    <row r="19" spans="1:7" x14ac:dyDescent="0.3">
      <c r="A19" t="s">
        <v>123</v>
      </c>
      <c r="C19" t="s">
        <v>189</v>
      </c>
      <c r="D19">
        <v>300</v>
      </c>
      <c r="E19" t="s">
        <v>215</v>
      </c>
      <c r="G19" t="str">
        <f t="shared" si="0"/>
        <v>{"value":"Edit","icon":"fas fa-pen","function":"300","text":"Menu gives options to manipulate the Uyamak system","shortcut":"","items":[</v>
      </c>
    </row>
    <row r="20" spans="1:7" x14ac:dyDescent="0.3">
      <c r="B20" t="s">
        <v>124</v>
      </c>
      <c r="C20" t="s">
        <v>162</v>
      </c>
      <c r="E20" t="s">
        <v>209</v>
      </c>
      <c r="F20" t="s">
        <v>246</v>
      </c>
      <c r="G20" t="str">
        <f t="shared" si="0"/>
        <v>{"value":"Cut","icon":"fas fa-cut","function":"","text":"Copies the selected Uyamak models into the clipboard and deletes the original ones","shortcut":"Ctrl + X"},</v>
      </c>
    </row>
    <row r="21" spans="1:7" x14ac:dyDescent="0.3">
      <c r="B21" t="s">
        <v>125</v>
      </c>
      <c r="C21" t="s">
        <v>163</v>
      </c>
      <c r="E21" t="s">
        <v>208</v>
      </c>
      <c r="F21" t="s">
        <v>135</v>
      </c>
      <c r="G21" t="str">
        <f t="shared" si="0"/>
        <v>{"value":"Copy","icon":"fas fa-copy","function":"","text":"Copies the selected Uyamak models into the clipboard","shortcut":"Ctrl + C"},</v>
      </c>
    </row>
    <row r="22" spans="1:7" x14ac:dyDescent="0.3">
      <c r="B22" t="s">
        <v>126</v>
      </c>
      <c r="C22" t="s">
        <v>164</v>
      </c>
      <c r="E22" t="s">
        <v>210</v>
      </c>
      <c r="F22" t="s">
        <v>247</v>
      </c>
      <c r="G22" t="str">
        <f t="shared" si="0"/>
        <v>{"value":"Paste","icon":"fas fa-paste","function":"","text":"Pastes the clipboard Uyamak models to the present Uyamak system","shortcut":"Ctrl + V"},</v>
      </c>
    </row>
    <row r="23" spans="1:7" x14ac:dyDescent="0.3">
      <c r="B23" t="s">
        <v>165</v>
      </c>
      <c r="C23" t="s">
        <v>166</v>
      </c>
      <c r="E23" t="s">
        <v>211</v>
      </c>
      <c r="F23" t="s">
        <v>248</v>
      </c>
      <c r="G23" t="str">
        <f t="shared" si="0"/>
        <v>{"value":"Clone","icon":"fas fa-clone","function":"","text":"Clones the selected Uyamak models","shortcut":"Ctrl + Shift + C"},</v>
      </c>
    </row>
    <row r="24" spans="1:7" x14ac:dyDescent="0.3">
      <c r="B24" t="s">
        <v>33</v>
      </c>
      <c r="C24" t="s">
        <v>167</v>
      </c>
      <c r="E24" t="s">
        <v>212</v>
      </c>
      <c r="F24" t="s">
        <v>33</v>
      </c>
      <c r="G24" t="str">
        <f t="shared" si="0"/>
        <v>{"value":"Delete","icon":"fas fa-trash-alt","function":"","text":"Delete the selected Uyamak models and Sub-systems","shortcut":"Delete"},</v>
      </c>
    </row>
    <row r="25" spans="1:7" x14ac:dyDescent="0.3">
      <c r="B25" t="s">
        <v>118</v>
      </c>
      <c r="C25" t="s">
        <v>132</v>
      </c>
      <c r="E25" t="s">
        <v>133</v>
      </c>
      <c r="G25" t="str">
        <f t="shared" si="0"/>
        <v>{"value":"hl","icon":"fas fa-arrow-left","function":"","text":"Good to go when eveything is fine and also I want to say something more 1","shortcut":""},</v>
      </c>
    </row>
    <row r="26" spans="1:7" x14ac:dyDescent="0.3">
      <c r="B26" t="s">
        <v>144</v>
      </c>
      <c r="C26" t="s">
        <v>168</v>
      </c>
      <c r="E26" t="s">
        <v>213</v>
      </c>
      <c r="F26" t="s">
        <v>249</v>
      </c>
      <c r="G26" t="str">
        <f t="shared" si="0"/>
        <v>{"value":"Undo","icon":"fas fa-undo","function":"","text":"Undo the recent changes","shortcut":"Ctrl + Z"},</v>
      </c>
    </row>
    <row r="27" spans="1:7" x14ac:dyDescent="0.3">
      <c r="B27" t="s">
        <v>145</v>
      </c>
      <c r="C27" t="s">
        <v>169</v>
      </c>
      <c r="E27" t="s">
        <v>214</v>
      </c>
      <c r="F27" t="s">
        <v>250</v>
      </c>
      <c r="G27" t="str">
        <f t="shared" si="0"/>
        <v>{"value":"Redo","icon":"fas fa-redo","function":"","text":"Redo the recent changes","shortcut":"Ctrl + Shift + Z"}]},</v>
      </c>
    </row>
    <row r="28" spans="1:7" x14ac:dyDescent="0.3">
      <c r="A28" t="s">
        <v>127</v>
      </c>
      <c r="C28" t="s">
        <v>190</v>
      </c>
      <c r="D28">
        <v>375</v>
      </c>
      <c r="E28" t="s">
        <v>216</v>
      </c>
      <c r="G28" t="str">
        <f t="shared" si="0"/>
        <v>{"value":"View","icon":"fas fa-desktop","function":"375","text":"Menu gives different options to visualize the Uyamak system","shortcut":"","items":[</v>
      </c>
    </row>
    <row r="29" spans="1:7" x14ac:dyDescent="0.3">
      <c r="B29" t="s">
        <v>129</v>
      </c>
      <c r="C29" t="s">
        <v>170</v>
      </c>
      <c r="E29" t="s">
        <v>217</v>
      </c>
      <c r="F29" t="s">
        <v>251</v>
      </c>
      <c r="G29" t="str">
        <f t="shared" si="0"/>
        <v>{"value":"Zoom in","icon":"fas fa-search-plus","function":"","text":"Zooms in","shortcut":"Ctrl + +"},</v>
      </c>
    </row>
    <row r="30" spans="1:7" x14ac:dyDescent="0.3">
      <c r="B30" t="s">
        <v>128</v>
      </c>
      <c r="C30" t="s">
        <v>171</v>
      </c>
      <c r="E30" t="s">
        <v>218</v>
      </c>
      <c r="F30" t="s">
        <v>252</v>
      </c>
      <c r="G30" t="str">
        <f t="shared" si="0"/>
        <v>{"value":"Zoom out","icon":"fas fa-search-minus","function":"","text":"Zooms out","shortcut":"Ctrl + -"},</v>
      </c>
    </row>
    <row r="31" spans="1:7" x14ac:dyDescent="0.3">
      <c r="B31" t="s">
        <v>131</v>
      </c>
      <c r="C31" t="s">
        <v>173</v>
      </c>
      <c r="E31" t="s">
        <v>219</v>
      </c>
      <c r="F31" t="s">
        <v>253</v>
      </c>
      <c r="G31" t="str">
        <f t="shared" si="0"/>
        <v>{"value":"Original size","icon":"fas fa-compress","function":"","text":"Shows the original size. Some items may be out of view. You can see them by scrolling","shortcut":"Ctrl + 0"},</v>
      </c>
    </row>
    <row r="32" spans="1:7" x14ac:dyDescent="0.3">
      <c r="B32" t="s">
        <v>130</v>
      </c>
      <c r="C32" t="s">
        <v>172</v>
      </c>
      <c r="E32" t="s">
        <v>220</v>
      </c>
      <c r="F32" t="s">
        <v>254</v>
      </c>
      <c r="G32" t="str">
        <f t="shared" si="0"/>
        <v>{"value":"Fit all","icon":"fas fa-expand","function":"","text":"Shows the complete Uyamak system","shortcut":"Ctrl + Shift + 0"},</v>
      </c>
    </row>
    <row r="33" spans="1:7" x14ac:dyDescent="0.3">
      <c r="B33" t="s">
        <v>118</v>
      </c>
      <c r="C33" t="s">
        <v>132</v>
      </c>
      <c r="E33" t="s">
        <v>133</v>
      </c>
      <c r="G33" t="str">
        <f t="shared" si="0"/>
        <v>{"value":"hl","icon":"fas fa-arrow-left","function":"","text":"Good to go when eveything is fine and also I want to say something more 1","shortcut":""},</v>
      </c>
    </row>
    <row r="34" spans="1:7" x14ac:dyDescent="0.3">
      <c r="B34" t="s">
        <v>146</v>
      </c>
      <c r="C34" t="s">
        <v>174</v>
      </c>
      <c r="E34" t="s">
        <v>221</v>
      </c>
      <c r="F34" t="s">
        <v>255</v>
      </c>
      <c r="G34" t="str">
        <f t="shared" si="0"/>
        <v>{"value":"Minimize  subsystem(s)","icon":"fas fa-window-minimize","function":"","text":"Minimizes the selected subsystem. If nothing is selected, all the sub-systems will be minimized","shortcut":"Ctrl + M"},</v>
      </c>
    </row>
    <row r="35" spans="1:7" x14ac:dyDescent="0.3">
      <c r="B35" t="s">
        <v>147</v>
      </c>
      <c r="C35" t="s">
        <v>175</v>
      </c>
      <c r="E35" t="s">
        <v>222</v>
      </c>
      <c r="F35" t="s">
        <v>256</v>
      </c>
      <c r="G35" t="str">
        <f t="shared" si="0"/>
        <v>{"value":"Maximize  subsystem(s)","icon":"fas fa-window-maximize","function":"","text":"Maximizes the selected subsystem. If nothing is selected, all the sub-systems will be maximized","shortcut":"Ctrl + Shift + M"},</v>
      </c>
    </row>
    <row r="36" spans="1:7" x14ac:dyDescent="0.3">
      <c r="B36" t="s">
        <v>118</v>
      </c>
      <c r="C36" t="s">
        <v>175</v>
      </c>
      <c r="E36" t="s">
        <v>133</v>
      </c>
      <c r="G36" t="str">
        <f t="shared" si="0"/>
        <v>{"value":"hl","icon":"fas fa-window-maximize","function":"","text":"Good to go when eveything is fine and also I want to say something more 1","shortcut":""},</v>
      </c>
    </row>
    <row r="37" spans="1:7" x14ac:dyDescent="0.3">
      <c r="B37" t="s">
        <v>223</v>
      </c>
      <c r="C37" t="s">
        <v>178</v>
      </c>
      <c r="E37" t="s">
        <v>224</v>
      </c>
      <c r="F37" t="s">
        <v>265</v>
      </c>
      <c r="G37" t="str">
        <f t="shared" si="0"/>
        <v>{"value":"System outline","icon":"fas fa-image","function":"","text":"Shows outline of the Uyamak system in a small window on the top right corner","shortcut":"Ctrl + F"},</v>
      </c>
    </row>
    <row r="38" spans="1:7" x14ac:dyDescent="0.3">
      <c r="B38" t="s">
        <v>142</v>
      </c>
      <c r="C38" t="s">
        <v>177</v>
      </c>
      <c r="E38" t="s">
        <v>225</v>
      </c>
      <c r="F38" t="s">
        <v>245</v>
      </c>
      <c r="G38" t="str">
        <f t="shared" si="0"/>
        <v>{"value":"Show/Hide Grid lines","icon":"fas fa-border-all","function":"","text":"Shows or hide the grid lines","shortcut":"Ctrl + G"},</v>
      </c>
    </row>
    <row r="39" spans="1:7" x14ac:dyDescent="0.3">
      <c r="B39" t="s">
        <v>176</v>
      </c>
      <c r="C39" t="s">
        <v>179</v>
      </c>
      <c r="E39" t="s">
        <v>226</v>
      </c>
      <c r="F39" t="s">
        <v>266</v>
      </c>
      <c r="G39" t="str">
        <f t="shared" si="0"/>
        <v>{"value":"Toggle snap to grid","icon":"fas fa-magnet","function":"","text":"When snap to grid is activated, the blocks are moved at a steps instead of smoothly","shortcut":"Ctrl + T"},</v>
      </c>
    </row>
    <row r="40" spans="1:7" x14ac:dyDescent="0.3">
      <c r="B40" t="s">
        <v>143</v>
      </c>
      <c r="C40" t="s">
        <v>180</v>
      </c>
      <c r="E40" t="s">
        <v>227</v>
      </c>
      <c r="F40" t="s">
        <v>271</v>
      </c>
      <c r="G40" t="str">
        <f t="shared" si="0"/>
        <v>{"value":"Keyboard shortcuts","icon":"far fa-keyboard","function":"","text":"Displays all the keyboard shortcuts","shortcut":"Ctrl + Y"}]},</v>
      </c>
    </row>
    <row r="41" spans="1:7" x14ac:dyDescent="0.3">
      <c r="A41" t="s">
        <v>122</v>
      </c>
      <c r="C41" t="s">
        <v>181</v>
      </c>
      <c r="D41">
        <v>275</v>
      </c>
      <c r="E41" t="s">
        <v>228</v>
      </c>
      <c r="G41" t="str">
        <f t="shared" si="0"/>
        <v>{"value":"Account","icon":"fas fa-user-alt","function":"275","text":"Menu gives options to manage the user account","shortcut":"","items":[</v>
      </c>
    </row>
    <row r="42" spans="1:7" x14ac:dyDescent="0.3">
      <c r="B42" t="s">
        <v>151</v>
      </c>
      <c r="C42" t="s">
        <v>191</v>
      </c>
      <c r="E42" t="s">
        <v>229</v>
      </c>
      <c r="F42" t="s">
        <v>257</v>
      </c>
      <c r="G42" t="str">
        <f t="shared" si="0"/>
        <v>{"value":"Profile","icon":"fas fa-user-cog","function":"","text":"Opens another page where you can manage your Uyamak profile","shortcut":"Ctrl + A"},</v>
      </c>
    </row>
    <row r="43" spans="1:7" x14ac:dyDescent="0.3">
      <c r="B43" t="s">
        <v>121</v>
      </c>
      <c r="C43" t="s">
        <v>182</v>
      </c>
      <c r="E43" t="s">
        <v>230</v>
      </c>
      <c r="F43" t="s">
        <v>268</v>
      </c>
      <c r="G43" t="str">
        <f t="shared" si="0"/>
        <v>{"value":"Extend licence period","icon":"fas fa-ticket-alt","function":"","text":"Lets you extend the license period","shortcut":"Ctrl + B"},</v>
      </c>
    </row>
    <row r="44" spans="1:7" x14ac:dyDescent="0.3">
      <c r="B44" t="s">
        <v>119</v>
      </c>
      <c r="C44" t="s">
        <v>183</v>
      </c>
      <c r="E44" t="s">
        <v>231</v>
      </c>
      <c r="F44" t="s">
        <v>267</v>
      </c>
      <c r="G44" t="str">
        <f t="shared" si="0"/>
        <v>{"value":"Sign out","icon":"fas fa-door-open","function":"","text":"Signing out","shortcut":"Ctrl + W"}]},</v>
      </c>
    </row>
    <row r="45" spans="1:7" x14ac:dyDescent="0.3">
      <c r="A45" t="s">
        <v>148</v>
      </c>
      <c r="C45" t="s">
        <v>192</v>
      </c>
      <c r="D45">
        <v>300</v>
      </c>
      <c r="E45" t="s">
        <v>232</v>
      </c>
      <c r="G45" t="str">
        <f t="shared" si="0"/>
        <v>{"value":"Help","icon":"far fa-life-ring","function":"300","text":"Menu gives access to documentation and help","shortcut":"","items":[</v>
      </c>
    </row>
    <row r="46" spans="1:7" x14ac:dyDescent="0.3">
      <c r="B46" t="s">
        <v>149</v>
      </c>
      <c r="C46" t="s">
        <v>184</v>
      </c>
      <c r="E46" t="s">
        <v>234</v>
      </c>
      <c r="F46" t="s">
        <v>269</v>
      </c>
      <c r="G46" t="str">
        <f t="shared" si="0"/>
        <v>{"value":"Documentation","icon":"fas fa-book","function":"","text":"Takes you to the documentation page","shortcut":"Ctrl + D"},</v>
      </c>
    </row>
    <row r="47" spans="1:7" x14ac:dyDescent="0.3">
      <c r="B47" t="s">
        <v>185</v>
      </c>
      <c r="C47" t="s">
        <v>187</v>
      </c>
      <c r="E47" t="s">
        <v>235</v>
      </c>
      <c r="F47" t="s">
        <v>258</v>
      </c>
      <c r="G47" t="str">
        <f t="shared" si="0"/>
        <v>{"value":"Context help","icon":"far fa-question-circle","function":"","text":"Shows the documentation for the selected Uyamak model","shortcut":"Ctrl  + H"},</v>
      </c>
    </row>
    <row r="48" spans="1:7" x14ac:dyDescent="0.3">
      <c r="B48" t="s">
        <v>150</v>
      </c>
      <c r="C48" t="s">
        <v>186</v>
      </c>
      <c r="E48" t="s">
        <v>233</v>
      </c>
      <c r="F48" t="s">
        <v>270</v>
      </c>
      <c r="G48" t="str">
        <f t="shared" si="0"/>
        <v>{"value":"About","icon":"fas fa-info","function":"","text":"Shows credits and version information","shortcut":"Ctrl + Shift + A"}]},</v>
      </c>
    </row>
    <row r="49" spans="1:1" x14ac:dyDescent="0.3">
      <c r="A49" t="s">
        <v>136</v>
      </c>
    </row>
  </sheetData>
  <phoneticPr fontId="1" type="noConversion"/>
  <conditionalFormatting sqref="F1:F1048576">
    <cfRule type="duplicateValues" dxfId="0" priority="1"/>
  </conditionalFormatting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9AEB-C6BB-44D2-B1DC-A1A0A65CA6D9}">
  <dimension ref="A1:C4"/>
  <sheetViews>
    <sheetView zoomScaleNormal="100" workbookViewId="0">
      <selection activeCell="C2" sqref="C2"/>
    </sheetView>
  </sheetViews>
  <sheetFormatPr defaultRowHeight="14.4" x14ac:dyDescent="0.3"/>
  <cols>
    <col min="1" max="1" width="13.44140625" customWidth="1"/>
  </cols>
  <sheetData>
    <row r="1" spans="1:3" x14ac:dyDescent="0.3">
      <c r="A1" t="s">
        <v>85</v>
      </c>
      <c r="B1" t="str">
        <f>CHAR(34)&amp;"icon"&amp;ROW(A1)&amp;CHAR(34)&amp;":"&amp;CHAR(34)&amp;A1&amp;CHAR(34)&amp;IF(ISBLANK(A2),"",",")</f>
        <v>"icon1":"&lt;svg viewBox='-3 -3 106 106' xmlns='http://www.w3.org/2000/svg'&gt;&lt;defs&gt;&lt;filter id='f0' x='-50%' y='-50%' width='200%' height='200%'&gt;&lt;feGaussianBlur in='SourceAlpha' stdDeviation='1'/&gt;&lt;feOffset dx='0' dy='0' result='offsetblur'/&gt;&lt;feMerge&gt;&lt;feMergeNode/&gt;&lt;feMergeNode in='SourceGraphic'/&gt;&lt;/feMerge&gt;&lt;/filter&gt;&lt;filter id='f1' x='-50%' y='-50%' width='200%' height='200%'&gt;&lt;feOffset result='offOut' in='SourceAlpha' dx='3' dy='3' /&gt;&lt;feGaussianBlur result='blurOut' in='offOut' stdDeviation='1' /&gt;&lt;feBlend in='SourceGraphic' in2='blurOut' mode='normal' /&gt;&lt;/filter&gt;&lt;/defs&gt;&lt;g&gt;&lt;rect rx='20' height='100' width='100' y='0' x='0' stroke-width='0' fill='",</v>
      </c>
      <c r="C1" t="str">
        <f ca="1">CHAR(34)&amp;MID(CELL("filename",A1),FIND("]",CELL("filename",A1))+1,255)&amp;CHAR(34)&amp;":{"&amp;_xlfn.CONCAT(B:B)&amp;"},"</f>
        <v>"IconText":{"icon1":"&lt;svg viewBox='-3 -3 106 106' xmlns='http://www.w3.org/2000/svg'&gt;&lt;defs&gt;&lt;filter id='f0' x='-50%' y='-50%' width='200%' height='200%'&gt;&lt;feGaussianBlur in='SourceAlpha' stdDeviation='1'/&gt;&lt;feOffset dx='0' dy='0' result='offsetblur'/&gt;&lt;feMerge&gt;&lt;feMergeNode/&gt;&lt;feMergeNode in='SourceGraphic'/&gt;&lt;/feMerge&gt;&lt;/filter&gt;&lt;filter id='f1' x='-50%' y='-50%' width='200%' height='200%'&gt;&lt;feOffset result='offOut' in='SourceAlpha' dx='3' dy='3' /&gt;&lt;feGaussianBlur result='blurOut' in='offOut' stdDeviation='1' /&gt;&lt;feBlend in='SourceGraphic' in2='blurOut' mode='normal' /&gt;&lt;/filter&gt;&lt;/defs&gt;&lt;g&gt;&lt;rect rx='20' height='100' width='100' y='0' x='0' stroke-width='0' fill='","icon2":"' filter='url(#f0)'/&gt;&lt;/g&gt;&lt;g stroke-linecap='round' filter='url(#f1)' width='100' height='100' stroke='","icon3":"' stroke-width='10' fill='none'&gt;","icon4":"&lt;/g&gt;&lt;/svg&gt;"},</v>
      </c>
    </row>
    <row r="2" spans="1:3" x14ac:dyDescent="0.3">
      <c r="A2" s="3" t="s">
        <v>76</v>
      </c>
      <c r="B2" t="str">
        <f t="shared" ref="B2:B4" si="0">CHAR(34)&amp;"icon"&amp;ROW(A2)&amp;CHAR(34)&amp;":"&amp;CHAR(34)&amp;A2&amp;CHAR(34)&amp;IF(ISBLANK(A3),"",",")</f>
        <v>"icon2":"' filter='url(#f0)'/&gt;&lt;/g&gt;&lt;g stroke-linecap='round' filter='url(#f1)' width='100' height='100' stroke='",</v>
      </c>
    </row>
    <row r="3" spans="1:3" ht="43.2" x14ac:dyDescent="0.3">
      <c r="A3" s="2" t="s">
        <v>84</v>
      </c>
      <c r="B3" t="str">
        <f t="shared" si="0"/>
        <v>"icon3":"' stroke-width='10' fill='none'&gt;",</v>
      </c>
    </row>
    <row r="4" spans="1:3" x14ac:dyDescent="0.3">
      <c r="A4" t="s">
        <v>75</v>
      </c>
      <c r="B4" t="str">
        <f t="shared" si="0"/>
        <v>"icon4":"&lt;/g&gt;&lt;/svg&gt;"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001D-C99D-4E3C-BE5C-3929C71869C0}">
  <dimension ref="A1:C4"/>
  <sheetViews>
    <sheetView zoomScaleNormal="100" workbookViewId="0">
      <selection activeCell="C1" sqref="C1"/>
    </sheetView>
  </sheetViews>
  <sheetFormatPr defaultRowHeight="14.4" x14ac:dyDescent="0.3"/>
  <cols>
    <col min="1" max="1" width="13.44140625" style="4" customWidth="1"/>
  </cols>
  <sheetData>
    <row r="1" spans="1:3" x14ac:dyDescent="0.3">
      <c r="A1" s="4" t="s">
        <v>86</v>
      </c>
      <c r="B1" t="str">
        <f>CHAR(34)&amp;"icon"&amp;ROW(A1)&amp;CHAR(34)&amp;":"&amp;CHAR(34)&amp;A1&amp;CHAR(34)&amp;IF(ISBLANK(A2),"",",")</f>
        <v>"icon1":"&lt;svg viewBox='0 0 100 100' xmlns='http://www.w3.org/2000/svg'&gt;&lt;defs&gt;&lt;filter id='f1' x='-50%' y='-50%' width='200%' height='200%'&gt;&lt;feOffset result='offOut' in='SourceAlpha' dx='3' dy='3' /&gt;&lt;feGaussianBlur result='blurOut' in='offOut' stdDeviation='0' /&gt;&lt;feBlend in='SourceGraphic' in2='blurOut' mode='normal' /&gt;&lt;/filter&gt;&lt;/defs&gt;&lt;g&gt;&lt;rect rx='20' height='100' width='100' y='0' x='0' stroke-width='0' fill='",</v>
      </c>
      <c r="C1" t="str">
        <f ca="1">CHAR(34)&amp;MID(CELL("filename",A1),FIND("]",CELL("filename",A1))+1,255)&amp;CHAR(34)&amp;":{"&amp;_xlfn.CONCAT(B:B)&amp;"},"</f>
        <v>"networkIcon":{"icon1":"&lt;svg viewBox='0 0 100 100' xmlns='http://www.w3.org/2000/svg'&gt;&lt;defs&gt;&lt;filter id='f1' x='-50%' y='-50%' width='200%' height='200%'&gt;&lt;feOffset result='offOut' in='SourceAlpha' dx='3' dy='3' /&gt;&lt;feGaussianBlur result='blurOut' in='offOut' stdDeviation='0' /&gt;&lt;feBlend in='SourceGraphic' in2='blurOut' mode='normal' /&gt;&lt;/filter&gt;&lt;/defs&gt;&lt;g&gt;&lt;rect rx='20' height='100' width='100' y='0' x='0' stroke-width='0' fill='","icon2":"'/&gt;&lt;/g&gt;&lt;g stroke-linecap='round' filter='url(#f1)' width='100' height='100' stroke='","icon3":"' stroke-width='10' fill='none'&gt;","icon4":"&lt;/g&gt;&lt;/svg&gt;"},</v>
      </c>
    </row>
    <row r="2" spans="1:3" x14ac:dyDescent="0.3">
      <c r="A2" s="3" t="s">
        <v>87</v>
      </c>
      <c r="B2" t="str">
        <f t="shared" ref="B2:B4" si="0">CHAR(34)&amp;"icon"&amp;ROW(A2)&amp;CHAR(34)&amp;":"&amp;CHAR(34)&amp;A2&amp;CHAR(34)&amp;IF(ISBLANK(A3),"",",")</f>
        <v>"icon2":"'/&gt;&lt;/g&gt;&lt;g stroke-linecap='round' filter='url(#f1)' width='100' height='100' stroke='",</v>
      </c>
    </row>
    <row r="3" spans="1:3" x14ac:dyDescent="0.3">
      <c r="A3" s="3" t="s">
        <v>84</v>
      </c>
      <c r="B3" t="str">
        <f t="shared" si="0"/>
        <v>"icon3":"' stroke-width='10' fill='none'&gt;",</v>
      </c>
    </row>
    <row r="4" spans="1:3" x14ac:dyDescent="0.3">
      <c r="A4" s="4" t="s">
        <v>75</v>
      </c>
      <c r="B4" t="str">
        <f t="shared" si="0"/>
        <v>"icon4":"&lt;/g&gt;&lt;/svg&gt;"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5BB5-727D-43CB-AB8E-FD2D3EDBD069}">
  <dimension ref="A1:I19"/>
  <sheetViews>
    <sheetView workbookViewId="0">
      <selection activeCell="E1" sqref="E1"/>
    </sheetView>
  </sheetViews>
  <sheetFormatPr defaultRowHeight="14.4" x14ac:dyDescent="0.3"/>
  <cols>
    <col min="1" max="1" width="16" bestFit="1" customWidth="1"/>
  </cols>
  <sheetData>
    <row r="1" spans="1:9" x14ac:dyDescent="0.3">
      <c r="A1" t="s">
        <v>97</v>
      </c>
      <c r="B1" t="s">
        <v>89</v>
      </c>
      <c r="C1" t="s">
        <v>90</v>
      </c>
      <c r="E1" t="str">
        <f ca="1">"const "&amp;MID(CELL("filename",A1),FIND("]",CELL("filename",A1))+1,255)&amp;"=["&amp;_xlfn.CONCAT(D:D)&amp;"];"</f>
        <v>const blockTemplate=[{"name":"Category","type":"string","argument":""},{"name":"Name","type":"string","argument":""},{"name":"Description","type":"string","argument":""},{"name":"Parameters","type":"json","argument":""},{"name":"Label","type":"function","argument":""},{"name":"Icon","type":"function","argument":""},{"name":"Init","type":"function","argument":""},{"name":"End","type":"function","argument":""},{"name":"Constructor","type":"function","argument":"Data"},{"name":"Destructor","type":"function","argument":"Data"},{"name":"RunTimeExec","type":"function","argument":""},{"name":"Evaluate","type":"function","argument":""},{"name":"Details","type":"function","argument":""},{"name":"ValidateParams","type":"function","argument":""},{"name":"bid","type":"string","argument":""},{"name":"Colors","type":"object","argument":""},{"name":"TerminalsIn","type":"object","argument":""},{"name":"TerminalsOut","type":"object","argument":""}];</v>
      </c>
    </row>
    <row r="2" spans="1:9" x14ac:dyDescent="0.3">
      <c r="A2" t="s">
        <v>91</v>
      </c>
      <c r="B2" t="s">
        <v>93</v>
      </c>
      <c r="D2" t="str">
        <f>"{"&amp;CHAR(34)&amp;$A$1&amp;CHAR(34)&amp;":"&amp;CHAR(34)&amp;A2&amp;CHAR(34)&amp;","&amp;CHAR(34)&amp;$B$1&amp;CHAR(34)&amp;":"&amp;CHAR(34)&amp;B2&amp;CHAR(34)&amp;","&amp;CHAR(34)&amp;$C$1&amp;CHAR(34)&amp;":"&amp;CHAR(34)&amp;C2&amp;CHAR(34)&amp;"}"&amp;IF(ISBLANK(A3),"",",")</f>
        <v>{"name":"Category","type":"string","argument":""},</v>
      </c>
      <c r="I2" t="str">
        <f>TRIM(A2)</f>
        <v>Category</v>
      </c>
    </row>
    <row r="3" spans="1:9" x14ac:dyDescent="0.3">
      <c r="A3" t="s">
        <v>88</v>
      </c>
      <c r="B3" t="s">
        <v>93</v>
      </c>
      <c r="D3" t="str">
        <f t="shared" ref="D3:D19" si="0">"{"&amp;CHAR(34)&amp;$A$1&amp;CHAR(34)&amp;":"&amp;CHAR(34)&amp;A3&amp;CHAR(34)&amp;","&amp;CHAR(34)&amp;$B$1&amp;CHAR(34)&amp;":"&amp;CHAR(34)&amp;B3&amp;CHAR(34)&amp;","&amp;CHAR(34)&amp;$C$1&amp;CHAR(34)&amp;":"&amp;CHAR(34)&amp;C3&amp;CHAR(34)&amp;"}"&amp;IF(ISBLANK(A4),"",",")</f>
        <v>{"name":"Name","type":"string","argument":""},</v>
      </c>
      <c r="I3" t="str">
        <f t="shared" ref="I3:I19" si="1">TRIM(A3)</f>
        <v>Name</v>
      </c>
    </row>
    <row r="4" spans="1:9" x14ac:dyDescent="0.3">
      <c r="A4" t="s">
        <v>92</v>
      </c>
      <c r="B4" t="s">
        <v>93</v>
      </c>
      <c r="D4" t="str">
        <f t="shared" si="0"/>
        <v>{"name":"Description","type":"string","argument":""},</v>
      </c>
      <c r="I4" t="str">
        <f t="shared" si="1"/>
        <v>Description</v>
      </c>
    </row>
    <row r="5" spans="1:9" x14ac:dyDescent="0.3">
      <c r="A5" t="s">
        <v>94</v>
      </c>
      <c r="B5" t="s">
        <v>95</v>
      </c>
      <c r="D5" t="str">
        <f t="shared" si="0"/>
        <v>{"name":"Parameters","type":"json","argument":""},</v>
      </c>
      <c r="I5" t="str">
        <f t="shared" si="1"/>
        <v>Parameters</v>
      </c>
    </row>
    <row r="6" spans="1:9" x14ac:dyDescent="0.3">
      <c r="A6" t="s">
        <v>98</v>
      </c>
      <c r="B6" t="s">
        <v>23</v>
      </c>
      <c r="D6" t="str">
        <f>"{"&amp;CHAR(34)&amp;$A$1&amp;CHAR(34)&amp;":"&amp;CHAR(34)&amp;A6&amp;CHAR(34)&amp;","&amp;CHAR(34)&amp;$B$1&amp;CHAR(34)&amp;":"&amp;CHAR(34)&amp;B6&amp;CHAR(34)&amp;","&amp;CHAR(34)&amp;$C$1&amp;CHAR(34)&amp;":"&amp;CHAR(34)&amp;C6&amp;CHAR(34)&amp;"}"&amp;IF(ISBLANK(#REF!),"",",")</f>
        <v>{"name":"Label","type":"function","argument":""},</v>
      </c>
      <c r="I6" t="str">
        <f t="shared" si="1"/>
        <v>Label</v>
      </c>
    </row>
    <row r="7" spans="1:9" x14ac:dyDescent="0.3">
      <c r="A7" t="s">
        <v>99</v>
      </c>
      <c r="B7" t="s">
        <v>23</v>
      </c>
      <c r="D7" t="str">
        <f t="shared" si="0"/>
        <v>{"name":"Icon","type":"function","argument":""},</v>
      </c>
      <c r="I7" t="str">
        <f t="shared" si="1"/>
        <v>Icon</v>
      </c>
    </row>
    <row r="8" spans="1:9" x14ac:dyDescent="0.3">
      <c r="A8" t="s">
        <v>100</v>
      </c>
      <c r="B8" t="s">
        <v>23</v>
      </c>
      <c r="D8" t="str">
        <f t="shared" si="0"/>
        <v>{"name":"Init","type":"function","argument":""},</v>
      </c>
      <c r="I8" t="str">
        <f t="shared" si="1"/>
        <v>Init</v>
      </c>
    </row>
    <row r="9" spans="1:9" x14ac:dyDescent="0.3">
      <c r="A9" t="s">
        <v>101</v>
      </c>
      <c r="B9" t="s">
        <v>23</v>
      </c>
      <c r="D9" t="str">
        <f t="shared" si="0"/>
        <v>{"name":"End","type":"function","argument":""},</v>
      </c>
      <c r="I9" t="str">
        <f t="shared" si="1"/>
        <v>End</v>
      </c>
    </row>
    <row r="10" spans="1:9" x14ac:dyDescent="0.3">
      <c r="A10" t="s">
        <v>102</v>
      </c>
      <c r="B10" t="s">
        <v>23</v>
      </c>
      <c r="C10" t="s">
        <v>96</v>
      </c>
      <c r="D10" t="str">
        <f t="shared" si="0"/>
        <v>{"name":"Constructor","type":"function","argument":"Data"},</v>
      </c>
      <c r="I10" t="str">
        <f t="shared" si="1"/>
        <v>Constructor</v>
      </c>
    </row>
    <row r="11" spans="1:9" x14ac:dyDescent="0.3">
      <c r="A11" t="s">
        <v>103</v>
      </c>
      <c r="B11" t="s">
        <v>23</v>
      </c>
      <c r="C11" t="s">
        <v>96</v>
      </c>
      <c r="D11" t="str">
        <f t="shared" si="0"/>
        <v>{"name":"Destructor","type":"function","argument":"Data"},</v>
      </c>
      <c r="I11" t="str">
        <f t="shared" si="1"/>
        <v>Destructor</v>
      </c>
    </row>
    <row r="12" spans="1:9" x14ac:dyDescent="0.3">
      <c r="A12" t="s">
        <v>104</v>
      </c>
      <c r="B12" t="s">
        <v>23</v>
      </c>
      <c r="D12" t="str">
        <f t="shared" si="0"/>
        <v>{"name":"RunTimeExec","type":"function","argument":""},</v>
      </c>
      <c r="I12" t="str">
        <f t="shared" si="1"/>
        <v>RunTimeExec</v>
      </c>
    </row>
    <row r="13" spans="1:9" x14ac:dyDescent="0.3">
      <c r="A13" t="s">
        <v>105</v>
      </c>
      <c r="B13" t="s">
        <v>23</v>
      </c>
      <c r="D13" t="str">
        <f t="shared" si="0"/>
        <v>{"name":"Evaluate","type":"function","argument":""},</v>
      </c>
      <c r="I13" t="str">
        <f t="shared" si="1"/>
        <v>Evaluate</v>
      </c>
    </row>
    <row r="14" spans="1:9" x14ac:dyDescent="0.3">
      <c r="A14" t="s">
        <v>106</v>
      </c>
      <c r="B14" t="s">
        <v>23</v>
      </c>
      <c r="D14" t="str">
        <f t="shared" si="0"/>
        <v>{"name":"Details","type":"function","argument":""},</v>
      </c>
      <c r="I14" t="str">
        <f t="shared" si="1"/>
        <v>Details</v>
      </c>
    </row>
    <row r="15" spans="1:9" x14ac:dyDescent="0.3">
      <c r="A15" t="s">
        <v>107</v>
      </c>
      <c r="B15" t="s">
        <v>23</v>
      </c>
      <c r="D15" t="str">
        <f t="shared" si="0"/>
        <v>{"name":"ValidateParams","type":"function","argument":""},</v>
      </c>
      <c r="I15" t="str">
        <f t="shared" si="1"/>
        <v>ValidateParams</v>
      </c>
    </row>
    <row r="16" spans="1:9" x14ac:dyDescent="0.3">
      <c r="A16" t="s">
        <v>110</v>
      </c>
      <c r="B16" t="s">
        <v>93</v>
      </c>
      <c r="D16" t="str">
        <f t="shared" si="0"/>
        <v>{"name":"bid","type":"string","argument":""},</v>
      </c>
      <c r="I16" t="str">
        <f t="shared" si="1"/>
        <v>bid</v>
      </c>
    </row>
    <row r="17" spans="1:9" x14ac:dyDescent="0.3">
      <c r="A17" t="s">
        <v>111</v>
      </c>
      <c r="B17" t="s">
        <v>112</v>
      </c>
      <c r="D17" t="str">
        <f t="shared" si="0"/>
        <v>{"name":"Colors","type":"object","argument":""},</v>
      </c>
      <c r="I17" t="str">
        <f t="shared" si="1"/>
        <v>Colors</v>
      </c>
    </row>
    <row r="18" spans="1:9" x14ac:dyDescent="0.3">
      <c r="A18" t="s">
        <v>113</v>
      </c>
      <c r="B18" t="s">
        <v>112</v>
      </c>
      <c r="D18" t="str">
        <f t="shared" si="0"/>
        <v>{"name":"TerminalsIn","type":"object","argument":""},</v>
      </c>
      <c r="I18" t="str">
        <f t="shared" si="1"/>
        <v>TerminalsIn</v>
      </c>
    </row>
    <row r="19" spans="1:9" x14ac:dyDescent="0.3">
      <c r="A19" t="s">
        <v>114</v>
      </c>
      <c r="B19" t="s">
        <v>112</v>
      </c>
      <c r="D19" t="str">
        <f t="shared" si="0"/>
        <v>{"name":"TerminalsOut","type":"object","argument":""}</v>
      </c>
      <c r="I19" t="str">
        <f t="shared" si="1"/>
        <v>TerminalsOut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tools</vt:lpstr>
      <vt:lpstr>functionsCategories</vt:lpstr>
      <vt:lpstr>toolBar</vt:lpstr>
      <vt:lpstr>IconText</vt:lpstr>
      <vt:lpstr>networkIcon</vt:lpstr>
      <vt:lpstr>blockTemplate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Satya Soujanya Gadi</dc:creator>
  <cp:lastModifiedBy>Venkata Satya Soujanya Gadi</cp:lastModifiedBy>
  <dcterms:created xsi:type="dcterms:W3CDTF">2019-07-11T03:45:52Z</dcterms:created>
  <dcterms:modified xsi:type="dcterms:W3CDTF">2019-08-24T17:31:29Z</dcterms:modified>
</cp:coreProperties>
</file>