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80" windowWidth="14115" windowHeight="8610" activeTab="2"/>
  </bookViews>
  <sheets>
    <sheet name="Info" sheetId="1" r:id="rId1"/>
    <sheet name="Estimation" sheetId="2" r:id="rId2"/>
    <sheet name="Plan" sheetId="3" r:id="rId3"/>
    <sheet name="Guidelines" sheetId="5" r:id="rId4"/>
  </sheets>
  <calcPr calcId="145621"/>
</workbook>
</file>

<file path=xl/calcChain.xml><?xml version="1.0" encoding="utf-8"?>
<calcChain xmlns="http://schemas.openxmlformats.org/spreadsheetml/2006/main">
  <c r="I86" i="3" l="1"/>
  <c r="I81" i="3"/>
  <c r="I79" i="3"/>
  <c r="B5" i="1" l="1"/>
  <c r="I5" i="3"/>
  <c r="I3" i="3"/>
  <c r="I4" i="3"/>
  <c r="I6" i="3"/>
  <c r="I16" i="3" l="1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4" i="3"/>
  <c r="I85" i="3"/>
  <c r="I8" i="3"/>
  <c r="I9" i="3"/>
  <c r="I10" i="3"/>
  <c r="I12" i="3"/>
  <c r="I14" i="3"/>
  <c r="I15" i="3"/>
  <c r="F76" i="3"/>
  <c r="D11" i="3"/>
  <c r="I11" i="3" s="1"/>
  <c r="C41" i="2"/>
  <c r="C8" i="2"/>
  <c r="C2" i="2"/>
  <c r="C40" i="2"/>
  <c r="C17" i="2" l="1"/>
  <c r="C10" i="2" l="1"/>
  <c r="L6" i="3" l="1"/>
  <c r="L4" i="3"/>
  <c r="L2" i="3"/>
  <c r="M6" i="3"/>
  <c r="M4" i="3"/>
  <c r="M2" i="3"/>
  <c r="F2" i="3"/>
  <c r="F13" i="3"/>
  <c r="F11" i="3" s="1"/>
  <c r="F7" i="3" s="1"/>
  <c r="F20" i="3"/>
  <c r="B9" i="5"/>
  <c r="D20" i="3" l="1"/>
  <c r="D7" i="3"/>
  <c r="I7" i="3" s="1"/>
  <c r="D76" i="3"/>
  <c r="D13" i="3"/>
  <c r="I13" i="3" s="1"/>
  <c r="C48" i="2" l="1"/>
  <c r="C50" i="2" s="1"/>
  <c r="D2" i="3"/>
  <c r="B4" i="1" l="1"/>
</calcChain>
</file>

<file path=xl/sharedStrings.xml><?xml version="1.0" encoding="utf-8"?>
<sst xmlns="http://schemas.openxmlformats.org/spreadsheetml/2006/main" count="273" uniqueCount="171">
  <si>
    <t>Actual Start Date</t>
  </si>
  <si>
    <t>Internal Testing (Functional/Security)</t>
  </si>
  <si>
    <t>Upload Files</t>
  </si>
  <si>
    <t>TOTAL</t>
  </si>
  <si>
    <t>6.1.2</t>
  </si>
  <si>
    <t>6.1.1</t>
  </si>
  <si>
    <t>REMARKS</t>
  </si>
  <si>
    <t>DETAILS</t>
  </si>
  <si>
    <t>Medium</t>
  </si>
  <si>
    <t>COMMENTS &amp; ASSUMPTIONS</t>
  </si>
  <si>
    <t>EFFORT</t>
  </si>
  <si>
    <t>HOURS</t>
  </si>
  <si>
    <t>PHASES</t>
  </si>
  <si>
    <t>5.8.1</t>
  </si>
  <si>
    <t>Estimated Time-line (Hours)</t>
  </si>
  <si>
    <t>GO LIVE</t>
  </si>
  <si>
    <t>SOLUTION DESIGN</t>
  </si>
  <si>
    <t>Planned End Date</t>
  </si>
  <si>
    <t>ID</t>
  </si>
  <si>
    <t>Actual End Date</t>
  </si>
  <si>
    <t>Create Project Plan Document</t>
  </si>
  <si>
    <t>START DATE(ACTUAL)</t>
  </si>
  <si>
    <t>FINISH DATE(PLANNED)</t>
  </si>
  <si>
    <t>DEPENDENCIES</t>
  </si>
  <si>
    <t>TESTING</t>
  </si>
  <si>
    <t>User Acceptance Test (UAT)</t>
  </si>
  <si>
    <t>DAYS(ACTUAL)</t>
  </si>
  <si>
    <t>Project Name</t>
  </si>
  <si>
    <t>DAYS(PLANNED)</t>
  </si>
  <si>
    <t>Functional Testing</t>
  </si>
  <si>
    <t>1.1.1</t>
  </si>
  <si>
    <t>FINISH DATE(ACTUAL)</t>
  </si>
  <si>
    <t>Requirement Specification</t>
  </si>
  <si>
    <t>5.9.1</t>
  </si>
  <si>
    <t>COMPLETION</t>
  </si>
  <si>
    <t>2.2.2</t>
  </si>
  <si>
    <t>2.2.1</t>
  </si>
  <si>
    <t>1.2.1</t>
  </si>
  <si>
    <t>Planned Start Date</t>
  </si>
  <si>
    <t>DAYS(DELAY)</t>
  </si>
  <si>
    <t>FRONT END DEVELOPMENT</t>
  </si>
  <si>
    <t>Project Planning</t>
  </si>
  <si>
    <t>BACK END DEVELOPMENT</t>
  </si>
  <si>
    <t>Project ID</t>
  </si>
  <si>
    <t>TASK</t>
  </si>
  <si>
    <t>Misc. Setting Works</t>
  </si>
  <si>
    <t>PRIORITY</t>
  </si>
  <si>
    <t>INFORMATION</t>
  </si>
  <si>
    <t>Deployment Works</t>
  </si>
  <si>
    <t>START DATE(PLANNED)</t>
  </si>
  <si>
    <t>Wire-frame</t>
  </si>
  <si>
    <t>RESEARCH &amp; PLANNING</t>
  </si>
  <si>
    <t>Requirement Gathering/Analysis</t>
  </si>
  <si>
    <t>in-progress</t>
  </si>
  <si>
    <t>Create Project Analysis Document</t>
  </si>
  <si>
    <t>completed</t>
  </si>
  <si>
    <t>combo box</t>
  </si>
  <si>
    <t>file input (text file format)</t>
  </si>
  <si>
    <t>Calendar Jobs onload</t>
  </si>
  <si>
    <t>HTML + CSS template</t>
  </si>
  <si>
    <t>Calendar Year Selection</t>
  </si>
  <si>
    <t>Date Input</t>
  </si>
  <si>
    <t>Calendar Jobs</t>
  </si>
  <si>
    <t>a. Read properties files
b. Pass list to front end (to combo box)</t>
  </si>
  <si>
    <t>Input Validations</t>
  </si>
  <si>
    <t>Index Section</t>
  </si>
  <si>
    <t>Holidays Input</t>
  </si>
  <si>
    <t>Events and Overall Behaviors</t>
  </si>
  <si>
    <t>ENVIRONMENT SETUP</t>
  </si>
  <si>
    <t>DEV ENVIRONMENT SETUP</t>
  </si>
  <si>
    <t>GIT/Eclipse/Maven/Spring configuration</t>
  </si>
  <si>
    <t>PSF_BIL_CL_1ST_WD_WK (PSFBIL05)</t>
  </si>
  <si>
    <t>PSF_ACR_CL_WD1_CHK (PSFACR15)</t>
  </si>
  <si>
    <t>PSF_BIL_CL_WKD_TO_SAT_SKIP_MON (PSFBIL02)</t>
  </si>
  <si>
    <t>PSF_ACR_CL_BI_PIA_UNRD_CAL_18 (PSFACR14)</t>
  </si>
  <si>
    <t>PSF_BIL_CL_NON_1ST_WD_WK (PSFBIL03)</t>
  </si>
  <si>
    <t>PSF_ACR_CL_ADHOC_LOCKBOX (PSFACR08)</t>
  </si>
  <si>
    <t>PSF_ACR_CL_BI_NON_WD1_CHK (PSFACR13)</t>
  </si>
  <si>
    <t>PSF_ACR_CL_WEEKDAYS (PSFACR16)</t>
  </si>
  <si>
    <t>PSF_ACR_CL_DAILY (PSFACR17)</t>
  </si>
  <si>
    <t>PSF_ACR_CL_2PRI_CAL1 (PSFACR00)</t>
  </si>
  <si>
    <t>PSF_ACR_CL_2PRI_CAL24 (PSFACR02)</t>
  </si>
  <si>
    <t>PSF_ACR_CL_2PRI_CAL25 (PSFACR03)</t>
  </si>
  <si>
    <t>PSF_ACR_CL_2PRI_CAL6 (PSFACR04)</t>
  </si>
  <si>
    <t>PSF_ACR_CL_4PRI_CAL1 (PSFACR06)</t>
  </si>
  <si>
    <t>PSF_ACR_CL_2PRI_CAL10 (PSFACR01)</t>
  </si>
  <si>
    <t>PSF_ACR_CL_AR032UHC_10 (PSFACR10)</t>
  </si>
  <si>
    <t>PSF_ACR_CL_AR032UHC_01 (PSFACR09)</t>
  </si>
  <si>
    <t>PSF_ACR_CL_AUTO_MAINT_ZERO_BAL (PSFACR11)</t>
  </si>
  <si>
    <t>PSF_ACR_CL_2PRI_NON_WD1_BYPASS (PSFACR05)</t>
  </si>
  <si>
    <t>Develop Rules Logic</t>
  </si>
  <si>
    <t>Fetch Calendar Jobs</t>
  </si>
  <si>
    <t>Input Validation and Processing</t>
  </si>
  <si>
    <t>Calendar Rule and Holidays Mapping</t>
  </si>
  <si>
    <t>a. Generate calendar year based on input
b. Apply calendar rule based on job
c. Apply holidays
d. Save to Object</t>
  </si>
  <si>
    <t>Generate Calendar Output (Excel)</t>
  </si>
  <si>
    <t>a. Fill out calendar months and days
b. Mark dates result of the job rules
c. Mark the holiday dates</t>
  </si>
  <si>
    <t>STATUS</t>
  </si>
  <si>
    <t>Unit Testing</t>
  </si>
  <si>
    <t>Create Back End Wire-frame</t>
  </si>
  <si>
    <t>Create Front End Wire-frame</t>
  </si>
  <si>
    <t>Generate calendar year based on input</t>
  </si>
  <si>
    <t>Apply calendar rule based on job</t>
  </si>
  <si>
    <t>Apply holidays</t>
  </si>
  <si>
    <t>Save to Object</t>
  </si>
  <si>
    <t>Read properties files</t>
  </si>
  <si>
    <t xml:space="preserve">Pass list to front end </t>
  </si>
  <si>
    <t>a. Validate Input
b. Save holiday list in the server</t>
  </si>
  <si>
    <t>Validate Input</t>
  </si>
  <si>
    <t>Save holiday list in the server</t>
  </si>
  <si>
    <t>Fill out calendar months and days</t>
  </si>
  <si>
    <t>Mark dates result of the job rules</t>
  </si>
  <si>
    <t>Mark the holiday dates"</t>
  </si>
  <si>
    <t>junit</t>
  </si>
  <si>
    <t>3.1</t>
  </si>
  <si>
    <t>4.2</t>
  </si>
  <si>
    <t>4.3</t>
  </si>
  <si>
    <t>4.4</t>
  </si>
  <si>
    <t>4.5</t>
  </si>
  <si>
    <t>4.6</t>
  </si>
  <si>
    <t>5.4</t>
  </si>
  <si>
    <t>5.5</t>
  </si>
  <si>
    <t>5.6</t>
  </si>
  <si>
    <t>5.8</t>
  </si>
  <si>
    <t>5.9</t>
  </si>
  <si>
    <t>5.10</t>
  </si>
  <si>
    <t>5.11</t>
  </si>
  <si>
    <t>5.12</t>
  </si>
  <si>
    <t>5.13</t>
  </si>
  <si>
    <t>5.15</t>
  </si>
  <si>
    <t>5.16</t>
  </si>
  <si>
    <t>5.17</t>
  </si>
  <si>
    <t>5.18</t>
  </si>
  <si>
    <t>5.19</t>
  </si>
  <si>
    <t>5.20</t>
  </si>
  <si>
    <t>5.21</t>
  </si>
  <si>
    <t>5.23</t>
  </si>
  <si>
    <t>5.24</t>
  </si>
  <si>
    <t>5.22.1</t>
  </si>
  <si>
    <t>5.22.2</t>
  </si>
  <si>
    <t>5.22.3</t>
  </si>
  <si>
    <t>5.22.4</t>
  </si>
  <si>
    <t>5.23.1</t>
  </si>
  <si>
    <t>5.23.2</t>
  </si>
  <si>
    <t>5.23.3</t>
  </si>
  <si>
    <t>5.24.1</t>
  </si>
  <si>
    <t>days</t>
  </si>
  <si>
    <t>5.10.1</t>
  </si>
  <si>
    <t>5.11.1</t>
  </si>
  <si>
    <t>5.12.1</t>
  </si>
  <si>
    <t>5.13.1</t>
  </si>
  <si>
    <t>5.14.1</t>
  </si>
  <si>
    <t>5.15.1</t>
  </si>
  <si>
    <t>5.16.1</t>
  </si>
  <si>
    <t>5.17.1</t>
  </si>
  <si>
    <t>5.19.1</t>
  </si>
  <si>
    <t>5.18.1</t>
  </si>
  <si>
    <t>5.20.1</t>
  </si>
  <si>
    <t>5.21.1</t>
  </si>
  <si>
    <t>Low</t>
  </si>
  <si>
    <t>High</t>
  </si>
  <si>
    <t>Estimated Time-line (Days)</t>
  </si>
  <si>
    <t>TWS Calendar Automation</t>
  </si>
  <si>
    <t>--</t>
  </si>
  <si>
    <t>started</t>
  </si>
  <si>
    <t>Creation of Test Scripts</t>
  </si>
  <si>
    <t>User Training Manual</t>
  </si>
  <si>
    <t>Installation Steps</t>
  </si>
  <si>
    <t>DOCUMENTATION</t>
  </si>
  <si>
    <t>8.1</t>
  </si>
  <si>
    <t>8.2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</si>
</sst>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dddd\,\ mmmm\ d\,\ yyyy;@"/>
    <numFmt numFmtId="167" formatCode="dddd\,\ mmmm\ d\,\ yy;@"/>
  </numFmts>
  <fonts count="15" x14ac:knownFonts="1">
    <font>
      <sz val="10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Arial"/>
      <family val="2"/>
    </font>
    <font>
      <b/>
      <sz val="11"/>
      <color indexed="11"/>
      <name val="Calibri"/>
      <family val="2"/>
      <scheme val="minor"/>
    </font>
    <font>
      <sz val="11"/>
      <color indexed="11"/>
      <name val="Calibri"/>
      <family val="2"/>
      <scheme val="minor"/>
    </font>
    <font>
      <sz val="11"/>
      <color indexed="12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1" fillId="2" borderId="1" xfId="0" applyNumberFormat="1" applyFont="1" applyFill="1" applyBorder="1" applyAlignment="1"/>
    <xf numFmtId="0" fontId="2" fillId="0" borderId="2" xfId="0" applyNumberFormat="1" applyFont="1" applyFill="1" applyBorder="1" applyAlignment="1">
      <alignment wrapText="1"/>
    </xf>
    <xf numFmtId="0" fontId="2" fillId="0" borderId="0" xfId="0" applyFont="1">
      <alignment vertical="center"/>
    </xf>
    <xf numFmtId="0" fontId="3" fillId="0" borderId="1" xfId="0" applyNumberFormat="1" applyFont="1" applyFill="1" applyBorder="1" applyAlignment="1"/>
    <xf numFmtId="0" fontId="2" fillId="0" borderId="3" xfId="0" applyNumberFormat="1" applyFont="1" applyFill="1" applyBorder="1" applyAlignment="1">
      <alignment wrapText="1"/>
    </xf>
    <xf numFmtId="9" fontId="1" fillId="2" borderId="1" xfId="0" applyNumberFormat="1" applyFont="1" applyFill="1" applyBorder="1" applyAlignment="1"/>
    <xf numFmtId="9" fontId="4" fillId="0" borderId="1" xfId="0" applyNumberFormat="1" applyFont="1" applyFill="1" applyBorder="1" applyAlignment="1"/>
    <xf numFmtId="0" fontId="5" fillId="2" borderId="1" xfId="0" applyNumberFormat="1" applyFont="1" applyFill="1" applyBorder="1" applyAlignment="1"/>
    <xf numFmtId="164" fontId="5" fillId="2" borderId="1" xfId="0" applyNumberFormat="1" applyFont="1" applyFill="1" applyBorder="1" applyAlignment="1"/>
    <xf numFmtId="0" fontId="6" fillId="0" borderId="0" xfId="0" applyFont="1">
      <alignment vertical="center"/>
    </xf>
    <xf numFmtId="0" fontId="7" fillId="3" borderId="1" xfId="0" applyNumberFormat="1" applyFont="1" applyFill="1" applyBorder="1" applyAlignment="1"/>
    <xf numFmtId="164" fontId="7" fillId="3" borderId="1" xfId="0" applyNumberFormat="1" applyFont="1" applyFill="1" applyBorder="1" applyAlignment="1"/>
    <xf numFmtId="0" fontId="7" fillId="0" borderId="1" xfId="0" applyNumberFormat="1" applyFont="1" applyFill="1" applyBorder="1" applyAlignment="1"/>
    <xf numFmtId="0" fontId="8" fillId="0" borderId="1" xfId="0" applyNumberFormat="1" applyFont="1" applyFill="1" applyBorder="1" applyAlignment="1"/>
    <xf numFmtId="164" fontId="8" fillId="0" borderId="1" xfId="0" applyNumberFormat="1" applyFont="1" applyFill="1" applyBorder="1" applyAlignment="1"/>
    <xf numFmtId="0" fontId="6" fillId="0" borderId="1" xfId="0" applyNumberFormat="1" applyFont="1" applyFill="1" applyBorder="1" applyAlignment="1">
      <alignment wrapText="1"/>
    </xf>
    <xf numFmtId="0" fontId="8" fillId="0" borderId="1" xfId="0" applyNumberFormat="1" applyFont="1" applyFill="1" applyBorder="1" applyAlignment="1">
      <alignment wrapText="1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wrapText="1"/>
    </xf>
    <xf numFmtId="0" fontId="5" fillId="2" borderId="1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/>
    <xf numFmtId="166" fontId="5" fillId="2" borderId="1" xfId="0" applyNumberFormat="1" applyFont="1" applyFill="1" applyBorder="1" applyAlignment="1"/>
    <xf numFmtId="167" fontId="5" fillId="2" borderId="1" xfId="0" applyNumberFormat="1" applyFont="1" applyFill="1" applyBorder="1" applyAlignment="1"/>
    <xf numFmtId="1" fontId="5" fillId="2" borderId="1" xfId="0" applyNumberFormat="1" applyFont="1" applyFill="1" applyBorder="1" applyAlignment="1"/>
    <xf numFmtId="0" fontId="9" fillId="0" borderId="0" xfId="0" applyFont="1">
      <alignment vertical="center"/>
    </xf>
    <xf numFmtId="0" fontId="7" fillId="4" borderId="1" xfId="0" applyNumberFormat="1" applyFont="1" applyFill="1" applyBorder="1" applyAlignment="1"/>
    <xf numFmtId="0" fontId="8" fillId="4" borderId="1" xfId="0" applyNumberFormat="1" applyFont="1" applyFill="1" applyBorder="1" applyAlignment="1"/>
    <xf numFmtId="164" fontId="7" fillId="4" borderId="1" xfId="0" applyNumberFormat="1" applyFont="1" applyFill="1" applyBorder="1" applyAlignment="1"/>
    <xf numFmtId="0" fontId="8" fillId="4" borderId="1" xfId="0" applyNumberFormat="1" applyFont="1" applyFill="1" applyBorder="1" applyAlignment="1">
      <alignment horizontal="left"/>
    </xf>
    <xf numFmtId="0" fontId="8" fillId="0" borderId="1" xfId="0" applyNumberFormat="1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right"/>
    </xf>
    <xf numFmtId="0" fontId="8" fillId="3" borderId="1" xfId="0" applyNumberFormat="1" applyFont="1" applyFill="1" applyBorder="1" applyAlignment="1"/>
    <xf numFmtId="0" fontId="8" fillId="3" borderId="1" xfId="0" applyNumberFormat="1" applyFont="1" applyFill="1" applyBorder="1" applyAlignment="1">
      <alignment horizontal="left"/>
    </xf>
    <xf numFmtId="164" fontId="8" fillId="0" borderId="1" xfId="0" applyNumberFormat="1" applyFont="1" applyFill="1" applyBorder="1" applyAlignment="1">
      <alignment wrapText="1"/>
    </xf>
    <xf numFmtId="0" fontId="8" fillId="0" borderId="1" xfId="0" applyNumberFormat="1" applyFont="1" applyFill="1" applyBorder="1" applyAlignment="1">
      <alignment horizontal="left" wrapText="1"/>
    </xf>
    <xf numFmtId="0" fontId="12" fillId="2" borderId="1" xfId="0" applyNumberFormat="1" applyFont="1" applyFill="1" applyBorder="1" applyAlignment="1"/>
    <xf numFmtId="0" fontId="12" fillId="2" borderId="1" xfId="0" applyNumberFormat="1" applyFont="1" applyFill="1" applyBorder="1" applyAlignment="1">
      <alignment horizontal="left"/>
    </xf>
    <xf numFmtId="165" fontId="12" fillId="2" borderId="1" xfId="0" applyNumberFormat="1" applyFont="1" applyFill="1" applyBorder="1" applyAlignment="1"/>
    <xf numFmtId="166" fontId="12" fillId="2" borderId="1" xfId="0" applyNumberFormat="1" applyFont="1" applyFill="1" applyBorder="1" applyAlignment="1"/>
    <xf numFmtId="167" fontId="12" fillId="2" borderId="1" xfId="0" applyNumberFormat="1" applyFont="1" applyFill="1" applyBorder="1" applyAlignment="1"/>
    <xf numFmtId="1" fontId="9" fillId="0" borderId="0" xfId="0" applyNumberFormat="1" applyFont="1">
      <alignment vertical="center"/>
    </xf>
    <xf numFmtId="165" fontId="7" fillId="4" borderId="1" xfId="0" applyNumberFormat="1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165" fontId="8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66" fontId="8" fillId="0" borderId="1" xfId="0" applyNumberFormat="1" applyFont="1" applyFill="1" applyBorder="1" applyAlignment="1">
      <alignment horizontal="center" vertical="center"/>
    </xf>
    <xf numFmtId="167" fontId="7" fillId="4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wrapText="1"/>
    </xf>
    <xf numFmtId="0" fontId="13" fillId="0" borderId="1" xfId="0" applyNumberFormat="1" applyFont="1" applyFill="1" applyBorder="1" applyAlignment="1"/>
    <xf numFmtId="0" fontId="14" fillId="0" borderId="0" xfId="0" applyFont="1" applyAlignment="1">
      <alignment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Font="1" applyBorder="1">
      <alignment vertical="center"/>
    </xf>
    <xf numFmtId="0" fontId="12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left"/>
    </xf>
    <xf numFmtId="0" fontId="4" fillId="0" borderId="1" xfId="0" quotePrefix="1" applyNumberFormat="1" applyFont="1" applyFill="1" applyBorder="1" applyAlignment="1">
      <alignment horizontal="left"/>
    </xf>
    <xf numFmtId="0" fontId="8" fillId="5" borderId="1" xfId="0" applyNumberFormat="1" applyFont="1" applyFill="1" applyBorder="1" applyAlignment="1"/>
    <xf numFmtId="0" fontId="7" fillId="5" borderId="1" xfId="0" applyNumberFormat="1" applyFont="1" applyFill="1" applyBorder="1" applyAlignment="1"/>
    <xf numFmtId="164" fontId="8" fillId="5" borderId="1" xfId="0" applyNumberFormat="1" applyFont="1" applyFill="1" applyBorder="1" applyAlignment="1"/>
    <xf numFmtId="0" fontId="8" fillId="5" borderId="1" xfId="0" applyNumberFormat="1" applyFont="1" applyFill="1" applyBorder="1" applyAlignment="1">
      <alignment horizontal="left"/>
    </xf>
    <xf numFmtId="165" fontId="8" fillId="5" borderId="1" xfId="0" applyNumberFormat="1" applyFont="1" applyFill="1" applyBorder="1" applyAlignment="1">
      <alignment horizontal="center" vertical="center"/>
    </xf>
    <xf numFmtId="166" fontId="8" fillId="5" borderId="1" xfId="0" applyNumberFormat="1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>
      <alignment horizontal="center" vertical="center"/>
    </xf>
    <xf numFmtId="167" fontId="8" fillId="5" borderId="1" xfId="0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/>
    <xf numFmtId="165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67" fontId="7" fillId="5" borderId="1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FBFBF"/>
      <rgbColor rgb="00C0C0C0"/>
      <rgbColor rgb="00FF00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Normal="100" workbookViewId="0">
      <selection activeCell="B2" sqref="B2"/>
    </sheetView>
  </sheetViews>
  <sheetFormatPr defaultColWidth="11.5703125" defaultRowHeight="11.25" customHeight="1" x14ac:dyDescent="0.2"/>
  <cols>
    <col min="1" max="1" width="23.42578125" style="3" bestFit="1" customWidth="1"/>
    <col min="2" max="2" width="19.28515625" style="3" bestFit="1" customWidth="1"/>
    <col min="3" max="3" width="6.42578125" style="3" customWidth="1"/>
    <col min="4" max="4" width="7.42578125" style="3" customWidth="1"/>
    <col min="5" max="6" width="11.5703125" style="3" customWidth="1"/>
    <col min="7" max="16384" width="11.5703125" style="3"/>
  </cols>
  <sheetData>
    <row r="1" spans="1:3" x14ac:dyDescent="0.2">
      <c r="A1" s="1" t="s">
        <v>47</v>
      </c>
      <c r="B1" s="63" t="s">
        <v>7</v>
      </c>
      <c r="C1" s="2"/>
    </row>
    <row r="2" spans="1:3" x14ac:dyDescent="0.2">
      <c r="A2" s="4" t="s">
        <v>43</v>
      </c>
      <c r="B2" s="64"/>
      <c r="C2" s="2"/>
    </row>
    <row r="3" spans="1:3" x14ac:dyDescent="0.2">
      <c r="A3" s="4" t="s">
        <v>27</v>
      </c>
      <c r="B3" s="64" t="s">
        <v>162</v>
      </c>
      <c r="C3" s="2"/>
    </row>
    <row r="4" spans="1:3" x14ac:dyDescent="0.2">
      <c r="A4" s="4" t="s">
        <v>14</v>
      </c>
      <c r="B4" s="64">
        <f>Estimation!C48</f>
        <v>245</v>
      </c>
      <c r="C4" s="2"/>
    </row>
    <row r="5" spans="1:3" x14ac:dyDescent="0.2">
      <c r="A5" s="4" t="s">
        <v>161</v>
      </c>
      <c r="B5" s="64">
        <f>B4/8</f>
        <v>30.625</v>
      </c>
      <c r="C5" s="2"/>
    </row>
    <row r="6" spans="1:3" x14ac:dyDescent="0.2">
      <c r="A6" s="4" t="s">
        <v>38</v>
      </c>
      <c r="B6" s="65">
        <v>42234</v>
      </c>
      <c r="C6" s="2"/>
    </row>
    <row r="7" spans="1:3" x14ac:dyDescent="0.2">
      <c r="A7" s="4" t="s">
        <v>17</v>
      </c>
      <c r="B7" s="65">
        <v>42275</v>
      </c>
      <c r="C7" s="2"/>
    </row>
    <row r="8" spans="1:3" x14ac:dyDescent="0.2">
      <c r="A8" s="4" t="s">
        <v>0</v>
      </c>
      <c r="B8" s="65">
        <v>42234</v>
      </c>
      <c r="C8" s="2"/>
    </row>
    <row r="9" spans="1:3" x14ac:dyDescent="0.2">
      <c r="A9" s="4" t="s">
        <v>19</v>
      </c>
      <c r="B9" s="66" t="s">
        <v>163</v>
      </c>
      <c r="C9" s="2"/>
    </row>
    <row r="10" spans="1:3" x14ac:dyDescent="0.2">
      <c r="A10" s="5"/>
      <c r="B10" s="5"/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</sheetData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zoomScale="80" zoomScaleNormal="80" workbookViewId="0">
      <selection activeCell="D9" sqref="D9"/>
    </sheetView>
  </sheetViews>
  <sheetFormatPr defaultColWidth="11.5703125" defaultRowHeight="15" x14ac:dyDescent="0.2"/>
  <cols>
    <col min="1" max="1" width="47.140625" style="10" bestFit="1" customWidth="1"/>
    <col min="2" max="2" width="50.85546875" style="10" bestFit="1" customWidth="1"/>
    <col min="3" max="3" width="8.85546875" style="10" customWidth="1"/>
    <col min="4" max="4" width="12.28515625" style="10" bestFit="1" customWidth="1"/>
    <col min="5" max="6" width="11.5703125" style="10" customWidth="1"/>
    <col min="7" max="16384" width="11.5703125" style="10"/>
  </cols>
  <sheetData>
    <row r="1" spans="1:4" x14ac:dyDescent="0.25">
      <c r="A1" s="8" t="s">
        <v>12</v>
      </c>
      <c r="B1" s="8" t="s">
        <v>9</v>
      </c>
      <c r="C1" s="9" t="s">
        <v>11</v>
      </c>
      <c r="D1" s="9" t="s">
        <v>97</v>
      </c>
    </row>
    <row r="2" spans="1:4" x14ac:dyDescent="0.25">
      <c r="A2" s="11" t="s">
        <v>51</v>
      </c>
      <c r="B2" s="11"/>
      <c r="C2" s="12">
        <f>SUM(C3:C4)</f>
        <v>8</v>
      </c>
      <c r="D2" s="12"/>
    </row>
    <row r="3" spans="1:4" x14ac:dyDescent="0.25">
      <c r="A3" s="13" t="s">
        <v>52</v>
      </c>
      <c r="B3" s="14"/>
      <c r="C3" s="15">
        <v>4</v>
      </c>
      <c r="D3" s="16" t="s">
        <v>55</v>
      </c>
    </row>
    <row r="4" spans="1:4" x14ac:dyDescent="0.25">
      <c r="A4" s="13" t="s">
        <v>41</v>
      </c>
      <c r="B4" s="14"/>
      <c r="C4" s="15">
        <v>4</v>
      </c>
      <c r="D4" s="16" t="s">
        <v>55</v>
      </c>
    </row>
    <row r="5" spans="1:4" x14ac:dyDescent="0.25">
      <c r="A5" s="11" t="s">
        <v>16</v>
      </c>
      <c r="B5" s="11"/>
      <c r="C5" s="12">
        <v>2</v>
      </c>
      <c r="D5" s="12"/>
    </row>
    <row r="6" spans="1:4" x14ac:dyDescent="0.25">
      <c r="A6" s="13" t="s">
        <v>50</v>
      </c>
      <c r="B6" s="14"/>
      <c r="C6" s="15"/>
      <c r="D6" s="16" t="s">
        <v>53</v>
      </c>
    </row>
    <row r="7" spans="1:4" x14ac:dyDescent="0.25">
      <c r="A7" s="13" t="s">
        <v>32</v>
      </c>
      <c r="B7" s="17"/>
      <c r="C7" s="15"/>
      <c r="D7" s="16" t="s">
        <v>53</v>
      </c>
    </row>
    <row r="8" spans="1:4" x14ac:dyDescent="0.25">
      <c r="A8" s="11" t="s">
        <v>68</v>
      </c>
      <c r="B8" s="11"/>
      <c r="C8" s="12">
        <f>C9</f>
        <v>2</v>
      </c>
      <c r="D8" s="12"/>
    </row>
    <row r="9" spans="1:4" x14ac:dyDescent="0.25">
      <c r="A9" s="59" t="s">
        <v>70</v>
      </c>
      <c r="B9" s="19"/>
      <c r="C9" s="15">
        <v>2</v>
      </c>
      <c r="D9" s="16" t="s">
        <v>164</v>
      </c>
    </row>
    <row r="10" spans="1:4" x14ac:dyDescent="0.25">
      <c r="A10" s="11" t="s">
        <v>40</v>
      </c>
      <c r="B10" s="11"/>
      <c r="C10" s="12">
        <f>SUM(C11:C15)</f>
        <v>5</v>
      </c>
      <c r="D10" s="12"/>
    </row>
    <row r="11" spans="1:4" x14ac:dyDescent="0.25">
      <c r="A11" s="13" t="s">
        <v>65</v>
      </c>
      <c r="B11" s="17" t="s">
        <v>59</v>
      </c>
      <c r="C11" s="15">
        <v>1</v>
      </c>
      <c r="D11" s="16"/>
    </row>
    <row r="12" spans="1:4" x14ac:dyDescent="0.25">
      <c r="A12" s="13" t="s">
        <v>58</v>
      </c>
      <c r="B12" s="17" t="s">
        <v>56</v>
      </c>
      <c r="C12" s="15">
        <v>1</v>
      </c>
      <c r="D12" s="16"/>
    </row>
    <row r="13" spans="1:4" x14ac:dyDescent="0.25">
      <c r="A13" s="13" t="s">
        <v>66</v>
      </c>
      <c r="B13" s="17" t="s">
        <v>57</v>
      </c>
      <c r="C13" s="15">
        <v>1</v>
      </c>
      <c r="D13" s="16"/>
    </row>
    <row r="14" spans="1:4" x14ac:dyDescent="0.25">
      <c r="A14" s="13" t="s">
        <v>60</v>
      </c>
      <c r="B14" s="17" t="s">
        <v>61</v>
      </c>
      <c r="C14" s="15">
        <v>1</v>
      </c>
      <c r="D14" s="16"/>
    </row>
    <row r="15" spans="1:4" x14ac:dyDescent="0.25">
      <c r="A15" s="13" t="s">
        <v>64</v>
      </c>
      <c r="B15" s="17"/>
      <c r="C15" s="15">
        <v>1</v>
      </c>
      <c r="D15" s="16"/>
    </row>
    <row r="16" spans="1:4" x14ac:dyDescent="0.25">
      <c r="A16" s="13" t="s">
        <v>67</v>
      </c>
      <c r="B16" s="17"/>
      <c r="C16" s="15">
        <v>1</v>
      </c>
      <c r="D16" s="16"/>
    </row>
    <row r="17" spans="1:4" x14ac:dyDescent="0.25">
      <c r="A17" s="11" t="s">
        <v>42</v>
      </c>
      <c r="B17" s="11"/>
      <c r="C17" s="12">
        <f>SUM(C18:C42)</f>
        <v>204</v>
      </c>
      <c r="D17" s="12"/>
    </row>
    <row r="18" spans="1:4" ht="30" x14ac:dyDescent="0.25">
      <c r="A18" s="13" t="s">
        <v>91</v>
      </c>
      <c r="B18" s="17" t="s">
        <v>63</v>
      </c>
      <c r="C18" s="15">
        <v>4</v>
      </c>
      <c r="D18" s="16"/>
    </row>
    <row r="19" spans="1:4" ht="30" x14ac:dyDescent="0.25">
      <c r="A19" s="13" t="s">
        <v>92</v>
      </c>
      <c r="B19" s="17" t="s">
        <v>107</v>
      </c>
      <c r="C19" s="15">
        <v>8</v>
      </c>
      <c r="D19" s="16"/>
    </row>
    <row r="20" spans="1:4" x14ac:dyDescent="0.25">
      <c r="A20" s="58" t="s">
        <v>62</v>
      </c>
      <c r="B20" s="17"/>
      <c r="C20" s="15"/>
      <c r="D20" s="16"/>
    </row>
    <row r="21" spans="1:4" x14ac:dyDescent="0.25">
      <c r="A21" s="18" t="s">
        <v>71</v>
      </c>
      <c r="B21" s="17" t="s">
        <v>90</v>
      </c>
      <c r="C21" s="15">
        <v>4</v>
      </c>
      <c r="D21" s="16"/>
    </row>
    <row r="22" spans="1:4" x14ac:dyDescent="0.25">
      <c r="A22" s="18" t="s">
        <v>72</v>
      </c>
      <c r="B22" s="17" t="s">
        <v>90</v>
      </c>
      <c r="C22" s="15">
        <v>4</v>
      </c>
      <c r="D22" s="16"/>
    </row>
    <row r="23" spans="1:4" x14ac:dyDescent="0.25">
      <c r="A23" s="18" t="s">
        <v>73</v>
      </c>
      <c r="B23" s="17" t="s">
        <v>90</v>
      </c>
      <c r="C23" s="15">
        <v>4</v>
      </c>
      <c r="D23" s="16"/>
    </row>
    <row r="24" spans="1:4" x14ac:dyDescent="0.25">
      <c r="A24" s="18" t="s">
        <v>74</v>
      </c>
      <c r="B24" s="17" t="s">
        <v>90</v>
      </c>
      <c r="C24" s="15">
        <v>4</v>
      </c>
      <c r="D24" s="16"/>
    </row>
    <row r="25" spans="1:4" x14ac:dyDescent="0.25">
      <c r="A25" s="18" t="s">
        <v>75</v>
      </c>
      <c r="B25" s="17" t="s">
        <v>90</v>
      </c>
      <c r="C25" s="15">
        <v>4</v>
      </c>
      <c r="D25" s="16"/>
    </row>
    <row r="26" spans="1:4" x14ac:dyDescent="0.25">
      <c r="A26" s="18" t="s">
        <v>76</v>
      </c>
      <c r="B26" s="17" t="s">
        <v>90</v>
      </c>
      <c r="C26" s="15">
        <v>4</v>
      </c>
      <c r="D26" s="16"/>
    </row>
    <row r="27" spans="1:4" x14ac:dyDescent="0.25">
      <c r="A27" s="18" t="s">
        <v>77</v>
      </c>
      <c r="B27" s="17" t="s">
        <v>90</v>
      </c>
      <c r="C27" s="15">
        <v>4</v>
      </c>
      <c r="D27" s="16"/>
    </row>
    <row r="28" spans="1:4" x14ac:dyDescent="0.25">
      <c r="A28" s="18" t="s">
        <v>78</v>
      </c>
      <c r="B28" s="17" t="s">
        <v>90</v>
      </c>
      <c r="C28" s="15">
        <v>4</v>
      </c>
      <c r="D28" s="16"/>
    </row>
    <row r="29" spans="1:4" x14ac:dyDescent="0.25">
      <c r="A29" s="18" t="s">
        <v>79</v>
      </c>
      <c r="B29" s="17" t="s">
        <v>90</v>
      </c>
      <c r="C29" s="15">
        <v>4</v>
      </c>
      <c r="D29" s="16"/>
    </row>
    <row r="30" spans="1:4" x14ac:dyDescent="0.25">
      <c r="A30" s="18" t="s">
        <v>80</v>
      </c>
      <c r="B30" s="17" t="s">
        <v>90</v>
      </c>
      <c r="C30" s="15">
        <v>4</v>
      </c>
      <c r="D30" s="16"/>
    </row>
    <row r="31" spans="1:4" x14ac:dyDescent="0.25">
      <c r="A31" s="18" t="s">
        <v>81</v>
      </c>
      <c r="B31" s="17" t="s">
        <v>90</v>
      </c>
      <c r="C31" s="15">
        <v>4</v>
      </c>
      <c r="D31" s="16"/>
    </row>
    <row r="32" spans="1:4" x14ac:dyDescent="0.25">
      <c r="A32" s="18" t="s">
        <v>82</v>
      </c>
      <c r="B32" s="17" t="s">
        <v>90</v>
      </c>
      <c r="C32" s="15">
        <v>4</v>
      </c>
      <c r="D32" s="16"/>
    </row>
    <row r="33" spans="1:4" x14ac:dyDescent="0.25">
      <c r="A33" s="18" t="s">
        <v>83</v>
      </c>
      <c r="B33" s="17" t="s">
        <v>90</v>
      </c>
      <c r="C33" s="15">
        <v>4</v>
      </c>
      <c r="D33" s="16"/>
    </row>
    <row r="34" spans="1:4" x14ac:dyDescent="0.25">
      <c r="A34" s="18" t="s">
        <v>84</v>
      </c>
      <c r="B34" s="17" t="s">
        <v>90</v>
      </c>
      <c r="C34" s="15">
        <v>4</v>
      </c>
      <c r="D34" s="16"/>
    </row>
    <row r="35" spans="1:4" x14ac:dyDescent="0.25">
      <c r="A35" s="18" t="s">
        <v>85</v>
      </c>
      <c r="B35" s="17" t="s">
        <v>90</v>
      </c>
      <c r="C35" s="15">
        <v>8</v>
      </c>
      <c r="D35" s="16"/>
    </row>
    <row r="36" spans="1:4" x14ac:dyDescent="0.25">
      <c r="A36" s="18" t="s">
        <v>86</v>
      </c>
      <c r="B36" s="17" t="s">
        <v>90</v>
      </c>
      <c r="C36" s="15">
        <v>8</v>
      </c>
      <c r="D36" s="16"/>
    </row>
    <row r="37" spans="1:4" x14ac:dyDescent="0.25">
      <c r="A37" s="18" t="s">
        <v>87</v>
      </c>
      <c r="B37" s="17" t="s">
        <v>90</v>
      </c>
      <c r="C37" s="15">
        <v>8</v>
      </c>
      <c r="D37" s="16"/>
    </row>
    <row r="38" spans="1:4" x14ac:dyDescent="0.25">
      <c r="A38" s="18" t="s">
        <v>88</v>
      </c>
      <c r="B38" s="17" t="s">
        <v>90</v>
      </c>
      <c r="C38" s="15">
        <v>8</v>
      </c>
      <c r="D38" s="16"/>
    </row>
    <row r="39" spans="1:4" x14ac:dyDescent="0.25">
      <c r="A39" s="18" t="s">
        <v>89</v>
      </c>
      <c r="B39" s="17" t="s">
        <v>90</v>
      </c>
      <c r="C39" s="15">
        <v>8</v>
      </c>
      <c r="D39" s="16"/>
    </row>
    <row r="40" spans="1:4" ht="60" x14ac:dyDescent="0.25">
      <c r="A40" s="13" t="s">
        <v>93</v>
      </c>
      <c r="B40" s="17" t="s">
        <v>94</v>
      </c>
      <c r="C40" s="15">
        <f>8+8+8+8</f>
        <v>32</v>
      </c>
      <c r="D40" s="16"/>
    </row>
    <row r="41" spans="1:4" ht="45" x14ac:dyDescent="0.25">
      <c r="A41" s="13" t="s">
        <v>95</v>
      </c>
      <c r="B41" s="17" t="s">
        <v>96</v>
      </c>
      <c r="C41" s="15">
        <f>16+16+8</f>
        <v>40</v>
      </c>
      <c r="D41" s="16"/>
    </row>
    <row r="42" spans="1:4" x14ac:dyDescent="0.25">
      <c r="A42" s="13" t="s">
        <v>98</v>
      </c>
      <c r="B42" s="17"/>
      <c r="C42" s="15">
        <v>24</v>
      </c>
      <c r="D42" s="16"/>
    </row>
    <row r="43" spans="1:4" x14ac:dyDescent="0.25">
      <c r="A43" s="11" t="s">
        <v>24</v>
      </c>
      <c r="B43" s="11"/>
      <c r="C43" s="12">
        <v>16</v>
      </c>
      <c r="D43" s="12"/>
    </row>
    <row r="44" spans="1:4" x14ac:dyDescent="0.25">
      <c r="A44" s="13" t="s">
        <v>1</v>
      </c>
      <c r="B44" s="14"/>
      <c r="C44" s="15"/>
      <c r="D44" s="16"/>
    </row>
    <row r="45" spans="1:4" x14ac:dyDescent="0.25">
      <c r="A45" s="13" t="s">
        <v>25</v>
      </c>
      <c r="B45" s="14"/>
      <c r="C45" s="15"/>
      <c r="D45" s="16"/>
    </row>
    <row r="46" spans="1:4" x14ac:dyDescent="0.25">
      <c r="A46" s="11" t="s">
        <v>15</v>
      </c>
      <c r="B46" s="11"/>
      <c r="C46" s="12">
        <v>8</v>
      </c>
      <c r="D46" s="12"/>
    </row>
    <row r="47" spans="1:4" x14ac:dyDescent="0.25">
      <c r="A47" s="13" t="s">
        <v>48</v>
      </c>
      <c r="B47" s="14"/>
      <c r="C47" s="15"/>
      <c r="D47" s="20"/>
    </row>
    <row r="48" spans="1:4" x14ac:dyDescent="0.25">
      <c r="A48" s="8" t="s">
        <v>3</v>
      </c>
      <c r="B48" s="8"/>
      <c r="C48" s="9">
        <f>SUM(C2,C5,C8,C10,C17,C43,C46)</f>
        <v>245</v>
      </c>
      <c r="D48" s="20"/>
    </row>
    <row r="49" spans="3:4" x14ac:dyDescent="0.25">
      <c r="D49" s="60"/>
    </row>
    <row r="50" spans="3:4" x14ac:dyDescent="0.25">
      <c r="C50" s="61">
        <f>C48/8</f>
        <v>30.625</v>
      </c>
      <c r="D50" s="60" t="s">
        <v>146</v>
      </c>
    </row>
    <row r="51" spans="3:4" x14ac:dyDescent="0.25">
      <c r="C51" s="61"/>
      <c r="D51" s="60"/>
    </row>
  </sheetData>
  <dataValidations count="1">
    <dataValidation type="list" allowBlank="1" showInputMessage="1" showErrorMessage="1" sqref="D3:D4 D6:D7 D11:D16 D9">
      <formula1>"not yet started,started,in-progress,completed,on-hold"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tabSelected="1" zoomScale="85" zoomScaleNormal="85" workbookViewId="0">
      <selection activeCell="I80" sqref="I80"/>
    </sheetView>
  </sheetViews>
  <sheetFormatPr defaultColWidth="11.5703125" defaultRowHeight="14.25" x14ac:dyDescent="0.2"/>
  <cols>
    <col min="1" max="1" width="6" style="26" bestFit="1" customWidth="1"/>
    <col min="2" max="2" width="49" style="26" bestFit="1" customWidth="1"/>
    <col min="3" max="3" width="9.42578125" style="26" bestFit="1" customWidth="1"/>
    <col min="4" max="4" width="7.85546875" style="26" bestFit="1" customWidth="1"/>
    <col min="5" max="5" width="15.140625" style="26" bestFit="1" customWidth="1"/>
    <col min="6" max="6" width="13" style="26" bestFit="1" customWidth="1"/>
    <col min="7" max="7" width="12.28515625" style="26" customWidth="1"/>
    <col min="8" max="8" width="23.140625" style="26" customWidth="1"/>
    <col min="9" max="9" width="16.28515625" style="26" bestFit="1" customWidth="1"/>
    <col min="10" max="10" width="21" style="26" bestFit="1" customWidth="1"/>
    <col min="11" max="11" width="24.28515625" style="26" bestFit="1" customWidth="1"/>
    <col min="12" max="12" width="13" style="26" bestFit="1" customWidth="1"/>
    <col min="13" max="13" width="11.5703125" style="42" bestFit="1" customWidth="1"/>
    <col min="14" max="14" width="8.42578125" style="26" bestFit="1" customWidth="1"/>
    <col min="15" max="16384" width="11.5703125" style="26"/>
  </cols>
  <sheetData>
    <row r="1" spans="1:14" ht="30" customHeight="1" x14ac:dyDescent="0.25">
      <c r="A1" s="8" t="s">
        <v>18</v>
      </c>
      <c r="B1" s="8" t="s">
        <v>44</v>
      </c>
      <c r="C1" s="8" t="s">
        <v>46</v>
      </c>
      <c r="D1" s="9" t="s">
        <v>11</v>
      </c>
      <c r="E1" s="21" t="s">
        <v>23</v>
      </c>
      <c r="F1" s="22" t="s">
        <v>34</v>
      </c>
      <c r="G1" s="23" t="s">
        <v>49</v>
      </c>
      <c r="H1" s="23" t="s">
        <v>22</v>
      </c>
      <c r="I1" s="8" t="s">
        <v>28</v>
      </c>
      <c r="J1" s="24" t="s">
        <v>21</v>
      </c>
      <c r="K1" s="24" t="s">
        <v>31</v>
      </c>
      <c r="L1" s="8" t="s">
        <v>26</v>
      </c>
      <c r="M1" s="25" t="s">
        <v>39</v>
      </c>
      <c r="N1" s="8" t="s">
        <v>6</v>
      </c>
    </row>
    <row r="2" spans="1:14" ht="15" x14ac:dyDescent="0.25">
      <c r="A2" s="27">
        <v>1</v>
      </c>
      <c r="B2" s="27" t="s">
        <v>51</v>
      </c>
      <c r="C2" s="28"/>
      <c r="D2" s="29">
        <f>Estimation!C2</f>
        <v>8</v>
      </c>
      <c r="E2" s="30"/>
      <c r="F2" s="43">
        <f>AVERAGE(F3:F6)</f>
        <v>1</v>
      </c>
      <c r="G2" s="44">
        <v>42234</v>
      </c>
      <c r="H2" s="44">
        <v>42235</v>
      </c>
      <c r="I2" s="45">
        <v>1</v>
      </c>
      <c r="J2" s="44">
        <v>42234</v>
      </c>
      <c r="K2" s="44">
        <v>42235</v>
      </c>
      <c r="L2" s="45">
        <f>NETWORKDAYS(J2,K2)</f>
        <v>2</v>
      </c>
      <c r="M2" s="46">
        <f>NETWORKDAYS(H2,K2)-1</f>
        <v>0</v>
      </c>
      <c r="N2" s="45"/>
    </row>
    <row r="3" spans="1:14" ht="15" x14ac:dyDescent="0.25">
      <c r="A3" s="14">
        <v>1.1000000000000001</v>
      </c>
      <c r="B3" s="13" t="s">
        <v>52</v>
      </c>
      <c r="C3" s="14"/>
      <c r="D3" s="15"/>
      <c r="E3" s="31"/>
      <c r="F3" s="47"/>
      <c r="G3" s="48"/>
      <c r="H3" s="48"/>
      <c r="I3" s="49">
        <f>NETWORKDAYS(G3,H3)</f>
        <v>0</v>
      </c>
      <c r="J3" s="48"/>
      <c r="K3" s="48"/>
      <c r="L3" s="49"/>
      <c r="M3" s="50"/>
      <c r="N3" s="49"/>
    </row>
    <row r="4" spans="1:14" ht="15" x14ac:dyDescent="0.25">
      <c r="A4" s="32" t="s">
        <v>30</v>
      </c>
      <c r="B4" s="14" t="s">
        <v>54</v>
      </c>
      <c r="C4" s="14" t="s">
        <v>8</v>
      </c>
      <c r="D4" s="15"/>
      <c r="E4" s="31"/>
      <c r="F4" s="47">
        <v>1</v>
      </c>
      <c r="G4" s="48">
        <v>42234</v>
      </c>
      <c r="H4" s="48">
        <v>42234</v>
      </c>
      <c r="I4" s="49">
        <f>NETWORKDAYS(G4,H4)</f>
        <v>1</v>
      </c>
      <c r="J4" s="48">
        <v>42234</v>
      </c>
      <c r="K4" s="48">
        <v>42234</v>
      </c>
      <c r="L4" s="49">
        <f>NETWORKDAYS(J4,K4)</f>
        <v>1</v>
      </c>
      <c r="M4" s="51">
        <f>NETWORKDAYS(H4,K4)-1</f>
        <v>0</v>
      </c>
      <c r="N4" s="49"/>
    </row>
    <row r="5" spans="1:14" ht="15" x14ac:dyDescent="0.25">
      <c r="A5" s="14">
        <v>1.2</v>
      </c>
      <c r="B5" s="13" t="s">
        <v>41</v>
      </c>
      <c r="C5" s="14"/>
      <c r="D5" s="15"/>
      <c r="E5" s="31"/>
      <c r="F5" s="47"/>
      <c r="G5" s="48"/>
      <c r="H5" s="48"/>
      <c r="I5" s="49">
        <f>NETWORKDAYS(G5,H5)</f>
        <v>0</v>
      </c>
      <c r="J5" s="48"/>
      <c r="K5" s="48"/>
      <c r="L5" s="49"/>
      <c r="M5" s="51"/>
      <c r="N5" s="49"/>
    </row>
    <row r="6" spans="1:14" ht="15" x14ac:dyDescent="0.25">
      <c r="A6" s="32" t="s">
        <v>37</v>
      </c>
      <c r="B6" s="14" t="s">
        <v>20</v>
      </c>
      <c r="C6" s="14" t="s">
        <v>8</v>
      </c>
      <c r="D6" s="15"/>
      <c r="E6" s="31"/>
      <c r="F6" s="47">
        <v>1</v>
      </c>
      <c r="G6" s="48">
        <v>42235</v>
      </c>
      <c r="H6" s="48">
        <v>42235</v>
      </c>
      <c r="I6" s="49">
        <f>NETWORKDAYS(G6,H6)</f>
        <v>1</v>
      </c>
      <c r="J6" s="48">
        <v>42235</v>
      </c>
      <c r="K6" s="48">
        <v>42235</v>
      </c>
      <c r="L6" s="49">
        <f>NETWORKDAYS(J6,K6)</f>
        <v>1</v>
      </c>
      <c r="M6" s="51">
        <f>NETWORKDAYS(H6,K6)-1</f>
        <v>0</v>
      </c>
      <c r="N6" s="49"/>
    </row>
    <row r="7" spans="1:14" ht="15" x14ac:dyDescent="0.25">
      <c r="A7" s="11">
        <v>2</v>
      </c>
      <c r="B7" s="11" t="s">
        <v>16</v>
      </c>
      <c r="C7" s="33"/>
      <c r="D7" s="12">
        <f>Estimation!C5</f>
        <v>2</v>
      </c>
      <c r="E7" s="34"/>
      <c r="F7" s="43">
        <f>AVERAGE(F8:F12)</f>
        <v>0.140625</v>
      </c>
      <c r="G7" s="44">
        <v>42236</v>
      </c>
      <c r="H7" s="44">
        <v>42236</v>
      </c>
      <c r="I7" s="45">
        <f>D7/8</f>
        <v>0.25</v>
      </c>
      <c r="J7" s="44">
        <v>42235</v>
      </c>
      <c r="K7" s="44"/>
      <c r="L7" s="45"/>
      <c r="M7" s="52"/>
      <c r="N7" s="45"/>
    </row>
    <row r="8" spans="1:14" ht="15" x14ac:dyDescent="0.25">
      <c r="A8" s="14">
        <v>2.2000000000000002</v>
      </c>
      <c r="B8" s="13" t="s">
        <v>50</v>
      </c>
      <c r="C8" s="14"/>
      <c r="D8" s="15"/>
      <c r="E8" s="31"/>
      <c r="F8" s="47"/>
      <c r="G8" s="55"/>
      <c r="H8" s="48"/>
      <c r="I8" s="49">
        <f t="shared" ref="I8:I71" si="0">NETWORKDAYS(G8,H8)</f>
        <v>0</v>
      </c>
      <c r="J8" s="53"/>
      <c r="K8" s="53"/>
      <c r="L8" s="49"/>
      <c r="M8" s="54"/>
      <c r="N8" s="49"/>
    </row>
    <row r="9" spans="1:14" ht="15" x14ac:dyDescent="0.25">
      <c r="A9" s="32" t="s">
        <v>36</v>
      </c>
      <c r="B9" s="14" t="s">
        <v>100</v>
      </c>
      <c r="C9" s="14" t="s">
        <v>159</v>
      </c>
      <c r="D9" s="15"/>
      <c r="E9" s="31"/>
      <c r="F9" s="47">
        <v>0</v>
      </c>
      <c r="G9" s="55"/>
      <c r="H9" s="48"/>
      <c r="I9" s="49">
        <f t="shared" si="0"/>
        <v>0</v>
      </c>
      <c r="J9" s="53"/>
      <c r="K9" s="53"/>
      <c r="L9" s="49"/>
      <c r="M9" s="54"/>
      <c r="N9" s="49"/>
    </row>
    <row r="10" spans="1:14" ht="15" x14ac:dyDescent="0.25">
      <c r="A10" s="32" t="s">
        <v>35</v>
      </c>
      <c r="B10" s="14" t="s">
        <v>99</v>
      </c>
      <c r="C10" s="14" t="s">
        <v>159</v>
      </c>
      <c r="D10" s="15"/>
      <c r="E10" s="31"/>
      <c r="F10" s="47">
        <v>0</v>
      </c>
      <c r="G10" s="55"/>
      <c r="H10" s="48"/>
      <c r="I10" s="49">
        <f t="shared" si="0"/>
        <v>0</v>
      </c>
      <c r="J10" s="53"/>
      <c r="K10" s="53"/>
      <c r="L10" s="49"/>
      <c r="M10" s="54"/>
      <c r="N10" s="49"/>
    </row>
    <row r="11" spans="1:14" ht="15" x14ac:dyDescent="0.25">
      <c r="A11" s="11">
        <v>3</v>
      </c>
      <c r="B11" s="11" t="s">
        <v>68</v>
      </c>
      <c r="C11" s="33"/>
      <c r="D11" s="12">
        <f>Estimation!C8</f>
        <v>2</v>
      </c>
      <c r="E11" s="34"/>
      <c r="F11" s="43">
        <f>AVERAGE(F12:F19)</f>
        <v>6.25E-2</v>
      </c>
      <c r="G11" s="44">
        <v>42236</v>
      </c>
      <c r="H11" s="44">
        <v>42236</v>
      </c>
      <c r="I11" s="45">
        <f>D11/8</f>
        <v>0.25</v>
      </c>
      <c r="J11" s="56"/>
      <c r="K11" s="56"/>
      <c r="L11" s="45"/>
      <c r="M11" s="52"/>
      <c r="N11" s="45"/>
    </row>
    <row r="12" spans="1:14" ht="15" x14ac:dyDescent="0.25">
      <c r="A12" s="32" t="s">
        <v>114</v>
      </c>
      <c r="B12" s="57" t="s">
        <v>70</v>
      </c>
      <c r="C12" s="14" t="s">
        <v>160</v>
      </c>
      <c r="D12" s="15"/>
      <c r="E12" s="31"/>
      <c r="F12" s="47">
        <v>0.5</v>
      </c>
      <c r="G12" s="55"/>
      <c r="H12" s="48"/>
      <c r="I12" s="49">
        <f t="shared" si="0"/>
        <v>0</v>
      </c>
      <c r="J12" s="53"/>
      <c r="K12" s="53"/>
      <c r="L12" s="49"/>
      <c r="M12" s="54"/>
      <c r="N12" s="49"/>
    </row>
    <row r="13" spans="1:14" ht="15" x14ac:dyDescent="0.25">
      <c r="A13" s="11">
        <v>4</v>
      </c>
      <c r="B13" s="11" t="s">
        <v>40</v>
      </c>
      <c r="C13" s="33"/>
      <c r="D13" s="12">
        <f>Estimation!C10</f>
        <v>5</v>
      </c>
      <c r="E13" s="34"/>
      <c r="F13" s="43">
        <f>AVERAGE(F14:F19)</f>
        <v>0</v>
      </c>
      <c r="G13" s="44">
        <v>42236</v>
      </c>
      <c r="H13" s="44">
        <v>42236</v>
      </c>
      <c r="I13" s="45">
        <f>D13/8</f>
        <v>0.625</v>
      </c>
      <c r="J13" s="56"/>
      <c r="K13" s="56"/>
      <c r="L13" s="45"/>
      <c r="M13" s="52"/>
      <c r="N13" s="45"/>
    </row>
    <row r="14" spans="1:14" ht="15" x14ac:dyDescent="0.25">
      <c r="A14" s="14">
        <v>4.0999999999999996</v>
      </c>
      <c r="B14" s="13" t="s">
        <v>65</v>
      </c>
      <c r="C14" s="14" t="s">
        <v>159</v>
      </c>
      <c r="D14" s="35"/>
      <c r="E14" s="36"/>
      <c r="F14" s="47">
        <v>0</v>
      </c>
      <c r="G14" s="55"/>
      <c r="H14" s="48"/>
      <c r="I14" s="49">
        <f t="shared" si="0"/>
        <v>0</v>
      </c>
      <c r="J14" s="53"/>
      <c r="K14" s="53"/>
      <c r="L14" s="49"/>
      <c r="M14" s="54"/>
      <c r="N14" s="49"/>
    </row>
    <row r="15" spans="1:14" ht="15" x14ac:dyDescent="0.25">
      <c r="A15" s="32" t="s">
        <v>115</v>
      </c>
      <c r="B15" s="13" t="s">
        <v>58</v>
      </c>
      <c r="C15" s="14" t="s">
        <v>160</v>
      </c>
      <c r="D15" s="35"/>
      <c r="E15" s="36"/>
      <c r="F15" s="47">
        <v>0</v>
      </c>
      <c r="G15" s="55"/>
      <c r="H15" s="48"/>
      <c r="I15" s="49">
        <f t="shared" si="0"/>
        <v>0</v>
      </c>
      <c r="J15" s="53"/>
      <c r="K15" s="53"/>
      <c r="L15" s="49"/>
      <c r="M15" s="54"/>
      <c r="N15" s="49"/>
    </row>
    <row r="16" spans="1:14" ht="15" x14ac:dyDescent="0.25">
      <c r="A16" s="32" t="s">
        <v>116</v>
      </c>
      <c r="B16" s="13" t="s">
        <v>66</v>
      </c>
      <c r="C16" s="14" t="s">
        <v>160</v>
      </c>
      <c r="D16" s="35"/>
      <c r="E16" s="36"/>
      <c r="F16" s="47">
        <v>0</v>
      </c>
      <c r="G16" s="55"/>
      <c r="H16" s="48"/>
      <c r="I16" s="49">
        <f t="shared" si="0"/>
        <v>0</v>
      </c>
      <c r="J16" s="53"/>
      <c r="K16" s="53"/>
      <c r="L16" s="49"/>
      <c r="M16" s="54"/>
      <c r="N16" s="49"/>
    </row>
    <row r="17" spans="1:14" ht="15" x14ac:dyDescent="0.25">
      <c r="A17" s="32" t="s">
        <v>117</v>
      </c>
      <c r="B17" s="13" t="s">
        <v>60</v>
      </c>
      <c r="C17" s="14" t="s">
        <v>160</v>
      </c>
      <c r="D17" s="35"/>
      <c r="E17" s="36"/>
      <c r="F17" s="47">
        <v>0</v>
      </c>
      <c r="G17" s="55"/>
      <c r="H17" s="48"/>
      <c r="I17" s="49">
        <f t="shared" si="0"/>
        <v>0</v>
      </c>
      <c r="J17" s="53"/>
      <c r="K17" s="53"/>
      <c r="L17" s="49"/>
      <c r="M17" s="54"/>
      <c r="N17" s="49"/>
    </row>
    <row r="18" spans="1:14" ht="15" x14ac:dyDescent="0.25">
      <c r="A18" s="32" t="s">
        <v>118</v>
      </c>
      <c r="B18" s="13" t="s">
        <v>64</v>
      </c>
      <c r="C18" s="14" t="s">
        <v>8</v>
      </c>
      <c r="D18" s="35"/>
      <c r="E18" s="36"/>
      <c r="F18" s="47">
        <v>0</v>
      </c>
      <c r="G18" s="55"/>
      <c r="H18" s="48"/>
      <c r="I18" s="49">
        <f t="shared" si="0"/>
        <v>0</v>
      </c>
      <c r="J18" s="53"/>
      <c r="K18" s="53"/>
      <c r="L18" s="49"/>
      <c r="M18" s="54"/>
      <c r="N18" s="49"/>
    </row>
    <row r="19" spans="1:14" ht="15" x14ac:dyDescent="0.25">
      <c r="A19" s="32" t="s">
        <v>119</v>
      </c>
      <c r="B19" s="13" t="s">
        <v>67</v>
      </c>
      <c r="C19" s="14" t="s">
        <v>8</v>
      </c>
      <c r="D19" s="35"/>
      <c r="E19" s="36"/>
      <c r="F19" s="47">
        <v>0</v>
      </c>
      <c r="G19" s="55"/>
      <c r="H19" s="48"/>
      <c r="I19" s="49">
        <f t="shared" si="0"/>
        <v>0</v>
      </c>
      <c r="J19" s="53"/>
      <c r="K19" s="53"/>
      <c r="L19" s="49"/>
      <c r="M19" s="54"/>
      <c r="N19" s="49"/>
    </row>
    <row r="20" spans="1:14" ht="15" x14ac:dyDescent="0.25">
      <c r="A20" s="11">
        <v>5</v>
      </c>
      <c r="B20" s="11" t="s">
        <v>42</v>
      </c>
      <c r="C20" s="33"/>
      <c r="D20" s="12">
        <f>Estimation!C17</f>
        <v>204</v>
      </c>
      <c r="E20" s="34"/>
      <c r="F20" s="43">
        <f>AVERAGE(F21:F75)</f>
        <v>0</v>
      </c>
      <c r="G20" s="44">
        <v>42237</v>
      </c>
      <c r="H20" s="44">
        <v>42270</v>
      </c>
      <c r="I20" s="45">
        <f t="shared" si="0"/>
        <v>24</v>
      </c>
      <c r="J20" s="56"/>
      <c r="K20" s="56"/>
      <c r="L20" s="45"/>
      <c r="M20" s="52"/>
      <c r="N20" s="45"/>
    </row>
    <row r="21" spans="1:14" ht="15" x14ac:dyDescent="0.25">
      <c r="A21" s="14">
        <v>5.0999999999999996</v>
      </c>
      <c r="B21" s="13" t="s">
        <v>91</v>
      </c>
      <c r="C21" s="14"/>
      <c r="D21" s="35"/>
      <c r="E21" s="36"/>
      <c r="F21" s="47"/>
      <c r="G21" s="55"/>
      <c r="H21" s="48"/>
      <c r="I21" s="49">
        <f t="shared" si="0"/>
        <v>0</v>
      </c>
      <c r="J21" s="53"/>
      <c r="K21" s="53"/>
      <c r="L21" s="49"/>
      <c r="M21" s="54"/>
      <c r="N21" s="49"/>
    </row>
    <row r="22" spans="1:14" ht="15" x14ac:dyDescent="0.25">
      <c r="A22" s="14">
        <v>5.0999999999999996</v>
      </c>
      <c r="B22" s="14" t="s">
        <v>105</v>
      </c>
      <c r="C22" s="14"/>
      <c r="D22" s="35"/>
      <c r="E22" s="36"/>
      <c r="F22" s="47">
        <v>0</v>
      </c>
      <c r="G22" s="55"/>
      <c r="H22" s="48"/>
      <c r="I22" s="49">
        <f t="shared" si="0"/>
        <v>0</v>
      </c>
      <c r="J22" s="53"/>
      <c r="K22" s="53"/>
      <c r="L22" s="49"/>
      <c r="M22" s="54"/>
      <c r="N22" s="49"/>
    </row>
    <row r="23" spans="1:14" ht="15" x14ac:dyDescent="0.25">
      <c r="A23" s="14">
        <v>5.0999999999999996</v>
      </c>
      <c r="B23" s="14" t="s">
        <v>106</v>
      </c>
      <c r="C23" s="14"/>
      <c r="D23" s="35"/>
      <c r="E23" s="36"/>
      <c r="F23" s="47">
        <v>0</v>
      </c>
      <c r="G23" s="55"/>
      <c r="H23" s="48"/>
      <c r="I23" s="49">
        <f t="shared" si="0"/>
        <v>0</v>
      </c>
      <c r="J23" s="53"/>
      <c r="K23" s="53"/>
      <c r="L23" s="49"/>
      <c r="M23" s="54"/>
      <c r="N23" s="49"/>
    </row>
    <row r="24" spans="1:14" ht="15" x14ac:dyDescent="0.25">
      <c r="A24" s="14">
        <v>5.2</v>
      </c>
      <c r="B24" s="13" t="s">
        <v>92</v>
      </c>
      <c r="C24" s="14"/>
      <c r="D24" s="35"/>
      <c r="E24" s="36"/>
      <c r="F24" s="47"/>
      <c r="G24" s="55"/>
      <c r="H24" s="48"/>
      <c r="I24" s="49">
        <f t="shared" si="0"/>
        <v>0</v>
      </c>
      <c r="J24" s="53"/>
      <c r="K24" s="53"/>
      <c r="L24" s="49"/>
      <c r="M24" s="54"/>
      <c r="N24" s="49"/>
    </row>
    <row r="25" spans="1:14" ht="15" x14ac:dyDescent="0.25">
      <c r="A25" s="14">
        <v>5.2</v>
      </c>
      <c r="B25" s="14" t="s">
        <v>108</v>
      </c>
      <c r="C25" s="14"/>
      <c r="D25" s="35"/>
      <c r="E25" s="36"/>
      <c r="F25" s="47">
        <v>0</v>
      </c>
      <c r="G25" s="55"/>
      <c r="H25" s="48"/>
      <c r="I25" s="49">
        <f t="shared" si="0"/>
        <v>0</v>
      </c>
      <c r="J25" s="53"/>
      <c r="K25" s="53"/>
      <c r="L25" s="49"/>
      <c r="M25" s="54"/>
      <c r="N25" s="49"/>
    </row>
    <row r="26" spans="1:14" ht="15" x14ac:dyDescent="0.25">
      <c r="A26" s="14">
        <v>5.2</v>
      </c>
      <c r="B26" s="14" t="s">
        <v>109</v>
      </c>
      <c r="C26" s="14"/>
      <c r="D26" s="35"/>
      <c r="E26" s="36"/>
      <c r="F26" s="47">
        <v>0</v>
      </c>
      <c r="G26" s="55"/>
      <c r="H26" s="48"/>
      <c r="I26" s="49">
        <f t="shared" si="0"/>
        <v>0</v>
      </c>
      <c r="J26" s="53"/>
      <c r="K26" s="53"/>
      <c r="L26" s="49"/>
      <c r="M26" s="54"/>
      <c r="N26" s="49"/>
    </row>
    <row r="27" spans="1:14" ht="15" x14ac:dyDescent="0.25">
      <c r="A27" s="14">
        <v>5.3</v>
      </c>
      <c r="B27" s="18" t="s">
        <v>71</v>
      </c>
      <c r="C27" s="14"/>
      <c r="D27" s="35"/>
      <c r="E27" s="36"/>
      <c r="F27" s="47"/>
      <c r="G27" s="55"/>
      <c r="H27" s="48"/>
      <c r="I27" s="49">
        <f t="shared" si="0"/>
        <v>0</v>
      </c>
      <c r="J27" s="53"/>
      <c r="K27" s="53"/>
      <c r="L27" s="49"/>
      <c r="M27" s="54"/>
      <c r="N27" s="49"/>
    </row>
    <row r="28" spans="1:14" ht="15" x14ac:dyDescent="0.25">
      <c r="A28" s="14">
        <v>5.3</v>
      </c>
      <c r="B28" s="17" t="s">
        <v>90</v>
      </c>
      <c r="C28" s="14"/>
      <c r="D28" s="35"/>
      <c r="E28" s="36"/>
      <c r="F28" s="47">
        <v>0</v>
      </c>
      <c r="G28" s="55"/>
      <c r="H28" s="48"/>
      <c r="I28" s="49">
        <f t="shared" si="0"/>
        <v>0</v>
      </c>
      <c r="J28" s="53"/>
      <c r="K28" s="53"/>
      <c r="L28" s="49"/>
      <c r="M28" s="54"/>
      <c r="N28" s="49"/>
    </row>
    <row r="29" spans="1:14" ht="15" x14ac:dyDescent="0.25">
      <c r="A29" s="32" t="s">
        <v>120</v>
      </c>
      <c r="B29" s="18" t="s">
        <v>72</v>
      </c>
      <c r="C29" s="14"/>
      <c r="D29" s="35"/>
      <c r="E29" s="36"/>
      <c r="F29" s="47"/>
      <c r="G29" s="55"/>
      <c r="H29" s="48"/>
      <c r="I29" s="49">
        <f t="shared" si="0"/>
        <v>0</v>
      </c>
      <c r="J29" s="53"/>
      <c r="K29" s="53"/>
      <c r="L29" s="49"/>
      <c r="M29" s="54"/>
      <c r="N29" s="49"/>
    </row>
    <row r="30" spans="1:14" ht="15" x14ac:dyDescent="0.25">
      <c r="A30" s="32" t="s">
        <v>120</v>
      </c>
      <c r="B30" s="17" t="s">
        <v>90</v>
      </c>
      <c r="C30" s="14"/>
      <c r="D30" s="35"/>
      <c r="E30" s="36"/>
      <c r="F30" s="47">
        <v>0</v>
      </c>
      <c r="G30" s="55"/>
      <c r="H30" s="48"/>
      <c r="I30" s="49">
        <f t="shared" si="0"/>
        <v>0</v>
      </c>
      <c r="J30" s="53"/>
      <c r="K30" s="53"/>
      <c r="L30" s="49"/>
      <c r="M30" s="54"/>
      <c r="N30" s="49"/>
    </row>
    <row r="31" spans="1:14" ht="15" x14ac:dyDescent="0.25">
      <c r="A31" s="32" t="s">
        <v>121</v>
      </c>
      <c r="B31" s="18" t="s">
        <v>73</v>
      </c>
      <c r="C31" s="14"/>
      <c r="D31" s="35"/>
      <c r="E31" s="36"/>
      <c r="F31" s="47"/>
      <c r="G31" s="55"/>
      <c r="H31" s="48"/>
      <c r="I31" s="49">
        <f t="shared" si="0"/>
        <v>0</v>
      </c>
      <c r="J31" s="53"/>
      <c r="K31" s="53"/>
      <c r="L31" s="49"/>
      <c r="M31" s="54"/>
      <c r="N31" s="49"/>
    </row>
    <row r="32" spans="1:14" ht="15" x14ac:dyDescent="0.25">
      <c r="A32" s="32" t="s">
        <v>121</v>
      </c>
      <c r="B32" s="17" t="s">
        <v>90</v>
      </c>
      <c r="C32" s="14"/>
      <c r="D32" s="35"/>
      <c r="E32" s="36"/>
      <c r="F32" s="47">
        <v>0</v>
      </c>
      <c r="G32" s="55"/>
      <c r="H32" s="48"/>
      <c r="I32" s="49">
        <f t="shared" si="0"/>
        <v>0</v>
      </c>
      <c r="J32" s="53"/>
      <c r="K32" s="53"/>
      <c r="L32" s="49"/>
      <c r="M32" s="54"/>
      <c r="N32" s="49"/>
    </row>
    <row r="33" spans="1:14" ht="15" x14ac:dyDescent="0.25">
      <c r="A33" s="32" t="s">
        <v>122</v>
      </c>
      <c r="B33" s="18" t="s">
        <v>74</v>
      </c>
      <c r="C33" s="14"/>
      <c r="D33" s="35"/>
      <c r="E33" s="36"/>
      <c r="F33" s="47"/>
      <c r="G33" s="55"/>
      <c r="H33" s="48"/>
      <c r="I33" s="49">
        <f t="shared" si="0"/>
        <v>0</v>
      </c>
      <c r="J33" s="53"/>
      <c r="K33" s="53"/>
      <c r="L33" s="49"/>
      <c r="M33" s="54"/>
      <c r="N33" s="49"/>
    </row>
    <row r="34" spans="1:14" ht="15" x14ac:dyDescent="0.25">
      <c r="A34" s="32" t="s">
        <v>122</v>
      </c>
      <c r="B34" s="17" t="s">
        <v>90</v>
      </c>
      <c r="C34" s="14"/>
      <c r="D34" s="35"/>
      <c r="E34" s="36"/>
      <c r="F34" s="47">
        <v>0</v>
      </c>
      <c r="G34" s="55"/>
      <c r="H34" s="48"/>
      <c r="I34" s="49">
        <f t="shared" si="0"/>
        <v>0</v>
      </c>
      <c r="J34" s="53"/>
      <c r="K34" s="53"/>
      <c r="L34" s="49"/>
      <c r="M34" s="54"/>
      <c r="N34" s="49"/>
    </row>
    <row r="35" spans="1:14" ht="15" x14ac:dyDescent="0.25">
      <c r="A35" s="14">
        <v>5.7</v>
      </c>
      <c r="B35" s="18" t="s">
        <v>75</v>
      </c>
      <c r="C35" s="14"/>
      <c r="D35" s="35"/>
      <c r="E35" s="36"/>
      <c r="F35" s="47"/>
      <c r="G35" s="55"/>
      <c r="H35" s="48"/>
      <c r="I35" s="49">
        <f t="shared" si="0"/>
        <v>0</v>
      </c>
      <c r="J35" s="53"/>
      <c r="K35" s="53"/>
      <c r="L35" s="49"/>
      <c r="M35" s="54"/>
      <c r="N35" s="49"/>
    </row>
    <row r="36" spans="1:14" ht="15" x14ac:dyDescent="0.25">
      <c r="A36" s="14">
        <v>5.7</v>
      </c>
      <c r="B36" s="17" t="s">
        <v>90</v>
      </c>
      <c r="C36" s="14"/>
      <c r="D36" s="35"/>
      <c r="E36" s="36"/>
      <c r="F36" s="47">
        <v>0</v>
      </c>
      <c r="G36" s="55"/>
      <c r="H36" s="48"/>
      <c r="I36" s="49">
        <f t="shared" si="0"/>
        <v>0</v>
      </c>
      <c r="J36" s="53"/>
      <c r="K36" s="53"/>
      <c r="L36" s="49"/>
      <c r="M36" s="54"/>
      <c r="N36" s="49"/>
    </row>
    <row r="37" spans="1:14" ht="15" x14ac:dyDescent="0.25">
      <c r="A37" s="32" t="s">
        <v>123</v>
      </c>
      <c r="B37" s="18" t="s">
        <v>76</v>
      </c>
      <c r="C37" s="14"/>
      <c r="D37" s="35"/>
      <c r="E37" s="36"/>
      <c r="F37" s="47"/>
      <c r="G37" s="55"/>
      <c r="H37" s="48"/>
      <c r="I37" s="49">
        <f t="shared" si="0"/>
        <v>0</v>
      </c>
      <c r="J37" s="53"/>
      <c r="K37" s="53"/>
      <c r="L37" s="49"/>
      <c r="M37" s="54"/>
      <c r="N37" s="49"/>
    </row>
    <row r="38" spans="1:14" ht="15" x14ac:dyDescent="0.25">
      <c r="A38" s="32" t="s">
        <v>13</v>
      </c>
      <c r="B38" s="17" t="s">
        <v>90</v>
      </c>
      <c r="C38" s="14"/>
      <c r="D38" s="35"/>
      <c r="E38" s="36"/>
      <c r="F38" s="47">
        <v>0</v>
      </c>
      <c r="G38" s="55"/>
      <c r="H38" s="48"/>
      <c r="I38" s="49">
        <f t="shared" si="0"/>
        <v>0</v>
      </c>
      <c r="J38" s="53"/>
      <c r="K38" s="53"/>
      <c r="L38" s="49"/>
      <c r="M38" s="54"/>
      <c r="N38" s="49"/>
    </row>
    <row r="39" spans="1:14" ht="15" x14ac:dyDescent="0.25">
      <c r="A39" s="32" t="s">
        <v>124</v>
      </c>
      <c r="B39" s="18" t="s">
        <v>77</v>
      </c>
      <c r="C39" s="14"/>
      <c r="D39" s="35"/>
      <c r="E39" s="36"/>
      <c r="F39" s="47"/>
      <c r="G39" s="55"/>
      <c r="H39" s="48"/>
      <c r="I39" s="49">
        <f t="shared" si="0"/>
        <v>0</v>
      </c>
      <c r="J39" s="53"/>
      <c r="K39" s="53"/>
      <c r="L39" s="49"/>
      <c r="M39" s="54"/>
      <c r="N39" s="49"/>
    </row>
    <row r="40" spans="1:14" ht="15" x14ac:dyDescent="0.25">
      <c r="A40" s="32" t="s">
        <v>33</v>
      </c>
      <c r="B40" s="17" t="s">
        <v>90</v>
      </c>
      <c r="C40" s="14"/>
      <c r="D40" s="35"/>
      <c r="E40" s="36"/>
      <c r="F40" s="47">
        <v>0</v>
      </c>
      <c r="G40" s="55"/>
      <c r="H40" s="48"/>
      <c r="I40" s="49">
        <f t="shared" si="0"/>
        <v>0</v>
      </c>
      <c r="J40" s="53"/>
      <c r="K40" s="53"/>
      <c r="L40" s="49"/>
      <c r="M40" s="54"/>
      <c r="N40" s="49"/>
    </row>
    <row r="41" spans="1:14" ht="15" x14ac:dyDescent="0.25">
      <c r="A41" s="32" t="s">
        <v>125</v>
      </c>
      <c r="B41" s="18" t="s">
        <v>78</v>
      </c>
      <c r="C41" s="14"/>
      <c r="D41" s="35"/>
      <c r="E41" s="36"/>
      <c r="F41" s="47"/>
      <c r="G41" s="55"/>
      <c r="H41" s="48"/>
      <c r="I41" s="49">
        <f t="shared" si="0"/>
        <v>0</v>
      </c>
      <c r="J41" s="53"/>
      <c r="K41" s="53"/>
      <c r="L41" s="49"/>
      <c r="M41" s="54"/>
      <c r="N41" s="49"/>
    </row>
    <row r="42" spans="1:14" ht="15" x14ac:dyDescent="0.25">
      <c r="A42" s="32" t="s">
        <v>147</v>
      </c>
      <c r="B42" s="17" t="s">
        <v>90</v>
      </c>
      <c r="C42" s="14"/>
      <c r="D42" s="35"/>
      <c r="E42" s="36"/>
      <c r="F42" s="47">
        <v>0</v>
      </c>
      <c r="G42" s="55"/>
      <c r="H42" s="48"/>
      <c r="I42" s="49">
        <f t="shared" si="0"/>
        <v>0</v>
      </c>
      <c r="J42" s="53"/>
      <c r="K42" s="53"/>
      <c r="L42" s="49"/>
      <c r="M42" s="54"/>
      <c r="N42" s="49"/>
    </row>
    <row r="43" spans="1:14" ht="15" x14ac:dyDescent="0.25">
      <c r="A43" s="32" t="s">
        <v>126</v>
      </c>
      <c r="B43" s="18" t="s">
        <v>79</v>
      </c>
      <c r="C43" s="14"/>
      <c r="D43" s="35"/>
      <c r="E43" s="36"/>
      <c r="F43" s="47"/>
      <c r="G43" s="55"/>
      <c r="H43" s="48"/>
      <c r="I43" s="49">
        <f t="shared" si="0"/>
        <v>0</v>
      </c>
      <c r="J43" s="53"/>
      <c r="K43" s="53"/>
      <c r="L43" s="49"/>
      <c r="M43" s="54"/>
      <c r="N43" s="49"/>
    </row>
    <row r="44" spans="1:14" ht="15" x14ac:dyDescent="0.25">
      <c r="A44" s="32" t="s">
        <v>148</v>
      </c>
      <c r="B44" s="17" t="s">
        <v>90</v>
      </c>
      <c r="C44" s="14"/>
      <c r="D44" s="35"/>
      <c r="E44" s="36"/>
      <c r="F44" s="47">
        <v>0</v>
      </c>
      <c r="G44" s="55"/>
      <c r="H44" s="48"/>
      <c r="I44" s="49">
        <f t="shared" si="0"/>
        <v>0</v>
      </c>
      <c r="J44" s="53"/>
      <c r="K44" s="53"/>
      <c r="L44" s="49"/>
      <c r="M44" s="54"/>
      <c r="N44" s="49"/>
    </row>
    <row r="45" spans="1:14" ht="15" x14ac:dyDescent="0.25">
      <c r="A45" s="32" t="s">
        <v>127</v>
      </c>
      <c r="B45" s="18" t="s">
        <v>80</v>
      </c>
      <c r="C45" s="14"/>
      <c r="D45" s="35"/>
      <c r="E45" s="36"/>
      <c r="F45" s="47"/>
      <c r="G45" s="55"/>
      <c r="H45" s="48"/>
      <c r="I45" s="49">
        <f t="shared" si="0"/>
        <v>0</v>
      </c>
      <c r="J45" s="53"/>
      <c r="K45" s="53"/>
      <c r="L45" s="49"/>
      <c r="M45" s="54"/>
      <c r="N45" s="49"/>
    </row>
    <row r="46" spans="1:14" ht="15" x14ac:dyDescent="0.25">
      <c r="A46" s="32" t="s">
        <v>149</v>
      </c>
      <c r="B46" s="17" t="s">
        <v>90</v>
      </c>
      <c r="C46" s="14"/>
      <c r="D46" s="35"/>
      <c r="E46" s="36"/>
      <c r="F46" s="47">
        <v>0</v>
      </c>
      <c r="G46" s="55"/>
      <c r="H46" s="48"/>
      <c r="I46" s="49">
        <f t="shared" si="0"/>
        <v>0</v>
      </c>
      <c r="J46" s="53"/>
      <c r="K46" s="53"/>
      <c r="L46" s="49"/>
      <c r="M46" s="54"/>
      <c r="N46" s="49"/>
    </row>
    <row r="47" spans="1:14" ht="15" x14ac:dyDescent="0.25">
      <c r="A47" s="32" t="s">
        <v>128</v>
      </c>
      <c r="B47" s="18" t="s">
        <v>81</v>
      </c>
      <c r="C47" s="14"/>
      <c r="D47" s="35"/>
      <c r="E47" s="36"/>
      <c r="F47" s="47"/>
      <c r="G47" s="55"/>
      <c r="H47" s="48"/>
      <c r="I47" s="49">
        <f t="shared" si="0"/>
        <v>0</v>
      </c>
      <c r="J47" s="53"/>
      <c r="K47" s="53"/>
      <c r="L47" s="49"/>
      <c r="M47" s="54"/>
      <c r="N47" s="49"/>
    </row>
    <row r="48" spans="1:14" ht="15" x14ac:dyDescent="0.25">
      <c r="A48" s="32" t="s">
        <v>150</v>
      </c>
      <c r="B48" s="17" t="s">
        <v>90</v>
      </c>
      <c r="C48" s="14"/>
      <c r="D48" s="35"/>
      <c r="E48" s="36"/>
      <c r="F48" s="47">
        <v>0</v>
      </c>
      <c r="G48" s="55"/>
      <c r="H48" s="48"/>
      <c r="I48" s="49">
        <f t="shared" si="0"/>
        <v>0</v>
      </c>
      <c r="J48" s="53"/>
      <c r="K48" s="53"/>
      <c r="L48" s="49"/>
      <c r="M48" s="54"/>
      <c r="N48" s="49"/>
    </row>
    <row r="49" spans="1:14" ht="15" x14ac:dyDescent="0.25">
      <c r="A49" s="14">
        <v>5.14</v>
      </c>
      <c r="B49" s="18" t="s">
        <v>82</v>
      </c>
      <c r="C49" s="14"/>
      <c r="D49" s="35"/>
      <c r="E49" s="36"/>
      <c r="F49" s="47"/>
      <c r="G49" s="55"/>
      <c r="H49" s="48"/>
      <c r="I49" s="49">
        <f t="shared" si="0"/>
        <v>0</v>
      </c>
      <c r="J49" s="53"/>
      <c r="K49" s="53"/>
      <c r="L49" s="49"/>
      <c r="M49" s="54"/>
      <c r="N49" s="49"/>
    </row>
    <row r="50" spans="1:14" ht="15" x14ac:dyDescent="0.25">
      <c r="A50" s="14" t="s">
        <v>151</v>
      </c>
      <c r="B50" s="17" t="s">
        <v>90</v>
      </c>
      <c r="C50" s="14"/>
      <c r="D50" s="35"/>
      <c r="E50" s="36"/>
      <c r="F50" s="47">
        <v>0</v>
      </c>
      <c r="G50" s="55"/>
      <c r="H50" s="48"/>
      <c r="I50" s="49">
        <f t="shared" si="0"/>
        <v>0</v>
      </c>
      <c r="J50" s="53"/>
      <c r="K50" s="53"/>
      <c r="L50" s="49"/>
      <c r="M50" s="54"/>
      <c r="N50" s="49"/>
    </row>
    <row r="51" spans="1:14" ht="15" x14ac:dyDescent="0.25">
      <c r="A51" s="32" t="s">
        <v>129</v>
      </c>
      <c r="B51" s="18" t="s">
        <v>83</v>
      </c>
      <c r="C51" s="14"/>
      <c r="D51" s="35"/>
      <c r="E51" s="36"/>
      <c r="F51" s="47"/>
      <c r="G51" s="55"/>
      <c r="H51" s="48"/>
      <c r="I51" s="49">
        <f t="shared" si="0"/>
        <v>0</v>
      </c>
      <c r="J51" s="53"/>
      <c r="K51" s="53"/>
      <c r="L51" s="49"/>
      <c r="M51" s="54"/>
      <c r="N51" s="49"/>
    </row>
    <row r="52" spans="1:14" ht="15" x14ac:dyDescent="0.25">
      <c r="A52" s="32" t="s">
        <v>152</v>
      </c>
      <c r="B52" s="17" t="s">
        <v>90</v>
      </c>
      <c r="C52" s="14"/>
      <c r="D52" s="35"/>
      <c r="E52" s="36"/>
      <c r="F52" s="47">
        <v>0</v>
      </c>
      <c r="G52" s="55"/>
      <c r="H52" s="48"/>
      <c r="I52" s="49">
        <f t="shared" si="0"/>
        <v>0</v>
      </c>
      <c r="J52" s="53"/>
      <c r="K52" s="53"/>
      <c r="L52" s="49"/>
      <c r="M52" s="54"/>
      <c r="N52" s="49"/>
    </row>
    <row r="53" spans="1:14" ht="15" x14ac:dyDescent="0.25">
      <c r="A53" s="32" t="s">
        <v>130</v>
      </c>
      <c r="B53" s="18" t="s">
        <v>84</v>
      </c>
      <c r="C53" s="14"/>
      <c r="D53" s="35"/>
      <c r="E53" s="36"/>
      <c r="F53" s="47"/>
      <c r="G53" s="55"/>
      <c r="H53" s="48"/>
      <c r="I53" s="49">
        <f t="shared" si="0"/>
        <v>0</v>
      </c>
      <c r="J53" s="53"/>
      <c r="K53" s="53"/>
      <c r="L53" s="49"/>
      <c r="M53" s="54"/>
      <c r="N53" s="49"/>
    </row>
    <row r="54" spans="1:14" ht="15" x14ac:dyDescent="0.25">
      <c r="A54" s="32" t="s">
        <v>153</v>
      </c>
      <c r="B54" s="17" t="s">
        <v>90</v>
      </c>
      <c r="C54" s="14"/>
      <c r="D54" s="35"/>
      <c r="E54" s="36"/>
      <c r="F54" s="47">
        <v>0</v>
      </c>
      <c r="G54" s="55"/>
      <c r="H54" s="48"/>
      <c r="I54" s="49">
        <f t="shared" si="0"/>
        <v>0</v>
      </c>
      <c r="J54" s="53"/>
      <c r="K54" s="53"/>
      <c r="L54" s="49"/>
      <c r="M54" s="54"/>
      <c r="N54" s="49"/>
    </row>
    <row r="55" spans="1:14" ht="15" x14ac:dyDescent="0.25">
      <c r="A55" s="32" t="s">
        <v>131</v>
      </c>
      <c r="B55" s="18" t="s">
        <v>85</v>
      </c>
      <c r="C55" s="14"/>
      <c r="D55" s="35"/>
      <c r="E55" s="36"/>
      <c r="F55" s="47"/>
      <c r="G55" s="55"/>
      <c r="H55" s="48"/>
      <c r="I55" s="49">
        <f t="shared" si="0"/>
        <v>0</v>
      </c>
      <c r="J55" s="53"/>
      <c r="K55" s="53"/>
      <c r="L55" s="49"/>
      <c r="M55" s="54"/>
      <c r="N55" s="49"/>
    </row>
    <row r="56" spans="1:14" ht="15" x14ac:dyDescent="0.25">
      <c r="A56" s="32" t="s">
        <v>154</v>
      </c>
      <c r="B56" s="17" t="s">
        <v>90</v>
      </c>
      <c r="C56" s="14"/>
      <c r="D56" s="35"/>
      <c r="E56" s="36"/>
      <c r="F56" s="47">
        <v>0</v>
      </c>
      <c r="G56" s="55"/>
      <c r="H56" s="48"/>
      <c r="I56" s="49">
        <f t="shared" si="0"/>
        <v>0</v>
      </c>
      <c r="J56" s="53"/>
      <c r="K56" s="53"/>
      <c r="L56" s="49"/>
      <c r="M56" s="54"/>
      <c r="N56" s="49"/>
    </row>
    <row r="57" spans="1:14" ht="15" x14ac:dyDescent="0.25">
      <c r="A57" s="32" t="s">
        <v>132</v>
      </c>
      <c r="B57" s="18" t="s">
        <v>86</v>
      </c>
      <c r="C57" s="14"/>
      <c r="D57" s="35"/>
      <c r="E57" s="36"/>
      <c r="F57" s="47"/>
      <c r="G57" s="55"/>
      <c r="H57" s="48"/>
      <c r="I57" s="49">
        <f t="shared" si="0"/>
        <v>0</v>
      </c>
      <c r="J57" s="53"/>
      <c r="K57" s="53"/>
      <c r="L57" s="49"/>
      <c r="M57" s="54"/>
      <c r="N57" s="49"/>
    </row>
    <row r="58" spans="1:14" ht="15" x14ac:dyDescent="0.25">
      <c r="A58" s="32" t="s">
        <v>156</v>
      </c>
      <c r="B58" s="17" t="s">
        <v>90</v>
      </c>
      <c r="C58" s="14"/>
      <c r="D58" s="35"/>
      <c r="E58" s="36"/>
      <c r="F58" s="47">
        <v>0</v>
      </c>
      <c r="G58" s="55"/>
      <c r="H58" s="48"/>
      <c r="I58" s="49">
        <f t="shared" si="0"/>
        <v>0</v>
      </c>
      <c r="J58" s="53"/>
      <c r="K58" s="53"/>
      <c r="L58" s="49"/>
      <c r="M58" s="54"/>
      <c r="N58" s="49"/>
    </row>
    <row r="59" spans="1:14" ht="15" x14ac:dyDescent="0.25">
      <c r="A59" s="32" t="s">
        <v>133</v>
      </c>
      <c r="B59" s="18" t="s">
        <v>87</v>
      </c>
      <c r="C59" s="14"/>
      <c r="D59" s="35"/>
      <c r="E59" s="36"/>
      <c r="F59" s="47"/>
      <c r="G59" s="55"/>
      <c r="H59" s="48"/>
      <c r="I59" s="49">
        <f t="shared" si="0"/>
        <v>0</v>
      </c>
      <c r="J59" s="53"/>
      <c r="K59" s="53"/>
      <c r="L59" s="49"/>
      <c r="M59" s="54"/>
      <c r="N59" s="49"/>
    </row>
    <row r="60" spans="1:14" ht="15" x14ac:dyDescent="0.25">
      <c r="A60" s="32" t="s">
        <v>155</v>
      </c>
      <c r="B60" s="17" t="s">
        <v>90</v>
      </c>
      <c r="C60" s="14"/>
      <c r="D60" s="35"/>
      <c r="E60" s="36"/>
      <c r="F60" s="47">
        <v>0</v>
      </c>
      <c r="G60" s="55"/>
      <c r="H60" s="48"/>
      <c r="I60" s="49">
        <f t="shared" si="0"/>
        <v>0</v>
      </c>
      <c r="J60" s="53"/>
      <c r="K60" s="53"/>
      <c r="L60" s="49"/>
      <c r="M60" s="54"/>
      <c r="N60" s="49"/>
    </row>
    <row r="61" spans="1:14" ht="15" x14ac:dyDescent="0.25">
      <c r="A61" s="32" t="s">
        <v>134</v>
      </c>
      <c r="B61" s="18" t="s">
        <v>88</v>
      </c>
      <c r="C61" s="14"/>
      <c r="D61" s="35"/>
      <c r="E61" s="36"/>
      <c r="F61" s="47"/>
      <c r="G61" s="55"/>
      <c r="H61" s="48"/>
      <c r="I61" s="49">
        <f t="shared" si="0"/>
        <v>0</v>
      </c>
      <c r="J61" s="53"/>
      <c r="K61" s="53"/>
      <c r="L61" s="49"/>
      <c r="M61" s="54"/>
      <c r="N61" s="49"/>
    </row>
    <row r="62" spans="1:14" ht="15" x14ac:dyDescent="0.25">
      <c r="A62" s="32" t="s">
        <v>157</v>
      </c>
      <c r="B62" s="17" t="s">
        <v>90</v>
      </c>
      <c r="C62" s="14"/>
      <c r="D62" s="35"/>
      <c r="E62" s="36"/>
      <c r="F62" s="47">
        <v>0</v>
      </c>
      <c r="G62" s="55"/>
      <c r="H62" s="48"/>
      <c r="I62" s="49">
        <f t="shared" si="0"/>
        <v>0</v>
      </c>
      <c r="J62" s="53"/>
      <c r="K62" s="53"/>
      <c r="L62" s="49"/>
      <c r="M62" s="54"/>
      <c r="N62" s="49"/>
    </row>
    <row r="63" spans="1:14" ht="15" x14ac:dyDescent="0.25">
      <c r="A63" s="32" t="s">
        <v>135</v>
      </c>
      <c r="B63" s="18" t="s">
        <v>89</v>
      </c>
      <c r="C63" s="14"/>
      <c r="D63" s="35"/>
      <c r="E63" s="36"/>
      <c r="F63" s="47"/>
      <c r="G63" s="55"/>
      <c r="H63" s="48"/>
      <c r="I63" s="49">
        <f t="shared" si="0"/>
        <v>0</v>
      </c>
      <c r="J63" s="53"/>
      <c r="K63" s="53"/>
      <c r="L63" s="49"/>
      <c r="M63" s="54"/>
      <c r="N63" s="49"/>
    </row>
    <row r="64" spans="1:14" ht="15" x14ac:dyDescent="0.25">
      <c r="A64" s="32" t="s">
        <v>158</v>
      </c>
      <c r="B64" s="17" t="s">
        <v>90</v>
      </c>
      <c r="C64" s="14"/>
      <c r="D64" s="35"/>
      <c r="E64" s="36"/>
      <c r="F64" s="47">
        <v>0</v>
      </c>
      <c r="G64" s="55"/>
      <c r="H64" s="48"/>
      <c r="I64" s="49">
        <f t="shared" si="0"/>
        <v>0</v>
      </c>
      <c r="J64" s="53"/>
      <c r="K64" s="53"/>
      <c r="L64" s="49"/>
      <c r="M64" s="54"/>
      <c r="N64" s="49"/>
    </row>
    <row r="65" spans="1:14" ht="15" x14ac:dyDescent="0.25">
      <c r="A65" s="14">
        <v>5.22</v>
      </c>
      <c r="B65" s="13" t="s">
        <v>93</v>
      </c>
      <c r="C65" s="14"/>
      <c r="D65" s="35"/>
      <c r="E65" s="36"/>
      <c r="F65" s="47"/>
      <c r="G65" s="55"/>
      <c r="H65" s="48"/>
      <c r="I65" s="49">
        <f t="shared" si="0"/>
        <v>0</v>
      </c>
      <c r="J65" s="53"/>
      <c r="K65" s="53"/>
      <c r="L65" s="49"/>
      <c r="M65" s="54"/>
      <c r="N65" s="49"/>
    </row>
    <row r="66" spans="1:14" ht="15" x14ac:dyDescent="0.25">
      <c r="A66" s="14" t="s">
        <v>138</v>
      </c>
      <c r="B66" s="17" t="s">
        <v>101</v>
      </c>
      <c r="C66" s="14"/>
      <c r="D66" s="35"/>
      <c r="E66" s="36"/>
      <c r="F66" s="47">
        <v>0</v>
      </c>
      <c r="G66" s="55"/>
      <c r="H66" s="48"/>
      <c r="I66" s="49">
        <f t="shared" si="0"/>
        <v>0</v>
      </c>
      <c r="J66" s="53"/>
      <c r="K66" s="53"/>
      <c r="L66" s="49"/>
      <c r="M66" s="54"/>
      <c r="N66" s="49"/>
    </row>
    <row r="67" spans="1:14" ht="15" x14ac:dyDescent="0.25">
      <c r="A67" s="14" t="s">
        <v>139</v>
      </c>
      <c r="B67" s="17" t="s">
        <v>102</v>
      </c>
      <c r="C67" s="14"/>
      <c r="D67" s="35"/>
      <c r="E67" s="36"/>
      <c r="F67" s="47">
        <v>0</v>
      </c>
      <c r="G67" s="55"/>
      <c r="H67" s="48"/>
      <c r="I67" s="49">
        <f t="shared" si="0"/>
        <v>0</v>
      </c>
      <c r="J67" s="53"/>
      <c r="K67" s="53"/>
      <c r="L67" s="49"/>
      <c r="M67" s="54"/>
      <c r="N67" s="49"/>
    </row>
    <row r="68" spans="1:14" ht="15" x14ac:dyDescent="0.25">
      <c r="A68" s="14" t="s">
        <v>140</v>
      </c>
      <c r="B68" s="17" t="s">
        <v>103</v>
      </c>
      <c r="C68" s="14"/>
      <c r="D68" s="35"/>
      <c r="E68" s="36"/>
      <c r="F68" s="47">
        <v>0</v>
      </c>
      <c r="G68" s="55"/>
      <c r="H68" s="48"/>
      <c r="I68" s="49">
        <f t="shared" si="0"/>
        <v>0</v>
      </c>
      <c r="J68" s="53"/>
      <c r="K68" s="53"/>
      <c r="L68" s="49"/>
      <c r="M68" s="54"/>
      <c r="N68" s="49"/>
    </row>
    <row r="69" spans="1:14" ht="15" x14ac:dyDescent="0.25">
      <c r="A69" s="14" t="s">
        <v>141</v>
      </c>
      <c r="B69" s="17" t="s">
        <v>104</v>
      </c>
      <c r="C69" s="14"/>
      <c r="D69" s="35"/>
      <c r="E69" s="36"/>
      <c r="F69" s="47">
        <v>0</v>
      </c>
      <c r="G69" s="55"/>
      <c r="H69" s="48"/>
      <c r="I69" s="49">
        <f t="shared" si="0"/>
        <v>0</v>
      </c>
      <c r="J69" s="53"/>
      <c r="K69" s="53"/>
      <c r="L69" s="49"/>
      <c r="M69" s="54"/>
      <c r="N69" s="49"/>
    </row>
    <row r="70" spans="1:14" ht="15" x14ac:dyDescent="0.25">
      <c r="A70" s="32" t="s">
        <v>136</v>
      </c>
      <c r="B70" s="13" t="s">
        <v>95</v>
      </c>
      <c r="C70" s="14"/>
      <c r="D70" s="35"/>
      <c r="E70" s="36"/>
      <c r="F70" s="47"/>
      <c r="G70" s="55"/>
      <c r="H70" s="48"/>
      <c r="I70" s="49">
        <f t="shared" si="0"/>
        <v>0</v>
      </c>
      <c r="J70" s="53"/>
      <c r="K70" s="53"/>
      <c r="L70" s="49"/>
      <c r="M70" s="54"/>
      <c r="N70" s="49"/>
    </row>
    <row r="71" spans="1:14" ht="15" x14ac:dyDescent="0.25">
      <c r="A71" s="32" t="s">
        <v>142</v>
      </c>
      <c r="B71" s="14" t="s">
        <v>110</v>
      </c>
      <c r="C71" s="14"/>
      <c r="D71" s="35"/>
      <c r="E71" s="36"/>
      <c r="F71" s="47">
        <v>0</v>
      </c>
      <c r="G71" s="55"/>
      <c r="H71" s="48"/>
      <c r="I71" s="49">
        <f t="shared" si="0"/>
        <v>0</v>
      </c>
      <c r="J71" s="53"/>
      <c r="K71" s="53"/>
      <c r="L71" s="49"/>
      <c r="M71" s="54"/>
      <c r="N71" s="49"/>
    </row>
    <row r="72" spans="1:14" ht="15" x14ac:dyDescent="0.25">
      <c r="A72" s="32" t="s">
        <v>143</v>
      </c>
      <c r="B72" s="14" t="s">
        <v>111</v>
      </c>
      <c r="C72" s="14"/>
      <c r="D72" s="35"/>
      <c r="E72" s="36"/>
      <c r="F72" s="47">
        <v>0</v>
      </c>
      <c r="G72" s="55"/>
      <c r="H72" s="48"/>
      <c r="I72" s="49">
        <f t="shared" ref="I72:I85" si="1">NETWORKDAYS(G72,H72)</f>
        <v>0</v>
      </c>
      <c r="J72" s="53"/>
      <c r="K72" s="53"/>
      <c r="L72" s="49"/>
      <c r="M72" s="54"/>
      <c r="N72" s="49"/>
    </row>
    <row r="73" spans="1:14" ht="15" x14ac:dyDescent="0.25">
      <c r="A73" s="32" t="s">
        <v>144</v>
      </c>
      <c r="B73" s="14" t="s">
        <v>112</v>
      </c>
      <c r="C73" s="14"/>
      <c r="D73" s="35"/>
      <c r="E73" s="36"/>
      <c r="F73" s="47">
        <v>0</v>
      </c>
      <c r="G73" s="55"/>
      <c r="H73" s="48"/>
      <c r="I73" s="49">
        <f t="shared" si="1"/>
        <v>0</v>
      </c>
      <c r="J73" s="53"/>
      <c r="K73" s="53"/>
      <c r="L73" s="49"/>
      <c r="M73" s="54"/>
      <c r="N73" s="49"/>
    </row>
    <row r="74" spans="1:14" ht="15" x14ac:dyDescent="0.25">
      <c r="A74" s="32" t="s">
        <v>137</v>
      </c>
      <c r="B74" s="13" t="s">
        <v>98</v>
      </c>
      <c r="C74" s="14"/>
      <c r="D74" s="35"/>
      <c r="E74" s="36"/>
      <c r="F74" s="47"/>
      <c r="G74" s="55"/>
      <c r="H74" s="48"/>
      <c r="I74" s="49">
        <f t="shared" si="1"/>
        <v>0</v>
      </c>
      <c r="J74" s="53"/>
      <c r="K74" s="53"/>
      <c r="L74" s="49"/>
      <c r="M74" s="54"/>
      <c r="N74" s="49"/>
    </row>
    <row r="75" spans="1:14" ht="15" x14ac:dyDescent="0.25">
      <c r="A75" s="32" t="s">
        <v>145</v>
      </c>
      <c r="B75" s="14" t="s">
        <v>113</v>
      </c>
      <c r="C75" s="14"/>
      <c r="D75" s="35"/>
      <c r="E75" s="36"/>
      <c r="F75" s="47">
        <v>0</v>
      </c>
      <c r="G75" s="55"/>
      <c r="H75" s="48"/>
      <c r="I75" s="49">
        <f t="shared" si="1"/>
        <v>0</v>
      </c>
      <c r="J75" s="53"/>
      <c r="K75" s="53"/>
      <c r="L75" s="49"/>
      <c r="M75" s="54"/>
      <c r="N75" s="49"/>
    </row>
    <row r="76" spans="1:14" ht="15" x14ac:dyDescent="0.25">
      <c r="A76" s="11">
        <v>6</v>
      </c>
      <c r="B76" s="11" t="s">
        <v>24</v>
      </c>
      <c r="C76" s="33"/>
      <c r="D76" s="12">
        <f>Estimation!C43</f>
        <v>16</v>
      </c>
      <c r="E76" s="34"/>
      <c r="F76" s="43">
        <f>AVERAGE(F77:F79)</f>
        <v>0</v>
      </c>
      <c r="G76" s="44">
        <v>42271</v>
      </c>
      <c r="H76" s="44">
        <v>42273</v>
      </c>
      <c r="I76" s="45">
        <f t="shared" si="1"/>
        <v>2</v>
      </c>
      <c r="J76" s="56"/>
      <c r="K76" s="56"/>
      <c r="L76" s="45"/>
      <c r="M76" s="52"/>
      <c r="N76" s="45"/>
    </row>
    <row r="77" spans="1:14" ht="15" x14ac:dyDescent="0.25">
      <c r="A77" s="14">
        <v>6.1</v>
      </c>
      <c r="B77" s="13" t="s">
        <v>1</v>
      </c>
      <c r="C77" s="14"/>
      <c r="D77" s="15"/>
      <c r="E77" s="31"/>
      <c r="F77" s="47"/>
      <c r="G77" s="55"/>
      <c r="H77" s="48"/>
      <c r="I77" s="49">
        <f t="shared" si="1"/>
        <v>0</v>
      </c>
      <c r="J77" s="53"/>
      <c r="K77" s="53"/>
      <c r="L77" s="49"/>
      <c r="M77" s="54"/>
      <c r="N77" s="49"/>
    </row>
    <row r="78" spans="1:14" ht="15" x14ac:dyDescent="0.25">
      <c r="A78" s="32" t="s">
        <v>5</v>
      </c>
      <c r="B78" s="14" t="s">
        <v>165</v>
      </c>
      <c r="C78" s="14"/>
      <c r="D78" s="15"/>
      <c r="E78" s="31"/>
      <c r="F78" s="47">
        <v>0</v>
      </c>
      <c r="G78" s="55"/>
      <c r="H78" s="48"/>
      <c r="I78" s="49">
        <f t="shared" si="1"/>
        <v>0</v>
      </c>
      <c r="J78" s="53"/>
      <c r="K78" s="53"/>
      <c r="L78" s="49"/>
      <c r="M78" s="54"/>
      <c r="N78" s="49"/>
    </row>
    <row r="79" spans="1:14" ht="15" x14ac:dyDescent="0.25">
      <c r="A79" s="32" t="s">
        <v>4</v>
      </c>
      <c r="B79" s="14" t="s">
        <v>29</v>
      </c>
      <c r="C79" s="14"/>
      <c r="D79" s="15"/>
      <c r="E79" s="31"/>
      <c r="F79" s="47">
        <v>0</v>
      </c>
      <c r="G79" s="55"/>
      <c r="H79" s="48"/>
      <c r="I79" s="49">
        <f t="shared" si="1"/>
        <v>0</v>
      </c>
      <c r="J79" s="53"/>
      <c r="K79" s="53"/>
      <c r="L79" s="49"/>
      <c r="M79" s="54"/>
      <c r="N79" s="49"/>
    </row>
    <row r="80" spans="1:14" ht="15" x14ac:dyDescent="0.25">
      <c r="A80" s="68">
        <v>7</v>
      </c>
      <c r="B80" s="68" t="s">
        <v>168</v>
      </c>
      <c r="C80" s="67"/>
      <c r="D80" s="77"/>
      <c r="E80" s="70"/>
      <c r="F80" s="78"/>
      <c r="G80" s="79"/>
      <c r="H80" s="79"/>
      <c r="I80" s="80">
        <v>1</v>
      </c>
      <c r="J80" s="81"/>
      <c r="K80" s="81"/>
      <c r="L80" s="80"/>
      <c r="M80" s="76"/>
      <c r="N80" s="80"/>
    </row>
    <row r="81" spans="1:14" ht="15" x14ac:dyDescent="0.25">
      <c r="A81" s="14">
        <v>7.1</v>
      </c>
      <c r="B81" s="13" t="s">
        <v>166</v>
      </c>
      <c r="C81" s="14"/>
      <c r="D81" s="15"/>
      <c r="E81" s="31"/>
      <c r="F81" s="47">
        <v>0</v>
      </c>
      <c r="G81" s="55"/>
      <c r="H81" s="48"/>
      <c r="I81" s="49">
        <f t="shared" ref="I81" si="2">NETWORKDAYS(G81,H81)</f>
        <v>0</v>
      </c>
      <c r="J81" s="53"/>
      <c r="K81" s="53"/>
      <c r="L81" s="49"/>
      <c r="M81" s="54"/>
      <c r="N81" s="49"/>
    </row>
    <row r="82" spans="1:14" s="82" customFormat="1" ht="14.25" customHeight="1" x14ac:dyDescent="0.25">
      <c r="A82" s="13">
        <v>7.2</v>
      </c>
      <c r="B82" s="13" t="s">
        <v>167</v>
      </c>
      <c r="C82" s="14"/>
      <c r="D82" s="15"/>
      <c r="E82" s="31"/>
      <c r="F82" s="47"/>
      <c r="G82" s="55"/>
      <c r="H82" s="48"/>
      <c r="I82" s="49"/>
      <c r="J82" s="53"/>
      <c r="K82" s="53"/>
      <c r="L82" s="49"/>
      <c r="M82" s="54"/>
      <c r="N82" s="49"/>
    </row>
    <row r="83" spans="1:14" ht="15" x14ac:dyDescent="0.25">
      <c r="A83" s="67">
        <v>8</v>
      </c>
      <c r="B83" s="68" t="s">
        <v>15</v>
      </c>
      <c r="C83" s="67"/>
      <c r="D83" s="69"/>
      <c r="E83" s="70"/>
      <c r="F83" s="71">
        <v>0</v>
      </c>
      <c r="G83" s="72"/>
      <c r="H83" s="73"/>
      <c r="I83" s="74">
        <v>1</v>
      </c>
      <c r="J83" s="75"/>
      <c r="K83" s="75"/>
      <c r="L83" s="74"/>
      <c r="M83" s="76"/>
      <c r="N83" s="74"/>
    </row>
    <row r="84" spans="1:14" ht="15" x14ac:dyDescent="0.25">
      <c r="A84" s="32" t="s">
        <v>169</v>
      </c>
      <c r="B84" s="13" t="s">
        <v>2</v>
      </c>
      <c r="C84" s="14"/>
      <c r="D84" s="15"/>
      <c r="E84" s="31"/>
      <c r="F84" s="47">
        <v>0</v>
      </c>
      <c r="G84" s="55"/>
      <c r="H84" s="48"/>
      <c r="I84" s="49">
        <f t="shared" si="1"/>
        <v>0</v>
      </c>
      <c r="J84" s="53"/>
      <c r="K84" s="53"/>
      <c r="L84" s="49"/>
      <c r="M84" s="54"/>
      <c r="N84" s="49"/>
    </row>
    <row r="85" spans="1:14" ht="15" x14ac:dyDescent="0.25">
      <c r="A85" s="32" t="s">
        <v>170</v>
      </c>
      <c r="B85" s="13" t="s">
        <v>45</v>
      </c>
      <c r="C85" s="14"/>
      <c r="D85" s="15"/>
      <c r="E85" s="31"/>
      <c r="F85" s="47">
        <v>0</v>
      </c>
      <c r="G85" s="55"/>
      <c r="H85" s="55"/>
      <c r="I85" s="49">
        <f t="shared" si="1"/>
        <v>0</v>
      </c>
      <c r="J85" s="53"/>
      <c r="K85" s="53"/>
      <c r="L85" s="49"/>
      <c r="M85" s="54"/>
      <c r="N85" s="49"/>
    </row>
    <row r="86" spans="1:14" ht="15" x14ac:dyDescent="0.25">
      <c r="A86" s="8"/>
      <c r="B86" s="8" t="s">
        <v>3</v>
      </c>
      <c r="C86" s="37"/>
      <c r="D86" s="9"/>
      <c r="E86" s="38"/>
      <c r="F86" s="39"/>
      <c r="G86" s="40"/>
      <c r="H86" s="40"/>
      <c r="I86" s="62">
        <f>SUM(I2,I7,I11,I13,I20,I76,I80,I83)</f>
        <v>30.125</v>
      </c>
      <c r="J86" s="41"/>
      <c r="K86" s="41"/>
      <c r="L86" s="37"/>
      <c r="M86" s="25"/>
      <c r="N86" s="37"/>
    </row>
  </sheetData>
  <dataValidations count="2">
    <dataValidation type="custom" allowBlank="1" showInputMessage="1" showErrorMessage="1" sqref="C1:C2 C7 C13 C20 C76 C86:C65534 C11 C80">
      <formula1>"High"</formula1>
    </dataValidation>
    <dataValidation type="list" allowBlank="1" showInputMessage="1" showErrorMessage="1" sqref="C3:C6 C14:C19 C8:C10 C12 C21:C75 C77:C79 C81:C85">
      <formula1>"High,Medium,Low"</formula1>
    </dataValidation>
  </dataValidations>
  <pageMargins left="0.75" right="0.75" top="1" bottom="1" header="0.5" footer="0.5"/>
  <pageSetup paperSize="9" orientation="portrait" horizontalDpi="300" verticalDpi="300"/>
  <headerFooter alignWithMargins="0"/>
  <ignoredErrors>
    <ignoredError sqref="F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Normal="100" workbookViewId="0">
      <selection activeCell="B7" sqref="B7"/>
    </sheetView>
  </sheetViews>
  <sheetFormatPr defaultColWidth="11.5703125" defaultRowHeight="11.25" customHeight="1" x14ac:dyDescent="0.2"/>
  <cols>
    <col min="1" max="1" width="21.42578125" style="3" bestFit="1" customWidth="1"/>
    <col min="2" max="2" width="6.7109375" style="3" bestFit="1" customWidth="1"/>
    <col min="3" max="6" width="11.5703125" style="3" customWidth="1"/>
    <col min="7" max="16384" width="11.5703125" style="3"/>
  </cols>
  <sheetData>
    <row r="1" spans="1:3" x14ac:dyDescent="0.2">
      <c r="A1" s="1" t="s">
        <v>12</v>
      </c>
      <c r="B1" s="1" t="s">
        <v>10</v>
      </c>
      <c r="C1" s="2"/>
    </row>
    <row r="2" spans="1:3" x14ac:dyDescent="0.2">
      <c r="A2" s="4" t="s">
        <v>51</v>
      </c>
      <c r="B2" s="7">
        <v>0.05</v>
      </c>
      <c r="C2" s="2"/>
    </row>
    <row r="3" spans="1:3" x14ac:dyDescent="0.2">
      <c r="A3" s="4" t="s">
        <v>16</v>
      </c>
      <c r="B3" s="7">
        <v>0.05</v>
      </c>
      <c r="C3" s="2"/>
    </row>
    <row r="4" spans="1:3" x14ac:dyDescent="0.2">
      <c r="A4" s="4" t="s">
        <v>69</v>
      </c>
      <c r="B4" s="7">
        <v>0.05</v>
      </c>
      <c r="C4" s="2"/>
    </row>
    <row r="5" spans="1:3" x14ac:dyDescent="0.2">
      <c r="A5" s="4" t="s">
        <v>40</v>
      </c>
      <c r="B5" s="7">
        <v>0.1</v>
      </c>
      <c r="C5" s="2"/>
    </row>
    <row r="6" spans="1:3" x14ac:dyDescent="0.2">
      <c r="A6" s="4" t="s">
        <v>42</v>
      </c>
      <c r="B6" s="7">
        <v>0.6</v>
      </c>
      <c r="C6" s="2"/>
    </row>
    <row r="7" spans="1:3" x14ac:dyDescent="0.2">
      <c r="A7" s="4" t="s">
        <v>24</v>
      </c>
      <c r="B7" s="7">
        <v>0.1</v>
      </c>
      <c r="C7" s="2"/>
    </row>
    <row r="8" spans="1:3" x14ac:dyDescent="0.2">
      <c r="A8" s="4" t="s">
        <v>15</v>
      </c>
      <c r="B8" s="7">
        <v>0.05</v>
      </c>
      <c r="C8" s="2"/>
    </row>
    <row r="9" spans="1:3" x14ac:dyDescent="0.2">
      <c r="A9" s="1" t="s">
        <v>3</v>
      </c>
      <c r="B9" s="6">
        <f>SUM(B2:B8)</f>
        <v>1</v>
      </c>
      <c r="C9" s="2"/>
    </row>
    <row r="10" spans="1:3" x14ac:dyDescent="0.2">
      <c r="A10" s="5"/>
      <c r="B10" s="5"/>
      <c r="C10" s="2"/>
    </row>
  </sheetData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Estimation</vt:lpstr>
      <vt:lpstr>Plan</vt:lpstr>
      <vt:lpstr>Guidelines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Catacutan, Sheena Marie Suzzane A</dc:creator>
  <cp:lastModifiedBy>W7admin</cp:lastModifiedBy>
  <dcterms:created xsi:type="dcterms:W3CDTF">2015-08-19T08:32:39Z</dcterms:created>
  <dcterms:modified xsi:type="dcterms:W3CDTF">2015-08-21T06:38:04Z</dcterms:modified>
</cp:coreProperties>
</file>