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mc:AlternateContent xmlns:mc="http://schemas.openxmlformats.org/markup-compatibility/2006">
    <mc:Choice Requires="x15">
      <x15ac:absPath xmlns:x15ac="http://schemas.microsoft.com/office/spreadsheetml/2010/11/ac" url="/Users/francescoorma99/Desktop/Francesco/Start2Impact/Excel 1/"/>
    </mc:Choice>
  </mc:AlternateContent>
  <xr:revisionPtr revIDLastSave="0" documentId="13_ncr:1_{62F0655D-91D5-9C4D-A3D7-E85048C2A17B}" xr6:coauthVersionLast="47" xr6:coauthVersionMax="47" xr10:uidLastSave="{00000000-0000-0000-0000-000000000000}"/>
  <bookViews>
    <workbookView xWindow="17160" yWindow="940" windowWidth="16880" windowHeight="19640" activeTab="4" xr2:uid="{00000000-000D-0000-FFFF-FFFF00000000}"/>
  </bookViews>
  <sheets>
    <sheet name="Tourism Travel Agency" sheetId="1" r:id="rId1"/>
    <sheet name="Pivot Table" sheetId="6" r:id="rId2"/>
    <sheet name="Question" sheetId="3" r:id="rId3"/>
    <sheet name="Data" sheetId="4" r:id="rId4"/>
    <sheet name="Region" sheetId="5" r:id="rId5"/>
  </sheets>
  <calcPr calcId="191029"/>
  <pivotCaches>
    <pivotCache cacheId="4"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NbL18Ib9CRgGTJqsVTAIzFHaLBgNX1o6Rm9n0tYqthA="/>
    </ext>
  </extLst>
</workbook>
</file>

<file path=xl/calcChain.xml><?xml version="1.0" encoding="utf-8"?>
<calcChain xmlns="http://schemas.openxmlformats.org/spreadsheetml/2006/main">
  <c r="F26" i="1" l="1"/>
  <c r="F25" i="1"/>
  <c r="F24" i="1"/>
  <c r="F23" i="1"/>
  <c r="F22" i="1"/>
  <c r="F21" i="1"/>
  <c r="F20" i="1"/>
  <c r="F19" i="1"/>
  <c r="F18" i="1"/>
  <c r="F17" i="1"/>
  <c r="F16" i="1"/>
  <c r="F15" i="1"/>
  <c r="F14" i="1"/>
  <c r="F13" i="1"/>
  <c r="F12" i="1"/>
  <c r="F11" i="1"/>
  <c r="F10" i="1"/>
  <c r="F9" i="1"/>
  <c r="F8" i="1"/>
  <c r="F7" i="1"/>
  <c r="F6" i="1"/>
  <c r="F5" i="1"/>
  <c r="F4" i="1"/>
  <c r="F3" i="1"/>
  <c r="F2" i="1"/>
  <c r="J11" i="1"/>
  <c r="J7" i="1"/>
  <c r="J6" i="1" l="1"/>
  <c r="G26" i="1"/>
  <c r="G25" i="1"/>
  <c r="G24" i="1"/>
  <c r="G23" i="1"/>
  <c r="G22" i="1"/>
  <c r="G21" i="1"/>
  <c r="G20" i="1"/>
  <c r="G19" i="1"/>
  <c r="G18" i="1"/>
  <c r="G17" i="1"/>
  <c r="J16" i="1"/>
  <c r="G16" i="1"/>
  <c r="J15" i="1"/>
  <c r="G15" i="1"/>
  <c r="J14" i="1"/>
  <c r="G14" i="1"/>
  <c r="J13" i="1"/>
  <c r="G13" i="1"/>
  <c r="J12" i="1"/>
  <c r="G12" i="1"/>
  <c r="G11" i="1"/>
  <c r="G10" i="1"/>
  <c r="G9" i="1"/>
  <c r="G8" i="1"/>
  <c r="G7" i="1"/>
  <c r="G6" i="1"/>
  <c r="G5" i="1"/>
  <c r="G4" i="1"/>
  <c r="G3" i="1"/>
  <c r="G2" i="1"/>
</calcChain>
</file>

<file path=xl/sharedStrings.xml><?xml version="1.0" encoding="utf-8"?>
<sst xmlns="http://schemas.openxmlformats.org/spreadsheetml/2006/main" count="215" uniqueCount="72">
  <si>
    <t>Costa Rica</t>
  </si>
  <si>
    <t>Ecuador</t>
  </si>
  <si>
    <t>Bahamas</t>
  </si>
  <si>
    <t>Austria</t>
  </si>
  <si>
    <t>South Andros</t>
  </si>
  <si>
    <t>Vienna</t>
  </si>
  <si>
    <t># Receipt</t>
  </si>
  <si>
    <t>Destination</t>
  </si>
  <si>
    <t>Spain</t>
  </si>
  <si>
    <t>Italy</t>
  </si>
  <si>
    <t>Month</t>
  </si>
  <si>
    <t>January</t>
  </si>
  <si>
    <t>February</t>
  </si>
  <si>
    <t>March</t>
  </si>
  <si>
    <t>April</t>
  </si>
  <si>
    <t>May</t>
  </si>
  <si>
    <t>June</t>
  </si>
  <si>
    <t>July</t>
  </si>
  <si>
    <t>August</t>
  </si>
  <si>
    <t>September</t>
  </si>
  <si>
    <t>November</t>
  </si>
  <si>
    <t>December</t>
  </si>
  <si>
    <t>Receipt Amount</t>
  </si>
  <si>
    <t>Type</t>
  </si>
  <si>
    <t>Region</t>
  </si>
  <si>
    <t>Amount</t>
  </si>
  <si>
    <t>Question</t>
  </si>
  <si>
    <t>Answer</t>
  </si>
  <si>
    <t>What’s the name of this piece of paper?</t>
  </si>
  <si>
    <t>What is a non-empty column in this sheet?</t>
  </si>
  <si>
    <t>What is a non-blank line in this sheet?</t>
  </si>
  <si>
    <t>What is a non-empty cell in this sheet?</t>
  </si>
  <si>
    <t>What is the total sales for the whole year?  (Use a function to determine it)</t>
  </si>
  <si>
    <t>What is the total sales for the month of June? (use a function here too)</t>
  </si>
  <si>
    <t>Sort rows in order from highest to lowest amount. What is the destination at row 15?</t>
  </si>
  <si>
    <t>Use conditional formatting and highlight all values greater than 2000 in the amounts column.</t>
  </si>
  <si>
    <t>How many values are highlighted?</t>
  </si>
  <si>
    <t>How many trips have been made to the Bahamas? (number of sales) (Use a function)</t>
  </si>
  <si>
    <t>How many sales were made for Ecuador in April? (number of sales) (Use a similar formula but slightly more complex)</t>
  </si>
  <si>
    <t>How many solo trips (sum of the amount) were made in April?</t>
  </si>
  <si>
    <t>What is the average amount of a receipt? (Use a function to calculate it)</t>
  </si>
  <si>
    <t>What is the average amount of a receipt if we only consider receipts over €200? You can round the result to two decimal places.</t>
  </si>
  <si>
    <t>What is the average amount of a receipt if we only consider receipts under €1000? You can round the result to two decimal places.</t>
  </si>
  <si>
    <t>As you will see, the Region column is empty. However, we have added city data in the second sheet. Use a function to populate the City column with data from the second sheet.</t>
  </si>
  <si>
    <t>Add a column to the right of Region and call it Amount. Then add a function that gives us a result for each row so that any amount greater than €500 returns the value "High", and any amount less of this figure returns the value "Low".</t>
  </si>
  <si>
    <t>Create a PivotTable and add it in a third sheet. Add months in rows, types in columns and the amount of receipt in values. What is the type that has had more sales? (Leave the table here so we will be able to see it)</t>
  </si>
  <si>
    <t>Enter a chart (the one you think is best) to view sales on a monthly basis.</t>
  </si>
  <si>
    <t>Looking at the chart, can you say in which month there were more sales?</t>
  </si>
  <si>
    <t>Tourism Travel Agency</t>
  </si>
  <si>
    <t>Coulmn A</t>
  </si>
  <si>
    <t>Row 1</t>
  </si>
  <si>
    <t>Cell H4</t>
  </si>
  <si>
    <t>Austria (look at question 7)</t>
  </si>
  <si>
    <t>Ok red values</t>
  </si>
  <si>
    <t>Ok see formula column Region</t>
  </si>
  <si>
    <t>Ok see formula column Amount</t>
  </si>
  <si>
    <t>Group travel (see PivotTable)</t>
  </si>
  <si>
    <t>Ok see PivotTable</t>
  </si>
  <si>
    <t>Lake Garda</t>
  </si>
  <si>
    <t>Catalonia</t>
  </si>
  <si>
    <t>National Park Manuel Antonio</t>
  </si>
  <si>
    <t>Galápagos Islands</t>
  </si>
  <si>
    <t>Country</t>
  </si>
  <si>
    <t>October</t>
  </si>
  <si>
    <t>Type x Month</t>
  </si>
  <si>
    <t>Types</t>
  </si>
  <si>
    <t>Months</t>
  </si>
  <si>
    <t>Group</t>
  </si>
  <si>
    <t>Work</t>
  </si>
  <si>
    <t>Solitary</t>
  </si>
  <si>
    <t>Total</t>
  </si>
  <si>
    <t>Couple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</si>
</sst>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 #,##0.00"/>
    <numFmt numFmtId="165" formatCode="d/m/yyyy"/>
  </numFmts>
  <fonts count="10" x14ac:knownFonts="1">
    <font>
      <sz val="10"/>
      <color rgb="FF000000"/>
      <name val="Arial"/>
      <scheme val="minor"/>
    </font>
    <font>
      <b/>
      <sz val="10"/>
      <color theme="1"/>
      <name val="Arial"/>
      <family val="2"/>
    </font>
    <font>
      <sz val="10"/>
      <color theme="1"/>
      <name val="Calibri"/>
      <family val="2"/>
    </font>
    <font>
      <sz val="10"/>
      <color theme="1"/>
      <name val="Arial"/>
      <family val="2"/>
    </font>
    <font>
      <sz val="10"/>
      <color rgb="FF2C3643"/>
      <name val="Arial"/>
      <family val="2"/>
    </font>
    <font>
      <sz val="10"/>
      <color theme="1"/>
      <name val="Arial"/>
      <family val="2"/>
      <scheme val="minor"/>
    </font>
    <font>
      <sz val="10"/>
      <color rgb="FF000000"/>
      <name val="Arial"/>
      <family val="2"/>
    </font>
    <font>
      <i/>
      <sz val="10"/>
      <color rgb="FF000000"/>
      <name val="Arial"/>
      <family val="2"/>
      <scheme val="minor"/>
    </font>
    <font>
      <sz val="9"/>
      <color theme="1"/>
      <name val="Arial"/>
      <family val="2"/>
      <scheme val="minor"/>
    </font>
    <font>
      <sz val="1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2" borderId="1" xfId="0" applyFont="1" applyFill="1" applyBorder="1"/>
    <xf numFmtId="0" fontId="3" fillId="0" borderId="0" xfId="0" applyFont="1"/>
    <xf numFmtId="164" fontId="3" fillId="2" borderId="1" xfId="0" applyNumberFormat="1" applyFont="1" applyFill="1" applyBorder="1" applyAlignment="1">
      <alignment horizontal="right"/>
    </xf>
    <xf numFmtId="164" fontId="3" fillId="0" borderId="0" xfId="0" applyNumberFormat="1" applyFont="1"/>
    <xf numFmtId="9" fontId="2" fillId="0" borderId="0" xfId="0" applyNumberFormat="1" applyFont="1"/>
    <xf numFmtId="165" fontId="3" fillId="0" borderId="0" xfId="0" applyNumberFormat="1" applyFont="1"/>
    <xf numFmtId="164" fontId="2" fillId="0" borderId="0" xfId="0" applyNumberFormat="1" applyFont="1"/>
    <xf numFmtId="0" fontId="4" fillId="2" borderId="1" xfId="0" applyFont="1" applyFill="1" applyBorder="1"/>
    <xf numFmtId="0" fontId="5" fillId="0" borderId="0" xfId="0" applyFont="1"/>
    <xf numFmtId="164" fontId="3" fillId="0" borderId="0" xfId="0" applyNumberFormat="1" applyFont="1" applyAlignment="1">
      <alignment horizontal="right"/>
    </xf>
    <xf numFmtId="0" fontId="6" fillId="0" borderId="0" xfId="0" applyFont="1"/>
    <xf numFmtId="0" fontId="3" fillId="3" borderId="1" xfId="0" applyFont="1" applyFill="1" applyBorder="1" applyAlignment="1">
      <alignment horizontal="right"/>
    </xf>
    <xf numFmtId="0" fontId="3" fillId="3" borderId="1" xfId="0" applyFont="1" applyFill="1" applyBorder="1"/>
    <xf numFmtId="164" fontId="3" fillId="3" borderId="1" xfId="0" applyNumberFormat="1" applyFont="1" applyFill="1" applyBorder="1" applyAlignment="1">
      <alignment horizontal="right"/>
    </xf>
    <xf numFmtId="0" fontId="6" fillId="3" borderId="1" xfId="0" applyFont="1" applyFill="1" applyBorder="1"/>
    <xf numFmtId="0" fontId="0" fillId="0" borderId="0" xfId="0" pivotButton="1"/>
    <xf numFmtId="0" fontId="0" fillId="0" borderId="0" xfId="0" applyAlignment="1">
      <alignment horizontal="left"/>
    </xf>
    <xf numFmtId="0" fontId="7" fillId="0" borderId="0" xfId="0" pivotButton="1" applyFont="1"/>
    <xf numFmtId="0" fontId="8" fillId="0" borderId="0" xfId="0" applyFont="1"/>
    <xf numFmtId="0" fontId="9" fillId="0" borderId="1" xfId="0" applyFont="1" applyBorder="1"/>
  </cellXfs>
  <cellStyles count="1">
    <cellStyle name="Normale" xfId="0" builtinId="0"/>
  </cellStyles>
  <dxfs count="71">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b val="0"/>
      </font>
    </dxf>
    <dxf>
      <font>
        <i/>
      </font>
    </dxf>
    <dxf>
      <font>
        <i/>
        <family val="2"/>
      </font>
    </dxf>
    <dxf>
      <font>
        <color rgb="FF9C0006"/>
      </font>
      <fill>
        <patternFill patternType="solid">
          <fgColor rgb="FFFFC7CE"/>
          <bgColor rgb="FFFFC7CE"/>
        </patternFill>
      </fill>
    </dxf>
    <dxf>
      <font>
        <color rgb="FF9C0006"/>
      </font>
      <fill>
        <patternFill>
          <bgColor rgb="FFFFC7CE"/>
        </patternFill>
      </fill>
    </dxf>
    <dxf>
      <font>
        <i/>
        <family val="2"/>
      </font>
    </dxf>
    <dxf>
      <font>
        <i/>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[Excel-Basic.xlsx]Pivot Table!Tabella_pivot1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Couple</c:v>
                </c:pt>
              </c:strCache>
            </c:strRef>
          </c:tx>
          <c:spPr>
            <a:solidFill>
              <a:schemeClr val="accent1"/>
            </a:solidFill>
            <a:ln>
              <a:noFill/>
            </a:ln>
            <a:effectLst/>
          </c:spPr>
          <c:invertIfNegative val="0"/>
          <c:cat>
            <c:strRef>
              <c:f>'Pivot Table'!$A$5:$A$16</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Table'!$B$5:$B$16</c:f>
              <c:numCache>
                <c:formatCode>General</c:formatCode>
                <c:ptCount val="11"/>
                <c:pt idx="1">
                  <c:v>500</c:v>
                </c:pt>
                <c:pt idx="2">
                  <c:v>2100</c:v>
                </c:pt>
                <c:pt idx="3">
                  <c:v>2572</c:v>
                </c:pt>
                <c:pt idx="4">
                  <c:v>223.31</c:v>
                </c:pt>
                <c:pt idx="5">
                  <c:v>1910</c:v>
                </c:pt>
                <c:pt idx="8">
                  <c:v>199.64</c:v>
                </c:pt>
                <c:pt idx="10">
                  <c:v>139.11000000000001</c:v>
                </c:pt>
              </c:numCache>
            </c:numRef>
          </c:val>
          <c:extLst>
            <c:ext xmlns:c16="http://schemas.microsoft.com/office/drawing/2014/chart" uri="{C3380CC4-5D6E-409C-BE32-E72D297353CC}">
              <c16:uniqueId val="{00000000-6695-194D-8DB9-F4FF88734494}"/>
            </c:ext>
          </c:extLst>
        </c:ser>
        <c:ser>
          <c:idx val="1"/>
          <c:order val="1"/>
          <c:tx>
            <c:strRef>
              <c:f>'Pivot Table'!$C$3:$C$4</c:f>
              <c:strCache>
                <c:ptCount val="1"/>
                <c:pt idx="0">
                  <c:v>Group</c:v>
                </c:pt>
              </c:strCache>
            </c:strRef>
          </c:tx>
          <c:spPr>
            <a:solidFill>
              <a:schemeClr val="accent2"/>
            </a:solidFill>
            <a:ln>
              <a:noFill/>
            </a:ln>
            <a:effectLst/>
          </c:spPr>
          <c:invertIfNegative val="0"/>
          <c:cat>
            <c:strRef>
              <c:f>'Pivot Table'!$A$5:$A$16</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Table'!$C$5:$C$16</c:f>
              <c:numCache>
                <c:formatCode>General</c:formatCode>
                <c:ptCount val="11"/>
                <c:pt idx="0">
                  <c:v>3800</c:v>
                </c:pt>
                <c:pt idx="1">
                  <c:v>624</c:v>
                </c:pt>
                <c:pt idx="2">
                  <c:v>1674</c:v>
                </c:pt>
                <c:pt idx="3">
                  <c:v>4490</c:v>
                </c:pt>
              </c:numCache>
            </c:numRef>
          </c:val>
          <c:extLst>
            <c:ext xmlns:c16="http://schemas.microsoft.com/office/drawing/2014/chart" uri="{C3380CC4-5D6E-409C-BE32-E72D297353CC}">
              <c16:uniqueId val="{00000001-5C13-5247-808B-3EC56E85D291}"/>
            </c:ext>
          </c:extLst>
        </c:ser>
        <c:ser>
          <c:idx val="2"/>
          <c:order val="2"/>
          <c:tx>
            <c:strRef>
              <c:f>'Pivot Table'!$D$3:$D$4</c:f>
              <c:strCache>
                <c:ptCount val="1"/>
                <c:pt idx="0">
                  <c:v>Work</c:v>
                </c:pt>
              </c:strCache>
            </c:strRef>
          </c:tx>
          <c:spPr>
            <a:solidFill>
              <a:schemeClr val="accent3"/>
            </a:solidFill>
            <a:ln>
              <a:noFill/>
            </a:ln>
            <a:effectLst/>
          </c:spPr>
          <c:invertIfNegative val="0"/>
          <c:cat>
            <c:strRef>
              <c:f>'Pivot Table'!$A$5:$A$16</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Table'!$D$5:$D$16</c:f>
              <c:numCache>
                <c:formatCode>General</c:formatCode>
                <c:ptCount val="11"/>
                <c:pt idx="0">
                  <c:v>700.34</c:v>
                </c:pt>
                <c:pt idx="3">
                  <c:v>386</c:v>
                </c:pt>
                <c:pt idx="4">
                  <c:v>140.12</c:v>
                </c:pt>
                <c:pt idx="5">
                  <c:v>552.48</c:v>
                </c:pt>
                <c:pt idx="7">
                  <c:v>150</c:v>
                </c:pt>
                <c:pt idx="8">
                  <c:v>222.64</c:v>
                </c:pt>
              </c:numCache>
            </c:numRef>
          </c:val>
          <c:extLst>
            <c:ext xmlns:c16="http://schemas.microsoft.com/office/drawing/2014/chart" uri="{C3380CC4-5D6E-409C-BE32-E72D297353CC}">
              <c16:uniqueId val="{00000002-5C13-5247-808B-3EC56E85D291}"/>
            </c:ext>
          </c:extLst>
        </c:ser>
        <c:ser>
          <c:idx val="3"/>
          <c:order val="3"/>
          <c:tx>
            <c:strRef>
              <c:f>'Pivot Table'!$E$3:$E$4</c:f>
              <c:strCache>
                <c:ptCount val="1"/>
                <c:pt idx="0">
                  <c:v>Solitary</c:v>
                </c:pt>
              </c:strCache>
            </c:strRef>
          </c:tx>
          <c:spPr>
            <a:solidFill>
              <a:schemeClr val="accent4"/>
            </a:solidFill>
            <a:ln>
              <a:noFill/>
            </a:ln>
            <a:effectLst/>
          </c:spPr>
          <c:invertIfNegative val="0"/>
          <c:cat>
            <c:strRef>
              <c:f>'Pivot Table'!$A$5:$A$16</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Table'!$E$5:$E$16</c:f>
              <c:numCache>
                <c:formatCode>General</c:formatCode>
                <c:ptCount val="11"/>
                <c:pt idx="3">
                  <c:v>2100</c:v>
                </c:pt>
                <c:pt idx="6">
                  <c:v>300</c:v>
                </c:pt>
                <c:pt idx="7">
                  <c:v>250</c:v>
                </c:pt>
                <c:pt idx="9">
                  <c:v>166.98</c:v>
                </c:pt>
              </c:numCache>
            </c:numRef>
          </c:val>
          <c:extLst>
            <c:ext xmlns:c16="http://schemas.microsoft.com/office/drawing/2014/chart" uri="{C3380CC4-5D6E-409C-BE32-E72D297353CC}">
              <c16:uniqueId val="{00000003-5C13-5247-808B-3EC56E85D291}"/>
            </c:ext>
          </c:extLst>
        </c:ser>
        <c:dLbls>
          <c:showLegendKey val="0"/>
          <c:showVal val="0"/>
          <c:showCatName val="0"/>
          <c:showSerName val="0"/>
          <c:showPercent val="0"/>
          <c:showBubbleSize val="0"/>
        </c:dLbls>
        <c:gapWidth val="219"/>
        <c:overlap val="-27"/>
        <c:axId val="-1129148768"/>
        <c:axId val="-1129158560"/>
      </c:barChart>
      <c:catAx>
        <c:axId val="-11291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9158560"/>
        <c:crosses val="autoZero"/>
        <c:auto val="1"/>
        <c:lblAlgn val="ctr"/>
        <c:lblOffset val="100"/>
        <c:noMultiLvlLbl val="0"/>
      </c:catAx>
      <c:valAx>
        <c:axId val="-112915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914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5</xdr:col>
      <xdr:colOff>1238250</xdr:colOff>
      <xdr:row>33</xdr:row>
      <xdr:rowOff>114300</xdr:rowOff>
    </xdr:to>
    <xdr:graphicFrame macro="">
      <xdr:nvGraphicFramePr>
        <xdr:cNvPr id="2" name="Gra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useppe Orma" refreshedDate="45576.703728587963" createdVersion="5" refreshedVersion="5" minRefreshableVersion="3" recordCount="25" xr:uid="{00000000-000A-0000-FFFF-FFFF08000000}">
  <cacheSource type="worksheet">
    <worksheetSource ref="B1:E26" sheet="Tourism Travel Agency"/>
  </cacheSource>
  <cacheFields count="4">
    <cacheField name="Destinazione" numFmtId="0">
      <sharedItems/>
    </cacheField>
    <cacheField name="Mese" numFmtId="0">
      <sharedItems count="11">
        <s v="Gennaio"/>
        <s v="Febbraio"/>
        <s v="Marzo"/>
        <s v="Aprile"/>
        <s v="Maggio"/>
        <s v="Giugno"/>
        <s v="Luglio"/>
        <s v="Agosto"/>
        <s v="Settembre"/>
        <s v="Novembre"/>
        <s v="Dicembre"/>
      </sharedItems>
    </cacheField>
    <cacheField name="Importo Scontrino" numFmtId="164">
      <sharedItems containsSemiMixedTypes="0" containsString="0" containsNumber="1" minValue="139.11000000000001" maxValue="2490"/>
    </cacheField>
    <cacheField name="Tipo" numFmtId="0">
      <sharedItems count="4">
        <s v="Gruppo"/>
        <s v="Lavoro"/>
        <s v="Coppia"/>
        <s v="Solitar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s v="Costa Rica"/>
    <x v="0"/>
    <n v="1500"/>
    <x v="0"/>
  </r>
  <r>
    <s v="Ecuador"/>
    <x v="0"/>
    <n v="2300"/>
    <x v="0"/>
  </r>
  <r>
    <s v="Costa Rica"/>
    <x v="0"/>
    <n v="700.34"/>
    <x v="1"/>
  </r>
  <r>
    <s v="Costa Rica"/>
    <x v="1"/>
    <n v="624"/>
    <x v="0"/>
  </r>
  <r>
    <s v="Costa Rica"/>
    <x v="1"/>
    <n v="500"/>
    <x v="2"/>
  </r>
  <r>
    <s v="Bahamas"/>
    <x v="2"/>
    <n v="1674"/>
    <x v="0"/>
  </r>
  <r>
    <s v="Bahamas"/>
    <x v="2"/>
    <n v="2100"/>
    <x v="2"/>
  </r>
  <r>
    <s v="Bahamas"/>
    <x v="3"/>
    <n v="2000"/>
    <x v="0"/>
  </r>
  <r>
    <s v="Spagna"/>
    <x v="3"/>
    <n v="460"/>
    <x v="2"/>
  </r>
  <r>
    <s v="Spagna"/>
    <x v="3"/>
    <n v="386"/>
    <x v="1"/>
  </r>
  <r>
    <s v="Ecuador"/>
    <x v="3"/>
    <n v="2100"/>
    <x v="3"/>
  </r>
  <r>
    <s v="Ecuador"/>
    <x v="3"/>
    <n v="2490"/>
    <x v="0"/>
  </r>
  <r>
    <s v="Ecuador"/>
    <x v="3"/>
    <n v="2112"/>
    <x v="2"/>
  </r>
  <r>
    <s v="Austria"/>
    <x v="4"/>
    <n v="140.12"/>
    <x v="1"/>
  </r>
  <r>
    <s v="Austria"/>
    <x v="4"/>
    <n v="223.31"/>
    <x v="2"/>
  </r>
  <r>
    <s v="Italia"/>
    <x v="5"/>
    <n v="192.48"/>
    <x v="1"/>
  </r>
  <r>
    <s v="Ecuador"/>
    <x v="5"/>
    <n v="1910"/>
    <x v="2"/>
  </r>
  <r>
    <s v="Austria"/>
    <x v="5"/>
    <n v="360"/>
    <x v="1"/>
  </r>
  <r>
    <s v="Austria"/>
    <x v="6"/>
    <n v="300"/>
    <x v="3"/>
  </r>
  <r>
    <s v="Italia"/>
    <x v="7"/>
    <n v="150"/>
    <x v="1"/>
  </r>
  <r>
    <s v="Italia"/>
    <x v="7"/>
    <n v="250"/>
    <x v="3"/>
  </r>
  <r>
    <s v="Spagna"/>
    <x v="8"/>
    <n v="222.64"/>
    <x v="1"/>
  </r>
  <r>
    <s v="Spagna"/>
    <x v="8"/>
    <n v="199.64"/>
    <x v="2"/>
  </r>
  <r>
    <s v="Austria"/>
    <x v="9"/>
    <n v="166.98"/>
    <x v="3"/>
  </r>
  <r>
    <s v="Austria"/>
    <x v="10"/>
    <n v="139.1100000000000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ella_pivot1" cacheId="4" applyNumberFormats="0" applyBorderFormats="0" applyFontFormats="0" applyPatternFormats="0" applyAlignmentFormats="0" applyWidthHeightFormats="1" dataCaption="Valori" grandTotalCaption="Total" updatedVersion="8" minRefreshableVersion="3" useAutoFormatting="1" itemPrintTitles="1" createdVersion="5" indent="0" outline="1" outlineData="1" multipleFieldFilters="0" chartFormat="2" rowHeaderCaption="Months" colHeaderCaption="Types">
  <location ref="A3:F16" firstHeaderRow="1" firstDataRow="2" firstDataCol="1"/>
  <pivotFields count="4">
    <pivotField showAll="0" defaultSubtotal="0"/>
    <pivotField axis="axisRow" showAll="0" defaultSubtotal="0">
      <items count="11">
        <item n="January" x="0"/>
        <item n="February" x="1"/>
        <item n="March" x="2"/>
        <item n="April" x="3"/>
        <item n="May" x="4"/>
        <item n="June" x="5"/>
        <item n="July" x="6"/>
        <item n="August" x="7"/>
        <item n="September" x="8"/>
        <item n="November" x="9"/>
        <item n="December" x="10"/>
      </items>
    </pivotField>
    <pivotField dataField="1" numFmtId="164" showAll="0" defaultSubtotal="0"/>
    <pivotField axis="axisCol" showAll="0" defaultSubtotal="0">
      <items count="4">
        <item n="Couple" x="2"/>
        <item n="Group" x="0"/>
        <item n="Work" x="1"/>
        <item n="Solitary" x="3"/>
      </items>
    </pivotField>
  </pivotFields>
  <rowFields count="1">
    <field x="1"/>
  </rowFields>
  <rowItems count="12">
    <i>
      <x/>
    </i>
    <i>
      <x v="1"/>
    </i>
    <i>
      <x v="2"/>
    </i>
    <i>
      <x v="3"/>
    </i>
    <i>
      <x v="4"/>
    </i>
    <i>
      <x v="5"/>
    </i>
    <i>
      <x v="6"/>
    </i>
    <i>
      <x v="7"/>
    </i>
    <i>
      <x v="8"/>
    </i>
    <i>
      <x v="9"/>
    </i>
    <i>
      <x v="10"/>
    </i>
    <i t="grand">
      <x/>
    </i>
  </rowItems>
  <colFields count="1">
    <field x="3"/>
  </colFields>
  <colItems count="5">
    <i>
      <x/>
    </i>
    <i>
      <x v="1"/>
    </i>
    <i>
      <x v="2"/>
    </i>
    <i>
      <x v="3"/>
    </i>
    <i t="grand">
      <x/>
    </i>
  </colItems>
  <dataFields count="1">
    <dataField name="Type x Month" fld="2" baseField="0" baseItem="0"/>
  </dataFields>
  <formats count="3">
    <format dxfId="70">
      <pivotArea field="3" type="button" dataOnly="0" labelOnly="1" outline="0" axis="axisCol" fieldPosition="0"/>
    </format>
    <format dxfId="69">
      <pivotArea field="3" type="button" dataOnly="0" labelOnly="1" outline="0" axis="axisCol" fieldPosition="0"/>
    </format>
    <format dxfId="68">
      <pivotArea field="1" type="button" dataOnly="0" labelOnly="1" outline="0" axis="axisRow" fieldPosition="0"/>
    </format>
  </formats>
  <chartFormats count="5">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topLeftCell="B1" zoomScale="140" zoomScaleNormal="140" workbookViewId="0">
      <selection activeCell="E25" sqref="E25"/>
    </sheetView>
  </sheetViews>
  <sheetFormatPr baseColWidth="10" defaultColWidth="12.5" defaultRowHeight="15" customHeight="1" x14ac:dyDescent="0.15"/>
  <cols>
    <col min="1" max="1" width="9.6640625" customWidth="1"/>
    <col min="2" max="3" width="11" customWidth="1"/>
    <col min="4" max="4" width="14.1640625" customWidth="1"/>
    <col min="5" max="7" width="11" customWidth="1"/>
    <col min="8" max="8" width="3" customWidth="1"/>
    <col min="9" max="9" width="108.6640625" customWidth="1"/>
    <col min="10" max="30" width="11" customWidth="1"/>
  </cols>
  <sheetData>
    <row r="1" spans="1:30" ht="15.75" customHeight="1" x14ac:dyDescent="0.2">
      <c r="A1" s="1" t="s">
        <v>6</v>
      </c>
      <c r="B1" s="1" t="s">
        <v>7</v>
      </c>
      <c r="C1" s="1" t="s">
        <v>10</v>
      </c>
      <c r="D1" s="1" t="s">
        <v>22</v>
      </c>
      <c r="E1" s="1" t="s">
        <v>23</v>
      </c>
      <c r="F1" s="1" t="s">
        <v>24</v>
      </c>
      <c r="G1" s="1" t="s">
        <v>25</v>
      </c>
      <c r="H1" s="2"/>
      <c r="I1" s="1" t="s">
        <v>26</v>
      </c>
      <c r="J1" s="1" t="s">
        <v>27</v>
      </c>
      <c r="K1" s="2"/>
      <c r="L1" s="2"/>
      <c r="M1" s="2"/>
      <c r="N1" s="2"/>
      <c r="O1" s="2"/>
      <c r="P1" s="2"/>
      <c r="Q1" s="2"/>
      <c r="R1" s="2"/>
      <c r="S1" s="2"/>
      <c r="T1" s="2"/>
      <c r="U1" s="2"/>
      <c r="V1" s="2"/>
      <c r="W1" s="2"/>
      <c r="X1" s="2"/>
      <c r="Y1" s="2"/>
      <c r="Z1" s="2"/>
      <c r="AA1" s="2"/>
      <c r="AB1" s="2"/>
      <c r="AC1" s="2"/>
      <c r="AD1" s="2"/>
    </row>
    <row r="2" spans="1:30" ht="15.75" customHeight="1" x14ac:dyDescent="0.2">
      <c r="A2" s="3">
        <v>1</v>
      </c>
      <c r="B2" s="4" t="s">
        <v>0</v>
      </c>
      <c r="C2" s="5" t="s">
        <v>11</v>
      </c>
      <c r="D2" s="6">
        <v>1500</v>
      </c>
      <c r="E2" s="7" t="s">
        <v>67</v>
      </c>
      <c r="F2" s="2" t="str">
        <f>VLOOKUP(B2,Region!$A$2:$B$7,2,FALSE)</f>
        <v>National Park Manuel Antonio</v>
      </c>
      <c r="G2" s="2" t="str">
        <f t="shared" ref="G2:G26" si="0">IF(D2&gt;500,"Alto","Basso")</f>
        <v>Alto</v>
      </c>
      <c r="H2" s="3">
        <v>1</v>
      </c>
      <c r="I2" s="5" t="s">
        <v>28</v>
      </c>
      <c r="J2" s="2" t="s">
        <v>48</v>
      </c>
      <c r="K2" s="8"/>
      <c r="L2" s="2"/>
      <c r="M2" s="2"/>
      <c r="N2" s="2"/>
      <c r="O2" s="2"/>
      <c r="P2" s="2"/>
      <c r="Q2" s="2"/>
      <c r="R2" s="2"/>
      <c r="S2" s="2"/>
      <c r="T2" s="2"/>
      <c r="U2" s="2"/>
      <c r="V2" s="2"/>
      <c r="W2" s="2"/>
      <c r="X2" s="2"/>
      <c r="Y2" s="2"/>
      <c r="Z2" s="2"/>
      <c r="AA2" s="2"/>
      <c r="AB2" s="2"/>
      <c r="AC2" s="2"/>
      <c r="AD2" s="2"/>
    </row>
    <row r="3" spans="1:30" ht="15.75" customHeight="1" x14ac:dyDescent="0.2">
      <c r="A3" s="3">
        <v>2</v>
      </c>
      <c r="B3" s="4" t="s">
        <v>1</v>
      </c>
      <c r="C3" s="5" t="s">
        <v>11</v>
      </c>
      <c r="D3" s="6">
        <v>2300</v>
      </c>
      <c r="E3" s="7" t="s">
        <v>67</v>
      </c>
      <c r="F3" s="2" t="str">
        <f>VLOOKUP(B3,Region!$A$2:$B$7,2,FALSE)</f>
        <v>Galápagos Islands</v>
      </c>
      <c r="G3" s="2" t="str">
        <f t="shared" si="0"/>
        <v>Alto</v>
      </c>
      <c r="H3" s="3">
        <v>2</v>
      </c>
      <c r="I3" s="5" t="s">
        <v>29</v>
      </c>
      <c r="J3" s="2" t="s">
        <v>49</v>
      </c>
      <c r="K3" s="8"/>
      <c r="L3" s="2"/>
      <c r="M3" s="2"/>
      <c r="N3" s="2"/>
      <c r="O3" s="2"/>
      <c r="P3" s="2"/>
      <c r="Q3" s="2"/>
      <c r="R3" s="2"/>
      <c r="S3" s="2"/>
      <c r="T3" s="2"/>
      <c r="U3" s="2"/>
      <c r="V3" s="2"/>
      <c r="W3" s="2"/>
      <c r="X3" s="2"/>
      <c r="Y3" s="2"/>
      <c r="Z3" s="2"/>
      <c r="AA3" s="2"/>
      <c r="AB3" s="2"/>
      <c r="AC3" s="2"/>
      <c r="AD3" s="2"/>
    </row>
    <row r="4" spans="1:30" ht="15.75" customHeight="1" x14ac:dyDescent="0.2">
      <c r="A4" s="3">
        <v>3</v>
      </c>
      <c r="B4" s="4" t="s">
        <v>0</v>
      </c>
      <c r="C4" s="5" t="s">
        <v>11</v>
      </c>
      <c r="D4" s="6">
        <v>700.34</v>
      </c>
      <c r="E4" s="5" t="s">
        <v>68</v>
      </c>
      <c r="F4" s="2" t="str">
        <f>VLOOKUP(B4,Region!$A$2:$B$7,2,FALSE)</f>
        <v>National Park Manuel Antonio</v>
      </c>
      <c r="G4" s="2" t="str">
        <f t="shared" si="0"/>
        <v>Alto</v>
      </c>
      <c r="H4" s="3">
        <v>3</v>
      </c>
      <c r="I4" s="23" t="s">
        <v>30</v>
      </c>
      <c r="J4" s="2" t="s">
        <v>50</v>
      </c>
      <c r="K4" s="8"/>
      <c r="L4" s="2"/>
      <c r="M4" s="2"/>
      <c r="N4" s="2"/>
      <c r="O4" s="2"/>
      <c r="P4" s="2"/>
      <c r="Q4" s="2"/>
      <c r="R4" s="2"/>
      <c r="S4" s="2"/>
      <c r="T4" s="2"/>
      <c r="U4" s="2"/>
      <c r="V4" s="2"/>
      <c r="W4" s="2"/>
      <c r="X4" s="2"/>
      <c r="Y4" s="2"/>
      <c r="Z4" s="2"/>
      <c r="AA4" s="2"/>
      <c r="AB4" s="2"/>
      <c r="AC4" s="2"/>
      <c r="AD4" s="2"/>
    </row>
    <row r="5" spans="1:30" ht="15.75" customHeight="1" x14ac:dyDescent="0.2">
      <c r="A5" s="3">
        <v>4</v>
      </c>
      <c r="B5" s="4" t="s">
        <v>0</v>
      </c>
      <c r="C5" s="9" t="s">
        <v>12</v>
      </c>
      <c r="D5" s="6">
        <v>624</v>
      </c>
      <c r="E5" s="7" t="s">
        <v>67</v>
      </c>
      <c r="F5" s="2" t="str">
        <f>VLOOKUP(B5,Region!$A$2:$B$7,2,FALSE)</f>
        <v>National Park Manuel Antonio</v>
      </c>
      <c r="G5" s="2" t="str">
        <f t="shared" si="0"/>
        <v>Alto</v>
      </c>
      <c r="H5" s="3">
        <v>4</v>
      </c>
      <c r="I5" s="5" t="s">
        <v>31</v>
      </c>
      <c r="J5" s="2" t="s">
        <v>51</v>
      </c>
      <c r="K5" s="8"/>
      <c r="L5" s="2"/>
      <c r="M5" s="2"/>
      <c r="N5" s="2"/>
      <c r="O5" s="2"/>
      <c r="P5" s="2"/>
      <c r="Q5" s="2"/>
      <c r="R5" s="2"/>
      <c r="S5" s="2"/>
      <c r="T5" s="2"/>
      <c r="U5" s="2"/>
      <c r="V5" s="2"/>
      <c r="W5" s="2"/>
      <c r="X5" s="2"/>
      <c r="Y5" s="2"/>
      <c r="Z5" s="2"/>
      <c r="AA5" s="2"/>
      <c r="AB5" s="2"/>
      <c r="AC5" s="2"/>
      <c r="AD5" s="2"/>
    </row>
    <row r="6" spans="1:30" ht="15.75" customHeight="1" x14ac:dyDescent="0.2">
      <c r="A6" s="3">
        <v>5</v>
      </c>
      <c r="B6" s="4" t="s">
        <v>0</v>
      </c>
      <c r="C6" s="9" t="s">
        <v>12</v>
      </c>
      <c r="D6" s="6">
        <v>500</v>
      </c>
      <c r="E6" s="5" t="s">
        <v>71</v>
      </c>
      <c r="F6" s="2" t="str">
        <f>VLOOKUP(B6,Region!$A$2:$B$7,2,FALSE)</f>
        <v>National Park Manuel Antonio</v>
      </c>
      <c r="G6" s="2" t="str">
        <f t="shared" si="0"/>
        <v>Basso</v>
      </c>
      <c r="H6" s="3">
        <v>5</v>
      </c>
      <c r="I6" s="5" t="s">
        <v>32</v>
      </c>
      <c r="J6" s="10">
        <f>SUM(D2:D26)</f>
        <v>23200.62</v>
      </c>
      <c r="K6" s="10"/>
      <c r="L6" s="2"/>
      <c r="M6" s="2"/>
      <c r="N6" s="2"/>
      <c r="O6" s="2"/>
      <c r="P6" s="2"/>
      <c r="Q6" s="2"/>
      <c r="R6" s="2"/>
      <c r="S6" s="2"/>
      <c r="T6" s="2"/>
      <c r="U6" s="2"/>
      <c r="V6" s="2"/>
      <c r="W6" s="2"/>
      <c r="X6" s="2"/>
      <c r="Y6" s="2"/>
      <c r="Z6" s="2"/>
      <c r="AA6" s="2"/>
      <c r="AB6" s="2"/>
      <c r="AC6" s="2"/>
      <c r="AD6" s="2"/>
    </row>
    <row r="7" spans="1:30" ht="15.75" customHeight="1" x14ac:dyDescent="0.2">
      <c r="A7" s="3">
        <v>6</v>
      </c>
      <c r="B7" s="4" t="s">
        <v>2</v>
      </c>
      <c r="C7" s="9" t="s">
        <v>13</v>
      </c>
      <c r="D7" s="6">
        <v>1674</v>
      </c>
      <c r="E7" s="7" t="s">
        <v>67</v>
      </c>
      <c r="F7" s="2" t="str">
        <f>VLOOKUP(B7,Region!$A$2:$B$7,2,FALSE)</f>
        <v>South Andros</v>
      </c>
      <c r="G7" s="2" t="str">
        <f t="shared" si="0"/>
        <v>Alto</v>
      </c>
      <c r="H7" s="3">
        <v>6</v>
      </c>
      <c r="I7" s="5" t="s">
        <v>33</v>
      </c>
      <c r="J7" s="22">
        <f>SUMIF(C2:C26,"Giugno",D2:D26)</f>
        <v>0</v>
      </c>
      <c r="K7" s="10"/>
      <c r="L7" s="2"/>
      <c r="M7" s="10"/>
      <c r="N7" s="2"/>
      <c r="O7" s="2"/>
      <c r="P7" s="2"/>
      <c r="Q7" s="2"/>
      <c r="R7" s="2"/>
      <c r="S7" s="2"/>
      <c r="T7" s="2"/>
      <c r="U7" s="2"/>
      <c r="V7" s="2"/>
      <c r="W7" s="2"/>
      <c r="X7" s="2"/>
      <c r="Y7" s="2"/>
      <c r="Z7" s="2"/>
      <c r="AA7" s="2"/>
      <c r="AB7" s="2"/>
      <c r="AC7" s="2"/>
    </row>
    <row r="8" spans="1:30" ht="15.75" customHeight="1" x14ac:dyDescent="0.2">
      <c r="A8" s="3">
        <v>7</v>
      </c>
      <c r="B8" s="4" t="s">
        <v>2</v>
      </c>
      <c r="C8" s="9" t="s">
        <v>13</v>
      </c>
      <c r="D8" s="6">
        <v>2100</v>
      </c>
      <c r="E8" s="5" t="s">
        <v>71</v>
      </c>
      <c r="F8" s="2" t="str">
        <f>VLOOKUP(B8,Region!$A$2:$B$7,2,FALSE)</f>
        <v>South Andros</v>
      </c>
      <c r="G8" s="2" t="str">
        <f t="shared" si="0"/>
        <v>Alto</v>
      </c>
      <c r="H8" s="3">
        <v>7</v>
      </c>
      <c r="I8" s="5" t="s">
        <v>34</v>
      </c>
      <c r="J8" s="2" t="s">
        <v>52</v>
      </c>
      <c r="K8" s="2"/>
      <c r="L8" s="2"/>
      <c r="M8" s="2"/>
      <c r="N8" s="2"/>
      <c r="O8" s="2"/>
      <c r="P8" s="2"/>
      <c r="Q8" s="2"/>
      <c r="R8" s="2"/>
      <c r="S8" s="2"/>
      <c r="T8" s="2"/>
      <c r="U8" s="2"/>
      <c r="V8" s="2"/>
      <c r="W8" s="2"/>
      <c r="X8" s="2"/>
      <c r="Y8" s="2"/>
      <c r="Z8" s="2"/>
      <c r="AA8" s="2"/>
      <c r="AB8" s="2"/>
      <c r="AC8" s="2"/>
      <c r="AD8" s="2"/>
    </row>
    <row r="9" spans="1:30" ht="15.75" customHeight="1" x14ac:dyDescent="0.2">
      <c r="A9" s="3">
        <v>8</v>
      </c>
      <c r="B9" s="4" t="s">
        <v>2</v>
      </c>
      <c r="C9" s="9" t="s">
        <v>14</v>
      </c>
      <c r="D9" s="6">
        <v>2000</v>
      </c>
      <c r="E9" s="7" t="s">
        <v>67</v>
      </c>
      <c r="F9" s="2" t="str">
        <f>VLOOKUP(B9,Region!$A$2:$B$7,2,FALSE)</f>
        <v>South Andros</v>
      </c>
      <c r="G9" s="2" t="str">
        <f t="shared" si="0"/>
        <v>Alto</v>
      </c>
      <c r="H9" s="3">
        <v>8</v>
      </c>
      <c r="I9" s="5" t="s">
        <v>35</v>
      </c>
      <c r="J9" s="2" t="s">
        <v>53</v>
      </c>
      <c r="K9" s="2"/>
      <c r="L9" s="2"/>
      <c r="M9" s="2"/>
      <c r="N9" s="2"/>
      <c r="O9" s="2"/>
      <c r="P9" s="2"/>
      <c r="Q9" s="2"/>
      <c r="R9" s="2"/>
      <c r="S9" s="2"/>
      <c r="T9" s="2"/>
      <c r="U9" s="2"/>
      <c r="V9" s="2"/>
      <c r="W9" s="2"/>
      <c r="X9" s="2"/>
      <c r="Y9" s="2"/>
      <c r="Z9" s="2"/>
      <c r="AA9" s="2"/>
      <c r="AB9" s="2"/>
      <c r="AC9" s="2"/>
      <c r="AD9" s="2"/>
    </row>
    <row r="10" spans="1:30" ht="15.75" customHeight="1" x14ac:dyDescent="0.2">
      <c r="A10" s="3">
        <v>9</v>
      </c>
      <c r="B10" s="4" t="s">
        <v>8</v>
      </c>
      <c r="C10" s="9" t="s">
        <v>14</v>
      </c>
      <c r="D10" s="6">
        <v>460</v>
      </c>
      <c r="E10" s="5" t="s">
        <v>71</v>
      </c>
      <c r="F10" s="2" t="str">
        <f>VLOOKUP(B10,Region!$A$2:$B$7,2,FALSE)</f>
        <v>Catalonia</v>
      </c>
      <c r="G10" s="2" t="str">
        <f t="shared" si="0"/>
        <v>Basso</v>
      </c>
      <c r="H10" s="3">
        <v>9</v>
      </c>
      <c r="I10" s="5" t="s">
        <v>36</v>
      </c>
      <c r="J10" s="2">
        <v>5</v>
      </c>
      <c r="K10" s="2"/>
      <c r="L10" s="2"/>
      <c r="M10" s="2"/>
      <c r="N10" s="2"/>
      <c r="O10" s="2"/>
      <c r="P10" s="2"/>
      <c r="Q10" s="2"/>
      <c r="R10" s="2"/>
      <c r="S10" s="2"/>
      <c r="T10" s="2"/>
      <c r="U10" s="2"/>
      <c r="V10" s="2"/>
      <c r="W10" s="2"/>
      <c r="X10" s="2"/>
      <c r="Y10" s="2"/>
      <c r="Z10" s="2"/>
      <c r="AA10" s="2"/>
      <c r="AB10" s="2"/>
      <c r="AC10" s="2"/>
      <c r="AD10" s="2"/>
    </row>
    <row r="11" spans="1:30" ht="15.75" customHeight="1" x14ac:dyDescent="0.2">
      <c r="A11" s="3">
        <v>10</v>
      </c>
      <c r="B11" s="4" t="s">
        <v>8</v>
      </c>
      <c r="C11" s="9" t="s">
        <v>14</v>
      </c>
      <c r="D11" s="6">
        <v>386</v>
      </c>
      <c r="E11" s="5" t="s">
        <v>68</v>
      </c>
      <c r="F11" s="2" t="str">
        <f>VLOOKUP(B11,Region!$A$2:$B$7,2,FALSE)</f>
        <v>Catalonia</v>
      </c>
      <c r="G11" s="2" t="str">
        <f t="shared" si="0"/>
        <v>Basso</v>
      </c>
      <c r="H11" s="3">
        <v>10</v>
      </c>
      <c r="I11" s="5" t="s">
        <v>37</v>
      </c>
      <c r="J11" s="2">
        <f>COUNTIF(B2:B26,"Bahamas")</f>
        <v>3</v>
      </c>
      <c r="K11" s="2"/>
      <c r="L11" s="2"/>
      <c r="M11" s="2"/>
      <c r="N11" s="2"/>
      <c r="O11" s="2"/>
      <c r="P11" s="2"/>
      <c r="Q11" s="2"/>
      <c r="R11" s="2"/>
      <c r="S11" s="2"/>
      <c r="T11" s="2"/>
      <c r="U11" s="2"/>
      <c r="V11" s="2"/>
      <c r="W11" s="2"/>
      <c r="X11" s="2"/>
      <c r="Y11" s="2"/>
      <c r="Z11" s="2"/>
      <c r="AA11" s="2"/>
      <c r="AB11" s="2"/>
      <c r="AC11" s="2"/>
      <c r="AD11" s="2"/>
    </row>
    <row r="12" spans="1:30" ht="15.75" customHeight="1" x14ac:dyDescent="0.2">
      <c r="A12" s="3">
        <v>11</v>
      </c>
      <c r="B12" s="4" t="s">
        <v>1</v>
      </c>
      <c r="C12" s="9" t="s">
        <v>14</v>
      </c>
      <c r="D12" s="6">
        <v>2100</v>
      </c>
      <c r="E12" s="5" t="s">
        <v>69</v>
      </c>
      <c r="F12" s="2" t="str">
        <f>VLOOKUP(B12,Region!$A$2:$B$7,2,FALSE)</f>
        <v>Galápagos Islands</v>
      </c>
      <c r="G12" s="2" t="str">
        <f t="shared" si="0"/>
        <v>Alto</v>
      </c>
      <c r="H12" s="3">
        <v>11</v>
      </c>
      <c r="I12" s="5" t="s">
        <v>38</v>
      </c>
      <c r="J12" s="2">
        <f>COUNTIFS(B2:B26,"Ecuador",C2:C26,"Aprile")</f>
        <v>0</v>
      </c>
      <c r="K12" s="2"/>
      <c r="L12" s="2"/>
      <c r="M12" s="2"/>
      <c r="N12" s="2"/>
      <c r="O12" s="2"/>
      <c r="P12" s="2"/>
      <c r="Q12" s="2"/>
      <c r="R12" s="2"/>
      <c r="S12" s="2"/>
      <c r="T12" s="2"/>
      <c r="U12" s="2"/>
      <c r="V12" s="2"/>
      <c r="W12" s="2"/>
      <c r="X12" s="2"/>
      <c r="Y12" s="2"/>
      <c r="Z12" s="2"/>
      <c r="AA12" s="2"/>
      <c r="AB12" s="2"/>
      <c r="AC12" s="2"/>
      <c r="AD12" s="2"/>
    </row>
    <row r="13" spans="1:30" ht="15.75" customHeight="1" x14ac:dyDescent="0.2">
      <c r="A13" s="3">
        <v>12</v>
      </c>
      <c r="B13" s="4" t="s">
        <v>1</v>
      </c>
      <c r="C13" s="9" t="s">
        <v>14</v>
      </c>
      <c r="D13" s="6">
        <v>2490</v>
      </c>
      <c r="E13" s="7" t="s">
        <v>67</v>
      </c>
      <c r="F13" s="2" t="str">
        <f>VLOOKUP(B13,Region!$A$2:$B$7,2,FALSE)</f>
        <v>Galápagos Islands</v>
      </c>
      <c r="G13" s="2" t="str">
        <f t="shared" si="0"/>
        <v>Alto</v>
      </c>
      <c r="H13" s="3">
        <v>12</v>
      </c>
      <c r="I13" s="5" t="s">
        <v>39</v>
      </c>
      <c r="J13" s="10">
        <f>SUMIFS(D2:D26,E2:E26,"Solitaria",C2:C26,"Aprile")</f>
        <v>0</v>
      </c>
      <c r="K13" s="10"/>
      <c r="L13" s="2"/>
      <c r="M13" s="2"/>
      <c r="N13" s="2"/>
      <c r="O13" s="2"/>
      <c r="P13" s="2"/>
      <c r="Q13" s="2"/>
      <c r="R13" s="2"/>
      <c r="S13" s="2"/>
      <c r="T13" s="2"/>
      <c r="U13" s="2"/>
      <c r="V13" s="2"/>
      <c r="W13" s="2"/>
      <c r="X13" s="2"/>
      <c r="Y13" s="2"/>
      <c r="Z13" s="2"/>
      <c r="AA13" s="2"/>
      <c r="AB13" s="2"/>
      <c r="AC13" s="2"/>
      <c r="AD13" s="2"/>
    </row>
    <row r="14" spans="1:30" ht="15.75" customHeight="1" x14ac:dyDescent="0.2">
      <c r="A14" s="3">
        <v>13</v>
      </c>
      <c r="B14" s="4" t="s">
        <v>1</v>
      </c>
      <c r="C14" s="9" t="s">
        <v>14</v>
      </c>
      <c r="D14" s="6">
        <v>2112</v>
      </c>
      <c r="E14" s="5" t="s">
        <v>71</v>
      </c>
      <c r="F14" s="2" t="str">
        <f>VLOOKUP(B14,Region!$A$2:$B$7,2,FALSE)</f>
        <v>Galápagos Islands</v>
      </c>
      <c r="G14" s="2" t="str">
        <f t="shared" si="0"/>
        <v>Alto</v>
      </c>
      <c r="H14" s="3">
        <v>13</v>
      </c>
      <c r="I14" s="5" t="s">
        <v>40</v>
      </c>
      <c r="J14" s="10">
        <f>AVERAGE(D2:D26)</f>
        <v>928.02479999999991</v>
      </c>
      <c r="K14" s="10"/>
      <c r="L14" s="2"/>
      <c r="M14" s="2"/>
      <c r="N14" s="2"/>
      <c r="O14" s="10"/>
      <c r="P14" s="2"/>
      <c r="Q14" s="2"/>
      <c r="R14" s="2"/>
      <c r="S14" s="2"/>
      <c r="T14" s="2"/>
      <c r="U14" s="2"/>
      <c r="V14" s="2"/>
      <c r="W14" s="2"/>
      <c r="X14" s="2"/>
      <c r="Y14" s="2"/>
      <c r="Z14" s="2"/>
      <c r="AA14" s="2"/>
      <c r="AB14" s="2"/>
      <c r="AC14" s="2"/>
      <c r="AD14" s="2"/>
    </row>
    <row r="15" spans="1:30" ht="15.75" customHeight="1" x14ac:dyDescent="0.2">
      <c r="A15" s="3">
        <v>14</v>
      </c>
      <c r="B15" s="5" t="s">
        <v>3</v>
      </c>
      <c r="C15" s="9" t="s">
        <v>15</v>
      </c>
      <c r="D15" s="6">
        <v>140.12</v>
      </c>
      <c r="E15" s="5" t="s">
        <v>68</v>
      </c>
      <c r="F15" s="2" t="str">
        <f>VLOOKUP(B15,Region!$A$2:$B$7,2,FALSE)</f>
        <v>Vienna</v>
      </c>
      <c r="G15" s="2" t="str">
        <f t="shared" si="0"/>
        <v>Basso</v>
      </c>
      <c r="H15" s="3">
        <v>14</v>
      </c>
      <c r="I15" s="5" t="s">
        <v>41</v>
      </c>
      <c r="J15" s="10">
        <f>AVERAGEIF(D2:D26,"&gt;200")</f>
        <v>1169.0678947368422</v>
      </c>
      <c r="K15" s="10"/>
      <c r="L15" s="2"/>
      <c r="M15" s="2"/>
      <c r="N15" s="2"/>
      <c r="O15" s="10"/>
      <c r="P15" s="2"/>
      <c r="Q15" s="2"/>
      <c r="R15" s="2"/>
      <c r="S15" s="2"/>
      <c r="T15" s="2"/>
      <c r="U15" s="2"/>
      <c r="V15" s="2"/>
      <c r="W15" s="2"/>
      <c r="X15" s="2"/>
      <c r="Y15" s="2"/>
      <c r="Z15" s="2"/>
      <c r="AA15" s="2"/>
      <c r="AB15" s="2"/>
      <c r="AC15" s="2"/>
      <c r="AD15" s="2"/>
    </row>
    <row r="16" spans="1:30" ht="15.75" customHeight="1" x14ac:dyDescent="0.2">
      <c r="A16" s="3">
        <v>15</v>
      </c>
      <c r="B16" s="5" t="s">
        <v>3</v>
      </c>
      <c r="C16" s="9" t="s">
        <v>15</v>
      </c>
      <c r="D16" s="6">
        <v>223.31</v>
      </c>
      <c r="E16" s="5" t="s">
        <v>71</v>
      </c>
      <c r="F16" s="2" t="str">
        <f>VLOOKUP(B16,Region!$A$2:$B$7,2,FALSE)</f>
        <v>Vienna</v>
      </c>
      <c r="G16" s="2" t="str">
        <f t="shared" si="0"/>
        <v>Basso</v>
      </c>
      <c r="H16" s="3">
        <v>15</v>
      </c>
      <c r="I16" s="5" t="s">
        <v>42</v>
      </c>
      <c r="J16" s="10">
        <f>AVERAGEIF(D3:D27,"&lt;1000")</f>
        <v>313.41374999999999</v>
      </c>
      <c r="K16" s="10"/>
      <c r="L16" s="10"/>
      <c r="M16" s="2"/>
      <c r="N16" s="2"/>
      <c r="O16" s="10"/>
      <c r="P16" s="2"/>
      <c r="Q16" s="2"/>
      <c r="R16" s="2"/>
      <c r="S16" s="2"/>
      <c r="T16" s="2"/>
      <c r="U16" s="2"/>
      <c r="V16" s="2"/>
      <c r="W16" s="2"/>
      <c r="X16" s="2"/>
      <c r="Y16" s="2"/>
      <c r="Z16" s="2"/>
      <c r="AA16" s="2"/>
      <c r="AB16" s="2"/>
      <c r="AC16" s="2"/>
      <c r="AD16" s="2"/>
    </row>
    <row r="17" spans="1:30" ht="15.75" customHeight="1" x14ac:dyDescent="0.2">
      <c r="A17" s="3">
        <v>16</v>
      </c>
      <c r="B17" s="11" t="s">
        <v>9</v>
      </c>
      <c r="C17" s="9" t="s">
        <v>16</v>
      </c>
      <c r="D17" s="6">
        <v>192.48</v>
      </c>
      <c r="E17" s="5" t="s">
        <v>68</v>
      </c>
      <c r="F17" s="2" t="str">
        <f>VLOOKUP(B17,Region!$A$2:$B$7,2,FALSE)</f>
        <v>Lake Garda</v>
      </c>
      <c r="G17" s="2" t="str">
        <f t="shared" si="0"/>
        <v>Basso</v>
      </c>
      <c r="H17" s="3">
        <v>16</v>
      </c>
      <c r="I17" s="5" t="s">
        <v>43</v>
      </c>
      <c r="J17" s="2" t="s">
        <v>54</v>
      </c>
      <c r="K17" s="2"/>
      <c r="L17" s="2"/>
      <c r="M17" s="2"/>
      <c r="N17" s="2"/>
      <c r="O17" s="10"/>
      <c r="P17" s="2"/>
      <c r="Q17" s="2"/>
      <c r="R17" s="2"/>
      <c r="S17" s="2"/>
      <c r="T17" s="2"/>
      <c r="U17" s="2"/>
      <c r="V17" s="2"/>
      <c r="W17" s="2"/>
      <c r="X17" s="2"/>
      <c r="Y17" s="2"/>
      <c r="Z17" s="2"/>
      <c r="AA17" s="2"/>
      <c r="AB17" s="2"/>
      <c r="AC17" s="2"/>
      <c r="AD17" s="2"/>
    </row>
    <row r="18" spans="1:30" ht="15.75" customHeight="1" x14ac:dyDescent="0.2">
      <c r="A18" s="3">
        <v>17</v>
      </c>
      <c r="B18" s="4" t="s">
        <v>1</v>
      </c>
      <c r="C18" s="9" t="s">
        <v>16</v>
      </c>
      <c r="D18" s="6">
        <v>1910</v>
      </c>
      <c r="E18" s="5" t="s">
        <v>71</v>
      </c>
      <c r="F18" s="2" t="str">
        <f>VLOOKUP(B18,Region!$A$2:$B$7,2,FALSE)</f>
        <v>Galápagos Islands</v>
      </c>
      <c r="G18" s="2" t="str">
        <f t="shared" si="0"/>
        <v>Alto</v>
      </c>
      <c r="H18" s="3">
        <v>17</v>
      </c>
      <c r="I18" s="5" t="s">
        <v>44</v>
      </c>
      <c r="J18" s="2" t="s">
        <v>55</v>
      </c>
      <c r="K18" s="2"/>
      <c r="L18" s="2"/>
      <c r="M18" s="2"/>
      <c r="N18" s="2"/>
      <c r="O18" s="10"/>
      <c r="P18" s="2"/>
      <c r="Q18" s="2"/>
      <c r="R18" s="2"/>
      <c r="S18" s="2"/>
      <c r="T18" s="2"/>
      <c r="U18" s="2"/>
      <c r="V18" s="2"/>
      <c r="W18" s="2"/>
      <c r="X18" s="2"/>
      <c r="Y18" s="2"/>
      <c r="Z18" s="2"/>
      <c r="AA18" s="2"/>
      <c r="AB18" s="2"/>
      <c r="AC18" s="2"/>
      <c r="AD18" s="2"/>
    </row>
    <row r="19" spans="1:30" ht="15.75" customHeight="1" x14ac:dyDescent="0.2">
      <c r="A19" s="3">
        <v>18</v>
      </c>
      <c r="B19" s="5" t="s">
        <v>3</v>
      </c>
      <c r="C19" s="9" t="s">
        <v>16</v>
      </c>
      <c r="D19" s="6">
        <v>360</v>
      </c>
      <c r="E19" s="5" t="s">
        <v>68</v>
      </c>
      <c r="F19" s="2" t="str">
        <f>VLOOKUP(B19,Region!$A$2:$B$7,2,FALSE)</f>
        <v>Vienna</v>
      </c>
      <c r="G19" s="2" t="str">
        <f t="shared" si="0"/>
        <v>Basso</v>
      </c>
      <c r="H19" s="3">
        <v>18</v>
      </c>
      <c r="I19" s="5" t="s">
        <v>45</v>
      </c>
      <c r="J19" s="2" t="s">
        <v>56</v>
      </c>
      <c r="K19" s="2"/>
      <c r="L19" s="2"/>
      <c r="M19" s="2"/>
      <c r="N19" s="2"/>
      <c r="O19" s="10"/>
      <c r="P19" s="2"/>
      <c r="Q19" s="2"/>
      <c r="R19" s="2"/>
      <c r="S19" s="2"/>
      <c r="T19" s="2"/>
      <c r="U19" s="2"/>
      <c r="V19" s="2"/>
      <c r="W19" s="2"/>
      <c r="X19" s="2"/>
      <c r="Y19" s="2"/>
      <c r="Z19" s="2"/>
      <c r="AA19" s="2"/>
      <c r="AB19" s="2"/>
      <c r="AC19" s="2"/>
      <c r="AD19" s="2"/>
    </row>
    <row r="20" spans="1:30" ht="15.75" customHeight="1" x14ac:dyDescent="0.2">
      <c r="A20" s="3">
        <v>19</v>
      </c>
      <c r="B20" s="5" t="s">
        <v>3</v>
      </c>
      <c r="C20" s="9" t="s">
        <v>17</v>
      </c>
      <c r="D20" s="6">
        <v>300</v>
      </c>
      <c r="E20" s="5" t="s">
        <v>69</v>
      </c>
      <c r="F20" s="2" t="str">
        <f>VLOOKUP(B20,Region!$A$2:$B$7,2,FALSE)</f>
        <v>Vienna</v>
      </c>
      <c r="G20" s="2" t="str">
        <f t="shared" si="0"/>
        <v>Basso</v>
      </c>
      <c r="H20" s="3">
        <v>19</v>
      </c>
      <c r="I20" s="5" t="s">
        <v>46</v>
      </c>
      <c r="J20" s="2" t="s">
        <v>57</v>
      </c>
      <c r="K20" s="2"/>
      <c r="L20" s="2"/>
      <c r="M20" s="2"/>
      <c r="N20" s="2"/>
      <c r="O20" s="10"/>
      <c r="P20" s="2"/>
      <c r="Q20" s="2"/>
      <c r="R20" s="2"/>
      <c r="S20" s="2"/>
      <c r="T20" s="2"/>
      <c r="U20" s="2"/>
      <c r="V20" s="2"/>
      <c r="W20" s="2"/>
      <c r="X20" s="2"/>
      <c r="Y20" s="2"/>
      <c r="Z20" s="2"/>
      <c r="AA20" s="2"/>
      <c r="AB20" s="2"/>
      <c r="AC20" s="2"/>
      <c r="AD20" s="2"/>
    </row>
    <row r="21" spans="1:30" ht="15.75" customHeight="1" x14ac:dyDescent="0.2">
      <c r="A21" s="3">
        <v>20</v>
      </c>
      <c r="B21" s="11" t="s">
        <v>9</v>
      </c>
      <c r="C21" s="9" t="s">
        <v>18</v>
      </c>
      <c r="D21" s="6">
        <v>150</v>
      </c>
      <c r="E21" s="5" t="s">
        <v>68</v>
      </c>
      <c r="F21" s="2" t="str">
        <f>VLOOKUP(B21,Region!$A$2:$B$7,2,FALSE)</f>
        <v>Lake Garda</v>
      </c>
      <c r="G21" s="2" t="str">
        <f t="shared" si="0"/>
        <v>Basso</v>
      </c>
      <c r="H21" s="3">
        <v>20</v>
      </c>
      <c r="I21" s="5" t="s">
        <v>47</v>
      </c>
      <c r="J21" s="2" t="s">
        <v>14</v>
      </c>
      <c r="K21" s="2"/>
      <c r="L21" s="2"/>
      <c r="M21" s="2"/>
      <c r="N21" s="2"/>
      <c r="O21" s="10"/>
      <c r="P21" s="2"/>
      <c r="Q21" s="2"/>
      <c r="R21" s="2"/>
      <c r="S21" s="2"/>
      <c r="T21" s="2"/>
      <c r="U21" s="2"/>
      <c r="V21" s="2"/>
      <c r="W21" s="2"/>
      <c r="X21" s="2"/>
      <c r="Y21" s="2"/>
      <c r="Z21" s="2"/>
      <c r="AA21" s="2"/>
      <c r="AB21" s="2"/>
      <c r="AC21" s="2"/>
      <c r="AD21" s="2"/>
    </row>
    <row r="22" spans="1:30" ht="15.75" customHeight="1" x14ac:dyDescent="0.2">
      <c r="A22" s="3">
        <v>21</v>
      </c>
      <c r="B22" s="11" t="s">
        <v>9</v>
      </c>
      <c r="C22" s="9" t="s">
        <v>18</v>
      </c>
      <c r="D22" s="6">
        <v>250</v>
      </c>
      <c r="E22" s="5" t="s">
        <v>69</v>
      </c>
      <c r="F22" s="2" t="str">
        <f>VLOOKUP(B22,Region!$A$2:$B$7,2,FALSE)</f>
        <v>Lake Garda</v>
      </c>
      <c r="G22" s="2" t="str">
        <f t="shared" si="0"/>
        <v>Basso</v>
      </c>
      <c r="H22" s="2"/>
      <c r="I22" s="2"/>
      <c r="J22" s="2"/>
      <c r="K22" s="2"/>
      <c r="L22" s="2"/>
      <c r="M22" s="2"/>
      <c r="N22" s="2"/>
      <c r="O22" s="10"/>
      <c r="P22" s="2"/>
      <c r="Q22" s="2"/>
      <c r="R22" s="2"/>
      <c r="S22" s="2"/>
      <c r="T22" s="2"/>
      <c r="U22" s="2"/>
      <c r="V22" s="2"/>
      <c r="W22" s="2"/>
      <c r="X22" s="2"/>
      <c r="Y22" s="2"/>
      <c r="Z22" s="2"/>
      <c r="AA22" s="2"/>
      <c r="AB22" s="2"/>
      <c r="AC22" s="2"/>
      <c r="AD22" s="2"/>
    </row>
    <row r="23" spans="1:30" ht="15.75" customHeight="1" x14ac:dyDescent="0.2">
      <c r="A23" s="3">
        <v>22</v>
      </c>
      <c r="B23" s="5" t="s">
        <v>8</v>
      </c>
      <c r="C23" s="9" t="s">
        <v>19</v>
      </c>
      <c r="D23" s="6">
        <v>222.64</v>
      </c>
      <c r="E23" s="5" t="s">
        <v>68</v>
      </c>
      <c r="F23" s="2" t="str">
        <f>VLOOKUP(B23,Region!$A$2:$B$7,2,FALSE)</f>
        <v>Catalonia</v>
      </c>
      <c r="G23" s="2" t="str">
        <f t="shared" si="0"/>
        <v>Basso</v>
      </c>
      <c r="H23" s="2"/>
      <c r="I23" s="2"/>
      <c r="J23" s="2"/>
      <c r="K23" s="2"/>
      <c r="L23" s="2"/>
      <c r="M23" s="2"/>
      <c r="N23" s="2"/>
      <c r="O23" s="10"/>
      <c r="P23" s="2"/>
      <c r="Q23" s="2"/>
      <c r="R23" s="2"/>
      <c r="S23" s="2"/>
      <c r="T23" s="2"/>
      <c r="U23" s="2"/>
      <c r="V23" s="2"/>
      <c r="W23" s="2"/>
      <c r="X23" s="2"/>
      <c r="Y23" s="2"/>
      <c r="Z23" s="2"/>
      <c r="AA23" s="2"/>
      <c r="AB23" s="2"/>
      <c r="AC23" s="2"/>
      <c r="AD23" s="2"/>
    </row>
    <row r="24" spans="1:30" ht="15.75" customHeight="1" x14ac:dyDescent="0.2">
      <c r="A24" s="3">
        <v>23</v>
      </c>
      <c r="B24" s="5" t="s">
        <v>8</v>
      </c>
      <c r="C24" s="9" t="s">
        <v>19</v>
      </c>
      <c r="D24" s="6">
        <v>199.64</v>
      </c>
      <c r="E24" s="5" t="s">
        <v>71</v>
      </c>
      <c r="F24" s="2" t="str">
        <f>VLOOKUP(B24,Region!$A$2:$B$7,2,FALSE)</f>
        <v>Catalonia</v>
      </c>
      <c r="G24" s="2" t="str">
        <f t="shared" si="0"/>
        <v>Basso</v>
      </c>
      <c r="H24" s="2"/>
      <c r="I24" s="2"/>
      <c r="J24" s="2"/>
      <c r="K24" s="2"/>
      <c r="L24" s="2"/>
      <c r="M24" s="2"/>
      <c r="N24" s="2"/>
      <c r="O24" s="10"/>
      <c r="P24" s="2"/>
      <c r="Q24" s="2"/>
      <c r="R24" s="2"/>
      <c r="S24" s="2"/>
      <c r="T24" s="2"/>
      <c r="U24" s="2"/>
      <c r="V24" s="2"/>
      <c r="W24" s="2"/>
      <c r="X24" s="2"/>
      <c r="Y24" s="2"/>
      <c r="Z24" s="2"/>
      <c r="AA24" s="2"/>
      <c r="AB24" s="2"/>
      <c r="AC24" s="2"/>
      <c r="AD24" s="2"/>
    </row>
    <row r="25" spans="1:30" ht="15.75" customHeight="1" x14ac:dyDescent="0.2">
      <c r="A25" s="3">
        <v>24</v>
      </c>
      <c r="B25" s="5" t="s">
        <v>3</v>
      </c>
      <c r="C25" s="9" t="s">
        <v>20</v>
      </c>
      <c r="D25" s="6">
        <v>166.98</v>
      </c>
      <c r="E25" s="5" t="s">
        <v>69</v>
      </c>
      <c r="F25" s="2" t="str">
        <f>VLOOKUP(B25,Region!$A$2:$B$7,2,FALSE)</f>
        <v>Vienna</v>
      </c>
      <c r="G25" s="2" t="str">
        <f t="shared" si="0"/>
        <v>Basso</v>
      </c>
      <c r="H25" s="2"/>
      <c r="I25" s="2"/>
      <c r="J25" s="2"/>
      <c r="K25" s="2"/>
      <c r="L25" s="2"/>
      <c r="M25" s="2"/>
      <c r="N25" s="2"/>
      <c r="O25" s="10"/>
      <c r="P25" s="2"/>
      <c r="Q25" s="2"/>
      <c r="R25" s="2"/>
      <c r="S25" s="2"/>
      <c r="T25" s="2"/>
      <c r="U25" s="2"/>
      <c r="V25" s="2"/>
      <c r="W25" s="2"/>
      <c r="X25" s="2"/>
      <c r="Y25" s="2"/>
      <c r="Z25" s="2"/>
      <c r="AA25" s="2"/>
      <c r="AB25" s="2"/>
      <c r="AC25" s="2"/>
      <c r="AD25" s="2"/>
    </row>
    <row r="26" spans="1:30" ht="15.75" customHeight="1" x14ac:dyDescent="0.2">
      <c r="A26" s="3">
        <v>25</v>
      </c>
      <c r="B26" s="5" t="s">
        <v>3</v>
      </c>
      <c r="C26" s="9" t="s">
        <v>21</v>
      </c>
      <c r="D26" s="6">
        <v>139.11000000000001</v>
      </c>
      <c r="E26" s="5" t="s">
        <v>71</v>
      </c>
      <c r="F26" s="2" t="str">
        <f>VLOOKUP(B26,Region!$A$2:$B$7,2,FALSE)</f>
        <v>Vienna</v>
      </c>
      <c r="G26" s="2" t="str">
        <f t="shared" si="0"/>
        <v>Basso</v>
      </c>
      <c r="H26" s="2"/>
      <c r="I26" s="2"/>
      <c r="J26" s="2"/>
      <c r="K26" s="2"/>
      <c r="L26" s="2"/>
      <c r="M26" s="2"/>
      <c r="N26" s="2"/>
      <c r="O26" s="10"/>
      <c r="P26" s="2"/>
      <c r="Q26" s="2"/>
      <c r="R26" s="2"/>
      <c r="S26" s="2"/>
      <c r="T26" s="2"/>
      <c r="U26" s="2"/>
      <c r="V26" s="2"/>
      <c r="W26" s="2"/>
      <c r="X26" s="2"/>
      <c r="Y26" s="2"/>
      <c r="Z26" s="2"/>
      <c r="AA26" s="2"/>
      <c r="AB26" s="2"/>
      <c r="AC26" s="2"/>
      <c r="AD26" s="2"/>
    </row>
    <row r="27" spans="1:30" ht="15.75" customHeight="1" x14ac:dyDescent="0.2">
      <c r="A27" s="2"/>
      <c r="B27" s="2"/>
      <c r="C27" s="2"/>
      <c r="D27" s="2"/>
      <c r="E27" s="2"/>
      <c r="F27" s="2"/>
      <c r="G27" s="2"/>
      <c r="H27" s="2"/>
      <c r="I27" s="2"/>
      <c r="J27" s="2"/>
      <c r="K27" s="2"/>
      <c r="L27" s="2"/>
      <c r="M27" s="2"/>
      <c r="N27" s="2"/>
      <c r="O27" s="10"/>
      <c r="P27" s="2"/>
      <c r="Q27" s="2"/>
      <c r="R27" s="2"/>
      <c r="S27" s="2"/>
      <c r="T27" s="2"/>
      <c r="U27" s="2"/>
      <c r="V27" s="2"/>
      <c r="W27" s="2"/>
      <c r="X27" s="2"/>
      <c r="Y27" s="2"/>
      <c r="Z27" s="2"/>
      <c r="AA27" s="2"/>
      <c r="AB27" s="2"/>
      <c r="AC27" s="2"/>
      <c r="AD27" s="2"/>
    </row>
    <row r="28" spans="1:30" ht="15.75" customHeight="1" x14ac:dyDescent="0.2">
      <c r="A28" s="2"/>
      <c r="B28" s="2"/>
      <c r="C28" s="2"/>
      <c r="D28" s="2"/>
      <c r="E28" s="2"/>
      <c r="F28" s="2"/>
      <c r="G28" s="2"/>
      <c r="H28" s="2"/>
      <c r="I28" s="2"/>
      <c r="J28" s="2"/>
      <c r="K28" s="2"/>
      <c r="L28" s="2"/>
      <c r="M28" s="2"/>
      <c r="N28" s="2"/>
      <c r="O28" s="10"/>
      <c r="P28" s="2"/>
      <c r="Q28" s="2"/>
      <c r="R28" s="2"/>
      <c r="S28" s="2"/>
      <c r="T28" s="2"/>
      <c r="U28" s="2"/>
      <c r="V28" s="2"/>
      <c r="W28" s="2"/>
      <c r="X28" s="2"/>
      <c r="Y28" s="2"/>
      <c r="Z28" s="2"/>
      <c r="AA28" s="2"/>
      <c r="AB28" s="2"/>
      <c r="AC28" s="2"/>
      <c r="AD28" s="2"/>
    </row>
    <row r="29" spans="1:30" ht="15.75" customHeight="1" x14ac:dyDescent="0.2">
      <c r="A29" s="2"/>
      <c r="B29" s="2"/>
      <c r="C29" s="2"/>
      <c r="D29" s="2"/>
      <c r="E29" s="2"/>
      <c r="F29" s="2"/>
      <c r="G29" s="2"/>
      <c r="H29" s="2"/>
      <c r="I29" s="2"/>
      <c r="J29" s="2"/>
      <c r="K29" s="2"/>
      <c r="L29" s="2"/>
      <c r="M29" s="2"/>
      <c r="N29" s="2"/>
      <c r="O29" s="10"/>
      <c r="P29" s="2"/>
      <c r="Q29" s="2"/>
      <c r="R29" s="2"/>
      <c r="S29" s="2"/>
      <c r="T29" s="2"/>
      <c r="U29" s="2"/>
      <c r="V29" s="2"/>
      <c r="W29" s="2"/>
      <c r="X29" s="2"/>
      <c r="Y29" s="2"/>
      <c r="Z29" s="2"/>
      <c r="AA29" s="2"/>
      <c r="AB29" s="2"/>
      <c r="AC29" s="2"/>
      <c r="AD29" s="2"/>
    </row>
    <row r="30" spans="1:30" ht="15.75" customHeight="1" x14ac:dyDescent="0.2">
      <c r="A30" s="2"/>
      <c r="B30" s="2"/>
      <c r="C30" s="2"/>
      <c r="D30" s="2"/>
      <c r="E30" s="2"/>
      <c r="F30" s="2"/>
      <c r="G30" s="2"/>
      <c r="H30" s="2"/>
      <c r="I30" s="2"/>
      <c r="J30" s="2"/>
      <c r="K30" s="2"/>
      <c r="L30" s="2"/>
      <c r="M30" s="2"/>
      <c r="N30" s="2"/>
      <c r="O30" s="10"/>
      <c r="P30" s="2"/>
      <c r="Q30" s="2"/>
      <c r="R30" s="2"/>
      <c r="S30" s="2"/>
      <c r="T30" s="2"/>
      <c r="U30" s="2"/>
      <c r="V30" s="2"/>
      <c r="W30" s="2"/>
      <c r="X30" s="2"/>
      <c r="Y30" s="2"/>
      <c r="Z30" s="2"/>
      <c r="AA30" s="2"/>
      <c r="AB30" s="2"/>
      <c r="AC30" s="2"/>
      <c r="AD30" s="2"/>
    </row>
    <row r="31" spans="1:30" ht="15.75" customHeight="1" x14ac:dyDescent="0.2">
      <c r="A31" s="2"/>
      <c r="B31" s="2"/>
      <c r="C31" s="2"/>
      <c r="D31" s="2"/>
      <c r="E31" s="2"/>
      <c r="F31" s="2"/>
      <c r="G31" s="2"/>
      <c r="H31" s="2"/>
      <c r="I31" s="2"/>
      <c r="J31" s="2"/>
      <c r="K31" s="2"/>
      <c r="L31" s="2"/>
      <c r="M31" s="2"/>
      <c r="N31" s="2"/>
      <c r="O31" s="10"/>
      <c r="P31" s="2"/>
      <c r="Q31" s="2"/>
      <c r="R31" s="2"/>
      <c r="S31" s="2"/>
      <c r="T31" s="2"/>
      <c r="U31" s="2"/>
      <c r="V31" s="2"/>
      <c r="W31" s="2"/>
      <c r="X31" s="2"/>
      <c r="Y31" s="2"/>
      <c r="Z31" s="2"/>
      <c r="AA31" s="2"/>
      <c r="AB31" s="2"/>
      <c r="AC31" s="2"/>
      <c r="AD31" s="2"/>
    </row>
    <row r="32" spans="1:30" ht="15.75" customHeight="1" x14ac:dyDescent="0.2">
      <c r="A32" s="2"/>
      <c r="B32" s="2"/>
      <c r="C32" s="2"/>
      <c r="D32" s="2"/>
      <c r="E32" s="2"/>
      <c r="F32" s="2"/>
      <c r="G32" s="2"/>
      <c r="H32" s="2"/>
      <c r="I32" s="2"/>
      <c r="J32" s="2"/>
      <c r="K32" s="2"/>
      <c r="L32" s="2"/>
      <c r="M32" s="2"/>
      <c r="N32" s="2"/>
      <c r="O32" s="10"/>
      <c r="P32" s="2"/>
      <c r="Q32" s="2"/>
      <c r="R32" s="2"/>
      <c r="S32" s="2"/>
      <c r="T32" s="2"/>
      <c r="U32" s="2"/>
      <c r="V32" s="2"/>
      <c r="W32" s="2"/>
      <c r="X32" s="2"/>
      <c r="Y32" s="2"/>
      <c r="Z32" s="2"/>
      <c r="AA32" s="2"/>
      <c r="AB32" s="2"/>
      <c r="AC32" s="2"/>
      <c r="AD32" s="2"/>
    </row>
    <row r="33" spans="1:30" ht="15.75" customHeight="1" x14ac:dyDescent="0.2">
      <c r="A33" s="2"/>
      <c r="B33" s="2"/>
      <c r="C33" s="2"/>
      <c r="D33" s="2"/>
      <c r="E33" s="2"/>
      <c r="F33" s="2"/>
      <c r="G33" s="2"/>
      <c r="H33" s="2"/>
      <c r="I33" s="2"/>
      <c r="J33" s="2"/>
      <c r="K33" s="2"/>
      <c r="L33" s="2"/>
      <c r="M33" s="2"/>
      <c r="N33" s="2"/>
      <c r="O33" s="10"/>
      <c r="P33" s="2"/>
      <c r="Q33" s="2"/>
      <c r="R33" s="2"/>
      <c r="S33" s="2"/>
      <c r="T33" s="2"/>
      <c r="U33" s="2"/>
      <c r="V33" s="2"/>
      <c r="W33" s="2"/>
      <c r="X33" s="2"/>
      <c r="Y33" s="2"/>
      <c r="Z33" s="2"/>
      <c r="AA33" s="2"/>
      <c r="AB33" s="2"/>
      <c r="AC33" s="2"/>
      <c r="AD33" s="2"/>
    </row>
    <row r="34" spans="1:30" ht="15.75" customHeight="1" x14ac:dyDescent="0.2">
      <c r="A34" s="2"/>
      <c r="B34" s="2"/>
      <c r="C34" s="2"/>
      <c r="D34" s="2"/>
      <c r="E34" s="2"/>
      <c r="F34" s="2"/>
      <c r="G34" s="2"/>
      <c r="H34" s="2"/>
      <c r="I34" s="2"/>
      <c r="J34" s="2"/>
      <c r="K34" s="2"/>
      <c r="L34" s="2"/>
      <c r="M34" s="2"/>
      <c r="N34" s="2"/>
      <c r="O34" s="10"/>
      <c r="P34" s="2"/>
      <c r="Q34" s="2"/>
      <c r="R34" s="2"/>
      <c r="S34" s="2"/>
      <c r="T34" s="2"/>
      <c r="U34" s="2"/>
      <c r="V34" s="2"/>
      <c r="W34" s="2"/>
      <c r="X34" s="2"/>
      <c r="Y34" s="2"/>
      <c r="Z34" s="2"/>
      <c r="AA34" s="2"/>
      <c r="AB34" s="2"/>
      <c r="AC34" s="2"/>
      <c r="AD34" s="2"/>
    </row>
    <row r="35" spans="1:30" ht="15.75" customHeight="1" x14ac:dyDescent="0.2">
      <c r="A35" s="2"/>
      <c r="B35" s="2"/>
      <c r="C35" s="2"/>
      <c r="D35" s="2"/>
      <c r="E35" s="2"/>
      <c r="F35" s="2"/>
      <c r="G35" s="2"/>
      <c r="H35" s="2"/>
      <c r="I35" s="2"/>
      <c r="J35" s="2"/>
      <c r="K35" s="2"/>
      <c r="L35" s="2"/>
      <c r="M35" s="2"/>
      <c r="N35" s="2"/>
      <c r="O35" s="10"/>
      <c r="P35" s="2"/>
      <c r="Q35" s="2"/>
      <c r="R35" s="2"/>
      <c r="S35" s="2"/>
      <c r="T35" s="2"/>
      <c r="U35" s="2"/>
      <c r="V35" s="2"/>
      <c r="W35" s="2"/>
      <c r="X35" s="2"/>
      <c r="Y35" s="2"/>
      <c r="Z35" s="2"/>
      <c r="AA35" s="2"/>
      <c r="AB35" s="2"/>
      <c r="AC35" s="2"/>
      <c r="AD35" s="2"/>
    </row>
    <row r="36" spans="1:30" ht="15.75" customHeight="1" x14ac:dyDescent="0.2">
      <c r="A36" s="2"/>
      <c r="B36" s="2"/>
      <c r="C36" s="2"/>
      <c r="D36" s="2"/>
      <c r="E36" s="2"/>
      <c r="F36" s="2"/>
      <c r="G36" s="2"/>
      <c r="H36" s="2"/>
      <c r="I36" s="2"/>
      <c r="J36" s="2"/>
      <c r="K36" s="2"/>
      <c r="L36" s="2"/>
      <c r="M36" s="2"/>
      <c r="N36" s="2"/>
      <c r="O36" s="10"/>
      <c r="P36" s="2"/>
      <c r="Q36" s="2"/>
      <c r="R36" s="2"/>
      <c r="S36" s="2"/>
      <c r="T36" s="2"/>
      <c r="U36" s="2"/>
      <c r="V36" s="2"/>
      <c r="W36" s="2"/>
      <c r="X36" s="2"/>
      <c r="Y36" s="2"/>
      <c r="Z36" s="2"/>
      <c r="AA36" s="2"/>
      <c r="AB36" s="2"/>
      <c r="AC36" s="2"/>
      <c r="AD36" s="2"/>
    </row>
    <row r="37" spans="1:30" ht="15.75" customHeight="1" x14ac:dyDescent="0.2">
      <c r="A37" s="2"/>
      <c r="B37" s="2"/>
      <c r="C37" s="2"/>
      <c r="D37" s="2"/>
      <c r="E37" s="2"/>
      <c r="F37" s="2"/>
      <c r="G37" s="2"/>
      <c r="H37" s="2"/>
      <c r="I37" s="2"/>
      <c r="J37" s="2"/>
      <c r="K37" s="2"/>
      <c r="L37" s="2"/>
      <c r="M37" s="2"/>
      <c r="N37" s="2"/>
      <c r="O37" s="10"/>
      <c r="P37" s="2"/>
      <c r="Q37" s="2"/>
      <c r="R37" s="2"/>
      <c r="S37" s="2"/>
      <c r="T37" s="2"/>
      <c r="U37" s="2"/>
      <c r="V37" s="2"/>
      <c r="W37" s="2"/>
      <c r="X37" s="2"/>
      <c r="Y37" s="2"/>
      <c r="Z37" s="2"/>
      <c r="AA37" s="2"/>
      <c r="AB37" s="2"/>
      <c r="AC37" s="2"/>
      <c r="AD37" s="2"/>
    </row>
    <row r="38" spans="1:30"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spans="1:30"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spans="1:30"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spans="1:30"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spans="1:30"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spans="1:30"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spans="1:30"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spans="1:30"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spans="1:30"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spans="1:30"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spans="1:30"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spans="1:30"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spans="1:30"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spans="1:30"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spans="1:30"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spans="1:30"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spans="1:30"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spans="1:30"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spans="1:30"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spans="1:30"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spans="1:30"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spans="1:30"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ht="15.75" customHeight="1" x14ac:dyDescent="0.15"/>
    <row r="228" spans="1:30" ht="15.75" customHeight="1" x14ac:dyDescent="0.15"/>
    <row r="229" spans="1:30" ht="15.75" customHeight="1" x14ac:dyDescent="0.15"/>
    <row r="230" spans="1:30" ht="15.75" customHeight="1" x14ac:dyDescent="0.15"/>
    <row r="231" spans="1:30" ht="15.75" customHeight="1" x14ac:dyDescent="0.15"/>
    <row r="232" spans="1:30" ht="15.75" customHeight="1" x14ac:dyDescent="0.15"/>
    <row r="233" spans="1:30" ht="15.75" customHeight="1" x14ac:dyDescent="0.15"/>
    <row r="234" spans="1:30" ht="15.75" customHeight="1" x14ac:dyDescent="0.15"/>
    <row r="235" spans="1:30" ht="15.75" customHeight="1" x14ac:dyDescent="0.15"/>
    <row r="236" spans="1:30" ht="15.75" customHeight="1" x14ac:dyDescent="0.15"/>
    <row r="237" spans="1:30" ht="15.75" customHeight="1" x14ac:dyDescent="0.15"/>
    <row r="238" spans="1:30" ht="15.75" customHeight="1" x14ac:dyDescent="0.15"/>
    <row r="239" spans="1:30" ht="15.75" customHeight="1" x14ac:dyDescent="0.15"/>
    <row r="240" spans="1:3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D1:D1048576">
    <cfRule type="cellIs" dxfId="67" priority="1" operator="greaterThan">
      <formula>2000</formula>
    </cfRule>
  </conditionalFormatting>
  <conditionalFormatting sqref="D2:D26">
    <cfRule type="cellIs" dxfId="66" priority="2" operator="greaterThan">
      <formula>2000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16"/>
  <sheetViews>
    <sheetView zoomScale="130" zoomScaleNormal="130" workbookViewId="0">
      <selection activeCell="A12" sqref="A12"/>
    </sheetView>
  </sheetViews>
  <sheetFormatPr baseColWidth="10" defaultColWidth="8.83203125" defaultRowHeight="13" x14ac:dyDescent="0.15"/>
  <cols>
    <col min="1" max="1" width="17.33203125" bestFit="1" customWidth="1"/>
    <col min="2" max="2" width="11.5" bestFit="1" customWidth="1"/>
    <col min="3" max="3" width="7.1640625" bestFit="1" customWidth="1"/>
    <col min="4" max="5" width="8.1640625" bestFit="1" customWidth="1"/>
    <col min="6" max="6" width="17.33203125" bestFit="1" customWidth="1"/>
  </cols>
  <sheetData>
    <row r="3" spans="1:6" x14ac:dyDescent="0.15">
      <c r="A3" s="19" t="s">
        <v>64</v>
      </c>
      <c r="B3" s="21" t="s">
        <v>65</v>
      </c>
    </row>
    <row r="4" spans="1:6" x14ac:dyDescent="0.15">
      <c r="A4" s="21" t="s">
        <v>66</v>
      </c>
      <c r="B4" t="s">
        <v>71</v>
      </c>
      <c r="C4" t="s">
        <v>67</v>
      </c>
      <c r="D4" t="s">
        <v>68</v>
      </c>
      <c r="E4" t="s">
        <v>69</v>
      </c>
      <c r="F4" t="s">
        <v>70</v>
      </c>
    </row>
    <row r="5" spans="1:6" x14ac:dyDescent="0.15">
      <c r="A5" s="20" t="s">
        <v>11</v>
      </c>
      <c r="C5">
        <v>3800</v>
      </c>
      <c r="D5">
        <v>700.34</v>
      </c>
      <c r="F5">
        <v>4500.34</v>
      </c>
    </row>
    <row r="6" spans="1:6" x14ac:dyDescent="0.15">
      <c r="A6" s="20" t="s">
        <v>12</v>
      </c>
      <c r="B6">
        <v>500</v>
      </c>
      <c r="C6">
        <v>624</v>
      </c>
      <c r="F6">
        <v>1124</v>
      </c>
    </row>
    <row r="7" spans="1:6" x14ac:dyDescent="0.15">
      <c r="A7" s="20" t="s">
        <v>13</v>
      </c>
      <c r="B7">
        <v>2100</v>
      </c>
      <c r="C7">
        <v>1674</v>
      </c>
      <c r="F7">
        <v>3774</v>
      </c>
    </row>
    <row r="8" spans="1:6" x14ac:dyDescent="0.15">
      <c r="A8" s="20" t="s">
        <v>14</v>
      </c>
      <c r="B8">
        <v>2572</v>
      </c>
      <c r="C8">
        <v>4490</v>
      </c>
      <c r="D8">
        <v>386</v>
      </c>
      <c r="E8">
        <v>2100</v>
      </c>
      <c r="F8">
        <v>9548</v>
      </c>
    </row>
    <row r="9" spans="1:6" x14ac:dyDescent="0.15">
      <c r="A9" s="20" t="s">
        <v>15</v>
      </c>
      <c r="B9">
        <v>223.31</v>
      </c>
      <c r="D9">
        <v>140.12</v>
      </c>
      <c r="F9">
        <v>363.43</v>
      </c>
    </row>
    <row r="10" spans="1:6" x14ac:dyDescent="0.15">
      <c r="A10" s="20" t="s">
        <v>16</v>
      </c>
      <c r="B10">
        <v>1910</v>
      </c>
      <c r="D10">
        <v>552.48</v>
      </c>
      <c r="F10">
        <v>2462.48</v>
      </c>
    </row>
    <row r="11" spans="1:6" x14ac:dyDescent="0.15">
      <c r="A11" s="20" t="s">
        <v>17</v>
      </c>
      <c r="E11">
        <v>300</v>
      </c>
      <c r="F11">
        <v>300</v>
      </c>
    </row>
    <row r="12" spans="1:6" x14ac:dyDescent="0.15">
      <c r="A12" s="20" t="s">
        <v>18</v>
      </c>
      <c r="D12">
        <v>150</v>
      </c>
      <c r="E12">
        <v>250</v>
      </c>
      <c r="F12">
        <v>400</v>
      </c>
    </row>
    <row r="13" spans="1:6" x14ac:dyDescent="0.15">
      <c r="A13" s="20" t="s">
        <v>19</v>
      </c>
      <c r="B13">
        <v>199.64</v>
      </c>
      <c r="D13">
        <v>222.64</v>
      </c>
      <c r="F13">
        <v>422.28</v>
      </c>
    </row>
    <row r="14" spans="1:6" x14ac:dyDescent="0.15">
      <c r="A14" s="20" t="s">
        <v>20</v>
      </c>
      <c r="E14">
        <v>166.98</v>
      </c>
      <c r="F14">
        <v>166.98</v>
      </c>
    </row>
    <row r="15" spans="1:6" x14ac:dyDescent="0.15">
      <c r="A15" s="20" t="s">
        <v>21</v>
      </c>
      <c r="B15">
        <v>139.11000000000001</v>
      </c>
      <c r="F15">
        <v>139.11000000000001</v>
      </c>
    </row>
    <row r="16" spans="1:6" x14ac:dyDescent="0.15">
      <c r="A16" s="20" t="s">
        <v>70</v>
      </c>
      <c r="B16">
        <v>7644.06</v>
      </c>
      <c r="C16">
        <v>10588</v>
      </c>
      <c r="D16">
        <v>2151.58</v>
      </c>
      <c r="E16">
        <v>2816.98</v>
      </c>
      <c r="F16">
        <v>23200.62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15" sqref="C15"/>
    </sheetView>
  </sheetViews>
  <sheetFormatPr baseColWidth="10" defaultColWidth="12.5" defaultRowHeight="15" customHeight="1" x14ac:dyDescent="0.15"/>
  <cols>
    <col min="1" max="3" width="7.5" customWidth="1"/>
    <col min="4" max="4" width="15.5" customWidth="1"/>
    <col min="5" max="26" width="7.5" customWidth="1"/>
  </cols>
  <sheetData>
    <row r="1" spans="1:26" ht="12.75" customHeight="1" x14ac:dyDescent="0.15">
      <c r="A1" s="1" t="s">
        <v>6</v>
      </c>
      <c r="B1" s="1" t="s">
        <v>7</v>
      </c>
      <c r="C1" s="1" t="s">
        <v>10</v>
      </c>
      <c r="D1" s="1" t="s">
        <v>22</v>
      </c>
    </row>
    <row r="2" spans="1:26" ht="12.75" customHeight="1" x14ac:dyDescent="0.15">
      <c r="A2" s="3">
        <v>1</v>
      </c>
      <c r="B2" s="4" t="s">
        <v>0</v>
      </c>
      <c r="C2" s="5" t="s">
        <v>11</v>
      </c>
      <c r="D2" s="6">
        <v>2490</v>
      </c>
    </row>
    <row r="3" spans="1:26" ht="12.75" customHeight="1" x14ac:dyDescent="0.15">
      <c r="A3" s="3">
        <v>2</v>
      </c>
      <c r="B3" s="4" t="s">
        <v>1</v>
      </c>
      <c r="C3" s="5" t="s">
        <v>11</v>
      </c>
      <c r="D3" s="6">
        <v>2300</v>
      </c>
    </row>
    <row r="4" spans="1:26" ht="12.75" customHeight="1" x14ac:dyDescent="0.15">
      <c r="A4" s="3">
        <v>3</v>
      </c>
      <c r="B4" s="4" t="s">
        <v>0</v>
      </c>
      <c r="C4" s="5" t="s">
        <v>11</v>
      </c>
      <c r="D4" s="6">
        <v>2112</v>
      </c>
    </row>
    <row r="5" spans="1:26" ht="12.75" customHeight="1" x14ac:dyDescent="0.15">
      <c r="A5" s="3">
        <v>4</v>
      </c>
      <c r="B5" s="4" t="s">
        <v>0</v>
      </c>
      <c r="C5" s="9" t="s">
        <v>12</v>
      </c>
      <c r="D5" s="6">
        <v>2100</v>
      </c>
    </row>
    <row r="6" spans="1:26" ht="12.75" customHeight="1" x14ac:dyDescent="0.15">
      <c r="A6" s="3">
        <v>5</v>
      </c>
      <c r="B6" s="4" t="s">
        <v>0</v>
      </c>
      <c r="C6" s="9" t="s">
        <v>12</v>
      </c>
      <c r="D6" s="6">
        <v>2100</v>
      </c>
    </row>
    <row r="7" spans="1:26" ht="12.75" customHeight="1" x14ac:dyDescent="0.15">
      <c r="A7" s="3">
        <v>6</v>
      </c>
      <c r="B7" s="4" t="s">
        <v>2</v>
      </c>
      <c r="C7" s="9" t="s">
        <v>13</v>
      </c>
      <c r="D7" s="6">
        <v>2000</v>
      </c>
    </row>
    <row r="8" spans="1:26" ht="12.75" customHeight="1" x14ac:dyDescent="0.15">
      <c r="A8" s="3">
        <v>7</v>
      </c>
      <c r="B8" s="4" t="s">
        <v>2</v>
      </c>
      <c r="C8" s="9" t="s">
        <v>13</v>
      </c>
      <c r="D8" s="6">
        <v>1910</v>
      </c>
    </row>
    <row r="9" spans="1:26" ht="12.75" customHeight="1" x14ac:dyDescent="0.15">
      <c r="A9" s="3">
        <v>8</v>
      </c>
      <c r="B9" s="4" t="s">
        <v>2</v>
      </c>
      <c r="C9" s="9" t="s">
        <v>14</v>
      </c>
      <c r="D9" s="6">
        <v>1674</v>
      </c>
    </row>
    <row r="10" spans="1:26" ht="12.75" customHeight="1" x14ac:dyDescent="0.15">
      <c r="A10" s="3">
        <v>9</v>
      </c>
      <c r="B10" s="4" t="s">
        <v>8</v>
      </c>
      <c r="C10" s="9" t="s">
        <v>14</v>
      </c>
      <c r="D10" s="6">
        <v>1500</v>
      </c>
    </row>
    <row r="11" spans="1:26" ht="12.75" customHeight="1" x14ac:dyDescent="0.15">
      <c r="A11" s="3">
        <v>10</v>
      </c>
      <c r="B11" s="4" t="s">
        <v>8</v>
      </c>
      <c r="C11" s="9" t="s">
        <v>14</v>
      </c>
      <c r="D11" s="6">
        <v>700.34</v>
      </c>
    </row>
    <row r="12" spans="1:26" ht="12.75" customHeight="1" x14ac:dyDescent="0.15">
      <c r="A12" s="3">
        <v>11</v>
      </c>
      <c r="B12" s="4" t="s">
        <v>1</v>
      </c>
      <c r="C12" s="9" t="s">
        <v>14</v>
      </c>
      <c r="D12" s="6">
        <v>624</v>
      </c>
    </row>
    <row r="13" spans="1:26" ht="12.75" customHeight="1" x14ac:dyDescent="0.15">
      <c r="A13" s="3">
        <v>12</v>
      </c>
      <c r="B13" s="5" t="s">
        <v>1</v>
      </c>
      <c r="C13" s="9" t="s">
        <v>14</v>
      </c>
      <c r="D13" s="13">
        <v>500</v>
      </c>
      <c r="E13" s="14"/>
      <c r="F13" s="14"/>
      <c r="H13" s="14"/>
      <c r="I13" s="14"/>
      <c r="J13" s="14"/>
      <c r="K13" s="14"/>
      <c r="L13" s="14"/>
      <c r="M13" s="14"/>
      <c r="N13" s="14"/>
      <c r="O13" s="14"/>
      <c r="P13" s="14"/>
      <c r="Q13" s="14"/>
      <c r="R13" s="14"/>
      <c r="S13" s="14"/>
      <c r="T13" s="14"/>
      <c r="U13" s="14"/>
      <c r="V13" s="14"/>
      <c r="W13" s="14"/>
      <c r="X13" s="14"/>
      <c r="Y13" s="14"/>
      <c r="Z13" s="14"/>
    </row>
    <row r="14" spans="1:26" ht="12.75" customHeight="1" x14ac:dyDescent="0.15">
      <c r="A14" s="3">
        <v>13</v>
      </c>
      <c r="B14" s="5" t="s">
        <v>1</v>
      </c>
      <c r="C14" s="9" t="s">
        <v>14</v>
      </c>
      <c r="D14" s="13">
        <v>460</v>
      </c>
      <c r="E14" s="14"/>
      <c r="F14" s="14"/>
      <c r="H14" s="14"/>
      <c r="I14" s="14"/>
      <c r="J14" s="14"/>
      <c r="K14" s="14"/>
      <c r="L14" s="14"/>
      <c r="M14" s="14"/>
      <c r="N14" s="14"/>
      <c r="O14" s="14"/>
      <c r="P14" s="14"/>
      <c r="Q14" s="14"/>
      <c r="R14" s="14"/>
      <c r="S14" s="14"/>
      <c r="T14" s="14"/>
      <c r="U14" s="14"/>
      <c r="V14" s="14"/>
      <c r="W14" s="14"/>
      <c r="X14" s="14"/>
      <c r="Y14" s="14"/>
      <c r="Z14" s="14"/>
    </row>
    <row r="15" spans="1:26" ht="12.75" customHeight="1" x14ac:dyDescent="0.15">
      <c r="A15" s="15">
        <v>14</v>
      </c>
      <c r="B15" s="16" t="s">
        <v>3</v>
      </c>
      <c r="C15" s="16" t="s">
        <v>15</v>
      </c>
      <c r="D15" s="17">
        <v>386</v>
      </c>
      <c r="E15" s="18"/>
      <c r="F15" s="18"/>
      <c r="G15" s="18"/>
      <c r="H15" s="18"/>
      <c r="I15" s="18"/>
      <c r="J15" s="18"/>
      <c r="K15" s="18"/>
      <c r="L15" s="18"/>
      <c r="M15" s="18"/>
      <c r="N15" s="18"/>
      <c r="O15" s="18"/>
      <c r="P15" s="18"/>
      <c r="Q15" s="18"/>
      <c r="R15" s="18"/>
      <c r="S15" s="18"/>
      <c r="T15" s="18"/>
      <c r="U15" s="18"/>
      <c r="V15" s="18"/>
      <c r="W15" s="18"/>
      <c r="X15" s="18"/>
      <c r="Y15" s="18"/>
      <c r="Z15" s="18"/>
    </row>
    <row r="16" spans="1:26" ht="12.75" customHeight="1" x14ac:dyDescent="0.15">
      <c r="A16" s="3">
        <v>15</v>
      </c>
      <c r="B16" s="5" t="s">
        <v>3</v>
      </c>
      <c r="C16" s="9" t="s">
        <v>15</v>
      </c>
      <c r="D16" s="6">
        <v>360</v>
      </c>
    </row>
    <row r="17" spans="1:4" ht="12.75" customHeight="1" x14ac:dyDescent="0.15">
      <c r="A17" s="3">
        <v>16</v>
      </c>
      <c r="B17" s="11" t="s">
        <v>9</v>
      </c>
      <c r="C17" s="9" t="s">
        <v>16</v>
      </c>
      <c r="D17" s="6">
        <v>300</v>
      </c>
    </row>
    <row r="18" spans="1:4" ht="12.75" customHeight="1" x14ac:dyDescent="0.15">
      <c r="A18" s="3">
        <v>17</v>
      </c>
      <c r="B18" s="4" t="s">
        <v>1</v>
      </c>
      <c r="C18" s="9" t="s">
        <v>16</v>
      </c>
      <c r="D18" s="6">
        <v>250</v>
      </c>
    </row>
    <row r="19" spans="1:4" ht="12.75" customHeight="1" x14ac:dyDescent="0.15">
      <c r="A19" s="3">
        <v>18</v>
      </c>
      <c r="B19" s="5" t="s">
        <v>3</v>
      </c>
      <c r="C19" s="9" t="s">
        <v>16</v>
      </c>
      <c r="D19" s="6">
        <v>223.31</v>
      </c>
    </row>
    <row r="20" spans="1:4" ht="12.75" customHeight="1" x14ac:dyDescent="0.15">
      <c r="A20" s="3">
        <v>19</v>
      </c>
      <c r="B20" s="5" t="s">
        <v>3</v>
      </c>
      <c r="C20" s="9" t="s">
        <v>17</v>
      </c>
      <c r="D20" s="6">
        <v>222.64</v>
      </c>
    </row>
    <row r="21" spans="1:4" ht="12.75" customHeight="1" x14ac:dyDescent="0.15">
      <c r="A21" s="3">
        <v>20</v>
      </c>
      <c r="B21" s="11" t="s">
        <v>9</v>
      </c>
      <c r="C21" s="9" t="s">
        <v>18</v>
      </c>
      <c r="D21" s="6">
        <v>199.64</v>
      </c>
    </row>
    <row r="22" spans="1:4" ht="12.75" customHeight="1" x14ac:dyDescent="0.15">
      <c r="A22" s="3">
        <v>21</v>
      </c>
      <c r="B22" s="11" t="s">
        <v>9</v>
      </c>
      <c r="C22" s="9" t="s">
        <v>18</v>
      </c>
      <c r="D22" s="6">
        <v>192.48</v>
      </c>
    </row>
    <row r="23" spans="1:4" ht="12.75" customHeight="1" x14ac:dyDescent="0.15">
      <c r="A23" s="3">
        <v>22</v>
      </c>
      <c r="B23" s="5" t="s">
        <v>8</v>
      </c>
      <c r="C23" s="9" t="s">
        <v>19</v>
      </c>
      <c r="D23" s="6">
        <v>166.98</v>
      </c>
    </row>
    <row r="24" spans="1:4" ht="12.75" customHeight="1" x14ac:dyDescent="0.15">
      <c r="A24" s="3">
        <v>23</v>
      </c>
      <c r="B24" s="5" t="s">
        <v>8</v>
      </c>
      <c r="C24" s="9" t="s">
        <v>19</v>
      </c>
      <c r="D24" s="6">
        <v>150</v>
      </c>
    </row>
    <row r="25" spans="1:4" ht="12.75" customHeight="1" x14ac:dyDescent="0.15">
      <c r="A25" s="3">
        <v>24</v>
      </c>
      <c r="B25" s="5" t="s">
        <v>3</v>
      </c>
      <c r="C25" s="9" t="s">
        <v>20</v>
      </c>
      <c r="D25" s="6">
        <v>140.12</v>
      </c>
    </row>
    <row r="26" spans="1:4" ht="12.75" customHeight="1" x14ac:dyDescent="0.15">
      <c r="A26" s="3">
        <v>25</v>
      </c>
      <c r="B26" s="5" t="s">
        <v>3</v>
      </c>
      <c r="C26" s="9" t="s">
        <v>21</v>
      </c>
      <c r="D26" s="6">
        <v>139.11000000000001</v>
      </c>
    </row>
    <row r="27" spans="1:4" ht="12.75" customHeight="1" x14ac:dyDescent="0.15"/>
    <row r="28" spans="1:4" ht="12.75" customHeight="1" x14ac:dyDescent="0.15"/>
    <row r="29" spans="1:4" ht="12.75" customHeight="1" x14ac:dyDescent="0.15"/>
    <row r="30" spans="1:4" ht="12.75" customHeight="1" x14ac:dyDescent="0.15"/>
    <row r="31" spans="1:4" ht="12.75" customHeight="1" x14ac:dyDescent="0.15"/>
    <row r="32" spans="1:4"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workbookViewId="0">
      <selection activeCell="B15" sqref="B15"/>
    </sheetView>
  </sheetViews>
  <sheetFormatPr baseColWidth="10" defaultColWidth="12.5" defaultRowHeight="15" customHeight="1" x14ac:dyDescent="0.15"/>
  <cols>
    <col min="1" max="26" width="7.5" customWidth="1"/>
  </cols>
  <sheetData>
    <row r="1" spans="2:3" ht="12.75" customHeight="1" x14ac:dyDescent="0.15"/>
    <row r="2" spans="2:3" ht="12.75" customHeight="1" x14ac:dyDescent="0.15"/>
    <row r="3" spans="2:3" ht="12.75" customHeight="1" x14ac:dyDescent="0.15"/>
    <row r="4" spans="2:3" ht="12.75" customHeight="1" x14ac:dyDescent="0.15">
      <c r="B4" s="12" t="s">
        <v>11</v>
      </c>
      <c r="C4" s="12">
        <v>1</v>
      </c>
    </row>
    <row r="5" spans="2:3" ht="12.75" customHeight="1" x14ac:dyDescent="0.15">
      <c r="B5" s="12" t="s">
        <v>12</v>
      </c>
      <c r="C5" s="12">
        <v>2</v>
      </c>
    </row>
    <row r="6" spans="2:3" ht="12.75" customHeight="1" x14ac:dyDescent="0.15">
      <c r="B6" s="12" t="s">
        <v>13</v>
      </c>
      <c r="C6" s="12">
        <v>3</v>
      </c>
    </row>
    <row r="7" spans="2:3" ht="12.75" customHeight="1" x14ac:dyDescent="0.15">
      <c r="B7" s="12" t="s">
        <v>14</v>
      </c>
      <c r="C7" s="12">
        <v>4</v>
      </c>
    </row>
    <row r="8" spans="2:3" ht="12.75" customHeight="1" x14ac:dyDescent="0.15">
      <c r="B8" s="12" t="s">
        <v>15</v>
      </c>
      <c r="C8" s="12">
        <v>5</v>
      </c>
    </row>
    <row r="9" spans="2:3" ht="12.75" customHeight="1" x14ac:dyDescent="0.15">
      <c r="B9" s="12" t="s">
        <v>16</v>
      </c>
      <c r="C9" s="12">
        <v>6</v>
      </c>
    </row>
    <row r="10" spans="2:3" ht="12.75" customHeight="1" x14ac:dyDescent="0.15">
      <c r="B10" s="12" t="s">
        <v>17</v>
      </c>
      <c r="C10" s="12">
        <v>7</v>
      </c>
    </row>
    <row r="11" spans="2:3" ht="12.75" customHeight="1" x14ac:dyDescent="0.15">
      <c r="B11" s="12" t="s">
        <v>18</v>
      </c>
      <c r="C11" s="12">
        <v>8</v>
      </c>
    </row>
    <row r="12" spans="2:3" ht="12.75" customHeight="1" x14ac:dyDescent="0.15">
      <c r="B12" s="12" t="s">
        <v>19</v>
      </c>
      <c r="C12" s="12">
        <v>9</v>
      </c>
    </row>
    <row r="13" spans="2:3" ht="12.75" customHeight="1" x14ac:dyDescent="0.15">
      <c r="B13" s="12" t="s">
        <v>63</v>
      </c>
      <c r="C13" s="12">
        <v>10</v>
      </c>
    </row>
    <row r="14" spans="2:3" ht="12.75" customHeight="1" x14ac:dyDescent="0.15">
      <c r="B14" s="12" t="s">
        <v>20</v>
      </c>
      <c r="C14" s="12">
        <v>11</v>
      </c>
    </row>
    <row r="15" spans="2:3" ht="12.75" customHeight="1" x14ac:dyDescent="0.15">
      <c r="B15" s="12" t="s">
        <v>21</v>
      </c>
      <c r="C15" s="12">
        <v>12</v>
      </c>
    </row>
    <row r="16" spans="2:3"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abSelected="1" workbookViewId="0">
      <selection activeCell="B1" sqref="B1"/>
    </sheetView>
  </sheetViews>
  <sheetFormatPr baseColWidth="10" defaultColWidth="12.5" defaultRowHeight="15" customHeight="1" x14ac:dyDescent="0.15"/>
  <cols>
    <col min="1" max="1" width="11" customWidth="1"/>
    <col min="2" max="2" width="12.1640625" customWidth="1"/>
    <col min="3" max="26" width="11" customWidth="1"/>
  </cols>
  <sheetData>
    <row r="1" spans="1:26" ht="15.75" customHeight="1" x14ac:dyDescent="0.2">
      <c r="A1" s="1" t="s">
        <v>62</v>
      </c>
      <c r="B1" s="1" t="s">
        <v>7</v>
      </c>
      <c r="C1" s="2"/>
      <c r="D1" s="2"/>
      <c r="E1" s="2"/>
      <c r="F1" s="2"/>
      <c r="G1" s="2"/>
      <c r="H1" s="2"/>
      <c r="I1" s="2"/>
      <c r="J1" s="2"/>
      <c r="K1" s="2"/>
      <c r="L1" s="2"/>
      <c r="M1" s="2"/>
      <c r="N1" s="2"/>
      <c r="O1" s="2"/>
      <c r="P1" s="2"/>
      <c r="Q1" s="2"/>
      <c r="R1" s="2"/>
      <c r="S1" s="2"/>
      <c r="T1" s="2"/>
      <c r="U1" s="2"/>
      <c r="V1" s="2"/>
      <c r="W1" s="2"/>
      <c r="X1" s="2"/>
      <c r="Y1" s="2"/>
      <c r="Z1" s="2"/>
    </row>
    <row r="2" spans="1:26" ht="15.75" customHeight="1" x14ac:dyDescent="0.2">
      <c r="A2" s="5" t="s">
        <v>9</v>
      </c>
      <c r="B2" s="5" t="s">
        <v>58</v>
      </c>
      <c r="C2" s="8"/>
      <c r="D2" s="2"/>
      <c r="E2" s="2"/>
      <c r="F2" s="2"/>
      <c r="G2" s="2"/>
      <c r="H2" s="2"/>
      <c r="I2" s="2"/>
      <c r="J2" s="2"/>
      <c r="K2" s="2"/>
      <c r="L2" s="2"/>
      <c r="M2" s="2"/>
      <c r="N2" s="2"/>
      <c r="O2" s="2"/>
      <c r="P2" s="2"/>
      <c r="Q2" s="2"/>
      <c r="R2" s="2"/>
      <c r="S2" s="2"/>
      <c r="T2" s="2"/>
      <c r="U2" s="2"/>
      <c r="V2" s="2"/>
      <c r="W2" s="2"/>
      <c r="X2" s="2"/>
      <c r="Y2" s="2"/>
      <c r="Z2" s="2"/>
    </row>
    <row r="3" spans="1:26" ht="15.75" customHeight="1" x14ac:dyDescent="0.2">
      <c r="A3" s="5" t="s">
        <v>2</v>
      </c>
      <c r="B3" s="5" t="s">
        <v>4</v>
      </c>
      <c r="C3" s="8"/>
      <c r="D3" s="2"/>
      <c r="E3" s="2"/>
      <c r="F3" s="2"/>
      <c r="G3" s="2"/>
      <c r="H3" s="2"/>
      <c r="I3" s="2"/>
      <c r="J3" s="2"/>
      <c r="K3" s="2"/>
      <c r="L3" s="2"/>
      <c r="M3" s="2"/>
      <c r="N3" s="2"/>
      <c r="O3" s="2"/>
      <c r="P3" s="2"/>
      <c r="Q3" s="2"/>
      <c r="R3" s="2"/>
      <c r="S3" s="2"/>
      <c r="T3" s="2"/>
      <c r="U3" s="2"/>
      <c r="V3" s="2"/>
      <c r="W3" s="2"/>
      <c r="X3" s="2"/>
      <c r="Y3" s="2"/>
      <c r="Z3" s="2"/>
    </row>
    <row r="4" spans="1:26" ht="15.75" customHeight="1" x14ac:dyDescent="0.2">
      <c r="A4" s="5" t="s">
        <v>3</v>
      </c>
      <c r="B4" s="5" t="s">
        <v>5</v>
      </c>
      <c r="C4" s="8"/>
      <c r="D4" s="2"/>
      <c r="E4" s="2"/>
      <c r="F4" s="2"/>
      <c r="G4" s="2"/>
      <c r="H4" s="2"/>
      <c r="I4" s="2"/>
      <c r="J4" s="2"/>
      <c r="K4" s="2"/>
      <c r="L4" s="2"/>
      <c r="M4" s="2"/>
      <c r="N4" s="2"/>
      <c r="O4" s="2"/>
      <c r="P4" s="2"/>
      <c r="Q4" s="2"/>
      <c r="R4" s="2"/>
      <c r="S4" s="2"/>
      <c r="T4" s="2"/>
      <c r="U4" s="2"/>
      <c r="V4" s="2"/>
      <c r="W4" s="2"/>
      <c r="X4" s="2"/>
      <c r="Y4" s="2"/>
      <c r="Z4" s="2"/>
    </row>
    <row r="5" spans="1:26" ht="15.75" customHeight="1" x14ac:dyDescent="0.2">
      <c r="A5" s="5" t="s">
        <v>8</v>
      </c>
      <c r="B5" s="5" t="s">
        <v>59</v>
      </c>
      <c r="C5" s="8"/>
      <c r="D5" s="2"/>
      <c r="E5" s="2"/>
      <c r="F5" s="2"/>
      <c r="G5" s="2"/>
      <c r="H5" s="2"/>
      <c r="I5" s="2"/>
      <c r="J5" s="2"/>
      <c r="K5" s="2"/>
      <c r="L5" s="2"/>
      <c r="M5" s="2"/>
      <c r="N5" s="2"/>
      <c r="O5" s="2"/>
      <c r="P5" s="2"/>
      <c r="Q5" s="2"/>
      <c r="R5" s="2"/>
      <c r="S5" s="2"/>
      <c r="T5" s="2"/>
      <c r="U5" s="2"/>
      <c r="V5" s="2"/>
      <c r="W5" s="2"/>
      <c r="X5" s="2"/>
      <c r="Y5" s="2"/>
      <c r="Z5" s="2"/>
    </row>
    <row r="6" spans="1:26" ht="15.75" customHeight="1" x14ac:dyDescent="0.2">
      <c r="A6" s="5" t="s">
        <v>0</v>
      </c>
      <c r="B6" s="5" t="s">
        <v>60</v>
      </c>
      <c r="C6" s="8"/>
      <c r="D6" s="2"/>
      <c r="E6" s="2"/>
      <c r="F6" s="2"/>
      <c r="G6" s="2"/>
      <c r="H6" s="2"/>
      <c r="I6" s="2"/>
      <c r="J6" s="2"/>
      <c r="K6" s="2"/>
      <c r="L6" s="2"/>
      <c r="M6" s="2"/>
      <c r="N6" s="2"/>
      <c r="O6" s="2"/>
      <c r="P6" s="2"/>
      <c r="Q6" s="2"/>
      <c r="R6" s="2"/>
      <c r="S6" s="2"/>
      <c r="T6" s="2"/>
      <c r="U6" s="2"/>
      <c r="V6" s="2"/>
      <c r="W6" s="2"/>
      <c r="X6" s="2"/>
      <c r="Y6" s="2"/>
      <c r="Z6" s="2"/>
    </row>
    <row r="7" spans="1:26" ht="15.75" customHeight="1" x14ac:dyDescent="0.2">
      <c r="A7" s="5" t="s">
        <v>1</v>
      </c>
      <c r="B7" s="5" t="s">
        <v>61</v>
      </c>
      <c r="C7" s="2"/>
      <c r="D7" s="2"/>
      <c r="E7" s="2"/>
      <c r="F7" s="2"/>
      <c r="G7" s="2"/>
      <c r="H7" s="2"/>
      <c r="I7" s="2"/>
      <c r="J7" s="2"/>
      <c r="K7" s="2"/>
      <c r="L7" s="2"/>
      <c r="M7" s="2"/>
      <c r="N7" s="2"/>
      <c r="O7" s="2"/>
      <c r="P7" s="2"/>
      <c r="Q7" s="2"/>
      <c r="R7" s="2"/>
      <c r="S7" s="2"/>
      <c r="T7" s="2"/>
      <c r="U7" s="2"/>
      <c r="V7" s="2"/>
      <c r="W7" s="2"/>
      <c r="X7" s="2"/>
      <c r="Y7" s="2"/>
      <c r="Z7" s="2"/>
    </row>
    <row r="8" spans="1:26" ht="15.75" customHeight="1" x14ac:dyDescent="0.2">
      <c r="A8" s="5"/>
      <c r="B8" s="2"/>
      <c r="C8" s="2"/>
      <c r="D8" s="2"/>
      <c r="E8" s="2"/>
      <c r="F8" s="2"/>
      <c r="G8" s="2"/>
      <c r="H8" s="2"/>
      <c r="I8" s="2"/>
      <c r="J8" s="2"/>
      <c r="K8" s="2"/>
      <c r="L8" s="2"/>
      <c r="M8" s="2"/>
      <c r="N8" s="2"/>
      <c r="O8" s="2"/>
      <c r="P8" s="2"/>
      <c r="Q8" s="2"/>
      <c r="R8" s="2"/>
      <c r="S8" s="2"/>
      <c r="T8" s="2"/>
      <c r="U8" s="2"/>
      <c r="V8" s="2"/>
      <c r="W8" s="2"/>
      <c r="X8" s="2"/>
      <c r="Y8" s="2"/>
      <c r="Z8" s="2"/>
    </row>
    <row r="9" spans="1:26" ht="15.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Tourism Travel Agency</vt:lpstr>
      <vt:lpstr>Pivot Table</vt:lpstr>
      <vt:lpstr>Question</vt:lpstr>
      <vt:lpstr>Data</vt:lpstr>
      <vt:lpstr>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Francesco ORMA</cp:lastModifiedBy>
  <dcterms:modified xsi:type="dcterms:W3CDTF">2025-04-20T20:08:41Z</dcterms:modified>
</cp:coreProperties>
</file>