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xr:revisionPtr revIDLastSave="0" documentId="13_ncr:1_{36CFF1C5-9683-4F10-9388-7A85CC775B2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Sheet1!$A$6:$R$6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95" i="1" l="1"/>
  <c r="Q95" i="1"/>
  <c r="P95" i="1"/>
  <c r="O95" i="1"/>
  <c r="N95" i="1"/>
  <c r="M95" i="1"/>
  <c r="L95" i="1"/>
  <c r="K95" i="1"/>
  <c r="J95" i="1"/>
  <c r="I95" i="1"/>
  <c r="H95" i="1"/>
  <c r="G95" i="1"/>
  <c r="F95" i="1"/>
  <c r="M94" i="1"/>
  <c r="N94" i="1" s="1"/>
  <c r="L94" i="1"/>
  <c r="K94" i="1"/>
  <c r="Q94" i="1" s="1"/>
  <c r="H94" i="1"/>
  <c r="J94" i="1" s="1"/>
  <c r="R94" i="1" s="1"/>
  <c r="M53" i="1"/>
  <c r="N53" i="1" s="1"/>
  <c r="L53" i="1"/>
  <c r="K53" i="1"/>
  <c r="Q53" i="1" s="1"/>
  <c r="H53" i="1"/>
  <c r="J53" i="1" s="1"/>
  <c r="R53" i="1" s="1"/>
  <c r="M56" i="1"/>
  <c r="N56" i="1" s="1"/>
  <c r="L56" i="1"/>
  <c r="K56" i="1"/>
  <c r="Q56" i="1" s="1"/>
  <c r="H56" i="1"/>
  <c r="J56" i="1" s="1"/>
  <c r="M55" i="1"/>
  <c r="N55" i="1" s="1"/>
  <c r="L55" i="1"/>
  <c r="K55" i="1"/>
  <c r="Q55" i="1" s="1"/>
  <c r="H55" i="1"/>
  <c r="J55" i="1" s="1"/>
  <c r="M93" i="1"/>
  <c r="N93" i="1" s="1"/>
  <c r="L93" i="1"/>
  <c r="K93" i="1"/>
  <c r="Q93" i="1" s="1"/>
  <c r="H93" i="1"/>
  <c r="J93" i="1" s="1"/>
  <c r="M92" i="1"/>
  <c r="N92" i="1" s="1"/>
  <c r="L92" i="1"/>
  <c r="K92" i="1"/>
  <c r="Q92" i="1" s="1"/>
  <c r="H92" i="1"/>
  <c r="J92" i="1" s="1"/>
  <c r="M91" i="1"/>
  <c r="N91" i="1" s="1"/>
  <c r="L91" i="1"/>
  <c r="K91" i="1"/>
  <c r="Q91" i="1" s="1"/>
  <c r="H91" i="1"/>
  <c r="J91" i="1" s="1"/>
  <c r="M90" i="1"/>
  <c r="N90" i="1" s="1"/>
  <c r="L90" i="1"/>
  <c r="K90" i="1"/>
  <c r="Q90" i="1" s="1"/>
  <c r="H90" i="1"/>
  <c r="J90" i="1" s="1"/>
  <c r="M89" i="1"/>
  <c r="N89" i="1" s="1"/>
  <c r="L89" i="1"/>
  <c r="K89" i="1"/>
  <c r="Q89" i="1" s="1"/>
  <c r="H89" i="1"/>
  <c r="J89" i="1" s="1"/>
  <c r="M88" i="1"/>
  <c r="N88" i="1" s="1"/>
  <c r="L88" i="1"/>
  <c r="K88" i="1"/>
  <c r="Q88" i="1" s="1"/>
  <c r="H88" i="1"/>
  <c r="J88" i="1" s="1"/>
  <c r="M87" i="1"/>
  <c r="N87" i="1" s="1"/>
  <c r="L87" i="1"/>
  <c r="K87" i="1"/>
  <c r="Q87" i="1" s="1"/>
  <c r="H87" i="1"/>
  <c r="J87" i="1" s="1"/>
  <c r="M86" i="1"/>
  <c r="N86" i="1" s="1"/>
  <c r="L86" i="1"/>
  <c r="K86" i="1"/>
  <c r="Q86" i="1" s="1"/>
  <c r="H86" i="1"/>
  <c r="J86" i="1" s="1"/>
  <c r="M85" i="1"/>
  <c r="N85" i="1" s="1"/>
  <c r="L85" i="1"/>
  <c r="K85" i="1"/>
  <c r="Q85" i="1" s="1"/>
  <c r="H85" i="1"/>
  <c r="J85" i="1" s="1"/>
  <c r="R86" i="1" l="1"/>
  <c r="R88" i="1"/>
  <c r="R90" i="1"/>
  <c r="R92" i="1"/>
  <c r="R55" i="1"/>
  <c r="R85" i="1"/>
  <c r="R87" i="1"/>
  <c r="R89" i="1"/>
  <c r="R91" i="1"/>
  <c r="R93" i="1"/>
  <c r="R56" i="1"/>
  <c r="M84" i="1"/>
  <c r="N84" i="1" s="1"/>
  <c r="L84" i="1"/>
  <c r="K84" i="1"/>
  <c r="Q84" i="1" s="1"/>
  <c r="H84" i="1"/>
  <c r="J84" i="1" s="1"/>
  <c r="M83" i="1"/>
  <c r="N83" i="1" s="1"/>
  <c r="L83" i="1"/>
  <c r="K83" i="1"/>
  <c r="Q83" i="1" s="1"/>
  <c r="H83" i="1"/>
  <c r="J83" i="1" s="1"/>
  <c r="M82" i="1"/>
  <c r="N82" i="1" s="1"/>
  <c r="L82" i="1"/>
  <c r="K82" i="1"/>
  <c r="Q82" i="1" s="1"/>
  <c r="H82" i="1"/>
  <c r="J82" i="1" s="1"/>
  <c r="M81" i="1"/>
  <c r="N81" i="1" s="1"/>
  <c r="L81" i="1"/>
  <c r="K81" i="1"/>
  <c r="Q81" i="1" s="1"/>
  <c r="H81" i="1"/>
  <c r="J81" i="1" s="1"/>
  <c r="M80" i="1"/>
  <c r="N80" i="1" s="1"/>
  <c r="L80" i="1"/>
  <c r="K80" i="1"/>
  <c r="Q80" i="1" s="1"/>
  <c r="H80" i="1"/>
  <c r="J80" i="1" s="1"/>
  <c r="M79" i="1"/>
  <c r="N79" i="1" s="1"/>
  <c r="L79" i="1"/>
  <c r="K79" i="1"/>
  <c r="Q79" i="1" s="1"/>
  <c r="H79" i="1"/>
  <c r="J79" i="1" s="1"/>
  <c r="M78" i="1"/>
  <c r="N78" i="1" s="1"/>
  <c r="L78" i="1"/>
  <c r="K78" i="1"/>
  <c r="Q78" i="1" s="1"/>
  <c r="H78" i="1"/>
  <c r="J78" i="1" s="1"/>
  <c r="M77" i="1"/>
  <c r="N77" i="1" s="1"/>
  <c r="L77" i="1"/>
  <c r="K77" i="1"/>
  <c r="Q77" i="1" s="1"/>
  <c r="H77" i="1"/>
  <c r="J77" i="1" s="1"/>
  <c r="M76" i="1"/>
  <c r="N76" i="1" s="1"/>
  <c r="L76" i="1"/>
  <c r="K76" i="1"/>
  <c r="Q76" i="1" s="1"/>
  <c r="H76" i="1"/>
  <c r="J76" i="1" s="1"/>
  <c r="M16" i="1"/>
  <c r="N16" i="1" s="1"/>
  <c r="L16" i="1"/>
  <c r="K16" i="1"/>
  <c r="O17" i="1" s="1"/>
  <c r="H16" i="1"/>
  <c r="J16" i="1" s="1"/>
  <c r="M14" i="1"/>
  <c r="N14" i="1" s="1"/>
  <c r="L14" i="1"/>
  <c r="K14" i="1"/>
  <c r="O15" i="1" s="1"/>
  <c r="H14" i="1"/>
  <c r="J14" i="1" s="1"/>
  <c r="M12" i="1"/>
  <c r="N12" i="1" s="1"/>
  <c r="L12" i="1"/>
  <c r="K12" i="1"/>
  <c r="O13" i="1" s="1"/>
  <c r="H12" i="1"/>
  <c r="J12" i="1" s="1"/>
  <c r="H18" i="1"/>
  <c r="J18" i="1" s="1"/>
  <c r="K18" i="1"/>
  <c r="Q18" i="1" s="1"/>
  <c r="L18" i="1"/>
  <c r="M18" i="1"/>
  <c r="N18" i="1" s="1"/>
  <c r="M75" i="1"/>
  <c r="N75" i="1" s="1"/>
  <c r="L75" i="1"/>
  <c r="K75" i="1"/>
  <c r="Q75" i="1" s="1"/>
  <c r="H75" i="1"/>
  <c r="J75" i="1" s="1"/>
  <c r="M74" i="1"/>
  <c r="N74" i="1" s="1"/>
  <c r="L74" i="1"/>
  <c r="K74" i="1"/>
  <c r="Q74" i="1" s="1"/>
  <c r="H74" i="1"/>
  <c r="J74" i="1" s="1"/>
  <c r="M73" i="1"/>
  <c r="N73" i="1" s="1"/>
  <c r="L73" i="1"/>
  <c r="K73" i="1"/>
  <c r="Q73" i="1" s="1"/>
  <c r="H73" i="1"/>
  <c r="J73" i="1" s="1"/>
  <c r="M72" i="1"/>
  <c r="N72" i="1" s="1"/>
  <c r="L72" i="1"/>
  <c r="K72" i="1"/>
  <c r="Q72" i="1" s="1"/>
  <c r="H72" i="1"/>
  <c r="J72" i="1" s="1"/>
  <c r="M71" i="1"/>
  <c r="N71" i="1" s="1"/>
  <c r="L71" i="1"/>
  <c r="K71" i="1"/>
  <c r="Q71" i="1" s="1"/>
  <c r="H71" i="1"/>
  <c r="J71" i="1" s="1"/>
  <c r="M70" i="1"/>
  <c r="N70" i="1" s="1"/>
  <c r="L70" i="1"/>
  <c r="K70" i="1"/>
  <c r="Q70" i="1" s="1"/>
  <c r="H70" i="1"/>
  <c r="J70" i="1" s="1"/>
  <c r="M69" i="1"/>
  <c r="N69" i="1" s="1"/>
  <c r="L69" i="1"/>
  <c r="K69" i="1"/>
  <c r="Q69" i="1" s="1"/>
  <c r="H69" i="1"/>
  <c r="J69" i="1" s="1"/>
  <c r="M68" i="1"/>
  <c r="N68" i="1" s="1"/>
  <c r="L68" i="1"/>
  <c r="K68" i="1"/>
  <c r="Q68" i="1" s="1"/>
  <c r="H68" i="1"/>
  <c r="J68" i="1" s="1"/>
  <c r="M67" i="1"/>
  <c r="N67" i="1" s="1"/>
  <c r="L67" i="1"/>
  <c r="K67" i="1"/>
  <c r="Q67" i="1" s="1"/>
  <c r="H67" i="1"/>
  <c r="J67" i="1" s="1"/>
  <c r="M66" i="1"/>
  <c r="N66" i="1" s="1"/>
  <c r="L66" i="1"/>
  <c r="K66" i="1"/>
  <c r="Q66" i="1" s="1"/>
  <c r="H66" i="1"/>
  <c r="J66" i="1" s="1"/>
  <c r="M65" i="1"/>
  <c r="N65" i="1" s="1"/>
  <c r="L65" i="1"/>
  <c r="K65" i="1"/>
  <c r="Q65" i="1" s="1"/>
  <c r="H65" i="1"/>
  <c r="J65" i="1" s="1"/>
  <c r="M64" i="1"/>
  <c r="N64" i="1" s="1"/>
  <c r="L64" i="1"/>
  <c r="K64" i="1"/>
  <c r="Q64" i="1" s="1"/>
  <c r="H64" i="1"/>
  <c r="J64" i="1" s="1"/>
  <c r="M63" i="1"/>
  <c r="N63" i="1" s="1"/>
  <c r="L63" i="1"/>
  <c r="K63" i="1"/>
  <c r="Q63" i="1" s="1"/>
  <c r="H63" i="1"/>
  <c r="J63" i="1" s="1"/>
  <c r="M62" i="1"/>
  <c r="N62" i="1" s="1"/>
  <c r="L62" i="1"/>
  <c r="K62" i="1"/>
  <c r="Q62" i="1" s="1"/>
  <c r="H62" i="1"/>
  <c r="J62" i="1" s="1"/>
  <c r="M61" i="1"/>
  <c r="N61" i="1" s="1"/>
  <c r="L61" i="1"/>
  <c r="K61" i="1"/>
  <c r="Q61" i="1" s="1"/>
  <c r="H61" i="1"/>
  <c r="J61" i="1" s="1"/>
  <c r="M10" i="1"/>
  <c r="N10" i="1" s="1"/>
  <c r="L10" i="1"/>
  <c r="K10" i="1"/>
  <c r="O11" i="1" s="1"/>
  <c r="H10" i="1"/>
  <c r="J10" i="1" s="1"/>
  <c r="M47" i="1"/>
  <c r="N47" i="1" s="1"/>
  <c r="L47" i="1"/>
  <c r="K47" i="1"/>
  <c r="Q47" i="1" s="1"/>
  <c r="H47" i="1"/>
  <c r="J47" i="1" s="1"/>
  <c r="M41" i="1"/>
  <c r="N41" i="1" s="1"/>
  <c r="L41" i="1"/>
  <c r="K41" i="1"/>
  <c r="Q41" i="1" s="1"/>
  <c r="H41" i="1"/>
  <c r="J41" i="1" s="1"/>
  <c r="H54" i="1"/>
  <c r="M49" i="1"/>
  <c r="H49" i="1"/>
  <c r="R80" i="1" l="1"/>
  <c r="R82" i="1"/>
  <c r="R81" i="1"/>
  <c r="R83" i="1"/>
  <c r="R84" i="1"/>
  <c r="O12" i="1"/>
  <c r="Q12" i="1" s="1"/>
  <c r="O16" i="1"/>
  <c r="Q16" i="1" s="1"/>
  <c r="O10" i="1"/>
  <c r="R10" i="1" s="1"/>
  <c r="R76" i="1"/>
  <c r="R78" i="1"/>
  <c r="R77" i="1"/>
  <c r="R79" i="1"/>
  <c r="O14" i="1"/>
  <c r="Q14" i="1" s="1"/>
  <c r="R75" i="1"/>
  <c r="R16" i="1"/>
  <c r="R71" i="1"/>
  <c r="R73" i="1"/>
  <c r="R62" i="1"/>
  <c r="R64" i="1"/>
  <c r="R65" i="1"/>
  <c r="R67" i="1"/>
  <c r="R69" i="1"/>
  <c r="R72" i="1"/>
  <c r="R74" i="1"/>
  <c r="R61" i="1"/>
  <c r="R63" i="1"/>
  <c r="R66" i="1"/>
  <c r="R68" i="1"/>
  <c r="R70" i="1"/>
  <c r="R41" i="1"/>
  <c r="R47" i="1"/>
  <c r="M51" i="1"/>
  <c r="N51" i="1" s="1"/>
  <c r="L51" i="1"/>
  <c r="K51" i="1"/>
  <c r="Q51" i="1" s="1"/>
  <c r="H51" i="1"/>
  <c r="J51" i="1" s="1"/>
  <c r="M24" i="1"/>
  <c r="N24" i="1" s="1"/>
  <c r="L24" i="1"/>
  <c r="K24" i="1"/>
  <c r="Q24" i="1" s="1"/>
  <c r="H24" i="1"/>
  <c r="J24" i="1" s="1"/>
  <c r="M23" i="1"/>
  <c r="N23" i="1" s="1"/>
  <c r="L23" i="1"/>
  <c r="K23" i="1"/>
  <c r="Q23" i="1" s="1"/>
  <c r="H23" i="1"/>
  <c r="J23" i="1" s="1"/>
  <c r="H28" i="1"/>
  <c r="J28" i="1" s="1"/>
  <c r="H29" i="1"/>
  <c r="J29" i="1" s="1"/>
  <c r="H26" i="1"/>
  <c r="J26" i="1" s="1"/>
  <c r="H40" i="1"/>
  <c r="J40" i="1" s="1"/>
  <c r="H48" i="1"/>
  <c r="J48" i="1" s="1"/>
  <c r="H42" i="1"/>
  <c r="J42" i="1" s="1"/>
  <c r="H57" i="1"/>
  <c r="J57" i="1" s="1"/>
  <c r="H58" i="1"/>
  <c r="J58" i="1" s="1"/>
  <c r="H59" i="1"/>
  <c r="J59" i="1" s="1"/>
  <c r="H60" i="1"/>
  <c r="J60" i="1" s="1"/>
  <c r="H22" i="1"/>
  <c r="J22" i="1" s="1"/>
  <c r="H43" i="1"/>
  <c r="J43" i="1" s="1"/>
  <c r="H52" i="1"/>
  <c r="J52" i="1" s="1"/>
  <c r="H20" i="1"/>
  <c r="J20" i="1" s="1"/>
  <c r="H21" i="1"/>
  <c r="J21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44" i="1"/>
  <c r="J44" i="1" s="1"/>
  <c r="H45" i="1"/>
  <c r="J45" i="1" s="1"/>
  <c r="H46" i="1"/>
  <c r="J46" i="1" s="1"/>
  <c r="H50" i="1"/>
  <c r="J50" i="1" s="1"/>
  <c r="J54" i="1"/>
  <c r="H38" i="1"/>
  <c r="J38" i="1" s="1"/>
  <c r="H27" i="1"/>
  <c r="J27" i="1" s="1"/>
  <c r="H39" i="1"/>
  <c r="J39" i="1" s="1"/>
  <c r="H25" i="1"/>
  <c r="J25" i="1" s="1"/>
  <c r="H19" i="1"/>
  <c r="J19" i="1" s="1"/>
  <c r="M38" i="1"/>
  <c r="N38" i="1" s="1"/>
  <c r="L38" i="1"/>
  <c r="K38" i="1"/>
  <c r="Q38" i="1" s="1"/>
  <c r="M7" i="1"/>
  <c r="L7" i="1"/>
  <c r="K7" i="1"/>
  <c r="K28" i="1"/>
  <c r="Q28" i="1" s="1"/>
  <c r="K29" i="1"/>
  <c r="K26" i="1"/>
  <c r="Q26" i="1" s="1"/>
  <c r="K40" i="1"/>
  <c r="Q40" i="1" s="1"/>
  <c r="K49" i="1"/>
  <c r="Q49" i="1" s="1"/>
  <c r="K48" i="1"/>
  <c r="Q48" i="1" s="1"/>
  <c r="K42" i="1"/>
  <c r="Q42" i="1" s="1"/>
  <c r="K57" i="1"/>
  <c r="Q57" i="1" s="1"/>
  <c r="K58" i="1"/>
  <c r="Q58" i="1" s="1"/>
  <c r="K59" i="1"/>
  <c r="Q59" i="1" s="1"/>
  <c r="K60" i="1"/>
  <c r="Q60" i="1" s="1"/>
  <c r="K22" i="1"/>
  <c r="Q22" i="1" s="1"/>
  <c r="K43" i="1"/>
  <c r="Q43" i="1" s="1"/>
  <c r="K52" i="1"/>
  <c r="Q52" i="1" s="1"/>
  <c r="K20" i="1"/>
  <c r="Q20" i="1" s="1"/>
  <c r="K21" i="1"/>
  <c r="Q21" i="1" s="1"/>
  <c r="K30" i="1"/>
  <c r="Q30" i="1" s="1"/>
  <c r="K31" i="1"/>
  <c r="Q31" i="1" s="1"/>
  <c r="K32" i="1"/>
  <c r="Q32" i="1" s="1"/>
  <c r="K33" i="1"/>
  <c r="Q33" i="1" s="1"/>
  <c r="K34" i="1"/>
  <c r="Q34" i="1" s="1"/>
  <c r="K35" i="1"/>
  <c r="Q35" i="1" s="1"/>
  <c r="K36" i="1"/>
  <c r="Q36" i="1" s="1"/>
  <c r="K37" i="1"/>
  <c r="Q37" i="1" s="1"/>
  <c r="K44" i="1"/>
  <c r="Q44" i="1" s="1"/>
  <c r="K45" i="1"/>
  <c r="Q45" i="1" s="1"/>
  <c r="K46" i="1"/>
  <c r="Q46" i="1" s="1"/>
  <c r="K50" i="1"/>
  <c r="Q50" i="1" s="1"/>
  <c r="K54" i="1"/>
  <c r="Q54" i="1" s="1"/>
  <c r="K27" i="1"/>
  <c r="Q27" i="1" s="1"/>
  <c r="K39" i="1"/>
  <c r="Q39" i="1" s="1"/>
  <c r="K25" i="1"/>
  <c r="Q25" i="1" s="1"/>
  <c r="K19" i="1"/>
  <c r="Q19" i="1" s="1"/>
  <c r="J49" i="1"/>
  <c r="M9" i="1"/>
  <c r="N9" i="1" s="1"/>
  <c r="L9" i="1"/>
  <c r="K9" i="1"/>
  <c r="O9" i="1" s="1"/>
  <c r="H9" i="1"/>
  <c r="H7" i="1"/>
  <c r="M25" i="1"/>
  <c r="N25" i="1" s="1"/>
  <c r="M39" i="1"/>
  <c r="N39" i="1" s="1"/>
  <c r="M27" i="1"/>
  <c r="N27" i="1" s="1"/>
  <c r="M28" i="1"/>
  <c r="N28" i="1" s="1"/>
  <c r="M29" i="1"/>
  <c r="N29" i="1" s="1"/>
  <c r="M26" i="1"/>
  <c r="N26" i="1" s="1"/>
  <c r="M40" i="1"/>
  <c r="N40" i="1" s="1"/>
  <c r="N49" i="1"/>
  <c r="M48" i="1"/>
  <c r="N48" i="1" s="1"/>
  <c r="M42" i="1"/>
  <c r="N42" i="1" s="1"/>
  <c r="M57" i="1"/>
  <c r="N57" i="1" s="1"/>
  <c r="M58" i="1"/>
  <c r="N58" i="1" s="1"/>
  <c r="M59" i="1"/>
  <c r="N59" i="1" s="1"/>
  <c r="M60" i="1"/>
  <c r="N60" i="1" s="1"/>
  <c r="M22" i="1"/>
  <c r="N22" i="1" s="1"/>
  <c r="M43" i="1"/>
  <c r="N43" i="1" s="1"/>
  <c r="M52" i="1"/>
  <c r="N52" i="1" s="1"/>
  <c r="M20" i="1"/>
  <c r="N20" i="1" s="1"/>
  <c r="M21" i="1"/>
  <c r="N21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44" i="1"/>
  <c r="N44" i="1" s="1"/>
  <c r="M45" i="1"/>
  <c r="N45" i="1" s="1"/>
  <c r="M46" i="1"/>
  <c r="N46" i="1" s="1"/>
  <c r="M50" i="1"/>
  <c r="N50" i="1" s="1"/>
  <c r="M54" i="1"/>
  <c r="N54" i="1" s="1"/>
  <c r="M19" i="1"/>
  <c r="N19" i="1" s="1"/>
  <c r="L54" i="1"/>
  <c r="L39" i="1"/>
  <c r="L27" i="1"/>
  <c r="L28" i="1"/>
  <c r="L29" i="1"/>
  <c r="L26" i="1"/>
  <c r="L40" i="1"/>
  <c r="L49" i="1"/>
  <c r="L48" i="1"/>
  <c r="L42" i="1"/>
  <c r="L57" i="1"/>
  <c r="L58" i="1"/>
  <c r="L59" i="1"/>
  <c r="L60" i="1"/>
  <c r="L22" i="1"/>
  <c r="L43" i="1"/>
  <c r="L52" i="1"/>
  <c r="L20" i="1"/>
  <c r="L21" i="1"/>
  <c r="L30" i="1"/>
  <c r="L31" i="1"/>
  <c r="L32" i="1"/>
  <c r="L33" i="1"/>
  <c r="L34" i="1"/>
  <c r="L35" i="1"/>
  <c r="L36" i="1"/>
  <c r="L37" i="1"/>
  <c r="L44" i="1"/>
  <c r="L45" i="1"/>
  <c r="L46" i="1"/>
  <c r="L50" i="1"/>
  <c r="L25" i="1"/>
  <c r="L19" i="1"/>
  <c r="Q10" i="1" l="1"/>
  <c r="O8" i="1"/>
  <c r="R14" i="1"/>
  <c r="R12" i="1"/>
  <c r="J7" i="1"/>
  <c r="N7" i="1"/>
  <c r="R32" i="1"/>
  <c r="R60" i="1"/>
  <c r="R26" i="1"/>
  <c r="R18" i="1"/>
  <c r="R50" i="1"/>
  <c r="R34" i="1"/>
  <c r="R39" i="1"/>
  <c r="R42" i="1"/>
  <c r="R20" i="1"/>
  <c r="R45" i="1"/>
  <c r="R36" i="1"/>
  <c r="R43" i="1"/>
  <c r="R28" i="1"/>
  <c r="R58" i="1"/>
  <c r="R30" i="1"/>
  <c r="R49" i="1"/>
  <c r="R19" i="1"/>
  <c r="R25" i="1"/>
  <c r="R27" i="1"/>
  <c r="R38" i="1"/>
  <c r="R54" i="1"/>
  <c r="R46" i="1"/>
  <c r="R44" i="1"/>
  <c r="R37" i="1"/>
  <c r="R35" i="1"/>
  <c r="R33" i="1"/>
  <c r="R31" i="1"/>
  <c r="R21" i="1"/>
  <c r="R52" i="1"/>
  <c r="R22" i="1"/>
  <c r="R59" i="1"/>
  <c r="R57" i="1"/>
  <c r="R48" i="1"/>
  <c r="R40" i="1"/>
  <c r="R29" i="1"/>
  <c r="Q9" i="1"/>
  <c r="R23" i="1"/>
  <c r="R24" i="1"/>
  <c r="R51" i="1"/>
  <c r="Q29" i="1"/>
  <c r="J9" i="1"/>
  <c r="O7" i="1" l="1"/>
  <c r="R9" i="1"/>
  <c r="R7" i="1" l="1"/>
  <c r="Q7" i="1"/>
</calcChain>
</file>

<file path=xl/sharedStrings.xml><?xml version="1.0" encoding="utf-8"?>
<sst xmlns="http://schemas.openxmlformats.org/spreadsheetml/2006/main" count="309" uniqueCount="209">
  <si>
    <t>Salaire de base</t>
  </si>
  <si>
    <t>Indemnités spéciales</t>
  </si>
  <si>
    <t>Logement</t>
  </si>
  <si>
    <t>Transport</t>
  </si>
  <si>
    <t>Total des avantages</t>
  </si>
  <si>
    <t>Avance</t>
  </si>
  <si>
    <t>Total des retenues</t>
  </si>
  <si>
    <t>Net à payer en USD</t>
  </si>
  <si>
    <t xml:space="preserve">KATUMBA DIKIMB Christian </t>
  </si>
  <si>
    <t>KAPUADI  KALOMBO  Yvon</t>
  </si>
  <si>
    <t>MASANI  MATSHI  Jordy</t>
  </si>
  <si>
    <t>KEHABO  SIMBILYABO  Joseph</t>
  </si>
  <si>
    <t>KALEMBA  KABOBA  Félix</t>
  </si>
  <si>
    <t>KABONGO  KADIMA  Jean  Claude</t>
  </si>
  <si>
    <t>ALANGWI  BOLUKAOTO  Pierrad</t>
  </si>
  <si>
    <t>KINGOLO  RODRIQUE  Rodrigue</t>
  </si>
  <si>
    <t>KWENGANI  MUNGALA  Rams</t>
  </si>
  <si>
    <t>KONGOLO  TSHIBAYI  John</t>
  </si>
  <si>
    <t>LOKAYI  SACHA  Israel</t>
  </si>
  <si>
    <t>KIKULA  NDULA  Patrick</t>
  </si>
  <si>
    <t>MBEMBA  LUMBU  Dieu  Merci</t>
  </si>
  <si>
    <t>NZUZI  NZITA  Marcel</t>
  </si>
  <si>
    <t>NKUMU  BODAKONGA  Elie</t>
  </si>
  <si>
    <t>DJINGONO  MATOTOKO  Félix</t>
  </si>
  <si>
    <t>KANKU  TSHITALA  Grace</t>
  </si>
  <si>
    <t>NGANGABUKA  MUBANDA  Emmanuel</t>
  </si>
  <si>
    <t xml:space="preserve">DJIBU LUAKABUANGA Josette   </t>
  </si>
  <si>
    <t xml:space="preserve">SOKI MSAFIRI Mireille    </t>
  </si>
  <si>
    <t xml:space="preserve">MBUYU FATUMA Raïssa    </t>
  </si>
  <si>
    <t xml:space="preserve">MUKENDI LUKUSA Gédéon    </t>
  </si>
  <si>
    <t xml:space="preserve">KALOMBO BOSONGO Thomas     </t>
  </si>
  <si>
    <t xml:space="preserve">PAKA BAMBI Guy     </t>
  </si>
  <si>
    <t xml:space="preserve">KABONZO ILUNGA Godefroid      </t>
  </si>
  <si>
    <t xml:space="preserve">BIKIOLI SAIDI Edouard      </t>
  </si>
  <si>
    <t xml:space="preserve">LOTEMA MONSHENI Charly      </t>
  </si>
  <si>
    <t xml:space="preserve">KAMBALE KIOSE Elisée      </t>
  </si>
  <si>
    <t xml:space="preserve">KABONGO KADIOSHA Alphonse      </t>
  </si>
  <si>
    <t xml:space="preserve">RAMAZANI MUNDEKE Augustin      </t>
  </si>
  <si>
    <t xml:space="preserve">NSIMBA KINDULA Jean-Jacques       </t>
  </si>
  <si>
    <t xml:space="preserve">BOMBI LUTUMBA Paul       </t>
  </si>
  <si>
    <t xml:space="preserve">KIAKU KINGANI Trésor        </t>
  </si>
  <si>
    <t xml:space="preserve">NZITA NZITA Trésor        </t>
  </si>
  <si>
    <t>NOMS</t>
  </si>
  <si>
    <t>N°</t>
  </si>
  <si>
    <t>SOCIETE TRACK &amp; TRACE RDC SAU</t>
  </si>
  <si>
    <t>Av. Colonel Mondjiba n° 372</t>
  </si>
  <si>
    <t>KINSHASA/NGALIEMA</t>
  </si>
  <si>
    <t xml:space="preserve">DUHO NGOY Christian </t>
  </si>
  <si>
    <t>TOTAL</t>
  </si>
  <si>
    <t>CNSS/employés</t>
  </si>
  <si>
    <t>CNSS/Employeur</t>
  </si>
  <si>
    <t>INPP</t>
  </si>
  <si>
    <t>ONEM</t>
  </si>
  <si>
    <t>VEYRASSAT Marc-Henri</t>
  </si>
  <si>
    <t>Matricule</t>
  </si>
  <si>
    <t>Grade</t>
  </si>
  <si>
    <t>Situation 
Familiale</t>
  </si>
  <si>
    <t>TT/KIN-001/20</t>
  </si>
  <si>
    <t>TT/L'SHI-010/20</t>
  </si>
  <si>
    <t>TT/KIN-004/20</t>
  </si>
  <si>
    <t>TT/KIN-005/20</t>
  </si>
  <si>
    <t>TT/KIN-006/20</t>
  </si>
  <si>
    <t>TT/KIN-007/20</t>
  </si>
  <si>
    <t>TT/KIN-008/20</t>
  </si>
  <si>
    <t>TT/KIN-009/20</t>
  </si>
  <si>
    <t>TT/KIN-011/20</t>
  </si>
  <si>
    <t>TT/KIN-003/20</t>
  </si>
  <si>
    <t>TT/KIN-014/20</t>
  </si>
  <si>
    <t>TT/KIN-002/20</t>
  </si>
  <si>
    <t>TT/KIN-013/20</t>
  </si>
  <si>
    <t>TT/KIN-017/21</t>
  </si>
  <si>
    <t>TT/KIN-018/21</t>
  </si>
  <si>
    <t>TT/KIN-019/21</t>
  </si>
  <si>
    <t>TT/KIN-015/21</t>
  </si>
  <si>
    <t>TT/KIN-016/21</t>
  </si>
  <si>
    <t>TT/KIN-012/20</t>
  </si>
  <si>
    <t>TT/KIN-022/21</t>
  </si>
  <si>
    <t>TT/KIN-023/21</t>
  </si>
  <si>
    <t>TT/KIN-024/21</t>
  </si>
  <si>
    <t>TT/KIN-025/21</t>
  </si>
  <si>
    <t>TT/KIN-026/21</t>
  </si>
  <si>
    <t>C13</t>
  </si>
  <si>
    <t>C</t>
  </si>
  <si>
    <t>TT/KIN-027/21</t>
  </si>
  <si>
    <t>C10</t>
  </si>
  <si>
    <t>M + 3</t>
  </si>
  <si>
    <t>TT/KIN-028/21</t>
  </si>
  <si>
    <t>C14</t>
  </si>
  <si>
    <t>TT/KIN-029/21</t>
  </si>
  <si>
    <t>TT/KIN-030/21</t>
  </si>
  <si>
    <t>M + 2</t>
  </si>
  <si>
    <t>TT/KIN-031/21</t>
  </si>
  <si>
    <t>M + 5</t>
  </si>
  <si>
    <t>TT/KIN-033/21</t>
  </si>
  <si>
    <t>TT/KIN-034/21</t>
  </si>
  <si>
    <t>C12</t>
  </si>
  <si>
    <t>C + 1</t>
  </si>
  <si>
    <t>TT/KIN-035/21</t>
  </si>
  <si>
    <t>C11</t>
  </si>
  <si>
    <t>C + 3</t>
  </si>
  <si>
    <t>TT/KIN-036/21</t>
  </si>
  <si>
    <t>TT/KIN-020/21</t>
  </si>
  <si>
    <t>TT/KIN-021/21</t>
  </si>
  <si>
    <t>C9</t>
  </si>
  <si>
    <t>C8</t>
  </si>
  <si>
    <t>C16</t>
  </si>
  <si>
    <t>CD</t>
  </si>
  <si>
    <t>M</t>
  </si>
  <si>
    <t>C15</t>
  </si>
  <si>
    <t>M + 4</t>
  </si>
  <si>
    <t>M + 1</t>
  </si>
  <si>
    <t>C2</t>
  </si>
  <si>
    <t>M + 6</t>
  </si>
  <si>
    <t>M + 7</t>
  </si>
  <si>
    <t>IPR/IER</t>
  </si>
  <si>
    <t>NZAU NVIDA Hervé</t>
  </si>
  <si>
    <t>TT/KIN-037/21</t>
  </si>
  <si>
    <t>LUBUYA KASONGO Céline</t>
  </si>
  <si>
    <t>BALAGIZI KASHEMWA Florian</t>
  </si>
  <si>
    <t xml:space="preserve">FUAMBA KANYA Pascal </t>
  </si>
  <si>
    <t xml:space="preserve">MAPENGO OSINGA Audrey </t>
  </si>
  <si>
    <t xml:space="preserve">MBAYO MUTUMBA Parfait </t>
  </si>
  <si>
    <t>BELFKIH Zakariya</t>
  </si>
  <si>
    <t xml:space="preserve">NGOTO NGOIE NGALINGI </t>
  </si>
  <si>
    <t>BELITO BELIE Anicet Glody</t>
  </si>
  <si>
    <t>TONDA WADIATUKA François</t>
  </si>
  <si>
    <t>KABIDI DINTU Baby</t>
  </si>
  <si>
    <t>VIRA MSAFIRI Solange</t>
  </si>
  <si>
    <t>MUTABAZI BUGENI Fred</t>
  </si>
  <si>
    <t>MURAIRI AMINA</t>
  </si>
  <si>
    <t>ASIAKOMBONANE KARUME Jospin</t>
  </si>
  <si>
    <t>SHADA Ruth</t>
  </si>
  <si>
    <t>M+3</t>
  </si>
  <si>
    <t>KASONGO YAFARI Joseph</t>
  </si>
  <si>
    <t>NDAYE MPUTU Peter</t>
  </si>
  <si>
    <t>MIKANZU MADIANGANA Moïse</t>
  </si>
  <si>
    <t>TSHIBAMBE NKOLOMONYI Jonathan</t>
  </si>
  <si>
    <t>KALOMBO ABED-NEGO Jean-Pierre</t>
  </si>
  <si>
    <t>BOKINGI MAZILI Sandy</t>
  </si>
  <si>
    <t>KUMBONZI Even</t>
  </si>
  <si>
    <t>KINGALA Yannick</t>
  </si>
  <si>
    <t>MALEMO MATHE Ernest</t>
  </si>
  <si>
    <t>LOKASA MOTEMA Claude</t>
  </si>
  <si>
    <t>AMITHAB</t>
  </si>
  <si>
    <t>ABHISHEK</t>
  </si>
  <si>
    <t>ERODIADES Antonia</t>
  </si>
  <si>
    <t xml:space="preserve">BINTA KITEMONA Julio Ben </t>
  </si>
  <si>
    <t xml:space="preserve">MULOWA MALEKA Josué        </t>
  </si>
  <si>
    <t xml:space="preserve">BANYWESIZE BIRINGANINE    </t>
  </si>
  <si>
    <t xml:space="preserve">NKONDE ETUMBA Lev'S          </t>
  </si>
  <si>
    <t>TT/KIN-032/21</t>
  </si>
  <si>
    <t>TT/KIN-038/21</t>
  </si>
  <si>
    <t>TT/KIN/040/21</t>
  </si>
  <si>
    <t>TT/KIN-041/21</t>
  </si>
  <si>
    <t>TT/KIN-042/21</t>
  </si>
  <si>
    <t>TT/KIN-039/21</t>
  </si>
  <si>
    <t>TT/KIN-044/21</t>
  </si>
  <si>
    <t>TT/KIN-045/21</t>
  </si>
  <si>
    <t>TT/KIN-046/21</t>
  </si>
  <si>
    <t>TT/KIN-047/21</t>
  </si>
  <si>
    <t>TT/GOM-002/21</t>
  </si>
  <si>
    <t>TT/GOM-003/21</t>
  </si>
  <si>
    <t>TT/GOM-004/21</t>
  </si>
  <si>
    <t>TT/GOM-005/21</t>
  </si>
  <si>
    <t>TT/GOM-006/21</t>
  </si>
  <si>
    <t>TT/KIN-048/21</t>
  </si>
  <si>
    <t>TT/KIN-049/21</t>
  </si>
  <si>
    <t>TT/KIN-050/21</t>
  </si>
  <si>
    <t>TT/KIN-051/21</t>
  </si>
  <si>
    <t>TT/KIN-052/21</t>
  </si>
  <si>
    <t>TT/KIN-054/21</t>
  </si>
  <si>
    <t>TT/KIN-057/21</t>
  </si>
  <si>
    <t>TT/KIN-058/21</t>
  </si>
  <si>
    <t>TT/KIN-055/21</t>
  </si>
  <si>
    <t>TT/KIN-056/21</t>
  </si>
  <si>
    <t>TT/GOM-010/22</t>
  </si>
  <si>
    <t>TT/GOM-009/22</t>
  </si>
  <si>
    <t>TT/GOM-007/22</t>
  </si>
  <si>
    <t>TT/GOM-008/22</t>
  </si>
  <si>
    <t>KISOKA KIA-N'KANDU Patrick</t>
  </si>
  <si>
    <t>MAYISOKELE LUSAMOLUNDI Bébé</t>
  </si>
  <si>
    <t>TT/KIN-061/22</t>
  </si>
  <si>
    <t>TT/KIN-060/22</t>
  </si>
  <si>
    <t>TT/KIN-062/22</t>
  </si>
  <si>
    <t>TT/KIN-063/22</t>
  </si>
  <si>
    <t>TT/KIN-064/22</t>
  </si>
  <si>
    <t>TT/KIN-065/22</t>
  </si>
  <si>
    <t>TT/KIN-066/22</t>
  </si>
  <si>
    <t>TT/KIN-067/22</t>
  </si>
  <si>
    <t>TT/KIN-068/22</t>
  </si>
  <si>
    <t>TT/KIN-069/22</t>
  </si>
  <si>
    <t>MUKENDI KASONGA Jean-Pierre</t>
  </si>
  <si>
    <t>NGAKA MONGOMBE Trésor</t>
  </si>
  <si>
    <t xml:space="preserve">SENGA KABILE Freddy </t>
  </si>
  <si>
    <t>TSHONGO BOLELI Rhudy</t>
  </si>
  <si>
    <t>BELO NGETE Johnson</t>
  </si>
  <si>
    <t>LOMBI KABEDI Patrick</t>
  </si>
  <si>
    <t>KABAMBA NTUMBA Toto</t>
  </si>
  <si>
    <t>TUZEYIDIO KIND'AWAY Yan</t>
  </si>
  <si>
    <t>MALONGA MAYAMBA John</t>
  </si>
  <si>
    <t>MAKWIKILA MAYALA KAMS</t>
  </si>
  <si>
    <t>TT/KIN-059/22</t>
  </si>
  <si>
    <t>Directeur Général Adjoint</t>
  </si>
  <si>
    <t>NGOTO Ngoie NGALINGI</t>
  </si>
  <si>
    <t>MULOHWE REHEMA Agnès</t>
  </si>
  <si>
    <t>KABEYA TSHIMBALANGA Eric</t>
  </si>
  <si>
    <t>TT/KIN-070/23</t>
  </si>
  <si>
    <t>ETAT DE PAIE DES SALAIRES MOIS DE JUIN 2023</t>
  </si>
  <si>
    <t>Fait à Kinshasa, le 29/06/2023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</si>
</sst>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4" fontId="0" fillId="0" borderId="1" xfId="0" applyNumberForma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/>
    <xf numFmtId="0" fontId="1" fillId="0" borderId="1" xfId="0" applyFont="1" applyBorder="1" applyAlignment="1">
      <alignment vertical="center"/>
    </xf>
    <xf numFmtId="4" fontId="0" fillId="0" borderId="1" xfId="0" applyNumberFormat="1" applyBorder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1" fillId="0" borderId="1" xfId="0" applyNumberFormat="1" applyFont="1" applyBorder="1" applyAlignment="1">
      <alignment horizontal="right" vertical="center" wrapText="1"/>
    </xf>
    <xf numFmtId="2" fontId="6" fillId="0" borderId="1" xfId="0" applyNumberFormat="1" applyFont="1" applyBorder="1" applyAlignment="1">
      <alignment horizontal="right" vertical="center" wrapText="1"/>
    </xf>
    <xf numFmtId="0" fontId="1" fillId="0" borderId="0" xfId="0" applyFont="1"/>
    <xf numFmtId="0" fontId="0" fillId="0" borderId="1" xfId="0" applyBorder="1"/>
    <xf numFmtId="4" fontId="1" fillId="0" borderId="1" xfId="0" applyNumberFormat="1" applyFont="1" applyBorder="1"/>
    <xf numFmtId="0" fontId="0" fillId="3" borderId="1" xfId="0" applyFill="1" applyBorder="1" applyAlignment="1">
      <alignment horizontal="right" vertical="center" wrapText="1"/>
    </xf>
    <xf numFmtId="4" fontId="0" fillId="3" borderId="1" xfId="0" applyNumberFormat="1" applyFill="1" applyBorder="1" applyAlignment="1">
      <alignment horizontal="right" vertical="center" wrapText="1"/>
    </xf>
    <xf numFmtId="2" fontId="0" fillId="3" borderId="1" xfId="0" applyNumberFormat="1" applyFill="1" applyBorder="1" applyAlignment="1">
      <alignment horizontal="right" vertical="center" wrapText="1"/>
    </xf>
    <xf numFmtId="4" fontId="0" fillId="3" borderId="1" xfId="0" applyNumberFormat="1" applyFill="1" applyBorder="1" applyAlignment="1">
      <alignment horizontal="right"/>
    </xf>
    <xf numFmtId="0" fontId="0" fillId="0" borderId="2" xfId="0" applyBorder="1" applyAlignment="1">
      <alignment horizontal="left" vertical="top"/>
    </xf>
    <xf numFmtId="0" fontId="1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top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top"/>
    </xf>
    <xf numFmtId="2" fontId="0" fillId="0" borderId="1" xfId="0" applyNumberFormat="1" applyBorder="1" applyAlignment="1">
      <alignment horizontal="right" vertical="center" wrapText="1"/>
    </xf>
    <xf numFmtId="0" fontId="7" fillId="0" borderId="1" xfId="0" applyFont="1" applyBorder="1"/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4" fontId="6" fillId="0" borderId="1" xfId="0" applyNumberFormat="1" applyFont="1" applyBorder="1" applyAlignment="1">
      <alignment horizontal="right" vertical="center" wrapText="1"/>
    </xf>
    <xf numFmtId="4" fontId="7" fillId="0" borderId="1" xfId="0" applyNumberFormat="1" applyFont="1" applyBorder="1" applyAlignment="1">
      <alignment horizontal="right" vertical="center" wrapText="1"/>
    </xf>
    <xf numFmtId="4" fontId="6" fillId="3" borderId="1" xfId="0" applyNumberFormat="1" applyFont="1" applyFill="1" applyBorder="1" applyAlignment="1">
      <alignment horizontal="right" vertical="center" wrapText="1"/>
    </xf>
    <xf numFmtId="2" fontId="7" fillId="0" borderId="1" xfId="0" applyNumberFormat="1" applyFont="1" applyBorder="1" applyAlignment="1">
      <alignment horizontal="right" vertical="center" wrapText="1"/>
    </xf>
    <xf numFmtId="0" fontId="6" fillId="0" borderId="0" xfId="0" applyFont="1"/>
    <xf numFmtId="4" fontId="6" fillId="0" borderId="1" xfId="0" applyNumberFormat="1" applyFont="1" applyBorder="1" applyAlignment="1">
      <alignment horizontal="right"/>
    </xf>
    <xf numFmtId="4" fontId="6" fillId="3" borderId="1" xfId="0" applyNumberFormat="1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4" fontId="10" fillId="0" borderId="0" xfId="0" applyNumberFormat="1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2"/>
  <sheetViews>
    <sheetView tabSelected="1" topLeftCell="A86" zoomScale="85" zoomScaleNormal="85" workbookViewId="0">
      <selection activeCell="F101" sqref="F101:H101"/>
    </sheetView>
  </sheetViews>
  <sheetFormatPr baseColWidth="10" defaultColWidth="9.140625" defaultRowHeight="15" x14ac:dyDescent="0.25"/>
  <cols>
    <col min="1" max="1" width="5.140625" customWidth="1"/>
    <col min="2" max="2" width="34" customWidth="1"/>
    <col min="3" max="3" width="14.5703125" customWidth="1"/>
    <col min="4" max="4" width="7" style="14" customWidth="1"/>
    <col min="5" max="5" width="9.7109375" style="14" customWidth="1"/>
    <col min="6" max="6" width="12.5703125" bestFit="1" customWidth="1"/>
    <col min="7" max="7" width="10.7109375" customWidth="1"/>
    <col min="8" max="8" width="10.28515625" customWidth="1"/>
    <col min="10" max="10" width="11.5703125" customWidth="1"/>
    <col min="11" max="11" width="10.85546875" customWidth="1"/>
    <col min="12" max="13" width="11.28515625" customWidth="1"/>
    <col min="14" max="14" width="9.140625" customWidth="1"/>
    <col min="15" max="15" width="11.85546875" customWidth="1"/>
    <col min="16" max="16" width="6.85546875" customWidth="1"/>
    <col min="17" max="17" width="12.140625" customWidth="1"/>
    <col min="18" max="18" width="11.7109375" customWidth="1"/>
    <col min="19" max="19" width="9" customWidth="1"/>
  </cols>
  <sheetData>
    <row r="1" spans="1:18" ht="15.75" x14ac:dyDescent="0.25">
      <c r="A1" s="8" t="s">
        <v>44</v>
      </c>
    </row>
    <row r="2" spans="1:18" ht="15.75" x14ac:dyDescent="0.25">
      <c r="A2" s="9" t="s">
        <v>45</v>
      </c>
    </row>
    <row r="3" spans="1:18" ht="15.75" x14ac:dyDescent="0.25">
      <c r="A3" s="10" t="s">
        <v>46</v>
      </c>
    </row>
    <row r="4" spans="1:18" ht="23.25" x14ac:dyDescent="0.35">
      <c r="A4" s="45" t="s">
        <v>207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</row>
    <row r="6" spans="1:18" ht="30" x14ac:dyDescent="0.25">
      <c r="A6" s="29" t="s">
        <v>43</v>
      </c>
      <c r="B6" s="29" t="s">
        <v>42</v>
      </c>
      <c r="C6" s="6" t="s">
        <v>54</v>
      </c>
      <c r="D6" s="6" t="s">
        <v>55</v>
      </c>
      <c r="E6" s="7" t="s">
        <v>56</v>
      </c>
      <c r="F6" s="7" t="s">
        <v>0</v>
      </c>
      <c r="G6" s="7" t="s">
        <v>1</v>
      </c>
      <c r="H6" s="7" t="s">
        <v>2</v>
      </c>
      <c r="I6" s="7" t="s">
        <v>3</v>
      </c>
      <c r="J6" s="7" t="s">
        <v>4</v>
      </c>
      <c r="K6" s="7" t="s">
        <v>49</v>
      </c>
      <c r="L6" s="7" t="s">
        <v>50</v>
      </c>
      <c r="M6" s="7" t="s">
        <v>51</v>
      </c>
      <c r="N6" s="7" t="s">
        <v>52</v>
      </c>
      <c r="O6" s="7" t="s">
        <v>114</v>
      </c>
      <c r="P6" s="7" t="s">
        <v>5</v>
      </c>
      <c r="Q6" s="7" t="s">
        <v>6</v>
      </c>
      <c r="R6" s="7" t="s">
        <v>7</v>
      </c>
    </row>
    <row r="7" spans="1:18" x14ac:dyDescent="0.25">
      <c r="A7" s="11">
        <v>1</v>
      </c>
      <c r="B7" s="33" t="s">
        <v>53</v>
      </c>
      <c r="C7" s="28"/>
      <c r="D7" s="15" t="s">
        <v>106</v>
      </c>
      <c r="E7" s="15" t="s">
        <v>107</v>
      </c>
      <c r="F7" s="1">
        <v>1200</v>
      </c>
      <c r="G7" s="1">
        <v>0</v>
      </c>
      <c r="H7" s="12">
        <f t="shared" ref="H7:H60" si="0">F7*30%</f>
        <v>360</v>
      </c>
      <c r="I7" s="13">
        <v>1373.33</v>
      </c>
      <c r="J7" s="2">
        <f>F7+G7+H7+I7</f>
        <v>2933.33</v>
      </c>
      <c r="K7" s="24">
        <f>(F7+G7)*5%</f>
        <v>60</v>
      </c>
      <c r="L7" s="13">
        <f>(F7+G7)*13%</f>
        <v>156</v>
      </c>
      <c r="M7" s="13">
        <f>(F7+G7)*2%</f>
        <v>24</v>
      </c>
      <c r="N7" s="13">
        <f t="shared" ref="N7:N60" si="1">M7/10</f>
        <v>2.4</v>
      </c>
      <c r="O7" s="26">
        <f>(J7-K7)*25%</f>
        <v>718.33249999999998</v>
      </c>
      <c r="P7" s="25">
        <v>0</v>
      </c>
      <c r="Q7" s="19">
        <f t="shared" ref="Q7:Q60" si="2">K7+O7</f>
        <v>778.33249999999998</v>
      </c>
      <c r="R7" s="2">
        <f t="shared" ref="R7:R60" si="3">(J7)-(K7+O7)</f>
        <v>2154.9974999999999</v>
      </c>
    </row>
    <row r="8" spans="1:18" x14ac:dyDescent="0.25">
      <c r="A8" s="32"/>
      <c r="B8" s="31"/>
      <c r="C8" s="28"/>
      <c r="D8" s="15"/>
      <c r="E8" s="15"/>
      <c r="F8" s="1"/>
      <c r="G8" s="1"/>
      <c r="H8" s="12"/>
      <c r="I8" s="13"/>
      <c r="J8" s="2"/>
      <c r="K8" s="24"/>
      <c r="L8" s="13"/>
      <c r="M8" s="13"/>
      <c r="N8" s="13"/>
      <c r="O8" s="26">
        <f>(F7-K7)*10%</f>
        <v>114</v>
      </c>
      <c r="P8" s="25"/>
      <c r="Q8" s="19"/>
      <c r="R8" s="2"/>
    </row>
    <row r="9" spans="1:18" x14ac:dyDescent="0.25">
      <c r="A9" s="11">
        <v>2</v>
      </c>
      <c r="B9" s="30" t="s">
        <v>123</v>
      </c>
      <c r="C9" s="16"/>
      <c r="D9" s="17" t="s">
        <v>106</v>
      </c>
      <c r="E9" s="17" t="s">
        <v>107</v>
      </c>
      <c r="F9" s="1">
        <v>1200</v>
      </c>
      <c r="G9" s="1">
        <v>0</v>
      </c>
      <c r="H9" s="12">
        <f>F9*30%</f>
        <v>360</v>
      </c>
      <c r="I9" s="13">
        <v>940</v>
      </c>
      <c r="J9" s="2">
        <f>F9+H9+I9</f>
        <v>2500</v>
      </c>
      <c r="K9" s="24">
        <f>F9*5%</f>
        <v>60</v>
      </c>
      <c r="L9" s="13">
        <f>F9*13%</f>
        <v>156</v>
      </c>
      <c r="M9" s="13">
        <f>F9*2%</f>
        <v>24</v>
      </c>
      <c r="N9" s="13">
        <f>M9/10</f>
        <v>2.4</v>
      </c>
      <c r="O9" s="26">
        <f>(F9-K9)*25%</f>
        <v>285</v>
      </c>
      <c r="P9" s="25">
        <v>0</v>
      </c>
      <c r="Q9" s="19">
        <f>K9+O9</f>
        <v>345</v>
      </c>
      <c r="R9" s="2">
        <f>(J9)-(K9+O9)</f>
        <v>2155</v>
      </c>
    </row>
    <row r="10" spans="1:18" x14ac:dyDescent="0.25">
      <c r="A10" s="32">
        <v>3</v>
      </c>
      <c r="B10" s="31" t="s">
        <v>122</v>
      </c>
      <c r="C10" s="28"/>
      <c r="D10" s="15" t="s">
        <v>106</v>
      </c>
      <c r="E10" s="15"/>
      <c r="F10" s="1">
        <v>700</v>
      </c>
      <c r="G10" s="1">
        <v>734.57</v>
      </c>
      <c r="H10" s="12">
        <f t="shared" ref="H10" si="4">F10*30%</f>
        <v>210</v>
      </c>
      <c r="I10" s="13">
        <v>294</v>
      </c>
      <c r="J10" s="2">
        <f>F10+G10+H10+I10</f>
        <v>1938.5700000000002</v>
      </c>
      <c r="K10" s="34">
        <f>(F10+G10)*5%</f>
        <v>71.728500000000011</v>
      </c>
      <c r="L10" s="34">
        <f>(F10+G10)*13%</f>
        <v>186.49410000000003</v>
      </c>
      <c r="M10" s="34">
        <f>(F10+G10)*2%</f>
        <v>28.691400000000005</v>
      </c>
      <c r="N10" s="34">
        <f t="shared" ref="N10" si="5">M10/10</f>
        <v>2.8691400000000007</v>
      </c>
      <c r="O10" s="34">
        <f t="shared" ref="O10" si="6">(J10-K10)*25%</f>
        <v>466.71037500000006</v>
      </c>
      <c r="P10" s="1">
        <v>0</v>
      </c>
      <c r="Q10" s="19">
        <f t="shared" ref="Q10" si="7">K10+O10</f>
        <v>538.43887500000005</v>
      </c>
      <c r="R10" s="2">
        <f t="shared" si="3"/>
        <v>1400.1311250000001</v>
      </c>
    </row>
    <row r="11" spans="1:18" x14ac:dyDescent="0.25">
      <c r="A11" s="32"/>
      <c r="B11" s="31"/>
      <c r="C11" s="28"/>
      <c r="D11" s="15"/>
      <c r="E11" s="15"/>
      <c r="F11" s="1"/>
      <c r="G11" s="1"/>
      <c r="H11" s="12"/>
      <c r="I11" s="13"/>
      <c r="J11" s="2"/>
      <c r="K11" s="24"/>
      <c r="L11" s="13"/>
      <c r="M11" s="13"/>
      <c r="N11" s="13"/>
      <c r="O11" s="26">
        <f t="shared" ref="O11" si="8">(F10-K10)*10%</f>
        <v>62.827149999999996</v>
      </c>
      <c r="P11" s="25"/>
      <c r="Q11" s="19"/>
      <c r="R11" s="2"/>
    </row>
    <row r="12" spans="1:18" x14ac:dyDescent="0.25">
      <c r="A12" s="32">
        <v>4</v>
      </c>
      <c r="B12" s="31" t="s">
        <v>143</v>
      </c>
      <c r="C12" s="28"/>
      <c r="D12" s="15" t="s">
        <v>106</v>
      </c>
      <c r="E12" s="15"/>
      <c r="F12" s="1">
        <v>650</v>
      </c>
      <c r="G12" s="1">
        <v>734.57</v>
      </c>
      <c r="H12" s="12">
        <f t="shared" ref="H12" si="9">F12*30%</f>
        <v>195</v>
      </c>
      <c r="I12" s="13">
        <v>294</v>
      </c>
      <c r="J12" s="2">
        <f>F12+G12+H12+I12</f>
        <v>1873.5700000000002</v>
      </c>
      <c r="K12" s="26">
        <f>(F12+G12)*5%</f>
        <v>69.228500000000011</v>
      </c>
      <c r="L12" s="34">
        <f>(F12+G12)*13%</f>
        <v>179.99410000000003</v>
      </c>
      <c r="M12" s="34">
        <f>(F12+G12)*2%</f>
        <v>27.691400000000005</v>
      </c>
      <c r="N12" s="34">
        <f t="shared" ref="N12" si="10">M12/10</f>
        <v>2.7691400000000006</v>
      </c>
      <c r="O12" s="26">
        <f t="shared" ref="O12" si="11">(J12-K12)*25%</f>
        <v>451.08537500000006</v>
      </c>
      <c r="P12" s="25">
        <v>0</v>
      </c>
      <c r="Q12" s="19">
        <f t="shared" ref="Q12" si="12">K12+O12</f>
        <v>520.31387500000005</v>
      </c>
      <c r="R12" s="2">
        <f t="shared" ref="R12" si="13">(J12)-(K12+O12)</f>
        <v>1353.2561250000001</v>
      </c>
    </row>
    <row r="13" spans="1:18" x14ac:dyDescent="0.25">
      <c r="A13" s="32"/>
      <c r="B13" s="31"/>
      <c r="C13" s="28"/>
      <c r="D13" s="15"/>
      <c r="E13" s="15"/>
      <c r="F13" s="1"/>
      <c r="G13" s="1"/>
      <c r="H13" s="12"/>
      <c r="I13" s="13"/>
      <c r="J13" s="2"/>
      <c r="K13" s="24"/>
      <c r="L13" s="13"/>
      <c r="M13" s="13"/>
      <c r="N13" s="13"/>
      <c r="O13" s="26">
        <f t="shared" ref="O13" si="14">(F12-K12)*10%</f>
        <v>58.077149999999996</v>
      </c>
      <c r="P13" s="25"/>
      <c r="Q13" s="19"/>
      <c r="R13" s="2"/>
    </row>
    <row r="14" spans="1:18" x14ac:dyDescent="0.25">
      <c r="A14" s="32">
        <v>5</v>
      </c>
      <c r="B14" s="31" t="s">
        <v>144</v>
      </c>
      <c r="C14" s="28"/>
      <c r="D14" s="15" t="s">
        <v>106</v>
      </c>
      <c r="E14" s="15"/>
      <c r="F14" s="1">
        <v>650</v>
      </c>
      <c r="G14" s="1">
        <v>734.57</v>
      </c>
      <c r="H14" s="12">
        <f t="shared" ref="H14" si="15">F14*30%</f>
        <v>195</v>
      </c>
      <c r="I14" s="13">
        <v>294</v>
      </c>
      <c r="J14" s="2">
        <f>F14+G14+H14+I14</f>
        <v>1873.5700000000002</v>
      </c>
      <c r="K14" s="26">
        <f>(F14+G14)*5%</f>
        <v>69.228500000000011</v>
      </c>
      <c r="L14" s="34">
        <f>(F14+G14)*13%</f>
        <v>179.99410000000003</v>
      </c>
      <c r="M14" s="34">
        <f>(F14+G14)*2%</f>
        <v>27.691400000000005</v>
      </c>
      <c r="N14" s="34">
        <f t="shared" ref="N14" si="16">M14/10</f>
        <v>2.7691400000000006</v>
      </c>
      <c r="O14" s="26">
        <f t="shared" ref="O14" si="17">(J14-K14)*25%</f>
        <v>451.08537500000006</v>
      </c>
      <c r="P14" s="25">
        <v>0</v>
      </c>
      <c r="Q14" s="19">
        <f t="shared" ref="Q14" si="18">K14+O14</f>
        <v>520.31387500000005</v>
      </c>
      <c r="R14" s="2">
        <f t="shared" ref="R14" si="19">(J14)-(K14+O14)</f>
        <v>1353.2561250000001</v>
      </c>
    </row>
    <row r="15" spans="1:18" x14ac:dyDescent="0.25">
      <c r="A15" s="32"/>
      <c r="B15" s="31"/>
      <c r="C15" s="28"/>
      <c r="D15" s="15"/>
      <c r="E15" s="15"/>
      <c r="F15" s="1"/>
      <c r="G15" s="1"/>
      <c r="H15" s="12"/>
      <c r="I15" s="13"/>
      <c r="J15" s="2"/>
      <c r="K15" s="24"/>
      <c r="L15" s="13"/>
      <c r="M15" s="13"/>
      <c r="N15" s="13"/>
      <c r="O15" s="26">
        <f t="shared" ref="O15" si="20">(F14-K14)*10%</f>
        <v>58.077149999999996</v>
      </c>
      <c r="P15" s="25"/>
      <c r="Q15" s="19"/>
      <c r="R15" s="2"/>
    </row>
    <row r="16" spans="1:18" x14ac:dyDescent="0.25">
      <c r="A16" s="32">
        <v>6</v>
      </c>
      <c r="B16" s="31" t="s">
        <v>145</v>
      </c>
      <c r="C16" s="28"/>
      <c r="D16" s="15" t="s">
        <v>106</v>
      </c>
      <c r="E16" s="15"/>
      <c r="F16" s="1">
        <v>1000</v>
      </c>
      <c r="G16" s="1"/>
      <c r="H16" s="12">
        <f t="shared" ref="H16" si="21">F16*30%</f>
        <v>300</v>
      </c>
      <c r="I16" s="13">
        <v>1373.33</v>
      </c>
      <c r="J16" s="2">
        <f>F16+G16+H16+I16</f>
        <v>2673.33</v>
      </c>
      <c r="K16" s="24">
        <f>(F16+G16)*5%</f>
        <v>50</v>
      </c>
      <c r="L16" s="13">
        <f>(F16+G16)*13%</f>
        <v>130</v>
      </c>
      <c r="M16" s="13">
        <f>(F16+G16)*2%</f>
        <v>20</v>
      </c>
      <c r="N16" s="13">
        <f t="shared" ref="N16" si="22">M16/10</f>
        <v>2</v>
      </c>
      <c r="O16" s="26">
        <f t="shared" ref="O16" si="23">(J16-K16)*25%</f>
        <v>655.83249999999998</v>
      </c>
      <c r="P16" s="25">
        <v>0</v>
      </c>
      <c r="Q16" s="19">
        <f t="shared" ref="Q16" si="24">K16+O16</f>
        <v>705.83249999999998</v>
      </c>
      <c r="R16" s="2">
        <f t="shared" ref="R16" si="25">(J16)-(K16+O16)</f>
        <v>1967.4974999999999</v>
      </c>
    </row>
    <row r="17" spans="1:18" x14ac:dyDescent="0.25">
      <c r="A17" s="32"/>
      <c r="B17" s="31"/>
      <c r="C17" s="28"/>
      <c r="D17" s="15"/>
      <c r="E17" s="15"/>
      <c r="F17" s="1"/>
      <c r="G17" s="1"/>
      <c r="H17" s="12"/>
      <c r="I17" s="13"/>
      <c r="J17" s="2"/>
      <c r="K17" s="24"/>
      <c r="L17" s="13"/>
      <c r="M17" s="13"/>
      <c r="N17" s="13"/>
      <c r="O17" s="26">
        <f t="shared" ref="O17" si="26">(F16-K16)*10%</f>
        <v>95</v>
      </c>
      <c r="P17" s="25"/>
      <c r="Q17" s="19"/>
      <c r="R17" s="2"/>
    </row>
    <row r="18" spans="1:18" x14ac:dyDescent="0.25">
      <c r="A18" s="11">
        <v>7</v>
      </c>
      <c r="B18" s="3" t="s">
        <v>8</v>
      </c>
      <c r="C18" s="22" t="s">
        <v>58</v>
      </c>
      <c r="D18" s="18" t="s">
        <v>105</v>
      </c>
      <c r="E18" s="18" t="s">
        <v>92</v>
      </c>
      <c r="F18" s="1">
        <v>683.54</v>
      </c>
      <c r="G18" s="1">
        <v>339.52</v>
      </c>
      <c r="H18" s="20">
        <f t="shared" si="0"/>
        <v>205.06199999999998</v>
      </c>
      <c r="I18" s="1">
        <v>160</v>
      </c>
      <c r="J18" s="2">
        <f t="shared" ref="J18:J60" si="27">F18+G18+H18+I18</f>
        <v>1388.1219999999998</v>
      </c>
      <c r="K18" s="25">
        <f t="shared" ref="K18:K60" si="28">(F18+G18)*5%</f>
        <v>51.152999999999999</v>
      </c>
      <c r="L18" s="1">
        <f t="shared" ref="L18:L60" si="29">(F18+G18)*13%</f>
        <v>132.99779999999998</v>
      </c>
      <c r="M18" s="1">
        <f t="shared" ref="M18:M60" si="30">(F18+G18)*2%</f>
        <v>20.461199999999998</v>
      </c>
      <c r="N18" s="1">
        <f t="shared" si="1"/>
        <v>2.0461199999999997</v>
      </c>
      <c r="O18" s="25">
        <v>235.17</v>
      </c>
      <c r="P18" s="25">
        <v>0</v>
      </c>
      <c r="Q18" s="19">
        <f t="shared" si="2"/>
        <v>286.32299999999998</v>
      </c>
      <c r="R18" s="2">
        <f t="shared" si="3"/>
        <v>1101.799</v>
      </c>
    </row>
    <row r="19" spans="1:18" x14ac:dyDescent="0.25">
      <c r="A19" s="11">
        <v>8</v>
      </c>
      <c r="B19" s="3" t="s">
        <v>47</v>
      </c>
      <c r="C19" s="22" t="s">
        <v>57</v>
      </c>
      <c r="D19" s="18" t="s">
        <v>105</v>
      </c>
      <c r="E19" s="18" t="s">
        <v>90</v>
      </c>
      <c r="F19" s="1">
        <v>683.54</v>
      </c>
      <c r="G19" s="1">
        <v>339.52</v>
      </c>
      <c r="H19" s="20">
        <f t="shared" si="0"/>
        <v>205.06199999999998</v>
      </c>
      <c r="I19" s="1">
        <v>160</v>
      </c>
      <c r="J19" s="2">
        <f t="shared" si="27"/>
        <v>1388.1219999999998</v>
      </c>
      <c r="K19" s="25">
        <f t="shared" si="28"/>
        <v>51.152999999999999</v>
      </c>
      <c r="L19" s="1">
        <f t="shared" si="29"/>
        <v>132.99779999999998</v>
      </c>
      <c r="M19" s="1">
        <f t="shared" si="30"/>
        <v>20.461199999999998</v>
      </c>
      <c r="N19" s="1">
        <f t="shared" si="1"/>
        <v>2.0461199999999997</v>
      </c>
      <c r="O19" s="25">
        <v>251.22</v>
      </c>
      <c r="P19" s="25">
        <v>0</v>
      </c>
      <c r="Q19" s="19">
        <f t="shared" si="2"/>
        <v>302.37299999999999</v>
      </c>
      <c r="R19" s="2">
        <f t="shared" si="3"/>
        <v>1085.7489999999998</v>
      </c>
    </row>
    <row r="20" spans="1:18" x14ac:dyDescent="0.25">
      <c r="A20" s="11">
        <v>9</v>
      </c>
      <c r="B20" s="3" t="s">
        <v>26</v>
      </c>
      <c r="C20" s="22" t="s">
        <v>76</v>
      </c>
      <c r="D20" s="18" t="s">
        <v>108</v>
      </c>
      <c r="E20" s="18" t="s">
        <v>107</v>
      </c>
      <c r="F20" s="1">
        <v>680.3</v>
      </c>
      <c r="G20" s="1">
        <v>335</v>
      </c>
      <c r="H20" s="20">
        <f t="shared" si="0"/>
        <v>204.08999999999997</v>
      </c>
      <c r="I20" s="1">
        <v>165.45</v>
      </c>
      <c r="J20" s="2">
        <f t="shared" si="27"/>
        <v>1384.84</v>
      </c>
      <c r="K20" s="25">
        <f t="shared" si="28"/>
        <v>50.765000000000001</v>
      </c>
      <c r="L20" s="1">
        <f t="shared" si="29"/>
        <v>131.989</v>
      </c>
      <c r="M20" s="1">
        <f t="shared" si="30"/>
        <v>20.306000000000001</v>
      </c>
      <c r="N20" s="1">
        <f t="shared" si="1"/>
        <v>2.0306000000000002</v>
      </c>
      <c r="O20" s="25">
        <v>250.78</v>
      </c>
      <c r="P20" s="25">
        <v>0</v>
      </c>
      <c r="Q20" s="19">
        <f t="shared" si="2"/>
        <v>301.54500000000002</v>
      </c>
      <c r="R20" s="2">
        <f t="shared" si="3"/>
        <v>1083.2949999999998</v>
      </c>
    </row>
    <row r="21" spans="1:18" x14ac:dyDescent="0.25">
      <c r="A21" s="11">
        <v>10</v>
      </c>
      <c r="B21" s="3" t="s">
        <v>27</v>
      </c>
      <c r="C21" s="22" t="s">
        <v>77</v>
      </c>
      <c r="D21" s="18" t="s">
        <v>108</v>
      </c>
      <c r="E21" s="18" t="s">
        <v>109</v>
      </c>
      <c r="F21" s="1">
        <v>680.3</v>
      </c>
      <c r="G21" s="1">
        <v>335</v>
      </c>
      <c r="H21" s="20">
        <f t="shared" si="0"/>
        <v>204.08999999999997</v>
      </c>
      <c r="I21" s="1">
        <v>165.45</v>
      </c>
      <c r="J21" s="2">
        <f t="shared" si="27"/>
        <v>1384.84</v>
      </c>
      <c r="K21" s="25">
        <f t="shared" si="28"/>
        <v>50.765000000000001</v>
      </c>
      <c r="L21" s="1">
        <f t="shared" si="29"/>
        <v>131.989</v>
      </c>
      <c r="M21" s="1">
        <f t="shared" si="30"/>
        <v>20.306000000000001</v>
      </c>
      <c r="N21" s="1">
        <f t="shared" si="1"/>
        <v>2.0306000000000002</v>
      </c>
      <c r="O21" s="25">
        <v>250.78</v>
      </c>
      <c r="P21" s="25">
        <v>0</v>
      </c>
      <c r="Q21" s="19">
        <f t="shared" si="2"/>
        <v>301.54500000000002</v>
      </c>
      <c r="R21" s="2">
        <f t="shared" si="3"/>
        <v>1083.2949999999998</v>
      </c>
    </row>
    <row r="22" spans="1:18" x14ac:dyDescent="0.25">
      <c r="A22" s="11">
        <v>11</v>
      </c>
      <c r="B22" s="4" t="s">
        <v>23</v>
      </c>
      <c r="C22" s="22" t="s">
        <v>73</v>
      </c>
      <c r="D22" s="17" t="s">
        <v>87</v>
      </c>
      <c r="E22" s="17" t="s">
        <v>112</v>
      </c>
      <c r="F22" s="1">
        <v>512.72</v>
      </c>
      <c r="G22" s="1">
        <v>93.66</v>
      </c>
      <c r="H22" s="20">
        <f t="shared" si="0"/>
        <v>153.816</v>
      </c>
      <c r="I22" s="1">
        <v>160</v>
      </c>
      <c r="J22" s="2">
        <f t="shared" si="27"/>
        <v>920.19600000000003</v>
      </c>
      <c r="K22" s="25">
        <f t="shared" si="28"/>
        <v>30.319000000000003</v>
      </c>
      <c r="L22" s="1">
        <f t="shared" si="29"/>
        <v>78.829400000000007</v>
      </c>
      <c r="M22" s="1">
        <f t="shared" si="30"/>
        <v>12.127600000000001</v>
      </c>
      <c r="N22" s="1">
        <f t="shared" si="1"/>
        <v>1.2127600000000001</v>
      </c>
      <c r="O22" s="25">
        <v>63.86</v>
      </c>
      <c r="P22" s="25">
        <v>0</v>
      </c>
      <c r="Q22" s="19">
        <f t="shared" si="2"/>
        <v>94.179000000000002</v>
      </c>
      <c r="R22" s="2">
        <f t="shared" si="3"/>
        <v>826.01700000000005</v>
      </c>
    </row>
    <row r="23" spans="1:18" x14ac:dyDescent="0.25">
      <c r="A23" s="11">
        <v>12</v>
      </c>
      <c r="B23" s="3" t="s">
        <v>117</v>
      </c>
      <c r="C23" s="22" t="s">
        <v>150</v>
      </c>
      <c r="D23" s="18" t="s">
        <v>87</v>
      </c>
      <c r="E23" s="18"/>
      <c r="F23" s="5">
        <v>512.72</v>
      </c>
      <c r="G23" s="5">
        <v>93.66</v>
      </c>
      <c r="H23" s="20">
        <f t="shared" si="0"/>
        <v>153.816</v>
      </c>
      <c r="I23" s="5">
        <v>160</v>
      </c>
      <c r="J23" s="2">
        <f t="shared" si="27"/>
        <v>920.19600000000003</v>
      </c>
      <c r="K23" s="25">
        <f t="shared" si="28"/>
        <v>30.319000000000003</v>
      </c>
      <c r="L23" s="5">
        <f t="shared" si="29"/>
        <v>78.829400000000007</v>
      </c>
      <c r="M23" s="1">
        <f t="shared" si="30"/>
        <v>12.127600000000001</v>
      </c>
      <c r="N23" s="1">
        <f t="shared" si="1"/>
        <v>1.2127600000000001</v>
      </c>
      <c r="O23" s="27">
        <v>63.86</v>
      </c>
      <c r="P23" s="25">
        <v>0</v>
      </c>
      <c r="Q23" s="19">
        <f t="shared" si="2"/>
        <v>94.179000000000002</v>
      </c>
      <c r="R23" s="2">
        <f t="shared" si="3"/>
        <v>826.01700000000005</v>
      </c>
    </row>
    <row r="24" spans="1:18" x14ac:dyDescent="0.25">
      <c r="A24" s="11">
        <v>13</v>
      </c>
      <c r="B24" s="3" t="s">
        <v>118</v>
      </c>
      <c r="C24" s="22" t="s">
        <v>151</v>
      </c>
      <c r="D24" s="18" t="s">
        <v>87</v>
      </c>
      <c r="E24" s="18"/>
      <c r="F24" s="5">
        <v>512.72</v>
      </c>
      <c r="G24" s="5">
        <v>93.66</v>
      </c>
      <c r="H24" s="20">
        <f t="shared" si="0"/>
        <v>153.816</v>
      </c>
      <c r="I24" s="5">
        <v>160</v>
      </c>
      <c r="J24" s="2">
        <f t="shared" si="27"/>
        <v>920.19600000000003</v>
      </c>
      <c r="K24" s="25">
        <f t="shared" si="28"/>
        <v>30.319000000000003</v>
      </c>
      <c r="L24" s="5">
        <f t="shared" si="29"/>
        <v>78.829400000000007</v>
      </c>
      <c r="M24" s="1">
        <f t="shared" si="30"/>
        <v>12.127600000000001</v>
      </c>
      <c r="N24" s="1">
        <f t="shared" si="1"/>
        <v>1.2127600000000001</v>
      </c>
      <c r="O24" s="27">
        <v>63.86</v>
      </c>
      <c r="P24" s="27">
        <v>0</v>
      </c>
      <c r="Q24" s="19">
        <f t="shared" si="2"/>
        <v>94.179000000000002</v>
      </c>
      <c r="R24" s="2">
        <f t="shared" si="3"/>
        <v>826.01700000000005</v>
      </c>
    </row>
    <row r="25" spans="1:18" x14ac:dyDescent="0.25">
      <c r="A25" s="11">
        <v>14</v>
      </c>
      <c r="B25" s="3" t="s">
        <v>9</v>
      </c>
      <c r="C25" s="22" t="s">
        <v>59</v>
      </c>
      <c r="D25" s="18" t="s">
        <v>87</v>
      </c>
      <c r="E25" s="18" t="s">
        <v>82</v>
      </c>
      <c r="F25" s="1">
        <v>512.72</v>
      </c>
      <c r="G25" s="1">
        <v>93.66</v>
      </c>
      <c r="H25" s="20">
        <f t="shared" si="0"/>
        <v>153.816</v>
      </c>
      <c r="I25" s="1">
        <v>160</v>
      </c>
      <c r="J25" s="2">
        <f t="shared" si="27"/>
        <v>920.19600000000003</v>
      </c>
      <c r="K25" s="25">
        <f t="shared" si="28"/>
        <v>30.319000000000003</v>
      </c>
      <c r="L25" s="1">
        <f t="shared" si="29"/>
        <v>78.829400000000007</v>
      </c>
      <c r="M25" s="1">
        <f t="shared" si="30"/>
        <v>12.127600000000001</v>
      </c>
      <c r="N25" s="1">
        <f t="shared" si="1"/>
        <v>1.2127600000000001</v>
      </c>
      <c r="O25" s="25">
        <v>74.260000000000005</v>
      </c>
      <c r="P25" s="25">
        <v>0</v>
      </c>
      <c r="Q25" s="19">
        <f t="shared" si="2"/>
        <v>104.57900000000001</v>
      </c>
      <c r="R25" s="2">
        <f t="shared" si="3"/>
        <v>815.61699999999996</v>
      </c>
    </row>
    <row r="26" spans="1:18" x14ac:dyDescent="0.25">
      <c r="A26" s="11">
        <v>15</v>
      </c>
      <c r="B26" s="3" t="s">
        <v>14</v>
      </c>
      <c r="C26" s="22" t="s">
        <v>64</v>
      </c>
      <c r="D26" s="18" t="s">
        <v>81</v>
      </c>
      <c r="E26" s="18" t="s">
        <v>109</v>
      </c>
      <c r="F26" s="1">
        <v>444.08</v>
      </c>
      <c r="G26" s="1">
        <v>89.76</v>
      </c>
      <c r="H26" s="20">
        <f t="shared" si="0"/>
        <v>133.22399999999999</v>
      </c>
      <c r="I26" s="1">
        <v>80</v>
      </c>
      <c r="J26" s="2">
        <f t="shared" si="27"/>
        <v>747.06400000000008</v>
      </c>
      <c r="K26" s="25">
        <f t="shared" si="28"/>
        <v>26.692000000000004</v>
      </c>
      <c r="L26" s="1">
        <f t="shared" si="29"/>
        <v>69.399200000000008</v>
      </c>
      <c r="M26" s="1">
        <f t="shared" si="30"/>
        <v>10.6768</v>
      </c>
      <c r="N26" s="1">
        <f t="shared" si="1"/>
        <v>1.06768</v>
      </c>
      <c r="O26" s="25">
        <v>57.52</v>
      </c>
      <c r="P26" s="25">
        <v>0</v>
      </c>
      <c r="Q26" s="19">
        <f t="shared" si="2"/>
        <v>84.212000000000003</v>
      </c>
      <c r="R26" s="2">
        <f t="shared" si="3"/>
        <v>662.85200000000009</v>
      </c>
    </row>
    <row r="27" spans="1:18" x14ac:dyDescent="0.25">
      <c r="A27" s="11">
        <v>16</v>
      </c>
      <c r="B27" s="3" t="s">
        <v>11</v>
      </c>
      <c r="C27" s="22" t="s">
        <v>61</v>
      </c>
      <c r="D27" s="18" t="s">
        <v>81</v>
      </c>
      <c r="E27" s="18" t="s">
        <v>85</v>
      </c>
      <c r="F27" s="1">
        <v>444.08</v>
      </c>
      <c r="G27" s="1">
        <v>89.76</v>
      </c>
      <c r="H27" s="20">
        <f t="shared" si="0"/>
        <v>133.22399999999999</v>
      </c>
      <c r="I27" s="1">
        <v>80</v>
      </c>
      <c r="J27" s="2">
        <f t="shared" si="27"/>
        <v>747.06400000000008</v>
      </c>
      <c r="K27" s="25">
        <f t="shared" si="28"/>
        <v>26.692000000000004</v>
      </c>
      <c r="L27" s="1">
        <f t="shared" si="29"/>
        <v>69.399200000000008</v>
      </c>
      <c r="M27" s="1">
        <f t="shared" si="30"/>
        <v>10.6768</v>
      </c>
      <c r="N27" s="1">
        <f t="shared" si="1"/>
        <v>1.06768</v>
      </c>
      <c r="O27" s="25">
        <v>58.8</v>
      </c>
      <c r="P27" s="25">
        <v>0</v>
      </c>
      <c r="Q27" s="19">
        <f t="shared" si="2"/>
        <v>85.492000000000004</v>
      </c>
      <c r="R27" s="2">
        <f t="shared" si="3"/>
        <v>661.57200000000012</v>
      </c>
    </row>
    <row r="28" spans="1:18" x14ac:dyDescent="0.25">
      <c r="A28" s="11">
        <v>17</v>
      </c>
      <c r="B28" s="3" t="s">
        <v>12</v>
      </c>
      <c r="C28" s="22" t="s">
        <v>62</v>
      </c>
      <c r="D28" s="18" t="s">
        <v>81</v>
      </c>
      <c r="E28" s="18" t="s">
        <v>90</v>
      </c>
      <c r="F28" s="1">
        <v>444.08</v>
      </c>
      <c r="G28" s="1">
        <v>89.76</v>
      </c>
      <c r="H28" s="20">
        <f t="shared" si="0"/>
        <v>133.22399999999999</v>
      </c>
      <c r="I28" s="1">
        <v>80</v>
      </c>
      <c r="J28" s="2">
        <f t="shared" si="27"/>
        <v>747.06400000000008</v>
      </c>
      <c r="K28" s="25">
        <f t="shared" si="28"/>
        <v>26.692000000000004</v>
      </c>
      <c r="L28" s="1">
        <f t="shared" si="29"/>
        <v>69.399200000000008</v>
      </c>
      <c r="M28" s="1">
        <f t="shared" si="30"/>
        <v>10.6768</v>
      </c>
      <c r="N28" s="1">
        <f t="shared" si="1"/>
        <v>1.06768</v>
      </c>
      <c r="O28" s="25">
        <v>60.08</v>
      </c>
      <c r="P28" s="25">
        <v>0</v>
      </c>
      <c r="Q28" s="19">
        <f t="shared" si="2"/>
        <v>86.772000000000006</v>
      </c>
      <c r="R28" s="2">
        <f t="shared" si="3"/>
        <v>660.29200000000003</v>
      </c>
    </row>
    <row r="29" spans="1:18" x14ac:dyDescent="0.25">
      <c r="A29" s="11">
        <v>18</v>
      </c>
      <c r="B29" s="4" t="s">
        <v>13</v>
      </c>
      <c r="C29" s="22" t="s">
        <v>63</v>
      </c>
      <c r="D29" s="17" t="s">
        <v>81</v>
      </c>
      <c r="E29" s="17" t="s">
        <v>90</v>
      </c>
      <c r="F29" s="1">
        <v>444.08</v>
      </c>
      <c r="G29" s="1">
        <v>89.76</v>
      </c>
      <c r="H29" s="20">
        <f t="shared" si="0"/>
        <v>133.22399999999999</v>
      </c>
      <c r="I29" s="1">
        <v>80</v>
      </c>
      <c r="J29" s="2">
        <f t="shared" si="27"/>
        <v>747.06400000000008</v>
      </c>
      <c r="K29" s="25">
        <f t="shared" si="28"/>
        <v>26.692000000000004</v>
      </c>
      <c r="L29" s="1">
        <f t="shared" si="29"/>
        <v>69.399200000000008</v>
      </c>
      <c r="M29" s="1">
        <f t="shared" si="30"/>
        <v>10.6768</v>
      </c>
      <c r="N29" s="1">
        <f t="shared" si="1"/>
        <v>1.06768</v>
      </c>
      <c r="O29" s="25">
        <v>60.08</v>
      </c>
      <c r="P29" s="25">
        <v>0</v>
      </c>
      <c r="Q29" s="19">
        <f t="shared" si="2"/>
        <v>86.772000000000006</v>
      </c>
      <c r="R29" s="2">
        <f t="shared" si="3"/>
        <v>660.29200000000003</v>
      </c>
    </row>
    <row r="30" spans="1:18" x14ac:dyDescent="0.25">
      <c r="A30" s="11">
        <v>19</v>
      </c>
      <c r="B30" s="3" t="s">
        <v>28</v>
      </c>
      <c r="C30" s="22" t="s">
        <v>78</v>
      </c>
      <c r="D30" s="18" t="s">
        <v>81</v>
      </c>
      <c r="E30" s="18" t="s">
        <v>107</v>
      </c>
      <c r="F30" s="1">
        <v>444.08</v>
      </c>
      <c r="G30" s="1">
        <v>89.76</v>
      </c>
      <c r="H30" s="20">
        <f t="shared" si="0"/>
        <v>133.22399999999999</v>
      </c>
      <c r="I30" s="1">
        <v>80</v>
      </c>
      <c r="J30" s="2">
        <f t="shared" si="27"/>
        <v>747.06400000000008</v>
      </c>
      <c r="K30" s="25">
        <f t="shared" si="28"/>
        <v>26.692000000000004</v>
      </c>
      <c r="L30" s="1">
        <f t="shared" si="29"/>
        <v>69.399200000000008</v>
      </c>
      <c r="M30" s="1">
        <f t="shared" si="30"/>
        <v>10.6768</v>
      </c>
      <c r="N30" s="1">
        <f t="shared" si="1"/>
        <v>1.06768</v>
      </c>
      <c r="O30" s="25">
        <v>60.08</v>
      </c>
      <c r="P30" s="25">
        <v>0</v>
      </c>
      <c r="Q30" s="19">
        <f t="shared" si="2"/>
        <v>86.772000000000006</v>
      </c>
      <c r="R30" s="2">
        <f t="shared" si="3"/>
        <v>660.29200000000003</v>
      </c>
    </row>
    <row r="31" spans="1:18" x14ac:dyDescent="0.25">
      <c r="A31" s="11">
        <v>20</v>
      </c>
      <c r="B31" s="3" t="s">
        <v>29</v>
      </c>
      <c r="C31" s="22" t="s">
        <v>79</v>
      </c>
      <c r="D31" s="18" t="s">
        <v>81</v>
      </c>
      <c r="E31" s="18" t="s">
        <v>82</v>
      </c>
      <c r="F31" s="1">
        <v>444.08</v>
      </c>
      <c r="G31" s="1">
        <v>89.76</v>
      </c>
      <c r="H31" s="20">
        <f t="shared" si="0"/>
        <v>133.22399999999999</v>
      </c>
      <c r="I31" s="1">
        <v>80</v>
      </c>
      <c r="J31" s="2">
        <f t="shared" si="27"/>
        <v>747.06400000000008</v>
      </c>
      <c r="K31" s="25">
        <f t="shared" si="28"/>
        <v>26.692000000000004</v>
      </c>
      <c r="L31" s="1">
        <f t="shared" si="29"/>
        <v>69.399200000000008</v>
      </c>
      <c r="M31" s="1">
        <f t="shared" si="30"/>
        <v>10.6768</v>
      </c>
      <c r="N31" s="1">
        <f t="shared" si="1"/>
        <v>1.06768</v>
      </c>
      <c r="O31" s="25">
        <v>60.08</v>
      </c>
      <c r="P31" s="25">
        <v>0</v>
      </c>
      <c r="Q31" s="19">
        <f t="shared" si="2"/>
        <v>86.772000000000006</v>
      </c>
      <c r="R31" s="2">
        <f t="shared" si="3"/>
        <v>660.29200000000003</v>
      </c>
    </row>
    <row r="32" spans="1:18" x14ac:dyDescent="0.25">
      <c r="A32" s="11">
        <v>21</v>
      </c>
      <c r="B32" s="3" t="s">
        <v>30</v>
      </c>
      <c r="C32" s="22" t="s">
        <v>80</v>
      </c>
      <c r="D32" s="18" t="s">
        <v>81</v>
      </c>
      <c r="E32" s="18" t="s">
        <v>82</v>
      </c>
      <c r="F32" s="1">
        <v>444.08</v>
      </c>
      <c r="G32" s="1">
        <v>89.76</v>
      </c>
      <c r="H32" s="20">
        <f t="shared" si="0"/>
        <v>133.22399999999999</v>
      </c>
      <c r="I32" s="1">
        <v>80</v>
      </c>
      <c r="J32" s="2">
        <f t="shared" si="27"/>
        <v>747.06400000000008</v>
      </c>
      <c r="K32" s="25">
        <f t="shared" si="28"/>
        <v>26.692000000000004</v>
      </c>
      <c r="L32" s="1">
        <f t="shared" si="29"/>
        <v>69.399200000000008</v>
      </c>
      <c r="M32" s="1">
        <f t="shared" si="30"/>
        <v>10.6768</v>
      </c>
      <c r="N32" s="1">
        <f t="shared" si="1"/>
        <v>1.06768</v>
      </c>
      <c r="O32" s="25">
        <v>60.08</v>
      </c>
      <c r="P32" s="25">
        <v>0</v>
      </c>
      <c r="Q32" s="19">
        <f t="shared" si="2"/>
        <v>86.772000000000006</v>
      </c>
      <c r="R32" s="2">
        <f t="shared" si="3"/>
        <v>660.29200000000003</v>
      </c>
    </row>
    <row r="33" spans="1:18" x14ac:dyDescent="0.25">
      <c r="A33" s="11">
        <v>22</v>
      </c>
      <c r="B33" s="3" t="s">
        <v>31</v>
      </c>
      <c r="C33" s="22" t="s">
        <v>83</v>
      </c>
      <c r="D33" s="18" t="s">
        <v>81</v>
      </c>
      <c r="E33" s="18" t="s">
        <v>85</v>
      </c>
      <c r="F33" s="1">
        <v>444.08</v>
      </c>
      <c r="G33" s="1">
        <v>89.76</v>
      </c>
      <c r="H33" s="20">
        <f t="shared" si="0"/>
        <v>133.22399999999999</v>
      </c>
      <c r="I33" s="1">
        <v>80</v>
      </c>
      <c r="J33" s="2">
        <f t="shared" si="27"/>
        <v>747.06400000000008</v>
      </c>
      <c r="K33" s="25">
        <f t="shared" si="28"/>
        <v>26.692000000000004</v>
      </c>
      <c r="L33" s="1">
        <f t="shared" si="29"/>
        <v>69.399200000000008</v>
      </c>
      <c r="M33" s="1">
        <f t="shared" si="30"/>
        <v>10.6768</v>
      </c>
      <c r="N33" s="1">
        <f t="shared" si="1"/>
        <v>1.06768</v>
      </c>
      <c r="O33" s="25">
        <v>60.08</v>
      </c>
      <c r="P33" s="25">
        <v>0</v>
      </c>
      <c r="Q33" s="19">
        <f t="shared" si="2"/>
        <v>86.772000000000006</v>
      </c>
      <c r="R33" s="2">
        <f t="shared" si="3"/>
        <v>660.29200000000003</v>
      </c>
    </row>
    <row r="34" spans="1:18" x14ac:dyDescent="0.25">
      <c r="A34" s="11">
        <v>23</v>
      </c>
      <c r="B34" s="3" t="s">
        <v>32</v>
      </c>
      <c r="C34" s="22" t="s">
        <v>86</v>
      </c>
      <c r="D34" s="18" t="s">
        <v>81</v>
      </c>
      <c r="E34" s="18" t="s">
        <v>85</v>
      </c>
      <c r="F34" s="1">
        <v>444.08</v>
      </c>
      <c r="G34" s="1">
        <v>89.76</v>
      </c>
      <c r="H34" s="20">
        <f t="shared" si="0"/>
        <v>133.22399999999999</v>
      </c>
      <c r="I34" s="1">
        <v>80</v>
      </c>
      <c r="J34" s="2">
        <f t="shared" si="27"/>
        <v>747.06400000000008</v>
      </c>
      <c r="K34" s="25">
        <f t="shared" si="28"/>
        <v>26.692000000000004</v>
      </c>
      <c r="L34" s="1">
        <f t="shared" si="29"/>
        <v>69.399200000000008</v>
      </c>
      <c r="M34" s="1">
        <f t="shared" si="30"/>
        <v>10.6768</v>
      </c>
      <c r="N34" s="1">
        <f t="shared" si="1"/>
        <v>1.06768</v>
      </c>
      <c r="O34" s="25">
        <v>60.08</v>
      </c>
      <c r="P34" s="25">
        <v>0</v>
      </c>
      <c r="Q34" s="19">
        <f t="shared" si="2"/>
        <v>86.772000000000006</v>
      </c>
      <c r="R34" s="2">
        <f t="shared" si="3"/>
        <v>660.29200000000003</v>
      </c>
    </row>
    <row r="35" spans="1:18" x14ac:dyDescent="0.25">
      <c r="A35" s="11">
        <v>24</v>
      </c>
      <c r="B35" s="3" t="s">
        <v>33</v>
      </c>
      <c r="C35" s="22" t="s">
        <v>88</v>
      </c>
      <c r="D35" s="18" t="s">
        <v>81</v>
      </c>
      <c r="E35" s="18" t="s">
        <v>82</v>
      </c>
      <c r="F35" s="1">
        <v>444.08</v>
      </c>
      <c r="G35" s="1">
        <v>89.76</v>
      </c>
      <c r="H35" s="20">
        <f t="shared" si="0"/>
        <v>133.22399999999999</v>
      </c>
      <c r="I35" s="1">
        <v>80</v>
      </c>
      <c r="J35" s="2">
        <f t="shared" si="27"/>
        <v>747.06400000000008</v>
      </c>
      <c r="K35" s="25">
        <f t="shared" si="28"/>
        <v>26.692000000000004</v>
      </c>
      <c r="L35" s="1">
        <f t="shared" si="29"/>
        <v>69.399200000000008</v>
      </c>
      <c r="M35" s="1">
        <f t="shared" si="30"/>
        <v>10.6768</v>
      </c>
      <c r="N35" s="1">
        <f t="shared" si="1"/>
        <v>1.06768</v>
      </c>
      <c r="O35" s="25">
        <v>60.08</v>
      </c>
      <c r="P35" s="25">
        <v>0</v>
      </c>
      <c r="Q35" s="19">
        <f t="shared" si="2"/>
        <v>86.772000000000006</v>
      </c>
      <c r="R35" s="2">
        <f t="shared" si="3"/>
        <v>660.29200000000003</v>
      </c>
    </row>
    <row r="36" spans="1:18" x14ac:dyDescent="0.25">
      <c r="A36" s="11">
        <v>25</v>
      </c>
      <c r="B36" s="3" t="s">
        <v>34</v>
      </c>
      <c r="C36" s="22" t="s">
        <v>89</v>
      </c>
      <c r="D36" s="18" t="s">
        <v>81</v>
      </c>
      <c r="E36" s="18" t="s">
        <v>90</v>
      </c>
      <c r="F36" s="1">
        <v>444.08</v>
      </c>
      <c r="G36" s="1">
        <v>89.76</v>
      </c>
      <c r="H36" s="20">
        <f t="shared" si="0"/>
        <v>133.22399999999999</v>
      </c>
      <c r="I36" s="1">
        <v>80</v>
      </c>
      <c r="J36" s="2">
        <f t="shared" si="27"/>
        <v>747.06400000000008</v>
      </c>
      <c r="K36" s="25">
        <f t="shared" si="28"/>
        <v>26.692000000000004</v>
      </c>
      <c r="L36" s="1">
        <f t="shared" si="29"/>
        <v>69.399200000000008</v>
      </c>
      <c r="M36" s="1">
        <f t="shared" si="30"/>
        <v>10.6768</v>
      </c>
      <c r="N36" s="1">
        <f t="shared" si="1"/>
        <v>1.06768</v>
      </c>
      <c r="O36" s="25">
        <v>60.08</v>
      </c>
      <c r="P36" s="25">
        <v>0</v>
      </c>
      <c r="Q36" s="19">
        <f t="shared" si="2"/>
        <v>86.772000000000006</v>
      </c>
      <c r="R36" s="2">
        <f t="shared" si="3"/>
        <v>660.29200000000003</v>
      </c>
    </row>
    <row r="37" spans="1:18" x14ac:dyDescent="0.25">
      <c r="A37" s="11">
        <v>26</v>
      </c>
      <c r="B37" s="3" t="s">
        <v>35</v>
      </c>
      <c r="C37" s="22" t="s">
        <v>91</v>
      </c>
      <c r="D37" s="18" t="s">
        <v>81</v>
      </c>
      <c r="E37" s="18" t="s">
        <v>92</v>
      </c>
      <c r="F37" s="1">
        <v>444.08</v>
      </c>
      <c r="G37" s="1">
        <v>89.76</v>
      </c>
      <c r="H37" s="20">
        <f t="shared" si="0"/>
        <v>133.22399999999999</v>
      </c>
      <c r="I37" s="1">
        <v>80</v>
      </c>
      <c r="J37" s="2">
        <f t="shared" si="27"/>
        <v>747.06400000000008</v>
      </c>
      <c r="K37" s="25">
        <f t="shared" si="28"/>
        <v>26.692000000000004</v>
      </c>
      <c r="L37" s="1">
        <f t="shared" si="29"/>
        <v>69.399200000000008</v>
      </c>
      <c r="M37" s="1">
        <f t="shared" si="30"/>
        <v>10.6768</v>
      </c>
      <c r="N37" s="1">
        <f t="shared" si="1"/>
        <v>1.06768</v>
      </c>
      <c r="O37" s="25">
        <v>60.08</v>
      </c>
      <c r="P37" s="25">
        <v>0</v>
      </c>
      <c r="Q37" s="19">
        <f t="shared" si="2"/>
        <v>86.772000000000006</v>
      </c>
      <c r="R37" s="2">
        <f t="shared" si="3"/>
        <v>660.29200000000003</v>
      </c>
    </row>
    <row r="38" spans="1:18" x14ac:dyDescent="0.25">
      <c r="A38" s="11">
        <v>27</v>
      </c>
      <c r="B38" s="3" t="s">
        <v>115</v>
      </c>
      <c r="C38" s="22" t="s">
        <v>116</v>
      </c>
      <c r="D38" s="18" t="s">
        <v>81</v>
      </c>
      <c r="E38" s="18"/>
      <c r="F38" s="5">
        <v>444.08</v>
      </c>
      <c r="G38" s="5">
        <v>89.76</v>
      </c>
      <c r="H38" s="20">
        <f t="shared" si="0"/>
        <v>133.22399999999999</v>
      </c>
      <c r="I38" s="5">
        <v>80</v>
      </c>
      <c r="J38" s="2">
        <f t="shared" si="27"/>
        <v>747.06400000000008</v>
      </c>
      <c r="K38" s="25">
        <f t="shared" si="28"/>
        <v>26.692000000000004</v>
      </c>
      <c r="L38" s="5">
        <f t="shared" si="29"/>
        <v>69.399200000000008</v>
      </c>
      <c r="M38" s="1">
        <f t="shared" si="30"/>
        <v>10.6768</v>
      </c>
      <c r="N38" s="1">
        <f t="shared" si="1"/>
        <v>1.06768</v>
      </c>
      <c r="O38" s="27">
        <v>60.08</v>
      </c>
      <c r="P38" s="27">
        <v>0</v>
      </c>
      <c r="Q38" s="19">
        <f t="shared" si="2"/>
        <v>86.772000000000006</v>
      </c>
      <c r="R38" s="2">
        <f t="shared" si="3"/>
        <v>660.29200000000003</v>
      </c>
    </row>
    <row r="39" spans="1:18" x14ac:dyDescent="0.25">
      <c r="A39" s="11">
        <v>28</v>
      </c>
      <c r="B39" s="3" t="s">
        <v>10</v>
      </c>
      <c r="C39" s="22" t="s">
        <v>60</v>
      </c>
      <c r="D39" s="18" t="s">
        <v>81</v>
      </c>
      <c r="E39" s="18" t="s">
        <v>82</v>
      </c>
      <c r="F39" s="1">
        <v>444.08</v>
      </c>
      <c r="G39" s="1">
        <v>89.76</v>
      </c>
      <c r="H39" s="20">
        <f t="shared" si="0"/>
        <v>133.22399999999999</v>
      </c>
      <c r="I39" s="1">
        <v>80</v>
      </c>
      <c r="J39" s="2">
        <f t="shared" si="27"/>
        <v>747.06400000000008</v>
      </c>
      <c r="K39" s="25">
        <f t="shared" si="28"/>
        <v>26.692000000000004</v>
      </c>
      <c r="L39" s="1">
        <f t="shared" si="29"/>
        <v>69.399200000000008</v>
      </c>
      <c r="M39" s="1">
        <f t="shared" si="30"/>
        <v>10.6768</v>
      </c>
      <c r="N39" s="1">
        <f t="shared" si="1"/>
        <v>1.06768</v>
      </c>
      <c r="O39" s="25">
        <v>63.92</v>
      </c>
      <c r="P39" s="25">
        <v>0</v>
      </c>
      <c r="Q39" s="19">
        <f t="shared" si="2"/>
        <v>90.612000000000009</v>
      </c>
      <c r="R39" s="2">
        <f t="shared" si="3"/>
        <v>656.45200000000011</v>
      </c>
    </row>
    <row r="40" spans="1:18" x14ac:dyDescent="0.25">
      <c r="A40" s="11">
        <v>29</v>
      </c>
      <c r="B40" s="3" t="s">
        <v>15</v>
      </c>
      <c r="C40" s="22" t="s">
        <v>65</v>
      </c>
      <c r="D40" s="18" t="s">
        <v>81</v>
      </c>
      <c r="E40" s="18" t="s">
        <v>82</v>
      </c>
      <c r="F40" s="1">
        <v>444.08</v>
      </c>
      <c r="G40" s="1">
        <v>89.76</v>
      </c>
      <c r="H40" s="20">
        <f t="shared" si="0"/>
        <v>133.22399999999999</v>
      </c>
      <c r="I40" s="1">
        <v>80</v>
      </c>
      <c r="J40" s="2">
        <f t="shared" si="27"/>
        <v>747.06400000000008</v>
      </c>
      <c r="K40" s="25">
        <f t="shared" si="28"/>
        <v>26.692000000000004</v>
      </c>
      <c r="L40" s="1">
        <f t="shared" si="29"/>
        <v>69.399200000000008</v>
      </c>
      <c r="M40" s="1">
        <f t="shared" si="30"/>
        <v>10.6768</v>
      </c>
      <c r="N40" s="1">
        <f t="shared" si="1"/>
        <v>1.06768</v>
      </c>
      <c r="O40" s="25">
        <v>63.92</v>
      </c>
      <c r="P40" s="25">
        <v>0</v>
      </c>
      <c r="Q40" s="19">
        <f t="shared" si="2"/>
        <v>90.612000000000009</v>
      </c>
      <c r="R40" s="2">
        <f t="shared" si="3"/>
        <v>656.45200000000011</v>
      </c>
    </row>
    <row r="41" spans="1:18" s="42" customFormat="1" x14ac:dyDescent="0.25">
      <c r="A41" s="11">
        <v>30</v>
      </c>
      <c r="B41" s="35" t="s">
        <v>121</v>
      </c>
      <c r="C41" s="36" t="s">
        <v>152</v>
      </c>
      <c r="D41" s="37" t="s">
        <v>81</v>
      </c>
      <c r="E41" s="37"/>
      <c r="F41" s="38">
        <v>444.08</v>
      </c>
      <c r="G41" s="38">
        <v>89.76</v>
      </c>
      <c r="H41" s="20">
        <f t="shared" ref="H41" si="31">F41*30%</f>
        <v>133.22399999999999</v>
      </c>
      <c r="I41" s="38">
        <v>80</v>
      </c>
      <c r="J41" s="39">
        <f t="shared" ref="J41" si="32">F41+G41+H41+I41</f>
        <v>747.06400000000008</v>
      </c>
      <c r="K41" s="40">
        <f t="shared" ref="K41" si="33">(F41+G41)*5%</f>
        <v>26.692000000000004</v>
      </c>
      <c r="L41" s="38">
        <f t="shared" ref="L41" si="34">(F41+G41)*13%</f>
        <v>69.399200000000008</v>
      </c>
      <c r="M41" s="38">
        <f t="shared" ref="M41" si="35">(F41+G41)*2%</f>
        <v>10.6768</v>
      </c>
      <c r="N41" s="38">
        <f t="shared" ref="N41" si="36">M41/10</f>
        <v>1.06768</v>
      </c>
      <c r="O41" s="40">
        <v>63.92</v>
      </c>
      <c r="P41" s="40">
        <v>0</v>
      </c>
      <c r="Q41" s="41">
        <f t="shared" ref="Q41" si="37">K41+O41</f>
        <v>90.612000000000009</v>
      </c>
      <c r="R41" s="39">
        <f t="shared" ref="R41" si="38">(J41)-(K41+O41)</f>
        <v>656.45200000000011</v>
      </c>
    </row>
    <row r="42" spans="1:18" x14ac:dyDescent="0.25">
      <c r="A42" s="11">
        <v>31</v>
      </c>
      <c r="B42" s="3" t="s">
        <v>18</v>
      </c>
      <c r="C42" s="22" t="s">
        <v>68</v>
      </c>
      <c r="D42" s="18" t="s">
        <v>98</v>
      </c>
      <c r="E42" s="18" t="s">
        <v>99</v>
      </c>
      <c r="F42" s="1">
        <v>332.28</v>
      </c>
      <c r="G42" s="1">
        <v>89.76</v>
      </c>
      <c r="H42" s="20">
        <f t="shared" si="0"/>
        <v>99.683999999999983</v>
      </c>
      <c r="I42" s="1">
        <v>80</v>
      </c>
      <c r="J42" s="2">
        <f t="shared" si="27"/>
        <v>601.72399999999993</v>
      </c>
      <c r="K42" s="25">
        <f t="shared" si="28"/>
        <v>21.102</v>
      </c>
      <c r="L42" s="1">
        <f t="shared" si="29"/>
        <v>54.865199999999994</v>
      </c>
      <c r="M42" s="1">
        <f t="shared" si="30"/>
        <v>8.4407999999999994</v>
      </c>
      <c r="N42" s="1">
        <f t="shared" si="1"/>
        <v>0.84407999999999994</v>
      </c>
      <c r="O42" s="25">
        <v>45.11</v>
      </c>
      <c r="P42" s="25">
        <v>0</v>
      </c>
      <c r="Q42" s="19">
        <f t="shared" si="2"/>
        <v>66.212000000000003</v>
      </c>
      <c r="R42" s="2">
        <f t="shared" si="3"/>
        <v>535.51199999999994</v>
      </c>
    </row>
    <row r="43" spans="1:18" x14ac:dyDescent="0.25">
      <c r="A43" s="11">
        <v>32</v>
      </c>
      <c r="B43" s="4" t="s">
        <v>24</v>
      </c>
      <c r="C43" s="22" t="s">
        <v>74</v>
      </c>
      <c r="D43" s="17" t="s">
        <v>98</v>
      </c>
      <c r="E43" s="17" t="s">
        <v>82</v>
      </c>
      <c r="F43" s="1">
        <v>332.28</v>
      </c>
      <c r="G43" s="1">
        <v>89.76</v>
      </c>
      <c r="H43" s="20">
        <f t="shared" si="0"/>
        <v>99.683999999999983</v>
      </c>
      <c r="I43" s="1">
        <v>80</v>
      </c>
      <c r="J43" s="2">
        <f t="shared" si="27"/>
        <v>601.72399999999993</v>
      </c>
      <c r="K43" s="25">
        <f t="shared" si="28"/>
        <v>21.102</v>
      </c>
      <c r="L43" s="1">
        <f t="shared" si="29"/>
        <v>54.865199999999994</v>
      </c>
      <c r="M43" s="1">
        <f t="shared" si="30"/>
        <v>8.4407999999999994</v>
      </c>
      <c r="N43" s="1">
        <f t="shared" si="1"/>
        <v>0.84407999999999994</v>
      </c>
      <c r="O43" s="25">
        <v>47.99</v>
      </c>
      <c r="P43" s="25">
        <v>0</v>
      </c>
      <c r="Q43" s="19">
        <f t="shared" si="2"/>
        <v>69.091999999999999</v>
      </c>
      <c r="R43" s="2">
        <f t="shared" si="3"/>
        <v>532.63199999999995</v>
      </c>
    </row>
    <row r="44" spans="1:18" x14ac:dyDescent="0.25">
      <c r="A44" s="11">
        <v>33</v>
      </c>
      <c r="B44" s="3" t="s">
        <v>36</v>
      </c>
      <c r="C44" s="22" t="s">
        <v>93</v>
      </c>
      <c r="D44" s="18" t="s">
        <v>95</v>
      </c>
      <c r="E44" s="18" t="s">
        <v>96</v>
      </c>
      <c r="F44" s="1">
        <v>344.4</v>
      </c>
      <c r="G44" s="1">
        <v>85.76</v>
      </c>
      <c r="H44" s="20">
        <f t="shared" si="0"/>
        <v>103.32</v>
      </c>
      <c r="I44" s="1">
        <v>80.010000000000005</v>
      </c>
      <c r="J44" s="2">
        <f t="shared" si="27"/>
        <v>613.49</v>
      </c>
      <c r="K44" s="25">
        <f t="shared" si="28"/>
        <v>21.507999999999999</v>
      </c>
      <c r="L44" s="1">
        <f t="shared" si="29"/>
        <v>55.9208</v>
      </c>
      <c r="M44" s="1">
        <f t="shared" si="30"/>
        <v>8.6031999999999993</v>
      </c>
      <c r="N44" s="1">
        <f t="shared" si="1"/>
        <v>0.86031999999999997</v>
      </c>
      <c r="O44" s="25">
        <v>61.29</v>
      </c>
      <c r="P44" s="25">
        <v>0</v>
      </c>
      <c r="Q44" s="19">
        <f t="shared" si="2"/>
        <v>82.798000000000002</v>
      </c>
      <c r="R44" s="2">
        <f t="shared" si="3"/>
        <v>530.69200000000001</v>
      </c>
    </row>
    <row r="45" spans="1:18" x14ac:dyDescent="0.25">
      <c r="A45" s="11">
        <v>34</v>
      </c>
      <c r="B45" s="3" t="s">
        <v>37</v>
      </c>
      <c r="C45" s="22" t="s">
        <v>94</v>
      </c>
      <c r="D45" s="18" t="s">
        <v>95</v>
      </c>
      <c r="E45" s="18" t="s">
        <v>82</v>
      </c>
      <c r="F45" s="1">
        <v>344.4</v>
      </c>
      <c r="G45" s="1">
        <v>85.76</v>
      </c>
      <c r="H45" s="20">
        <f t="shared" si="0"/>
        <v>103.32</v>
      </c>
      <c r="I45" s="1">
        <v>80.010000000000005</v>
      </c>
      <c r="J45" s="2">
        <f t="shared" si="27"/>
        <v>613.49</v>
      </c>
      <c r="K45" s="25">
        <f t="shared" si="28"/>
        <v>21.507999999999999</v>
      </c>
      <c r="L45" s="1">
        <f t="shared" si="29"/>
        <v>55.9208</v>
      </c>
      <c r="M45" s="1">
        <f t="shared" si="30"/>
        <v>8.6031999999999993</v>
      </c>
      <c r="N45" s="1">
        <f t="shared" si="1"/>
        <v>0.86031999999999997</v>
      </c>
      <c r="O45" s="25">
        <v>61.29</v>
      </c>
      <c r="P45" s="25">
        <v>0</v>
      </c>
      <c r="Q45" s="19">
        <f t="shared" si="2"/>
        <v>82.798000000000002</v>
      </c>
      <c r="R45" s="2">
        <f t="shared" si="3"/>
        <v>530.69200000000001</v>
      </c>
    </row>
    <row r="46" spans="1:18" x14ac:dyDescent="0.25">
      <c r="A46" s="11">
        <v>35</v>
      </c>
      <c r="B46" s="3" t="s">
        <v>38</v>
      </c>
      <c r="C46" s="22" t="s">
        <v>97</v>
      </c>
      <c r="D46" s="18" t="s">
        <v>95</v>
      </c>
      <c r="E46" s="18" t="s">
        <v>96</v>
      </c>
      <c r="F46" s="1">
        <v>344.4</v>
      </c>
      <c r="G46" s="1">
        <v>85.76</v>
      </c>
      <c r="H46" s="20">
        <f t="shared" si="0"/>
        <v>103.32</v>
      </c>
      <c r="I46" s="1">
        <v>80.010000000000005</v>
      </c>
      <c r="J46" s="2">
        <f t="shared" si="27"/>
        <v>613.49</v>
      </c>
      <c r="K46" s="25">
        <f t="shared" si="28"/>
        <v>21.507999999999999</v>
      </c>
      <c r="L46" s="1">
        <f t="shared" si="29"/>
        <v>55.9208</v>
      </c>
      <c r="M46" s="1">
        <f t="shared" si="30"/>
        <v>8.6031999999999993</v>
      </c>
      <c r="N46" s="1">
        <f t="shared" si="1"/>
        <v>0.86031999999999997</v>
      </c>
      <c r="O46" s="25">
        <v>61.29</v>
      </c>
      <c r="P46" s="25">
        <v>0</v>
      </c>
      <c r="Q46" s="19">
        <f t="shared" si="2"/>
        <v>82.798000000000002</v>
      </c>
      <c r="R46" s="2">
        <f t="shared" si="3"/>
        <v>530.69200000000001</v>
      </c>
    </row>
    <row r="47" spans="1:18" s="42" customFormat="1" x14ac:dyDescent="0.25">
      <c r="A47" s="11">
        <v>36</v>
      </c>
      <c r="B47" s="35" t="s">
        <v>120</v>
      </c>
      <c r="C47" s="36" t="s">
        <v>153</v>
      </c>
      <c r="D47" s="37" t="s">
        <v>95</v>
      </c>
      <c r="E47" s="37"/>
      <c r="F47" s="38">
        <v>344.4</v>
      </c>
      <c r="G47" s="38">
        <v>85.76</v>
      </c>
      <c r="H47" s="20">
        <f t="shared" ref="H47" si="39">F47*30%</f>
        <v>103.32</v>
      </c>
      <c r="I47" s="38">
        <v>80.010000000000005</v>
      </c>
      <c r="J47" s="39">
        <f t="shared" ref="J47" si="40">F47+G47+H47+I47</f>
        <v>613.49</v>
      </c>
      <c r="K47" s="40">
        <f t="shared" ref="K47" si="41">(F47+G47)*5%</f>
        <v>21.507999999999999</v>
      </c>
      <c r="L47" s="38">
        <f t="shared" ref="L47" si="42">(F47+G47)*13%</f>
        <v>55.9208</v>
      </c>
      <c r="M47" s="38">
        <f t="shared" ref="M47" si="43">(F47+G47)*2%</f>
        <v>8.6031999999999993</v>
      </c>
      <c r="N47" s="38">
        <f t="shared" ref="N47" si="44">M47/10</f>
        <v>0.86031999999999997</v>
      </c>
      <c r="O47" s="40">
        <v>61.29</v>
      </c>
      <c r="P47" s="40">
        <v>0</v>
      </c>
      <c r="Q47" s="41">
        <f t="shared" ref="Q47" si="45">K47+O47</f>
        <v>82.798000000000002</v>
      </c>
      <c r="R47" s="39">
        <f t="shared" ref="R47" si="46">(J47)-(K47+O47)</f>
        <v>530.69200000000001</v>
      </c>
    </row>
    <row r="48" spans="1:18" x14ac:dyDescent="0.25">
      <c r="A48" s="11">
        <v>37</v>
      </c>
      <c r="B48" s="4" t="s">
        <v>17</v>
      </c>
      <c r="C48" s="22" t="s">
        <v>67</v>
      </c>
      <c r="D48" s="17" t="s">
        <v>84</v>
      </c>
      <c r="E48" s="17"/>
      <c r="F48" s="1">
        <v>287.3</v>
      </c>
      <c r="G48" s="1">
        <v>89.76</v>
      </c>
      <c r="H48" s="20">
        <f t="shared" si="0"/>
        <v>86.19</v>
      </c>
      <c r="I48" s="1">
        <v>80</v>
      </c>
      <c r="J48" s="2">
        <f t="shared" si="27"/>
        <v>543.25</v>
      </c>
      <c r="K48" s="25">
        <f t="shared" si="28"/>
        <v>18.853000000000002</v>
      </c>
      <c r="L48" s="1">
        <f t="shared" si="29"/>
        <v>49.017800000000001</v>
      </c>
      <c r="M48" s="1">
        <f t="shared" si="30"/>
        <v>7.5411999999999999</v>
      </c>
      <c r="N48" s="1">
        <f t="shared" si="1"/>
        <v>0.75412000000000001</v>
      </c>
      <c r="O48" s="25">
        <v>30.84</v>
      </c>
      <c r="P48" s="25">
        <v>0</v>
      </c>
      <c r="Q48" s="19">
        <f t="shared" si="2"/>
        <v>49.692999999999998</v>
      </c>
      <c r="R48" s="2">
        <f t="shared" si="3"/>
        <v>493.55700000000002</v>
      </c>
    </row>
    <row r="49" spans="1:18" x14ac:dyDescent="0.25">
      <c r="A49" s="11">
        <v>38</v>
      </c>
      <c r="B49" s="4" t="s">
        <v>16</v>
      </c>
      <c r="C49" s="22" t="s">
        <v>66</v>
      </c>
      <c r="D49" s="17" t="s">
        <v>98</v>
      </c>
      <c r="E49" s="17" t="s">
        <v>110</v>
      </c>
      <c r="F49" s="1">
        <v>332.28</v>
      </c>
      <c r="G49" s="1">
        <v>89.76</v>
      </c>
      <c r="H49" s="20">
        <f t="shared" ref="H49" si="47">F49*30%</f>
        <v>99.683999999999983</v>
      </c>
      <c r="I49" s="1">
        <v>80</v>
      </c>
      <c r="J49" s="2">
        <f t="shared" si="27"/>
        <v>601.72399999999993</v>
      </c>
      <c r="K49" s="25">
        <f t="shared" si="28"/>
        <v>21.102</v>
      </c>
      <c r="L49" s="1">
        <f t="shared" si="29"/>
        <v>54.865199999999994</v>
      </c>
      <c r="M49" s="1">
        <f>(F49+G49)*2%</f>
        <v>8.4407999999999994</v>
      </c>
      <c r="N49" s="1">
        <f t="shared" si="1"/>
        <v>0.84407999999999994</v>
      </c>
      <c r="O49" s="25">
        <v>39.92</v>
      </c>
      <c r="P49" s="25">
        <v>0</v>
      </c>
      <c r="Q49" s="19">
        <f t="shared" si="2"/>
        <v>61.022000000000006</v>
      </c>
      <c r="R49" s="2">
        <f t="shared" si="3"/>
        <v>540.70199999999988</v>
      </c>
    </row>
    <row r="50" spans="1:18" x14ac:dyDescent="0.25">
      <c r="A50" s="11">
        <v>39</v>
      </c>
      <c r="B50" s="3" t="s">
        <v>39</v>
      </c>
      <c r="C50" s="22" t="s">
        <v>100</v>
      </c>
      <c r="D50" s="18" t="s">
        <v>103</v>
      </c>
      <c r="E50" s="18" t="s">
        <v>92</v>
      </c>
      <c r="F50" s="1">
        <v>195.4</v>
      </c>
      <c r="G50" s="1">
        <v>165</v>
      </c>
      <c r="H50" s="20">
        <f t="shared" si="0"/>
        <v>58.62</v>
      </c>
      <c r="I50" s="1">
        <v>58.21</v>
      </c>
      <c r="J50" s="2">
        <f t="shared" si="27"/>
        <v>477.22999999999996</v>
      </c>
      <c r="K50" s="25">
        <f t="shared" si="28"/>
        <v>18.02</v>
      </c>
      <c r="L50" s="1">
        <f t="shared" si="29"/>
        <v>46.851999999999997</v>
      </c>
      <c r="M50" s="1">
        <f t="shared" si="30"/>
        <v>7.2079999999999993</v>
      </c>
      <c r="N50" s="1">
        <f t="shared" si="1"/>
        <v>0.72079999999999989</v>
      </c>
      <c r="O50" s="25">
        <v>51.35</v>
      </c>
      <c r="P50" s="25">
        <v>0</v>
      </c>
      <c r="Q50" s="19">
        <f t="shared" si="2"/>
        <v>69.37</v>
      </c>
      <c r="R50" s="2">
        <f t="shared" si="3"/>
        <v>407.85999999999996</v>
      </c>
    </row>
    <row r="51" spans="1:18" x14ac:dyDescent="0.25">
      <c r="A51" s="11">
        <v>40</v>
      </c>
      <c r="B51" s="3" t="s">
        <v>199</v>
      </c>
      <c r="C51" s="22" t="s">
        <v>155</v>
      </c>
      <c r="D51" s="18" t="s">
        <v>103</v>
      </c>
      <c r="E51" s="18"/>
      <c r="F51" s="5">
        <v>195.4</v>
      </c>
      <c r="G51" s="5">
        <v>165</v>
      </c>
      <c r="H51" s="20">
        <f t="shared" si="0"/>
        <v>58.62</v>
      </c>
      <c r="I51" s="5">
        <v>58.21</v>
      </c>
      <c r="J51" s="2">
        <f t="shared" si="27"/>
        <v>477.22999999999996</v>
      </c>
      <c r="K51" s="25">
        <f t="shared" si="28"/>
        <v>18.02</v>
      </c>
      <c r="L51" s="5">
        <f t="shared" si="29"/>
        <v>46.851999999999997</v>
      </c>
      <c r="M51" s="1">
        <f t="shared" si="30"/>
        <v>7.2079999999999993</v>
      </c>
      <c r="N51" s="1">
        <f t="shared" si="1"/>
        <v>0.72079999999999989</v>
      </c>
      <c r="O51" s="27">
        <v>51.35</v>
      </c>
      <c r="P51" s="27">
        <v>0</v>
      </c>
      <c r="Q51" s="19">
        <f t="shared" si="2"/>
        <v>69.37</v>
      </c>
      <c r="R51" s="2">
        <f t="shared" si="3"/>
        <v>407.85999999999996</v>
      </c>
    </row>
    <row r="52" spans="1:18" x14ac:dyDescent="0.25">
      <c r="A52" s="11">
        <v>41</v>
      </c>
      <c r="B52" s="3" t="s">
        <v>25</v>
      </c>
      <c r="C52" s="22" t="s">
        <v>75</v>
      </c>
      <c r="D52" s="18" t="s">
        <v>104</v>
      </c>
      <c r="E52" s="18" t="s">
        <v>113</v>
      </c>
      <c r="F52" s="1">
        <v>215.8</v>
      </c>
      <c r="G52" s="1">
        <v>85.85</v>
      </c>
      <c r="H52" s="20">
        <f t="shared" si="0"/>
        <v>64.739999999999995</v>
      </c>
      <c r="I52" s="1">
        <v>40</v>
      </c>
      <c r="J52" s="2">
        <f t="shared" si="27"/>
        <v>406.39</v>
      </c>
      <c r="K52" s="25">
        <f t="shared" si="28"/>
        <v>15.0825</v>
      </c>
      <c r="L52" s="1">
        <f t="shared" si="29"/>
        <v>39.214500000000001</v>
      </c>
      <c r="M52" s="1">
        <f t="shared" si="30"/>
        <v>6.0329999999999995</v>
      </c>
      <c r="N52" s="1">
        <f t="shared" si="1"/>
        <v>0.60329999999999995</v>
      </c>
      <c r="O52" s="25">
        <v>25.9</v>
      </c>
      <c r="P52" s="25">
        <v>0</v>
      </c>
      <c r="Q52" s="19">
        <f t="shared" si="2"/>
        <v>40.982500000000002</v>
      </c>
      <c r="R52" s="2">
        <f t="shared" si="3"/>
        <v>365.40749999999997</v>
      </c>
    </row>
    <row r="53" spans="1:18" x14ac:dyDescent="0.25">
      <c r="A53" s="11">
        <v>42</v>
      </c>
      <c r="B53" s="3" t="s">
        <v>200</v>
      </c>
      <c r="C53" s="22" t="s">
        <v>201</v>
      </c>
      <c r="D53" s="18" t="s">
        <v>104</v>
      </c>
      <c r="E53" s="18"/>
      <c r="F53" s="1">
        <v>215.8</v>
      </c>
      <c r="G53" s="1">
        <v>85.85</v>
      </c>
      <c r="H53" s="20">
        <f t="shared" ref="H53" si="48">F53*30%</f>
        <v>64.739999999999995</v>
      </c>
      <c r="I53" s="1">
        <v>40</v>
      </c>
      <c r="J53" s="2">
        <f t="shared" ref="J53" si="49">F53+G53+H53+I53</f>
        <v>406.39</v>
      </c>
      <c r="K53" s="25">
        <f t="shared" ref="K53" si="50">(F53+G53)*5%</f>
        <v>15.0825</v>
      </c>
      <c r="L53" s="1">
        <f t="shared" ref="L53" si="51">(F53+G53)*13%</f>
        <v>39.214500000000001</v>
      </c>
      <c r="M53" s="1">
        <f t="shared" ref="M53" si="52">(F53+G53)*2%</f>
        <v>6.0329999999999995</v>
      </c>
      <c r="N53" s="1">
        <f t="shared" ref="N53" si="53">M53/10</f>
        <v>0.60329999999999995</v>
      </c>
      <c r="O53" s="25">
        <v>25.9</v>
      </c>
      <c r="P53" s="25">
        <v>0</v>
      </c>
      <c r="Q53" s="19">
        <f t="shared" ref="Q53" si="54">K53+O53</f>
        <v>40.982500000000002</v>
      </c>
      <c r="R53" s="2">
        <f t="shared" ref="R53" si="55">(J53)-(K53+O53)</f>
        <v>365.40749999999997</v>
      </c>
    </row>
    <row r="54" spans="1:18" x14ac:dyDescent="0.25">
      <c r="A54" s="11">
        <v>43</v>
      </c>
      <c r="B54" s="3" t="s">
        <v>40</v>
      </c>
      <c r="C54" s="22" t="s">
        <v>101</v>
      </c>
      <c r="D54" s="18" t="s">
        <v>103</v>
      </c>
      <c r="E54" s="18" t="s">
        <v>85</v>
      </c>
      <c r="F54" s="5">
        <v>195.4</v>
      </c>
      <c r="G54" s="5">
        <v>165</v>
      </c>
      <c r="H54" s="20">
        <f t="shared" ref="H54:H56" si="56">F54*30%</f>
        <v>58.62</v>
      </c>
      <c r="I54" s="5">
        <v>58.21</v>
      </c>
      <c r="J54" s="2">
        <f t="shared" si="27"/>
        <v>477.22999999999996</v>
      </c>
      <c r="K54" s="25">
        <f t="shared" si="28"/>
        <v>18.02</v>
      </c>
      <c r="L54" s="1">
        <f t="shared" si="29"/>
        <v>46.851999999999997</v>
      </c>
      <c r="M54" s="1">
        <f t="shared" si="30"/>
        <v>7.2079999999999993</v>
      </c>
      <c r="N54" s="1">
        <f t="shared" si="1"/>
        <v>0.72079999999999989</v>
      </c>
      <c r="O54" s="27">
        <v>51.35</v>
      </c>
      <c r="P54" s="27">
        <v>0</v>
      </c>
      <c r="Q54" s="19">
        <f t="shared" si="2"/>
        <v>69.37</v>
      </c>
      <c r="R54" s="2">
        <f t="shared" si="3"/>
        <v>407.85999999999996</v>
      </c>
    </row>
    <row r="55" spans="1:18" x14ac:dyDescent="0.25">
      <c r="A55" s="11">
        <v>44</v>
      </c>
      <c r="B55" s="3" t="s">
        <v>41</v>
      </c>
      <c r="C55" s="22" t="s">
        <v>102</v>
      </c>
      <c r="D55" s="18" t="s">
        <v>98</v>
      </c>
      <c r="E55" s="18" t="s">
        <v>96</v>
      </c>
      <c r="F55" s="5">
        <v>332.28</v>
      </c>
      <c r="G55" s="5">
        <v>89.76</v>
      </c>
      <c r="H55" s="20">
        <f t="shared" si="56"/>
        <v>99.683999999999983</v>
      </c>
      <c r="I55" s="5">
        <v>80</v>
      </c>
      <c r="J55" s="2">
        <f t="shared" ref="J55:J56" si="57">F55+G55+H55+I55</f>
        <v>601.72399999999993</v>
      </c>
      <c r="K55" s="25">
        <f t="shared" ref="K55:K56" si="58">(F55+G55)*5%</f>
        <v>21.102</v>
      </c>
      <c r="L55" s="5">
        <f t="shared" ref="L55:L56" si="59">(F55+G55)*13%</f>
        <v>54.865199999999994</v>
      </c>
      <c r="M55" s="1">
        <f t="shared" ref="M55:M56" si="60">(F55+G55)*2%</f>
        <v>8.4407999999999994</v>
      </c>
      <c r="N55" s="1">
        <f t="shared" ref="N55:N56" si="61">M55/10</f>
        <v>0.84407999999999994</v>
      </c>
      <c r="O55" s="27">
        <v>45.11</v>
      </c>
      <c r="P55" s="27">
        <v>0</v>
      </c>
      <c r="Q55" s="19">
        <f t="shared" ref="Q55:Q56" si="62">K55+O55</f>
        <v>66.212000000000003</v>
      </c>
      <c r="R55" s="2">
        <f t="shared" ref="R55:R56" si="63">(J55)-(K55+O55)</f>
        <v>535.51199999999994</v>
      </c>
    </row>
    <row r="56" spans="1:18" s="42" customFormat="1" x14ac:dyDescent="0.25">
      <c r="A56" s="11">
        <v>45</v>
      </c>
      <c r="B56" s="35" t="s">
        <v>119</v>
      </c>
      <c r="C56" s="36" t="s">
        <v>154</v>
      </c>
      <c r="D56" s="37" t="s">
        <v>98</v>
      </c>
      <c r="E56" s="37"/>
      <c r="F56" s="43">
        <v>332.28</v>
      </c>
      <c r="G56" s="43">
        <v>89.76</v>
      </c>
      <c r="H56" s="20">
        <f t="shared" si="56"/>
        <v>99.683999999999983</v>
      </c>
      <c r="I56" s="43">
        <v>80</v>
      </c>
      <c r="J56" s="39">
        <f t="shared" si="57"/>
        <v>601.72399999999993</v>
      </c>
      <c r="K56" s="40">
        <f t="shared" si="58"/>
        <v>21.102</v>
      </c>
      <c r="L56" s="43">
        <f t="shared" si="59"/>
        <v>54.865199999999994</v>
      </c>
      <c r="M56" s="38">
        <f t="shared" si="60"/>
        <v>8.4407999999999994</v>
      </c>
      <c r="N56" s="38">
        <f t="shared" si="61"/>
        <v>0.84407999999999994</v>
      </c>
      <c r="O56" s="44">
        <v>45.11</v>
      </c>
      <c r="P56" s="44">
        <v>0</v>
      </c>
      <c r="Q56" s="41">
        <f t="shared" si="62"/>
        <v>66.212000000000003</v>
      </c>
      <c r="R56" s="39">
        <f t="shared" si="63"/>
        <v>535.51199999999994</v>
      </c>
    </row>
    <row r="57" spans="1:18" x14ac:dyDescent="0.25">
      <c r="A57" s="11">
        <v>46</v>
      </c>
      <c r="B57" s="4" t="s">
        <v>19</v>
      </c>
      <c r="C57" s="22" t="s">
        <v>69</v>
      </c>
      <c r="D57" s="17" t="s">
        <v>111</v>
      </c>
      <c r="E57" s="17" t="s">
        <v>109</v>
      </c>
      <c r="F57" s="1">
        <v>91.26</v>
      </c>
      <c r="G57" s="1">
        <v>85.85</v>
      </c>
      <c r="H57" s="20">
        <f t="shared" si="0"/>
        <v>27.378</v>
      </c>
      <c r="I57" s="1">
        <v>40</v>
      </c>
      <c r="J57" s="2">
        <f t="shared" si="27"/>
        <v>244.488</v>
      </c>
      <c r="K57" s="25">
        <f t="shared" si="28"/>
        <v>8.855500000000001</v>
      </c>
      <c r="L57" s="1">
        <f t="shared" si="29"/>
        <v>23.024300000000004</v>
      </c>
      <c r="M57" s="1">
        <f t="shared" si="30"/>
        <v>3.5422000000000002</v>
      </c>
      <c r="N57" s="1">
        <f t="shared" si="1"/>
        <v>0.35422000000000003</v>
      </c>
      <c r="O57" s="25">
        <v>11.78</v>
      </c>
      <c r="P57" s="25">
        <v>0</v>
      </c>
      <c r="Q57" s="19">
        <f t="shared" si="2"/>
        <v>20.6355</v>
      </c>
      <c r="R57" s="2">
        <f t="shared" si="3"/>
        <v>223.85249999999999</v>
      </c>
    </row>
    <row r="58" spans="1:18" x14ac:dyDescent="0.25">
      <c r="A58" s="11">
        <v>47</v>
      </c>
      <c r="B58" s="3" t="s">
        <v>20</v>
      </c>
      <c r="C58" s="22" t="s">
        <v>70</v>
      </c>
      <c r="D58" s="18" t="s">
        <v>111</v>
      </c>
      <c r="E58" s="18" t="s">
        <v>96</v>
      </c>
      <c r="F58" s="1">
        <v>91.26</v>
      </c>
      <c r="G58" s="1">
        <v>85.85</v>
      </c>
      <c r="H58" s="20">
        <f t="shared" si="0"/>
        <v>27.378</v>
      </c>
      <c r="I58" s="1">
        <v>40</v>
      </c>
      <c r="J58" s="2">
        <f t="shared" si="27"/>
        <v>244.488</v>
      </c>
      <c r="K58" s="25">
        <f t="shared" si="28"/>
        <v>8.855500000000001</v>
      </c>
      <c r="L58" s="1">
        <f t="shared" si="29"/>
        <v>23.024300000000004</v>
      </c>
      <c r="M58" s="1">
        <f t="shared" si="30"/>
        <v>3.5422000000000002</v>
      </c>
      <c r="N58" s="1">
        <f t="shared" si="1"/>
        <v>0.35422000000000003</v>
      </c>
      <c r="O58" s="25">
        <v>13.08</v>
      </c>
      <c r="P58" s="25">
        <v>0</v>
      </c>
      <c r="Q58" s="19">
        <f t="shared" si="2"/>
        <v>21.935500000000001</v>
      </c>
      <c r="R58" s="2">
        <f t="shared" si="3"/>
        <v>222.55250000000001</v>
      </c>
    </row>
    <row r="59" spans="1:18" x14ac:dyDescent="0.25">
      <c r="A59" s="11">
        <v>48</v>
      </c>
      <c r="B59" s="4" t="s">
        <v>21</v>
      </c>
      <c r="C59" s="22" t="s">
        <v>71</v>
      </c>
      <c r="D59" s="17" t="s">
        <v>111</v>
      </c>
      <c r="E59" s="17" t="s">
        <v>82</v>
      </c>
      <c r="F59" s="1">
        <v>91.26</v>
      </c>
      <c r="G59" s="1">
        <v>85.85</v>
      </c>
      <c r="H59" s="20">
        <f t="shared" si="0"/>
        <v>27.378</v>
      </c>
      <c r="I59" s="1">
        <v>40</v>
      </c>
      <c r="J59" s="2">
        <f t="shared" si="27"/>
        <v>244.488</v>
      </c>
      <c r="K59" s="25">
        <f t="shared" si="28"/>
        <v>8.855500000000001</v>
      </c>
      <c r="L59" s="1">
        <f t="shared" si="29"/>
        <v>23.024300000000004</v>
      </c>
      <c r="M59" s="1">
        <f t="shared" si="30"/>
        <v>3.5422000000000002</v>
      </c>
      <c r="N59" s="1">
        <f t="shared" si="1"/>
        <v>0.35422000000000003</v>
      </c>
      <c r="O59" s="25">
        <v>13.08</v>
      </c>
      <c r="P59" s="25">
        <v>0</v>
      </c>
      <c r="Q59" s="19">
        <f t="shared" si="2"/>
        <v>21.935500000000001</v>
      </c>
      <c r="R59" s="2">
        <f t="shared" si="3"/>
        <v>222.55250000000001</v>
      </c>
    </row>
    <row r="60" spans="1:18" x14ac:dyDescent="0.25">
      <c r="A60" s="11">
        <v>49</v>
      </c>
      <c r="B60" s="3" t="s">
        <v>22</v>
      </c>
      <c r="C60" s="22" t="s">
        <v>72</v>
      </c>
      <c r="D60" s="18" t="s">
        <v>111</v>
      </c>
      <c r="E60" s="18" t="s">
        <v>82</v>
      </c>
      <c r="F60" s="1">
        <v>91.26</v>
      </c>
      <c r="G60" s="1">
        <v>85.85</v>
      </c>
      <c r="H60" s="20">
        <f t="shared" si="0"/>
        <v>27.378</v>
      </c>
      <c r="I60" s="1">
        <v>40</v>
      </c>
      <c r="J60" s="2">
        <f t="shared" si="27"/>
        <v>244.488</v>
      </c>
      <c r="K60" s="25">
        <f t="shared" si="28"/>
        <v>8.855500000000001</v>
      </c>
      <c r="L60" s="1">
        <f t="shared" si="29"/>
        <v>23.024300000000004</v>
      </c>
      <c r="M60" s="1">
        <f t="shared" si="30"/>
        <v>3.5422000000000002</v>
      </c>
      <c r="N60" s="1">
        <f t="shared" si="1"/>
        <v>0.35422000000000003</v>
      </c>
      <c r="O60" s="25">
        <v>13.08</v>
      </c>
      <c r="P60" s="25">
        <v>0</v>
      </c>
      <c r="Q60" s="19">
        <f t="shared" si="2"/>
        <v>21.935500000000001</v>
      </c>
      <c r="R60" s="2">
        <f t="shared" si="3"/>
        <v>222.55250000000001</v>
      </c>
    </row>
    <row r="61" spans="1:18" x14ac:dyDescent="0.25">
      <c r="A61" s="11">
        <v>50</v>
      </c>
      <c r="B61" s="3" t="s">
        <v>124</v>
      </c>
      <c r="C61" s="22" t="s">
        <v>156</v>
      </c>
      <c r="D61" s="18" t="s">
        <v>87</v>
      </c>
      <c r="E61" s="18" t="s">
        <v>82</v>
      </c>
      <c r="F61" s="1">
        <v>512.72</v>
      </c>
      <c r="G61" s="1">
        <v>93.66</v>
      </c>
      <c r="H61" s="20">
        <f t="shared" ref="H61:H65" si="64">F61*30%</f>
        <v>153.816</v>
      </c>
      <c r="I61" s="1">
        <v>160</v>
      </c>
      <c r="J61" s="2">
        <f t="shared" ref="J61:J65" si="65">F61+G61+H61+I61</f>
        <v>920.19600000000003</v>
      </c>
      <c r="K61" s="25">
        <f t="shared" ref="K61:K65" si="66">(F61+G61)*5%</f>
        <v>30.319000000000003</v>
      </c>
      <c r="L61" s="1">
        <f t="shared" ref="L61:L65" si="67">(F61+G61)*13%</f>
        <v>78.829400000000007</v>
      </c>
      <c r="M61" s="1">
        <f t="shared" ref="M61:M65" si="68">(F61+G61)*2%</f>
        <v>12.127600000000001</v>
      </c>
      <c r="N61" s="1">
        <f t="shared" ref="N61:N65" si="69">M61/10</f>
        <v>1.2127600000000001</v>
      </c>
      <c r="O61" s="25">
        <v>63.86</v>
      </c>
      <c r="P61" s="25">
        <v>0</v>
      </c>
      <c r="Q61" s="19">
        <f t="shared" ref="Q61:Q65" si="70">K61+O61</f>
        <v>94.179000000000002</v>
      </c>
      <c r="R61" s="2">
        <f t="shared" ref="R61:R65" si="71">(J61)-(K61+O61)</f>
        <v>826.01700000000005</v>
      </c>
    </row>
    <row r="62" spans="1:18" x14ac:dyDescent="0.25">
      <c r="A62" s="11">
        <v>51</v>
      </c>
      <c r="B62" s="3" t="s">
        <v>204</v>
      </c>
      <c r="C62" s="22" t="s">
        <v>157</v>
      </c>
      <c r="D62" s="18" t="s">
        <v>81</v>
      </c>
      <c r="E62" s="18" t="s">
        <v>82</v>
      </c>
      <c r="F62" s="1">
        <v>444.08</v>
      </c>
      <c r="G62" s="1">
        <v>89.76</v>
      </c>
      <c r="H62" s="20">
        <f t="shared" si="64"/>
        <v>133.22399999999999</v>
      </c>
      <c r="I62" s="1">
        <v>80</v>
      </c>
      <c r="J62" s="2">
        <f t="shared" si="65"/>
        <v>747.06400000000008</v>
      </c>
      <c r="K62" s="25">
        <f t="shared" si="66"/>
        <v>26.692000000000004</v>
      </c>
      <c r="L62" s="1">
        <f t="shared" si="67"/>
        <v>69.399200000000008</v>
      </c>
      <c r="M62" s="1">
        <f t="shared" si="68"/>
        <v>10.6768</v>
      </c>
      <c r="N62" s="1">
        <f t="shared" si="69"/>
        <v>1.06768</v>
      </c>
      <c r="O62" s="25">
        <v>60.08</v>
      </c>
      <c r="P62" s="25">
        <v>0</v>
      </c>
      <c r="Q62" s="19">
        <f t="shared" si="70"/>
        <v>86.772000000000006</v>
      </c>
      <c r="R62" s="2">
        <f t="shared" si="71"/>
        <v>660.29200000000003</v>
      </c>
    </row>
    <row r="63" spans="1:18" x14ac:dyDescent="0.25">
      <c r="A63" s="11">
        <v>52</v>
      </c>
      <c r="B63" s="3" t="s">
        <v>125</v>
      </c>
      <c r="C63" s="22" t="s">
        <v>158</v>
      </c>
      <c r="D63" s="18" t="s">
        <v>81</v>
      </c>
      <c r="E63" s="18"/>
      <c r="F63" s="1">
        <v>444.08</v>
      </c>
      <c r="G63" s="1">
        <v>89.76</v>
      </c>
      <c r="H63" s="20">
        <f t="shared" si="64"/>
        <v>133.22399999999999</v>
      </c>
      <c r="I63" s="1">
        <v>80</v>
      </c>
      <c r="J63" s="2">
        <f t="shared" si="65"/>
        <v>747.06400000000008</v>
      </c>
      <c r="K63" s="25">
        <f t="shared" si="66"/>
        <v>26.692000000000004</v>
      </c>
      <c r="L63" s="1">
        <f t="shared" si="67"/>
        <v>69.399200000000008</v>
      </c>
      <c r="M63" s="1">
        <f t="shared" si="68"/>
        <v>10.6768</v>
      </c>
      <c r="N63" s="1">
        <f t="shared" si="69"/>
        <v>1.06768</v>
      </c>
      <c r="O63" s="25">
        <v>60.08</v>
      </c>
      <c r="P63" s="25">
        <v>0</v>
      </c>
      <c r="Q63" s="19">
        <f t="shared" si="70"/>
        <v>86.772000000000006</v>
      </c>
      <c r="R63" s="2">
        <f t="shared" si="71"/>
        <v>660.29200000000003</v>
      </c>
    </row>
    <row r="64" spans="1:18" x14ac:dyDescent="0.25">
      <c r="A64" s="11">
        <v>53</v>
      </c>
      <c r="B64" s="3" t="s">
        <v>126</v>
      </c>
      <c r="C64" s="22" t="s">
        <v>159</v>
      </c>
      <c r="D64" s="18" t="s">
        <v>81</v>
      </c>
      <c r="E64" s="18"/>
      <c r="F64" s="1">
        <v>444.08</v>
      </c>
      <c r="G64" s="1">
        <v>89.76</v>
      </c>
      <c r="H64" s="20">
        <f t="shared" si="64"/>
        <v>133.22399999999999</v>
      </c>
      <c r="I64" s="1">
        <v>80</v>
      </c>
      <c r="J64" s="2">
        <f t="shared" si="65"/>
        <v>747.06400000000008</v>
      </c>
      <c r="K64" s="25">
        <f t="shared" si="66"/>
        <v>26.692000000000004</v>
      </c>
      <c r="L64" s="1">
        <f t="shared" si="67"/>
        <v>69.399200000000008</v>
      </c>
      <c r="M64" s="1">
        <f t="shared" si="68"/>
        <v>10.6768</v>
      </c>
      <c r="N64" s="1">
        <f t="shared" si="69"/>
        <v>1.06768</v>
      </c>
      <c r="O64" s="25">
        <v>60.08</v>
      </c>
      <c r="P64" s="25">
        <v>0</v>
      </c>
      <c r="Q64" s="19">
        <f t="shared" si="70"/>
        <v>86.772000000000006</v>
      </c>
      <c r="R64" s="2">
        <f t="shared" si="71"/>
        <v>660.29200000000003</v>
      </c>
    </row>
    <row r="65" spans="1:18" x14ac:dyDescent="0.25">
      <c r="A65" s="11">
        <v>54</v>
      </c>
      <c r="B65" s="3" t="s">
        <v>127</v>
      </c>
      <c r="C65" s="22" t="s">
        <v>160</v>
      </c>
      <c r="D65" s="18" t="s">
        <v>87</v>
      </c>
      <c r="E65" s="18" t="s">
        <v>132</v>
      </c>
      <c r="F65" s="1">
        <v>512.72</v>
      </c>
      <c r="G65" s="1">
        <v>93.66</v>
      </c>
      <c r="H65" s="20">
        <f t="shared" si="64"/>
        <v>153.816</v>
      </c>
      <c r="I65" s="1">
        <v>160</v>
      </c>
      <c r="J65" s="2">
        <f t="shared" si="65"/>
        <v>920.19600000000003</v>
      </c>
      <c r="K65" s="25">
        <f t="shared" si="66"/>
        <v>30.319000000000003</v>
      </c>
      <c r="L65" s="1">
        <f t="shared" si="67"/>
        <v>78.829400000000007</v>
      </c>
      <c r="M65" s="1">
        <f t="shared" si="68"/>
        <v>12.127600000000001</v>
      </c>
      <c r="N65" s="1">
        <f t="shared" si="69"/>
        <v>1.2127600000000001</v>
      </c>
      <c r="O65" s="25">
        <v>63.86</v>
      </c>
      <c r="P65" s="25">
        <v>0</v>
      </c>
      <c r="Q65" s="19">
        <f t="shared" si="70"/>
        <v>94.179000000000002</v>
      </c>
      <c r="R65" s="2">
        <f t="shared" si="71"/>
        <v>826.01700000000005</v>
      </c>
    </row>
    <row r="66" spans="1:18" x14ac:dyDescent="0.25">
      <c r="A66" s="11">
        <v>55</v>
      </c>
      <c r="B66" s="3" t="s">
        <v>128</v>
      </c>
      <c r="C66" s="22" t="s">
        <v>161</v>
      </c>
      <c r="D66" s="18" t="s">
        <v>81</v>
      </c>
      <c r="E66" s="18"/>
      <c r="F66" s="1">
        <v>444.08</v>
      </c>
      <c r="G66" s="1">
        <v>89.76</v>
      </c>
      <c r="H66" s="20">
        <f t="shared" ref="H66:H72" si="72">F66*30%</f>
        <v>133.22399999999999</v>
      </c>
      <c r="I66" s="1">
        <v>80</v>
      </c>
      <c r="J66" s="2">
        <f t="shared" ref="J66:J72" si="73">F66+G66+H66+I66</f>
        <v>747.06400000000008</v>
      </c>
      <c r="K66" s="25">
        <f t="shared" ref="K66:K72" si="74">(F66+G66)*5%</f>
        <v>26.692000000000004</v>
      </c>
      <c r="L66" s="1">
        <f t="shared" ref="L66:L72" si="75">(F66+G66)*13%</f>
        <v>69.399200000000008</v>
      </c>
      <c r="M66" s="1">
        <f t="shared" ref="M66:M72" si="76">(F66+G66)*2%</f>
        <v>10.6768</v>
      </c>
      <c r="N66" s="1">
        <f t="shared" ref="N66:N72" si="77">M66/10</f>
        <v>1.06768</v>
      </c>
      <c r="O66" s="25">
        <v>60.08</v>
      </c>
      <c r="P66" s="25">
        <v>0</v>
      </c>
      <c r="Q66" s="19">
        <f t="shared" ref="Q66:Q72" si="78">K66+O66</f>
        <v>86.772000000000006</v>
      </c>
      <c r="R66" s="2">
        <f t="shared" ref="R66:R72" si="79">(J66)-(K66+O66)</f>
        <v>660.29200000000003</v>
      </c>
    </row>
    <row r="67" spans="1:18" x14ac:dyDescent="0.25">
      <c r="A67" s="11">
        <v>56</v>
      </c>
      <c r="B67" s="3" t="s">
        <v>131</v>
      </c>
      <c r="C67" s="22" t="s">
        <v>162</v>
      </c>
      <c r="D67" s="18" t="s">
        <v>95</v>
      </c>
      <c r="E67" s="18" t="s">
        <v>82</v>
      </c>
      <c r="F67" s="1">
        <v>344.4</v>
      </c>
      <c r="G67" s="1">
        <v>85.76</v>
      </c>
      <c r="H67" s="20">
        <f t="shared" si="72"/>
        <v>103.32</v>
      </c>
      <c r="I67" s="1">
        <v>80.010000000000005</v>
      </c>
      <c r="J67" s="2">
        <f t="shared" si="73"/>
        <v>613.49</v>
      </c>
      <c r="K67" s="25">
        <f t="shared" si="74"/>
        <v>21.507999999999999</v>
      </c>
      <c r="L67" s="1">
        <f t="shared" si="75"/>
        <v>55.9208</v>
      </c>
      <c r="M67" s="1">
        <f t="shared" si="76"/>
        <v>8.6031999999999993</v>
      </c>
      <c r="N67" s="1">
        <f t="shared" si="77"/>
        <v>0.86031999999999997</v>
      </c>
      <c r="O67" s="25">
        <v>61.29</v>
      </c>
      <c r="P67" s="25">
        <v>0</v>
      </c>
      <c r="Q67" s="19">
        <f t="shared" si="78"/>
        <v>82.798000000000002</v>
      </c>
      <c r="R67" s="2">
        <f t="shared" si="79"/>
        <v>530.69200000000001</v>
      </c>
    </row>
    <row r="68" spans="1:18" x14ac:dyDescent="0.25">
      <c r="A68" s="11">
        <v>57</v>
      </c>
      <c r="B68" s="3" t="s">
        <v>129</v>
      </c>
      <c r="C68" s="22" t="s">
        <v>163</v>
      </c>
      <c r="D68" s="18" t="s">
        <v>111</v>
      </c>
      <c r="E68" s="18"/>
      <c r="F68" s="1">
        <v>91.26</v>
      </c>
      <c r="G68" s="1">
        <v>85.85</v>
      </c>
      <c r="H68" s="20">
        <f t="shared" si="72"/>
        <v>27.378</v>
      </c>
      <c r="I68" s="1">
        <v>40</v>
      </c>
      <c r="J68" s="2">
        <f t="shared" si="73"/>
        <v>244.488</v>
      </c>
      <c r="K68" s="25">
        <f t="shared" si="74"/>
        <v>8.855500000000001</v>
      </c>
      <c r="L68" s="1">
        <f t="shared" si="75"/>
        <v>23.024300000000004</v>
      </c>
      <c r="M68" s="1">
        <f t="shared" si="76"/>
        <v>3.5422000000000002</v>
      </c>
      <c r="N68" s="1">
        <f t="shared" si="77"/>
        <v>0.35422000000000003</v>
      </c>
      <c r="O68" s="25">
        <v>13.08</v>
      </c>
      <c r="P68" s="25">
        <v>0</v>
      </c>
      <c r="Q68" s="19">
        <f t="shared" si="78"/>
        <v>21.935500000000001</v>
      </c>
      <c r="R68" s="2">
        <f t="shared" si="79"/>
        <v>222.55250000000001</v>
      </c>
    </row>
    <row r="69" spans="1:18" x14ac:dyDescent="0.25">
      <c r="A69" s="11">
        <v>58</v>
      </c>
      <c r="B69" s="3" t="s">
        <v>130</v>
      </c>
      <c r="C69" s="22" t="s">
        <v>164</v>
      </c>
      <c r="D69" s="18" t="s">
        <v>111</v>
      </c>
      <c r="E69" s="18"/>
      <c r="F69" s="1">
        <v>91.26</v>
      </c>
      <c r="G69" s="1">
        <v>85.85</v>
      </c>
      <c r="H69" s="20">
        <f t="shared" si="72"/>
        <v>27.378</v>
      </c>
      <c r="I69" s="1">
        <v>40</v>
      </c>
      <c r="J69" s="2">
        <f t="shared" si="73"/>
        <v>244.488</v>
      </c>
      <c r="K69" s="25">
        <f t="shared" si="74"/>
        <v>8.855500000000001</v>
      </c>
      <c r="L69" s="1">
        <f t="shared" si="75"/>
        <v>23.024300000000004</v>
      </c>
      <c r="M69" s="1">
        <f t="shared" si="76"/>
        <v>3.5422000000000002</v>
      </c>
      <c r="N69" s="1">
        <f t="shared" si="77"/>
        <v>0.35422000000000003</v>
      </c>
      <c r="O69" s="25">
        <v>13.08</v>
      </c>
      <c r="P69" s="25">
        <v>0</v>
      </c>
      <c r="Q69" s="19">
        <f t="shared" si="78"/>
        <v>21.935500000000001</v>
      </c>
      <c r="R69" s="2">
        <f t="shared" si="79"/>
        <v>222.55250000000001</v>
      </c>
    </row>
    <row r="70" spans="1:18" x14ac:dyDescent="0.25">
      <c r="A70" s="11">
        <v>59</v>
      </c>
      <c r="B70" s="3" t="s">
        <v>133</v>
      </c>
      <c r="C70" s="22" t="s">
        <v>165</v>
      </c>
      <c r="D70" s="18" t="s">
        <v>81</v>
      </c>
      <c r="E70" s="18"/>
      <c r="F70" s="1">
        <v>444.08</v>
      </c>
      <c r="G70" s="1">
        <v>89.76</v>
      </c>
      <c r="H70" s="20">
        <f t="shared" si="72"/>
        <v>133.22399999999999</v>
      </c>
      <c r="I70" s="1">
        <v>80</v>
      </c>
      <c r="J70" s="2">
        <f t="shared" si="73"/>
        <v>747.06400000000008</v>
      </c>
      <c r="K70" s="25">
        <f t="shared" si="74"/>
        <v>26.692000000000004</v>
      </c>
      <c r="L70" s="1">
        <f t="shared" si="75"/>
        <v>69.399200000000008</v>
      </c>
      <c r="M70" s="1">
        <f t="shared" si="76"/>
        <v>10.6768</v>
      </c>
      <c r="N70" s="1">
        <f t="shared" si="77"/>
        <v>1.06768</v>
      </c>
      <c r="O70" s="25">
        <v>63.92</v>
      </c>
      <c r="P70" s="25">
        <v>0</v>
      </c>
      <c r="Q70" s="19">
        <f t="shared" si="78"/>
        <v>90.612000000000009</v>
      </c>
      <c r="R70" s="2">
        <f t="shared" si="79"/>
        <v>656.45200000000011</v>
      </c>
    </row>
    <row r="71" spans="1:18" x14ac:dyDescent="0.25">
      <c r="A71" s="11">
        <v>60</v>
      </c>
      <c r="B71" s="3" t="s">
        <v>134</v>
      </c>
      <c r="C71" s="22" t="s">
        <v>166</v>
      </c>
      <c r="D71" s="18" t="s">
        <v>81</v>
      </c>
      <c r="E71" s="18"/>
      <c r="F71" s="1">
        <v>444.08</v>
      </c>
      <c r="G71" s="1">
        <v>89.76</v>
      </c>
      <c r="H71" s="20">
        <f t="shared" si="72"/>
        <v>133.22399999999999</v>
      </c>
      <c r="I71" s="1">
        <v>80</v>
      </c>
      <c r="J71" s="2">
        <f t="shared" si="73"/>
        <v>747.06400000000008</v>
      </c>
      <c r="K71" s="25">
        <f t="shared" si="74"/>
        <v>26.692000000000004</v>
      </c>
      <c r="L71" s="1">
        <f t="shared" si="75"/>
        <v>69.399200000000008</v>
      </c>
      <c r="M71" s="1">
        <f t="shared" si="76"/>
        <v>10.6768</v>
      </c>
      <c r="N71" s="1">
        <f t="shared" si="77"/>
        <v>1.06768</v>
      </c>
      <c r="O71" s="25">
        <v>63.92</v>
      </c>
      <c r="P71" s="25">
        <v>0</v>
      </c>
      <c r="Q71" s="19">
        <f t="shared" si="78"/>
        <v>90.612000000000009</v>
      </c>
      <c r="R71" s="2">
        <f t="shared" si="79"/>
        <v>656.45200000000011</v>
      </c>
    </row>
    <row r="72" spans="1:18" x14ac:dyDescent="0.25">
      <c r="A72" s="11">
        <v>61</v>
      </c>
      <c r="B72" s="3" t="s">
        <v>135</v>
      </c>
      <c r="C72" s="22" t="s">
        <v>167</v>
      </c>
      <c r="D72" s="18" t="s">
        <v>81</v>
      </c>
      <c r="E72" s="18"/>
      <c r="F72" s="1">
        <v>444.08</v>
      </c>
      <c r="G72" s="1">
        <v>89.76</v>
      </c>
      <c r="H72" s="20">
        <f t="shared" si="72"/>
        <v>133.22399999999999</v>
      </c>
      <c r="I72" s="1">
        <v>80</v>
      </c>
      <c r="J72" s="2">
        <f t="shared" si="73"/>
        <v>747.06400000000008</v>
      </c>
      <c r="K72" s="25">
        <f t="shared" si="74"/>
        <v>26.692000000000004</v>
      </c>
      <c r="L72" s="1">
        <f t="shared" si="75"/>
        <v>69.399200000000008</v>
      </c>
      <c r="M72" s="1">
        <f t="shared" si="76"/>
        <v>10.6768</v>
      </c>
      <c r="N72" s="1">
        <f t="shared" si="77"/>
        <v>1.06768</v>
      </c>
      <c r="O72" s="25">
        <v>63.92</v>
      </c>
      <c r="P72" s="25">
        <v>0</v>
      </c>
      <c r="Q72" s="19">
        <f t="shared" si="78"/>
        <v>90.612000000000009</v>
      </c>
      <c r="R72" s="2">
        <f t="shared" si="79"/>
        <v>656.45200000000011</v>
      </c>
    </row>
    <row r="73" spans="1:18" x14ac:dyDescent="0.25">
      <c r="A73" s="11">
        <v>62</v>
      </c>
      <c r="B73" s="3" t="s">
        <v>136</v>
      </c>
      <c r="C73" s="22" t="s">
        <v>168</v>
      </c>
      <c r="D73" s="18" t="s">
        <v>95</v>
      </c>
      <c r="E73" s="18"/>
      <c r="F73" s="1">
        <v>344.4</v>
      </c>
      <c r="G73" s="1">
        <v>85.76</v>
      </c>
      <c r="H73" s="20">
        <f t="shared" ref="H73:H75" si="80">F73*30%</f>
        <v>103.32</v>
      </c>
      <c r="I73" s="1">
        <v>80.010000000000005</v>
      </c>
      <c r="J73" s="2">
        <f t="shared" ref="J73:J75" si="81">F73+G73+H73+I73</f>
        <v>613.49</v>
      </c>
      <c r="K73" s="25">
        <f t="shared" ref="K73:K75" si="82">(F73+G73)*5%</f>
        <v>21.507999999999999</v>
      </c>
      <c r="L73" s="1">
        <f t="shared" ref="L73:L75" si="83">(F73+G73)*13%</f>
        <v>55.9208</v>
      </c>
      <c r="M73" s="1">
        <f t="shared" ref="M73:M75" si="84">(F73+G73)*2%</f>
        <v>8.6031999999999993</v>
      </c>
      <c r="N73" s="1">
        <f t="shared" ref="N73:N75" si="85">M73/10</f>
        <v>0.86031999999999997</v>
      </c>
      <c r="O73" s="25">
        <v>61.29</v>
      </c>
      <c r="P73" s="25">
        <v>0</v>
      </c>
      <c r="Q73" s="19">
        <f t="shared" ref="Q73:Q75" si="86">K73+O73</f>
        <v>82.798000000000002</v>
      </c>
      <c r="R73" s="2">
        <f t="shared" ref="R73:R75" si="87">(J73)-(K73+O73)</f>
        <v>530.69200000000001</v>
      </c>
    </row>
    <row r="74" spans="1:18" x14ac:dyDescent="0.25">
      <c r="A74" s="11">
        <v>63</v>
      </c>
      <c r="B74" s="3" t="s">
        <v>138</v>
      </c>
      <c r="C74" s="22" t="s">
        <v>169</v>
      </c>
      <c r="D74" s="18" t="s">
        <v>95</v>
      </c>
      <c r="E74" s="18"/>
      <c r="F74" s="1">
        <v>344.4</v>
      </c>
      <c r="G74" s="1">
        <v>85.76</v>
      </c>
      <c r="H74" s="20">
        <f t="shared" si="80"/>
        <v>103.32</v>
      </c>
      <c r="I74" s="1">
        <v>80.010000000000005</v>
      </c>
      <c r="J74" s="2">
        <f t="shared" si="81"/>
        <v>613.49</v>
      </c>
      <c r="K74" s="25">
        <f t="shared" si="82"/>
        <v>21.507999999999999</v>
      </c>
      <c r="L74" s="1">
        <f t="shared" si="83"/>
        <v>55.9208</v>
      </c>
      <c r="M74" s="1">
        <f t="shared" si="84"/>
        <v>8.6031999999999993</v>
      </c>
      <c r="N74" s="1">
        <f t="shared" si="85"/>
        <v>0.86031999999999997</v>
      </c>
      <c r="O74" s="25">
        <v>61.29</v>
      </c>
      <c r="P74" s="25">
        <v>0</v>
      </c>
      <c r="Q74" s="19">
        <f t="shared" si="86"/>
        <v>82.798000000000002</v>
      </c>
      <c r="R74" s="2">
        <f t="shared" si="87"/>
        <v>530.69200000000001</v>
      </c>
    </row>
    <row r="75" spans="1:18" x14ac:dyDescent="0.25">
      <c r="A75" s="11">
        <v>64</v>
      </c>
      <c r="B75" s="3" t="s">
        <v>137</v>
      </c>
      <c r="C75" s="22" t="s">
        <v>170</v>
      </c>
      <c r="D75" s="18" t="s">
        <v>95</v>
      </c>
      <c r="E75" s="18"/>
      <c r="F75" s="1">
        <v>344.4</v>
      </c>
      <c r="G75" s="1">
        <v>85.76</v>
      </c>
      <c r="H75" s="20">
        <f t="shared" si="80"/>
        <v>103.32</v>
      </c>
      <c r="I75" s="1">
        <v>80.010000000000005</v>
      </c>
      <c r="J75" s="2">
        <f t="shared" si="81"/>
        <v>613.49</v>
      </c>
      <c r="K75" s="25">
        <f t="shared" si="82"/>
        <v>21.507999999999999</v>
      </c>
      <c r="L75" s="1">
        <f t="shared" si="83"/>
        <v>55.9208</v>
      </c>
      <c r="M75" s="1">
        <f t="shared" si="84"/>
        <v>8.6031999999999993</v>
      </c>
      <c r="N75" s="1">
        <f t="shared" si="85"/>
        <v>0.86031999999999997</v>
      </c>
      <c r="O75" s="25">
        <v>61.29</v>
      </c>
      <c r="P75" s="25">
        <v>0</v>
      </c>
      <c r="Q75" s="19">
        <f t="shared" si="86"/>
        <v>82.798000000000002</v>
      </c>
      <c r="R75" s="2">
        <f t="shared" si="87"/>
        <v>530.69200000000001</v>
      </c>
    </row>
    <row r="76" spans="1:18" x14ac:dyDescent="0.25">
      <c r="A76" s="11">
        <v>65</v>
      </c>
      <c r="B76" s="3" t="s">
        <v>139</v>
      </c>
      <c r="C76" s="22" t="s">
        <v>171</v>
      </c>
      <c r="D76" s="18" t="s">
        <v>95</v>
      </c>
      <c r="E76" s="18"/>
      <c r="F76" s="1">
        <v>344.4</v>
      </c>
      <c r="G76" s="1">
        <v>85.76</v>
      </c>
      <c r="H76" s="20">
        <f t="shared" ref="H76:H79" si="88">F76*30%</f>
        <v>103.32</v>
      </c>
      <c r="I76" s="1">
        <v>80.010000000000005</v>
      </c>
      <c r="J76" s="2">
        <f t="shared" ref="J76:J79" si="89">F76+G76+H76+I76</f>
        <v>613.49</v>
      </c>
      <c r="K76" s="25">
        <f t="shared" ref="K76:K79" si="90">(F76+G76)*5%</f>
        <v>21.507999999999999</v>
      </c>
      <c r="L76" s="1">
        <f t="shared" ref="L76:L79" si="91">(F76+G76)*13%</f>
        <v>55.9208</v>
      </c>
      <c r="M76" s="1">
        <f t="shared" ref="M76:M79" si="92">(F76+G76)*2%</f>
        <v>8.6031999999999993</v>
      </c>
      <c r="N76" s="1">
        <f t="shared" ref="N76:N79" si="93">M76/10</f>
        <v>0.86031999999999997</v>
      </c>
      <c r="O76" s="25">
        <v>61.29</v>
      </c>
      <c r="P76" s="25">
        <v>0</v>
      </c>
      <c r="Q76" s="19">
        <f t="shared" ref="Q76:Q79" si="94">K76+O76</f>
        <v>82.798000000000002</v>
      </c>
      <c r="R76" s="2">
        <f t="shared" ref="R76:R79" si="95">(J76)-(K76+O76)</f>
        <v>530.69200000000001</v>
      </c>
    </row>
    <row r="77" spans="1:18" x14ac:dyDescent="0.25">
      <c r="A77" s="11">
        <v>66</v>
      </c>
      <c r="B77" s="3" t="s">
        <v>140</v>
      </c>
      <c r="C77" s="22" t="s">
        <v>172</v>
      </c>
      <c r="D77" s="18" t="s">
        <v>95</v>
      </c>
      <c r="E77" s="18"/>
      <c r="F77" s="1">
        <v>344.4</v>
      </c>
      <c r="G77" s="1">
        <v>85.76</v>
      </c>
      <c r="H77" s="20">
        <f t="shared" si="88"/>
        <v>103.32</v>
      </c>
      <c r="I77" s="1">
        <v>80.010000000000005</v>
      </c>
      <c r="J77" s="2">
        <f t="shared" si="89"/>
        <v>613.49</v>
      </c>
      <c r="K77" s="25">
        <f t="shared" si="90"/>
        <v>21.507999999999999</v>
      </c>
      <c r="L77" s="1">
        <f t="shared" si="91"/>
        <v>55.9208</v>
      </c>
      <c r="M77" s="1">
        <f t="shared" si="92"/>
        <v>8.6031999999999993</v>
      </c>
      <c r="N77" s="1">
        <f t="shared" si="93"/>
        <v>0.86031999999999997</v>
      </c>
      <c r="O77" s="25">
        <v>61.29</v>
      </c>
      <c r="P77" s="25">
        <v>0</v>
      </c>
      <c r="Q77" s="19">
        <f t="shared" si="94"/>
        <v>82.798000000000002</v>
      </c>
      <c r="R77" s="2">
        <f t="shared" si="95"/>
        <v>530.69200000000001</v>
      </c>
    </row>
    <row r="78" spans="1:18" x14ac:dyDescent="0.25">
      <c r="A78" s="11">
        <v>67</v>
      </c>
      <c r="B78" s="3" t="s">
        <v>141</v>
      </c>
      <c r="C78" s="22" t="s">
        <v>173</v>
      </c>
      <c r="D78" s="18" t="s">
        <v>81</v>
      </c>
      <c r="E78" s="18"/>
      <c r="F78" s="1">
        <v>444.08</v>
      </c>
      <c r="G78" s="1">
        <v>89.76</v>
      </c>
      <c r="H78" s="20">
        <f t="shared" si="88"/>
        <v>133.22399999999999</v>
      </c>
      <c r="I78" s="1">
        <v>80</v>
      </c>
      <c r="J78" s="2">
        <f t="shared" si="89"/>
        <v>747.06400000000008</v>
      </c>
      <c r="K78" s="25">
        <f t="shared" si="90"/>
        <v>26.692000000000004</v>
      </c>
      <c r="L78" s="1">
        <f t="shared" si="91"/>
        <v>69.399200000000008</v>
      </c>
      <c r="M78" s="1">
        <f t="shared" si="92"/>
        <v>10.6768</v>
      </c>
      <c r="N78" s="1">
        <f t="shared" si="93"/>
        <v>1.06768</v>
      </c>
      <c r="O78" s="25">
        <v>63.92</v>
      </c>
      <c r="P78" s="25">
        <v>0</v>
      </c>
      <c r="Q78" s="19">
        <f t="shared" si="94"/>
        <v>90.612000000000009</v>
      </c>
      <c r="R78" s="2">
        <f t="shared" si="95"/>
        <v>656.45200000000011</v>
      </c>
    </row>
    <row r="79" spans="1:18" x14ac:dyDescent="0.25">
      <c r="A79" s="11">
        <v>68</v>
      </c>
      <c r="B79" s="3" t="s">
        <v>142</v>
      </c>
      <c r="C79" s="22" t="s">
        <v>174</v>
      </c>
      <c r="D79" s="18" t="s">
        <v>81</v>
      </c>
      <c r="E79" s="18"/>
      <c r="F79" s="1">
        <v>444.08</v>
      </c>
      <c r="G79" s="1">
        <v>89.76</v>
      </c>
      <c r="H79" s="20">
        <f t="shared" si="88"/>
        <v>133.22399999999999</v>
      </c>
      <c r="I79" s="1">
        <v>80</v>
      </c>
      <c r="J79" s="2">
        <f t="shared" si="89"/>
        <v>747.06400000000008</v>
      </c>
      <c r="K79" s="25">
        <f t="shared" si="90"/>
        <v>26.692000000000004</v>
      </c>
      <c r="L79" s="1">
        <f t="shared" si="91"/>
        <v>69.399200000000008</v>
      </c>
      <c r="M79" s="1">
        <f t="shared" si="92"/>
        <v>10.6768</v>
      </c>
      <c r="N79" s="1">
        <f t="shared" si="93"/>
        <v>1.06768</v>
      </c>
      <c r="O79" s="25">
        <v>63.92</v>
      </c>
      <c r="P79" s="25">
        <v>0</v>
      </c>
      <c r="Q79" s="19">
        <f t="shared" si="94"/>
        <v>90.612000000000009</v>
      </c>
      <c r="R79" s="2">
        <f t="shared" si="95"/>
        <v>656.45200000000011</v>
      </c>
    </row>
    <row r="80" spans="1:18" x14ac:dyDescent="0.25">
      <c r="A80" s="11">
        <v>69</v>
      </c>
      <c r="B80" s="3" t="s">
        <v>146</v>
      </c>
      <c r="C80" s="22" t="s">
        <v>175</v>
      </c>
      <c r="D80" s="18" t="s">
        <v>81</v>
      </c>
      <c r="E80" s="18"/>
      <c r="F80" s="1">
        <v>444.08</v>
      </c>
      <c r="G80" s="1">
        <v>89.76</v>
      </c>
      <c r="H80" s="20">
        <f t="shared" ref="H80:H83" si="96">F80*30%</f>
        <v>133.22399999999999</v>
      </c>
      <c r="I80" s="1">
        <v>80</v>
      </c>
      <c r="J80" s="2">
        <f t="shared" ref="J80:J83" si="97">F80+G80+H80+I80</f>
        <v>747.06400000000008</v>
      </c>
      <c r="K80" s="25">
        <f t="shared" ref="K80:K83" si="98">(F80+G80)*5%</f>
        <v>26.692000000000004</v>
      </c>
      <c r="L80" s="1">
        <f t="shared" ref="L80:L83" si="99">(F80+G80)*13%</f>
        <v>69.399200000000008</v>
      </c>
      <c r="M80" s="1">
        <f t="shared" ref="M80:M83" si="100">(F80+G80)*2%</f>
        <v>10.6768</v>
      </c>
      <c r="N80" s="1">
        <f t="shared" ref="N80:N83" si="101">M80/10</f>
        <v>1.06768</v>
      </c>
      <c r="O80" s="25">
        <v>63.92</v>
      </c>
      <c r="P80" s="25">
        <v>0</v>
      </c>
      <c r="Q80" s="19">
        <f t="shared" ref="Q80:Q83" si="102">K80+O80</f>
        <v>90.612000000000009</v>
      </c>
      <c r="R80" s="2">
        <f t="shared" ref="R80:R83" si="103">(J80)-(K80+O80)</f>
        <v>656.45200000000011</v>
      </c>
    </row>
    <row r="81" spans="1:18" x14ac:dyDescent="0.25">
      <c r="A81" s="11">
        <v>70</v>
      </c>
      <c r="B81" s="3" t="s">
        <v>147</v>
      </c>
      <c r="C81" s="22" t="s">
        <v>176</v>
      </c>
      <c r="D81" s="18" t="s">
        <v>81</v>
      </c>
      <c r="E81" s="18"/>
      <c r="F81" s="1">
        <v>444.08</v>
      </c>
      <c r="G81" s="1">
        <v>89.76</v>
      </c>
      <c r="H81" s="20">
        <f t="shared" si="96"/>
        <v>133.22399999999999</v>
      </c>
      <c r="I81" s="1">
        <v>80</v>
      </c>
      <c r="J81" s="2">
        <f t="shared" si="97"/>
        <v>747.06400000000008</v>
      </c>
      <c r="K81" s="25">
        <f t="shared" si="98"/>
        <v>26.692000000000004</v>
      </c>
      <c r="L81" s="1">
        <f t="shared" si="99"/>
        <v>69.399200000000008</v>
      </c>
      <c r="M81" s="1">
        <f t="shared" si="100"/>
        <v>10.6768</v>
      </c>
      <c r="N81" s="1">
        <f t="shared" si="101"/>
        <v>1.06768</v>
      </c>
      <c r="O81" s="25">
        <v>63.92</v>
      </c>
      <c r="P81" s="25">
        <v>0</v>
      </c>
      <c r="Q81" s="19">
        <f t="shared" si="102"/>
        <v>90.612000000000009</v>
      </c>
      <c r="R81" s="2">
        <f t="shared" si="103"/>
        <v>656.45200000000011</v>
      </c>
    </row>
    <row r="82" spans="1:18" x14ac:dyDescent="0.25">
      <c r="A82" s="11">
        <v>71</v>
      </c>
      <c r="B82" s="3" t="s">
        <v>148</v>
      </c>
      <c r="C82" s="22" t="s">
        <v>177</v>
      </c>
      <c r="D82" s="18" t="s">
        <v>81</v>
      </c>
      <c r="E82" s="18"/>
      <c r="F82" s="1">
        <v>444.08</v>
      </c>
      <c r="G82" s="1">
        <v>89.76</v>
      </c>
      <c r="H82" s="20">
        <f t="shared" si="96"/>
        <v>133.22399999999999</v>
      </c>
      <c r="I82" s="1">
        <v>80</v>
      </c>
      <c r="J82" s="2">
        <f t="shared" si="97"/>
        <v>747.06400000000008</v>
      </c>
      <c r="K82" s="25">
        <f t="shared" si="98"/>
        <v>26.692000000000004</v>
      </c>
      <c r="L82" s="1">
        <f t="shared" si="99"/>
        <v>69.399200000000008</v>
      </c>
      <c r="M82" s="1">
        <f t="shared" si="100"/>
        <v>10.6768</v>
      </c>
      <c r="N82" s="1">
        <f t="shared" si="101"/>
        <v>1.06768</v>
      </c>
      <c r="O82" s="25">
        <v>63.92</v>
      </c>
      <c r="P82" s="25">
        <v>0</v>
      </c>
      <c r="Q82" s="19">
        <f t="shared" si="102"/>
        <v>90.612000000000009</v>
      </c>
      <c r="R82" s="2">
        <f t="shared" si="103"/>
        <v>656.45200000000011</v>
      </c>
    </row>
    <row r="83" spans="1:18" x14ac:dyDescent="0.25">
      <c r="A83" s="11">
        <v>72</v>
      </c>
      <c r="B83" s="3" t="s">
        <v>149</v>
      </c>
      <c r="C83" s="22" t="s">
        <v>178</v>
      </c>
      <c r="D83" s="18" t="s">
        <v>81</v>
      </c>
      <c r="E83" s="18"/>
      <c r="F83" s="1">
        <v>444.08</v>
      </c>
      <c r="G83" s="1">
        <v>89.76</v>
      </c>
      <c r="H83" s="20">
        <f t="shared" si="96"/>
        <v>133.22399999999999</v>
      </c>
      <c r="I83" s="1">
        <v>80</v>
      </c>
      <c r="J83" s="2">
        <f t="shared" si="97"/>
        <v>747.06400000000008</v>
      </c>
      <c r="K83" s="25">
        <f t="shared" si="98"/>
        <v>26.692000000000004</v>
      </c>
      <c r="L83" s="1">
        <f t="shared" si="99"/>
        <v>69.399200000000008</v>
      </c>
      <c r="M83" s="1">
        <f t="shared" si="100"/>
        <v>10.6768</v>
      </c>
      <c r="N83" s="1">
        <f t="shared" si="101"/>
        <v>1.06768</v>
      </c>
      <c r="O83" s="25">
        <v>63.92</v>
      </c>
      <c r="P83" s="25">
        <v>0</v>
      </c>
      <c r="Q83" s="19">
        <f t="shared" si="102"/>
        <v>90.612000000000009</v>
      </c>
      <c r="R83" s="2">
        <f t="shared" si="103"/>
        <v>656.45200000000011</v>
      </c>
    </row>
    <row r="84" spans="1:18" x14ac:dyDescent="0.25">
      <c r="A84" s="11">
        <v>73</v>
      </c>
      <c r="B84" s="3" t="s">
        <v>179</v>
      </c>
      <c r="C84" s="22" t="s">
        <v>182</v>
      </c>
      <c r="D84" s="18" t="s">
        <v>81</v>
      </c>
      <c r="E84" s="18"/>
      <c r="F84" s="1">
        <v>444.08</v>
      </c>
      <c r="G84" s="1">
        <v>89.76</v>
      </c>
      <c r="H84" s="20">
        <f t="shared" ref="H84:H94" si="104">F84*30%</f>
        <v>133.22399999999999</v>
      </c>
      <c r="I84" s="1">
        <v>80</v>
      </c>
      <c r="J84" s="2">
        <f t="shared" ref="J84" si="105">F84+G84+H84+I84</f>
        <v>747.06400000000008</v>
      </c>
      <c r="K84" s="25">
        <f t="shared" ref="K84:K94" si="106">(F84+G84)*5%</f>
        <v>26.692000000000004</v>
      </c>
      <c r="L84" s="1">
        <f t="shared" ref="L84:L94" si="107">(F84+G84)*13%</f>
        <v>69.399200000000008</v>
      </c>
      <c r="M84" s="1">
        <f t="shared" ref="M84:M94" si="108">(F84+G84)*2%</f>
        <v>10.6768</v>
      </c>
      <c r="N84" s="1">
        <f t="shared" ref="N84:N94" si="109">M84/10</f>
        <v>1.06768</v>
      </c>
      <c r="O84" s="25">
        <v>63.92</v>
      </c>
      <c r="P84" s="25">
        <v>0</v>
      </c>
      <c r="Q84" s="19">
        <f t="shared" ref="Q84:Q94" si="110">K84+O84</f>
        <v>90.612000000000009</v>
      </c>
      <c r="R84" s="2">
        <f t="shared" ref="R84:R94" si="111">(J84)-(K84+O84)</f>
        <v>656.45200000000011</v>
      </c>
    </row>
    <row r="85" spans="1:18" x14ac:dyDescent="0.25">
      <c r="A85" s="11">
        <v>74</v>
      </c>
      <c r="B85" s="3" t="s">
        <v>180</v>
      </c>
      <c r="C85" s="22" t="s">
        <v>181</v>
      </c>
      <c r="D85" s="18" t="s">
        <v>103</v>
      </c>
      <c r="E85" s="18"/>
      <c r="F85" s="1">
        <v>195.4</v>
      </c>
      <c r="G85" s="1">
        <v>165</v>
      </c>
      <c r="H85" s="20">
        <f t="shared" si="104"/>
        <v>58.62</v>
      </c>
      <c r="I85" s="1">
        <v>58.21</v>
      </c>
      <c r="J85" s="2">
        <f>F85+G85+H85+I85</f>
        <v>477.22999999999996</v>
      </c>
      <c r="K85" s="25">
        <f t="shared" si="106"/>
        <v>18.02</v>
      </c>
      <c r="L85" s="1">
        <f t="shared" si="107"/>
        <v>46.851999999999997</v>
      </c>
      <c r="M85" s="1">
        <f t="shared" si="108"/>
        <v>7.2079999999999993</v>
      </c>
      <c r="N85" s="1">
        <f t="shared" si="109"/>
        <v>0.72079999999999989</v>
      </c>
      <c r="O85" s="25">
        <v>51.35</v>
      </c>
      <c r="P85" s="25">
        <v>0</v>
      </c>
      <c r="Q85" s="19">
        <f t="shared" si="110"/>
        <v>69.37</v>
      </c>
      <c r="R85" s="2">
        <f t="shared" si="111"/>
        <v>407.85999999999996</v>
      </c>
    </row>
    <row r="86" spans="1:18" x14ac:dyDescent="0.25">
      <c r="A86" s="11">
        <v>75</v>
      </c>
      <c r="B86" s="3" t="s">
        <v>191</v>
      </c>
      <c r="C86" s="22" t="s">
        <v>183</v>
      </c>
      <c r="D86" s="18" t="s">
        <v>111</v>
      </c>
      <c r="E86" s="18"/>
      <c r="F86" s="1">
        <v>91.26</v>
      </c>
      <c r="G86" s="1">
        <v>85.85</v>
      </c>
      <c r="H86" s="20">
        <f t="shared" si="104"/>
        <v>27.378</v>
      </c>
      <c r="I86" s="1">
        <v>40</v>
      </c>
      <c r="J86" s="2">
        <f t="shared" ref="J86:J94" si="112">F86+G86+H86+I86</f>
        <v>244.488</v>
      </c>
      <c r="K86" s="25">
        <f t="shared" si="106"/>
        <v>8.855500000000001</v>
      </c>
      <c r="L86" s="1">
        <f t="shared" si="107"/>
        <v>23.024300000000004</v>
      </c>
      <c r="M86" s="1">
        <f t="shared" si="108"/>
        <v>3.5422000000000002</v>
      </c>
      <c r="N86" s="1">
        <f t="shared" si="109"/>
        <v>0.35422000000000003</v>
      </c>
      <c r="O86" s="25">
        <v>13.08</v>
      </c>
      <c r="P86" s="25">
        <v>0</v>
      </c>
      <c r="Q86" s="19">
        <f t="shared" si="110"/>
        <v>21.935500000000001</v>
      </c>
      <c r="R86" s="2">
        <f t="shared" si="111"/>
        <v>222.55250000000001</v>
      </c>
    </row>
    <row r="87" spans="1:18" x14ac:dyDescent="0.25">
      <c r="A87" s="11">
        <v>76</v>
      </c>
      <c r="B87" s="3" t="s">
        <v>192</v>
      </c>
      <c r="C87" s="22" t="s">
        <v>184</v>
      </c>
      <c r="D87" s="18" t="s">
        <v>111</v>
      </c>
      <c r="E87" s="18"/>
      <c r="F87" s="1">
        <v>91.26</v>
      </c>
      <c r="G87" s="1">
        <v>85.85</v>
      </c>
      <c r="H87" s="20">
        <f t="shared" si="104"/>
        <v>27.378</v>
      </c>
      <c r="I87" s="1">
        <v>40</v>
      </c>
      <c r="J87" s="2">
        <f t="shared" si="112"/>
        <v>244.488</v>
      </c>
      <c r="K87" s="25">
        <f t="shared" si="106"/>
        <v>8.855500000000001</v>
      </c>
      <c r="L87" s="1">
        <f t="shared" si="107"/>
        <v>23.024300000000004</v>
      </c>
      <c r="M87" s="1">
        <f t="shared" si="108"/>
        <v>3.5422000000000002</v>
      </c>
      <c r="N87" s="1">
        <f t="shared" si="109"/>
        <v>0.35422000000000003</v>
      </c>
      <c r="O87" s="25">
        <v>13.08</v>
      </c>
      <c r="P87" s="25">
        <v>0</v>
      </c>
      <c r="Q87" s="19">
        <f t="shared" si="110"/>
        <v>21.935500000000001</v>
      </c>
      <c r="R87" s="2">
        <f t="shared" si="111"/>
        <v>222.55250000000001</v>
      </c>
    </row>
    <row r="88" spans="1:18" x14ac:dyDescent="0.25">
      <c r="A88" s="11">
        <v>77</v>
      </c>
      <c r="B88" s="3" t="s">
        <v>193</v>
      </c>
      <c r="C88" s="22" t="s">
        <v>185</v>
      </c>
      <c r="D88" s="18" t="s">
        <v>111</v>
      </c>
      <c r="E88" s="18"/>
      <c r="F88" s="1">
        <v>91.26</v>
      </c>
      <c r="G88" s="1">
        <v>85.85</v>
      </c>
      <c r="H88" s="20">
        <f t="shared" si="104"/>
        <v>27.378</v>
      </c>
      <c r="I88" s="1">
        <v>40</v>
      </c>
      <c r="J88" s="2">
        <f t="shared" si="112"/>
        <v>244.488</v>
      </c>
      <c r="K88" s="25">
        <f t="shared" si="106"/>
        <v>8.855500000000001</v>
      </c>
      <c r="L88" s="1">
        <f t="shared" si="107"/>
        <v>23.024300000000004</v>
      </c>
      <c r="M88" s="1">
        <f t="shared" si="108"/>
        <v>3.5422000000000002</v>
      </c>
      <c r="N88" s="1">
        <f t="shared" si="109"/>
        <v>0.35422000000000003</v>
      </c>
      <c r="O88" s="25">
        <v>13.08</v>
      </c>
      <c r="P88" s="25">
        <v>0</v>
      </c>
      <c r="Q88" s="19">
        <f t="shared" si="110"/>
        <v>21.935500000000001</v>
      </c>
      <c r="R88" s="2">
        <f t="shared" si="111"/>
        <v>222.55250000000001</v>
      </c>
    </row>
    <row r="89" spans="1:18" x14ac:dyDescent="0.25">
      <c r="A89" s="11">
        <v>78</v>
      </c>
      <c r="B89" s="3" t="s">
        <v>194</v>
      </c>
      <c r="C89" s="22" t="s">
        <v>186</v>
      </c>
      <c r="D89" s="18" t="s">
        <v>111</v>
      </c>
      <c r="E89" s="18"/>
      <c r="F89" s="1">
        <v>91.26</v>
      </c>
      <c r="G89" s="1">
        <v>85.85</v>
      </c>
      <c r="H89" s="20">
        <f t="shared" si="104"/>
        <v>27.378</v>
      </c>
      <c r="I89" s="1">
        <v>40</v>
      </c>
      <c r="J89" s="2">
        <f t="shared" si="112"/>
        <v>244.488</v>
      </c>
      <c r="K89" s="25">
        <f t="shared" si="106"/>
        <v>8.855500000000001</v>
      </c>
      <c r="L89" s="1">
        <f t="shared" si="107"/>
        <v>23.024300000000004</v>
      </c>
      <c r="M89" s="1">
        <f t="shared" si="108"/>
        <v>3.5422000000000002</v>
      </c>
      <c r="N89" s="1">
        <f t="shared" si="109"/>
        <v>0.35422000000000003</v>
      </c>
      <c r="O89" s="25">
        <v>13.08</v>
      </c>
      <c r="P89" s="25">
        <v>0</v>
      </c>
      <c r="Q89" s="19">
        <f t="shared" si="110"/>
        <v>21.935500000000001</v>
      </c>
      <c r="R89" s="2">
        <f t="shared" si="111"/>
        <v>222.55250000000001</v>
      </c>
    </row>
    <row r="90" spans="1:18" x14ac:dyDescent="0.25">
      <c r="A90" s="11">
        <v>79</v>
      </c>
      <c r="B90" s="3" t="s">
        <v>195</v>
      </c>
      <c r="C90" s="22" t="s">
        <v>187</v>
      </c>
      <c r="D90" s="18" t="s">
        <v>111</v>
      </c>
      <c r="E90" s="18"/>
      <c r="F90" s="1">
        <v>91.26</v>
      </c>
      <c r="G90" s="1">
        <v>85.85</v>
      </c>
      <c r="H90" s="20">
        <f t="shared" si="104"/>
        <v>27.378</v>
      </c>
      <c r="I90" s="1">
        <v>40</v>
      </c>
      <c r="J90" s="2">
        <f t="shared" si="112"/>
        <v>244.488</v>
      </c>
      <c r="K90" s="25">
        <f t="shared" si="106"/>
        <v>8.855500000000001</v>
      </c>
      <c r="L90" s="1">
        <f t="shared" si="107"/>
        <v>23.024300000000004</v>
      </c>
      <c r="M90" s="1">
        <f t="shared" si="108"/>
        <v>3.5422000000000002</v>
      </c>
      <c r="N90" s="1">
        <f t="shared" si="109"/>
        <v>0.35422000000000003</v>
      </c>
      <c r="O90" s="25">
        <v>13.08</v>
      </c>
      <c r="P90" s="25">
        <v>0</v>
      </c>
      <c r="Q90" s="19">
        <f t="shared" si="110"/>
        <v>21.935500000000001</v>
      </c>
      <c r="R90" s="2">
        <f t="shared" si="111"/>
        <v>222.55250000000001</v>
      </c>
    </row>
    <row r="91" spans="1:18" x14ac:dyDescent="0.25">
      <c r="A91" s="11">
        <v>80</v>
      </c>
      <c r="B91" s="3" t="s">
        <v>196</v>
      </c>
      <c r="C91" s="22" t="s">
        <v>188</v>
      </c>
      <c r="D91" s="18" t="s">
        <v>111</v>
      </c>
      <c r="E91" s="18"/>
      <c r="F91" s="1">
        <v>91.26</v>
      </c>
      <c r="G91" s="1">
        <v>85.85</v>
      </c>
      <c r="H91" s="20">
        <f t="shared" si="104"/>
        <v>27.378</v>
      </c>
      <c r="I91" s="1">
        <v>40</v>
      </c>
      <c r="J91" s="2">
        <f t="shared" si="112"/>
        <v>244.488</v>
      </c>
      <c r="K91" s="25">
        <f t="shared" si="106"/>
        <v>8.855500000000001</v>
      </c>
      <c r="L91" s="1">
        <f t="shared" si="107"/>
        <v>23.024300000000004</v>
      </c>
      <c r="M91" s="1">
        <f t="shared" si="108"/>
        <v>3.5422000000000002</v>
      </c>
      <c r="N91" s="1">
        <f t="shared" si="109"/>
        <v>0.35422000000000003</v>
      </c>
      <c r="O91" s="25">
        <v>13.08</v>
      </c>
      <c r="P91" s="25">
        <v>0</v>
      </c>
      <c r="Q91" s="19">
        <f t="shared" si="110"/>
        <v>21.935500000000001</v>
      </c>
      <c r="R91" s="2">
        <f t="shared" si="111"/>
        <v>222.55250000000001</v>
      </c>
    </row>
    <row r="92" spans="1:18" x14ac:dyDescent="0.25">
      <c r="A92" s="11">
        <v>81</v>
      </c>
      <c r="B92" s="3" t="s">
        <v>197</v>
      </c>
      <c r="C92" s="22" t="s">
        <v>189</v>
      </c>
      <c r="D92" s="18" t="s">
        <v>111</v>
      </c>
      <c r="E92" s="18"/>
      <c r="F92" s="1">
        <v>91.26</v>
      </c>
      <c r="G92" s="1">
        <v>85.85</v>
      </c>
      <c r="H92" s="20">
        <f t="shared" si="104"/>
        <v>27.378</v>
      </c>
      <c r="I92" s="1">
        <v>40</v>
      </c>
      <c r="J92" s="2">
        <f t="shared" si="112"/>
        <v>244.488</v>
      </c>
      <c r="K92" s="25">
        <f t="shared" si="106"/>
        <v>8.855500000000001</v>
      </c>
      <c r="L92" s="1">
        <f t="shared" si="107"/>
        <v>23.024300000000004</v>
      </c>
      <c r="M92" s="1">
        <f t="shared" si="108"/>
        <v>3.5422000000000002</v>
      </c>
      <c r="N92" s="1">
        <f t="shared" si="109"/>
        <v>0.35422000000000003</v>
      </c>
      <c r="O92" s="25">
        <v>13.08</v>
      </c>
      <c r="P92" s="25">
        <v>0</v>
      </c>
      <c r="Q92" s="19">
        <f t="shared" si="110"/>
        <v>21.935500000000001</v>
      </c>
      <c r="R92" s="2">
        <f t="shared" si="111"/>
        <v>222.55250000000001</v>
      </c>
    </row>
    <row r="93" spans="1:18" x14ac:dyDescent="0.25">
      <c r="A93" s="11">
        <v>82</v>
      </c>
      <c r="B93" s="3" t="s">
        <v>198</v>
      </c>
      <c r="C93" s="22" t="s">
        <v>190</v>
      </c>
      <c r="D93" s="18" t="s">
        <v>111</v>
      </c>
      <c r="E93" s="18"/>
      <c r="F93" s="1">
        <v>91.26</v>
      </c>
      <c r="G93" s="1">
        <v>85.85</v>
      </c>
      <c r="H93" s="20">
        <f t="shared" si="104"/>
        <v>27.378</v>
      </c>
      <c r="I93" s="1">
        <v>40</v>
      </c>
      <c r="J93" s="2">
        <f t="shared" si="112"/>
        <v>244.488</v>
      </c>
      <c r="K93" s="25">
        <f t="shared" si="106"/>
        <v>8.855500000000001</v>
      </c>
      <c r="L93" s="1">
        <f t="shared" si="107"/>
        <v>23.024300000000004</v>
      </c>
      <c r="M93" s="1">
        <f t="shared" si="108"/>
        <v>3.5422000000000002</v>
      </c>
      <c r="N93" s="1">
        <f t="shared" si="109"/>
        <v>0.35422000000000003</v>
      </c>
      <c r="O93" s="25">
        <v>13.08</v>
      </c>
      <c r="P93" s="25">
        <v>0</v>
      </c>
      <c r="Q93" s="19">
        <f t="shared" si="110"/>
        <v>21.935500000000001</v>
      </c>
      <c r="R93" s="2">
        <f t="shared" si="111"/>
        <v>222.55250000000001</v>
      </c>
    </row>
    <row r="94" spans="1:18" x14ac:dyDescent="0.25">
      <c r="A94" s="11">
        <v>83</v>
      </c>
      <c r="B94" s="3" t="s">
        <v>205</v>
      </c>
      <c r="C94" s="22" t="s">
        <v>206</v>
      </c>
      <c r="D94" s="18" t="s">
        <v>95</v>
      </c>
      <c r="E94" s="18"/>
      <c r="F94" s="1">
        <v>344.4</v>
      </c>
      <c r="G94" s="1">
        <v>85.76</v>
      </c>
      <c r="H94" s="20">
        <f t="shared" si="104"/>
        <v>103.32</v>
      </c>
      <c r="I94" s="1">
        <v>80.010000000000005</v>
      </c>
      <c r="J94" s="2">
        <f t="shared" si="112"/>
        <v>613.49</v>
      </c>
      <c r="K94" s="25">
        <f t="shared" si="106"/>
        <v>21.507999999999999</v>
      </c>
      <c r="L94" s="1">
        <f t="shared" si="107"/>
        <v>55.9208</v>
      </c>
      <c r="M94" s="1">
        <f t="shared" si="108"/>
        <v>8.6031999999999993</v>
      </c>
      <c r="N94" s="1">
        <f t="shared" si="109"/>
        <v>0.86031999999999997</v>
      </c>
      <c r="O94" s="25">
        <v>61.29</v>
      </c>
      <c r="P94" s="25">
        <v>0</v>
      </c>
      <c r="Q94" s="19">
        <f t="shared" si="110"/>
        <v>82.798000000000002</v>
      </c>
      <c r="R94" s="2">
        <f t="shared" si="111"/>
        <v>530.69200000000001</v>
      </c>
    </row>
    <row r="95" spans="1:18" x14ac:dyDescent="0.25">
      <c r="A95" s="22"/>
      <c r="B95" s="4" t="s">
        <v>48</v>
      </c>
      <c r="C95" s="22"/>
      <c r="D95" s="18"/>
      <c r="E95" s="18"/>
      <c r="F95" s="23">
        <f t="shared" ref="F95:R95" si="113">SUM(F7:F94)</f>
        <v>32754.340000000018</v>
      </c>
      <c r="G95" s="23">
        <f t="shared" si="113"/>
        <v>10323.030000000015</v>
      </c>
      <c r="H95" s="23">
        <f t="shared" si="113"/>
        <v>9826.3020000000051</v>
      </c>
      <c r="I95" s="23">
        <f t="shared" si="113"/>
        <v>10812.51</v>
      </c>
      <c r="J95" s="23">
        <f t="shared" si="113"/>
        <v>63716.181999999928</v>
      </c>
      <c r="K95" s="23">
        <f t="shared" si="113"/>
        <v>2153.8685000000009</v>
      </c>
      <c r="L95" s="23">
        <f t="shared" si="113"/>
        <v>5600.0580999999956</v>
      </c>
      <c r="M95" s="23">
        <f t="shared" si="113"/>
        <v>861.54739999999947</v>
      </c>
      <c r="N95" s="23">
        <f t="shared" si="113"/>
        <v>86.154739999999961</v>
      </c>
      <c r="O95" s="23">
        <f t="shared" si="113"/>
        <v>8013.3075749999971</v>
      </c>
      <c r="P95" s="23">
        <f t="shared" si="113"/>
        <v>0</v>
      </c>
      <c r="Q95" s="23">
        <f t="shared" si="113"/>
        <v>9779.194624999991</v>
      </c>
      <c r="R95" s="23">
        <f t="shared" si="113"/>
        <v>53936.98737499999</v>
      </c>
    </row>
    <row r="96" spans="1:18" x14ac:dyDescent="0.25">
      <c r="I96" s="21"/>
      <c r="J96" s="21"/>
      <c r="K96" s="21"/>
      <c r="L96" s="21"/>
      <c r="M96" s="21"/>
      <c r="N96" s="21"/>
      <c r="O96" s="21"/>
      <c r="P96" s="21"/>
      <c r="Q96" s="21"/>
      <c r="R96" s="21"/>
    </row>
    <row r="97" spans="6:9" x14ac:dyDescent="0.25">
      <c r="I97" s="14"/>
    </row>
    <row r="98" spans="6:9" ht="18.75" x14ac:dyDescent="0.3">
      <c r="F98" s="46"/>
      <c r="G98" s="46" t="s">
        <v>208</v>
      </c>
      <c r="H98" s="46"/>
      <c r="I98" s="47"/>
    </row>
    <row r="99" spans="6:9" ht="18.75" x14ac:dyDescent="0.3">
      <c r="F99" s="46"/>
      <c r="G99" s="47" t="s">
        <v>203</v>
      </c>
      <c r="H99" s="47"/>
      <c r="I99" s="48"/>
    </row>
    <row r="100" spans="6:9" ht="18.75" x14ac:dyDescent="0.3">
      <c r="F100" s="46"/>
      <c r="G100" s="46"/>
      <c r="H100" s="48"/>
      <c r="I100" s="46"/>
    </row>
    <row r="101" spans="6:9" ht="18.75" x14ac:dyDescent="0.3">
      <c r="F101" s="49" t="s">
        <v>202</v>
      </c>
      <c r="G101" s="49"/>
      <c r="H101" s="49"/>
      <c r="I101" s="48"/>
    </row>
    <row r="102" spans="6:9" ht="18.75" x14ac:dyDescent="0.3">
      <c r="F102" s="48"/>
      <c r="G102" s="48"/>
      <c r="H102" s="48"/>
      <c r="I102" s="48"/>
    </row>
  </sheetData>
  <mergeCells count="2">
    <mergeCell ref="F101:H101"/>
    <mergeCell ref="A4:R4"/>
  </mergeCells>
  <phoneticPr fontId="8" type="noConversion"/>
  <pageMargins left="0.31496062992126" right="0.118110236220472" top="0.59055118110236204" bottom="0.59055118110236204" header="0.31496062992126" footer="0.31496062992126"/>
  <pageSetup paperSize="9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Mireille Soki</cp:lastModifiedBy>
  <cp:lastPrinted>2023-07-04T08:25:48Z</cp:lastPrinted>
  <dcterms:created xsi:type="dcterms:W3CDTF">2021-03-29T12:51:24Z</dcterms:created>
  <dcterms:modified xsi:type="dcterms:W3CDTF">2023-07-04T08:26:00Z</dcterms:modified>
</cp:coreProperties>
</file>