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My Drive\China project\Paper\JMK\"/>
    </mc:Choice>
  </mc:AlternateContent>
  <xr:revisionPtr revIDLastSave="0" documentId="13_ncr:1_{3E12B544-FFFC-467F-883A-6E3D9D0E978C}" xr6:coauthVersionLast="45" xr6:coauthVersionMax="45" xr10:uidLastSave="{00000000-0000-0000-0000-000000000000}"/>
  <bookViews>
    <workbookView xWindow="-110" yWindow="-110" windowWidth="19420" windowHeight="10420" firstSheet="12" activeTab="12" xr2:uid="{00000000-000D-0000-FFFF-FFFF00000000}"/>
  </bookViews>
  <sheets>
    <sheet name="wages_ge_tao" sheetId="19" r:id="rId1"/>
    <sheet name="exogenous_obj" sheetId="20" r:id="rId2"/>
    <sheet name="skills_distribution" sheetId="15" r:id="rId3"/>
    <sheet name="wages" sheetId="16" r:id="rId4"/>
    <sheet name="parameters_not_calibrated" sheetId="3" r:id="rId5"/>
    <sheet name="calibrated_parameters" sheetId="21" r:id="rId6"/>
    <sheet name="calib_results_u, sigma=1.25" sheetId="17" r:id="rId7"/>
    <sheet name="calib_results_ms, sigma=1.25" sheetId="18" r:id="rId8"/>
    <sheet name="ta_res_1990, sigma=1.25" sheetId="11" r:id="rId9"/>
    <sheet name="ms_res_1990, sigma=1.25" sheetId="12" r:id="rId10"/>
    <sheet name="contmat_1990" sheetId="22" r:id="rId11"/>
    <sheet name="ta_res_2010, sigma=1.25" sheetId="13" r:id="rId12"/>
    <sheet name="NeG" sheetId="23" r:id="rId13"/>
    <sheet name="ms_res_2010, sigma=1.25" sheetId="14" r:id="rId14"/>
    <sheet name="back_decomp_sigma=1.25" sheetId="5" r:id="rId15"/>
    <sheet name="sexratio_decomp_sigma=1.25" sheetId="7" r:id="rId16"/>
    <sheet name="for_decomp_sigma=1.25" sheetId="6" r:id="rId17"/>
    <sheet name="quant_exp_1_results, sigma=1.25" sheetId="8" r:id="rId18"/>
    <sheet name="quant_exp_2_results, sigma=1.25" sheetId="9" r:id="rId19"/>
    <sheet name="quant_exp_3_results, sigma=1.25" sheetId="1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2" l="1"/>
  <c r="I6" i="22"/>
  <c r="F6" i="22"/>
  <c r="C6" i="22"/>
  <c r="B6" i="22"/>
  <c r="I3" i="22" s="1"/>
  <c r="I5" i="22"/>
  <c r="C5" i="22"/>
  <c r="B5" i="22"/>
  <c r="F3" i="22" s="1"/>
  <c r="I4" i="22"/>
  <c r="F4" i="22"/>
  <c r="C4" i="22"/>
  <c r="B4" i="22"/>
  <c r="C3" i="22" s="1"/>
  <c r="I16" i="10"/>
  <c r="I14" i="10"/>
  <c r="I12" i="10"/>
  <c r="I11" i="10"/>
  <c r="I5" i="10"/>
  <c r="I6" i="10"/>
  <c r="I7" i="10"/>
  <c r="I8" i="10"/>
  <c r="I9" i="10"/>
  <c r="I4" i="10"/>
  <c r="H16" i="10"/>
  <c r="H14" i="10"/>
  <c r="H12" i="10"/>
  <c r="H11" i="10"/>
  <c r="H5" i="10"/>
  <c r="J5" i="10" s="1"/>
  <c r="H6" i="10"/>
  <c r="J6" i="10" s="1"/>
  <c r="H7" i="10"/>
  <c r="H8" i="10"/>
  <c r="H9" i="10"/>
  <c r="H4" i="10"/>
  <c r="G16" i="10"/>
  <c r="G14" i="10"/>
  <c r="G12" i="10"/>
  <c r="G11" i="10"/>
  <c r="G5" i="10"/>
  <c r="G6" i="10"/>
  <c r="G7" i="10"/>
  <c r="G8" i="10"/>
  <c r="G9" i="10"/>
  <c r="G4" i="10"/>
  <c r="G2" i="10"/>
  <c r="J8" i="10"/>
  <c r="I16" i="8"/>
  <c r="H16" i="8"/>
  <c r="I14" i="8"/>
  <c r="H14" i="8"/>
  <c r="H12" i="8"/>
  <c r="I12" i="8"/>
  <c r="I11" i="8"/>
  <c r="H11" i="8"/>
  <c r="H5" i="8"/>
  <c r="I5" i="8"/>
  <c r="H6" i="8"/>
  <c r="I6" i="8"/>
  <c r="H7" i="8"/>
  <c r="I7" i="8"/>
  <c r="H8" i="8"/>
  <c r="I8" i="8"/>
  <c r="H9" i="8"/>
  <c r="I9" i="8"/>
  <c r="I4" i="8"/>
  <c r="H4" i="8"/>
  <c r="G16" i="8"/>
  <c r="G14" i="8"/>
  <c r="G12" i="8"/>
  <c r="G11" i="8"/>
  <c r="G5" i="8"/>
  <c r="G6" i="8"/>
  <c r="G7" i="8"/>
  <c r="G8" i="8"/>
  <c r="G9" i="8"/>
  <c r="G4" i="8"/>
  <c r="G2" i="8"/>
  <c r="K4" i="7"/>
  <c r="K5" i="7"/>
  <c r="K6" i="7"/>
  <c r="K7" i="7"/>
  <c r="K8" i="7"/>
  <c r="K3" i="7"/>
  <c r="J4" i="7"/>
  <c r="J5" i="7"/>
  <c r="J6" i="7"/>
  <c r="J7" i="7"/>
  <c r="J8" i="7"/>
  <c r="J3" i="7"/>
  <c r="I4" i="7"/>
  <c r="I5" i="7"/>
  <c r="I6" i="7"/>
  <c r="I7" i="7"/>
  <c r="I8" i="7"/>
  <c r="I3" i="7"/>
  <c r="D15" i="13"/>
  <c r="J9" i="8" l="1"/>
  <c r="L4" i="22"/>
  <c r="J9" i="10"/>
  <c r="J7" i="10"/>
  <c r="L5" i="22"/>
  <c r="L6" i="22"/>
  <c r="J7" i="8"/>
  <c r="I7" i="22"/>
  <c r="J6" i="22" s="1"/>
  <c r="F7" i="22"/>
  <c r="G4" i="22" s="1"/>
  <c r="J6" i="8"/>
  <c r="C7" i="22"/>
  <c r="D4" i="22" s="1"/>
  <c r="J11" i="10"/>
  <c r="J14" i="10"/>
  <c r="J4" i="10"/>
  <c r="J16" i="10"/>
  <c r="J12" i="10"/>
  <c r="J5" i="8"/>
  <c r="J8" i="8"/>
  <c r="J12" i="8"/>
  <c r="J16" i="8"/>
  <c r="J14" i="8"/>
  <c r="J11" i="8"/>
  <c r="J4" i="8"/>
  <c r="C27" i="21"/>
  <c r="B27" i="21"/>
  <c r="C25" i="21"/>
  <c r="C26" i="21"/>
  <c r="C24" i="21"/>
  <c r="B25" i="21"/>
  <c r="B26" i="21"/>
  <c r="B24" i="21"/>
  <c r="C20" i="21"/>
  <c r="C19" i="21"/>
  <c r="C18" i="21"/>
  <c r="C16" i="21"/>
  <c r="C15" i="21"/>
  <c r="C14" i="21"/>
  <c r="C12" i="21"/>
  <c r="C9" i="21"/>
  <c r="C8" i="21"/>
  <c r="C7" i="21"/>
  <c r="C6" i="21"/>
  <c r="C5" i="21"/>
  <c r="C4" i="21"/>
  <c r="H13" i="20"/>
  <c r="H14" i="20"/>
  <c r="H12" i="20"/>
  <c r="F13" i="20"/>
  <c r="F14" i="20"/>
  <c r="F12" i="20"/>
  <c r="F18" i="20"/>
  <c r="F19" i="20"/>
  <c r="F17" i="20"/>
  <c r="H19" i="20"/>
  <c r="H18" i="20"/>
  <c r="H17" i="20"/>
  <c r="I18" i="20"/>
  <c r="I19" i="20"/>
  <c r="I17" i="20"/>
  <c r="E18" i="20"/>
  <c r="E19" i="20"/>
  <c r="E17" i="20"/>
  <c r="I13" i="20"/>
  <c r="I14" i="20"/>
  <c r="I12" i="20"/>
  <c r="E13" i="20"/>
  <c r="E14" i="20"/>
  <c r="E12" i="20"/>
  <c r="G6" i="22" l="1"/>
  <c r="J5" i="22"/>
  <c r="J4" i="22"/>
  <c r="G5" i="22"/>
  <c r="D6" i="22"/>
  <c r="D5" i="22"/>
  <c r="J41" i="19"/>
  <c r="J40" i="19"/>
  <c r="K11" i="19"/>
  <c r="J11" i="19"/>
  <c r="L41" i="19"/>
  <c r="K41" i="19"/>
  <c r="L36" i="19"/>
  <c r="L37" i="19"/>
  <c r="K37" i="19"/>
  <c r="K36" i="19"/>
  <c r="F27" i="19"/>
  <c r="E27" i="19"/>
  <c r="C27" i="19"/>
  <c r="D27" i="19"/>
  <c r="D26" i="19"/>
  <c r="C26" i="19"/>
  <c r="C22" i="19"/>
  <c r="D22" i="19"/>
  <c r="F22" i="19" s="1"/>
  <c r="J36" i="19" s="1"/>
  <c r="C23" i="19"/>
  <c r="D23" i="19"/>
  <c r="F23" i="19" s="1"/>
  <c r="J37" i="19" s="1"/>
  <c r="D21" i="19"/>
  <c r="E21" i="19" s="1"/>
  <c r="C21" i="19"/>
  <c r="D18" i="19"/>
  <c r="C18" i="19"/>
  <c r="F18" i="19" l="1"/>
  <c r="J32" i="19" s="1"/>
  <c r="F21" i="19"/>
  <c r="J35" i="19" s="1"/>
  <c r="E23" i="19"/>
  <c r="F26" i="19"/>
  <c r="E22" i="19"/>
  <c r="E18" i="19"/>
  <c r="E26" i="19"/>
  <c r="C3" i="18"/>
  <c r="D3" i="18"/>
  <c r="E3" i="18"/>
  <c r="C4" i="18"/>
  <c r="D4" i="18"/>
  <c r="E4" i="18"/>
  <c r="C5" i="18"/>
  <c r="D5" i="18"/>
  <c r="E5" i="18"/>
  <c r="C6" i="18"/>
  <c r="D6" i="18"/>
  <c r="E6" i="18"/>
  <c r="B4" i="18"/>
  <c r="B5" i="18"/>
  <c r="B6" i="18"/>
  <c r="C4" i="17"/>
  <c r="C5" i="17"/>
  <c r="C7" i="17"/>
  <c r="C3" i="17"/>
  <c r="B4" i="17"/>
  <c r="B5" i="17"/>
  <c r="B7" i="17"/>
  <c r="B3" i="17"/>
  <c r="F5" i="16"/>
  <c r="G5" i="16"/>
  <c r="F6" i="16"/>
  <c r="G6" i="16"/>
  <c r="G4" i="16"/>
  <c r="F4" i="16"/>
  <c r="C5" i="16"/>
  <c r="D5" i="16"/>
  <c r="C6" i="16"/>
  <c r="D6" i="16"/>
  <c r="D4" i="16"/>
  <c r="C4" i="16"/>
  <c r="D11" i="15"/>
  <c r="D12" i="15"/>
  <c r="D10" i="15"/>
  <c r="C11" i="15"/>
  <c r="C12" i="15"/>
  <c r="C10" i="15"/>
  <c r="C5" i="15" l="1"/>
  <c r="D5" i="15"/>
  <c r="F5" i="15"/>
  <c r="G5" i="15"/>
  <c r="C6" i="15"/>
  <c r="D6" i="15"/>
  <c r="F6" i="15"/>
  <c r="G6" i="15"/>
  <c r="D4" i="15"/>
  <c r="F4" i="15"/>
  <c r="G4" i="15"/>
  <c r="C4" i="15"/>
  <c r="C19" i="3" l="1"/>
  <c r="C20" i="3"/>
  <c r="C18" i="3"/>
  <c r="C15" i="3"/>
  <c r="C16" i="3"/>
  <c r="C14" i="3"/>
  <c r="C12" i="3" l="1"/>
  <c r="C9" i="3" l="1"/>
  <c r="C8" i="3"/>
  <c r="C7" i="3"/>
  <c r="C6" i="3"/>
  <c r="C5" i="3"/>
  <c r="C4" i="3"/>
  <c r="I6" i="14" l="1"/>
  <c r="J6" i="14"/>
  <c r="I7" i="14"/>
  <c r="J7" i="14"/>
  <c r="J5" i="14"/>
  <c r="I5" i="14"/>
  <c r="I9" i="14" s="1"/>
  <c r="F6" i="14"/>
  <c r="G6" i="14"/>
  <c r="F7" i="14"/>
  <c r="G7" i="14"/>
  <c r="G5" i="14"/>
  <c r="F5" i="14"/>
  <c r="C6" i="14"/>
  <c r="D6" i="14"/>
  <c r="C7" i="14"/>
  <c r="D7" i="14"/>
  <c r="D5" i="14"/>
  <c r="C5" i="14"/>
  <c r="B7" i="14"/>
  <c r="I3" i="14" s="1"/>
  <c r="B6" i="14"/>
  <c r="F3" i="14" s="1"/>
  <c r="B5" i="14"/>
  <c r="C3" i="14" s="1"/>
  <c r="B15" i="13"/>
  <c r="C15" i="13"/>
  <c r="B14" i="13"/>
  <c r="C14" i="13"/>
  <c r="D14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F10" i="13" s="1"/>
  <c r="D10" i="13"/>
  <c r="B11" i="13"/>
  <c r="C11" i="13"/>
  <c r="D11" i="13"/>
  <c r="B12" i="13"/>
  <c r="C12" i="13"/>
  <c r="D12" i="13"/>
  <c r="B13" i="13"/>
  <c r="C13" i="13"/>
  <c r="D13" i="13"/>
  <c r="B2" i="13"/>
  <c r="C5" i="12"/>
  <c r="F5" i="12"/>
  <c r="I5" i="12"/>
  <c r="C6" i="12"/>
  <c r="F6" i="12"/>
  <c r="I6" i="12"/>
  <c r="C7" i="12"/>
  <c r="F7" i="12"/>
  <c r="I7" i="12"/>
  <c r="D5" i="12"/>
  <c r="G5" i="12"/>
  <c r="J5" i="12"/>
  <c r="D6" i="12"/>
  <c r="G6" i="12"/>
  <c r="J6" i="12"/>
  <c r="D7" i="12"/>
  <c r="G7" i="12"/>
  <c r="J7" i="12"/>
  <c r="B5" i="12"/>
  <c r="C3" i="12" s="1"/>
  <c r="B6" i="12"/>
  <c r="F3" i="12" s="1"/>
  <c r="B7" i="12"/>
  <c r="I3" i="12" s="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G15" i="13" s="1"/>
  <c r="C3" i="11"/>
  <c r="D3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7" i="10"/>
  <c r="D17" i="10"/>
  <c r="C18" i="10"/>
  <c r="D18" i="10"/>
  <c r="C20" i="10"/>
  <c r="D20" i="10"/>
  <c r="C22" i="10"/>
  <c r="D22" i="10"/>
  <c r="C4" i="10"/>
  <c r="D4" i="10"/>
  <c r="B4" i="10"/>
  <c r="B5" i="10"/>
  <c r="B6" i="10"/>
  <c r="B7" i="10"/>
  <c r="B8" i="10"/>
  <c r="B9" i="10"/>
  <c r="B10" i="10"/>
  <c r="B11" i="10"/>
  <c r="B12" i="10"/>
  <c r="B13" i="10"/>
  <c r="B14" i="10"/>
  <c r="B15" i="10"/>
  <c r="B17" i="10"/>
  <c r="B18" i="10"/>
  <c r="B20" i="10"/>
  <c r="B22" i="10"/>
  <c r="B2" i="10"/>
  <c r="F12" i="13" l="1"/>
  <c r="G9" i="13"/>
  <c r="F4" i="13"/>
  <c r="G13" i="13"/>
  <c r="F8" i="13"/>
  <c r="G5" i="13"/>
  <c r="F13" i="13"/>
  <c r="G10" i="13"/>
  <c r="F5" i="13"/>
  <c r="F15" i="13"/>
  <c r="G7" i="13"/>
  <c r="G12" i="13"/>
  <c r="F7" i="13"/>
  <c r="G4" i="13"/>
  <c r="F9" i="13"/>
  <c r="G6" i="13"/>
  <c r="G11" i="13"/>
  <c r="F6" i="13"/>
  <c r="G14" i="13"/>
  <c r="F11" i="13"/>
  <c r="G8" i="13"/>
  <c r="F14" i="13"/>
  <c r="L7" i="12"/>
  <c r="L6" i="12"/>
  <c r="M7" i="14"/>
  <c r="J9" i="12"/>
  <c r="G9" i="12"/>
  <c r="I9" i="12"/>
  <c r="L7" i="14"/>
  <c r="I14" i="14" s="1"/>
  <c r="M6" i="14"/>
  <c r="J9" i="14"/>
  <c r="M5" i="12"/>
  <c r="D9" i="12"/>
  <c r="F9" i="12"/>
  <c r="C9" i="12"/>
  <c r="L5" i="12"/>
  <c r="L6" i="14"/>
  <c r="I13" i="14" s="1"/>
  <c r="M7" i="12"/>
  <c r="F9" i="14"/>
  <c r="G9" i="14"/>
  <c r="L5" i="14"/>
  <c r="I12" i="14" s="1"/>
  <c r="C9" i="14"/>
  <c r="M6" i="12"/>
  <c r="M5" i="14"/>
  <c r="D9" i="14"/>
  <c r="E11" i="10"/>
  <c r="E4" i="10"/>
  <c r="E17" i="10"/>
  <c r="E12" i="10"/>
  <c r="E8" i="10"/>
  <c r="E7" i="10"/>
  <c r="E18" i="10"/>
  <c r="E22" i="10"/>
  <c r="E15" i="10"/>
  <c r="E20" i="10"/>
  <c r="E14" i="10"/>
  <c r="E10" i="10"/>
  <c r="E6" i="10"/>
  <c r="E13" i="10"/>
  <c r="E9" i="10"/>
  <c r="E5" i="10"/>
  <c r="C13" i="14" l="1"/>
  <c r="C12" i="14"/>
  <c r="C14" i="14"/>
  <c r="F12" i="12"/>
  <c r="F13" i="12"/>
  <c r="F14" i="12"/>
  <c r="I14" i="12"/>
  <c r="I12" i="12"/>
  <c r="I13" i="12"/>
  <c r="D14" i="12"/>
  <c r="D12" i="12"/>
  <c r="D13" i="12"/>
  <c r="G14" i="12"/>
  <c r="G12" i="12"/>
  <c r="G13" i="12"/>
  <c r="D14" i="14"/>
  <c r="D12" i="14"/>
  <c r="D13" i="14"/>
  <c r="G12" i="14"/>
  <c r="G14" i="14"/>
  <c r="J13" i="12"/>
  <c r="J14" i="12"/>
  <c r="J12" i="12"/>
  <c r="C12" i="12"/>
  <c r="C17" i="12" s="1"/>
  <c r="C13" i="12"/>
  <c r="C14" i="12"/>
  <c r="J12" i="14"/>
  <c r="J14" i="14"/>
  <c r="J13" i="14"/>
  <c r="F13" i="14"/>
  <c r="F12" i="14"/>
  <c r="C18" i="14" s="1"/>
  <c r="F14" i="14"/>
  <c r="G13" i="14"/>
  <c r="B2" i="8"/>
  <c r="C19" i="12" l="1"/>
  <c r="C19" i="14"/>
  <c r="D17" i="14"/>
  <c r="D18" i="12"/>
  <c r="D19" i="12"/>
  <c r="C18" i="12"/>
  <c r="D18" i="14"/>
  <c r="D17" i="12"/>
  <c r="D19" i="14"/>
  <c r="C17" i="14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D17" i="9"/>
  <c r="E17" i="9"/>
  <c r="D18" i="9"/>
  <c r="E18" i="9"/>
  <c r="D20" i="9"/>
  <c r="E20" i="9"/>
  <c r="C22" i="9"/>
  <c r="D22" i="9"/>
  <c r="E22" i="9"/>
  <c r="C4" i="9"/>
  <c r="D4" i="9"/>
  <c r="E4" i="9"/>
  <c r="B4" i="9"/>
  <c r="B5" i="9"/>
  <c r="B6" i="9"/>
  <c r="B7" i="9"/>
  <c r="B8" i="9"/>
  <c r="B9" i="9"/>
  <c r="B10" i="9"/>
  <c r="B11" i="9"/>
  <c r="B12" i="9"/>
  <c r="B13" i="9"/>
  <c r="B14" i="9"/>
  <c r="B15" i="9"/>
  <c r="B17" i="9"/>
  <c r="B18" i="9"/>
  <c r="B20" i="9"/>
  <c r="B22" i="9"/>
  <c r="B2" i="9"/>
  <c r="B5" i="8" l="1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7" i="8"/>
  <c r="C17" i="8"/>
  <c r="D17" i="8"/>
  <c r="B18" i="8"/>
  <c r="C18" i="8"/>
  <c r="D18" i="8"/>
  <c r="B20" i="8"/>
  <c r="C20" i="8"/>
  <c r="D20" i="8"/>
  <c r="B22" i="8"/>
  <c r="C22" i="8"/>
  <c r="D22" i="8"/>
  <c r="C4" i="8"/>
  <c r="D4" i="8"/>
  <c r="B4" i="8"/>
  <c r="E4" i="8" l="1"/>
  <c r="E20" i="8" l="1"/>
  <c r="E5" i="8"/>
  <c r="E6" i="8"/>
  <c r="E7" i="8"/>
  <c r="E9" i="8"/>
  <c r="E10" i="8"/>
  <c r="E11" i="8"/>
  <c r="E13" i="8"/>
  <c r="E14" i="8"/>
  <c r="E15" i="8"/>
  <c r="E18" i="8"/>
  <c r="E22" i="8"/>
  <c r="E17" i="8" l="1"/>
  <c r="E12" i="8"/>
  <c r="E8" i="8"/>
  <c r="D8" i="7"/>
  <c r="G15" i="7"/>
  <c r="G16" i="7"/>
  <c r="G17" i="7"/>
  <c r="G18" i="7"/>
  <c r="G19" i="7"/>
  <c r="G14" i="7"/>
  <c r="G6" i="7"/>
  <c r="G7" i="7"/>
  <c r="G8" i="7"/>
  <c r="G9" i="7"/>
  <c r="G10" i="7"/>
  <c r="G5" i="7"/>
  <c r="D6" i="7"/>
  <c r="D7" i="7"/>
  <c r="D9" i="7"/>
  <c r="D10" i="7"/>
  <c r="D5" i="7"/>
  <c r="D15" i="7"/>
  <c r="D16" i="7"/>
  <c r="D17" i="7"/>
  <c r="D18" i="7"/>
  <c r="D19" i="7"/>
  <c r="D14" i="7"/>
  <c r="F15" i="7"/>
  <c r="F14" i="7"/>
  <c r="C14" i="7"/>
  <c r="F16" i="7"/>
  <c r="F17" i="7"/>
  <c r="F19" i="7"/>
  <c r="C15" i="7"/>
  <c r="C17" i="7"/>
  <c r="C18" i="7"/>
  <c r="F5" i="7"/>
  <c r="F6" i="7"/>
  <c r="F7" i="7"/>
  <c r="F8" i="7"/>
  <c r="C10" i="7"/>
  <c r="C5" i="7"/>
  <c r="C19" i="7"/>
  <c r="B19" i="7"/>
  <c r="B3" i="7"/>
  <c r="F9" i="7"/>
  <c r="F10" i="7"/>
  <c r="F18" i="7"/>
  <c r="C16" i="7"/>
  <c r="B14" i="7"/>
  <c r="B15" i="7"/>
  <c r="B16" i="7"/>
  <c r="B17" i="7"/>
  <c r="B18" i="7"/>
  <c r="B12" i="7"/>
  <c r="C6" i="7"/>
  <c r="C7" i="7"/>
  <c r="C9" i="7"/>
  <c r="B5" i="7"/>
  <c r="B6" i="7"/>
  <c r="B7" i="7"/>
  <c r="B8" i="7"/>
  <c r="B9" i="7"/>
  <c r="B10" i="7"/>
  <c r="C8" i="7" l="1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7" i="6"/>
  <c r="E17" i="6"/>
  <c r="F17" i="6"/>
  <c r="G17" i="6"/>
  <c r="D18" i="6"/>
  <c r="E18" i="6"/>
  <c r="F18" i="6"/>
  <c r="G18" i="6"/>
  <c r="D20" i="6"/>
  <c r="E20" i="6"/>
  <c r="F20" i="6"/>
  <c r="G20" i="6"/>
  <c r="D22" i="6"/>
  <c r="E22" i="6"/>
  <c r="F22" i="6"/>
  <c r="G22" i="6"/>
  <c r="C5" i="6"/>
  <c r="C6" i="6"/>
  <c r="C7" i="6"/>
  <c r="C8" i="6"/>
  <c r="C9" i="6"/>
  <c r="C10" i="6"/>
  <c r="C11" i="6"/>
  <c r="C12" i="6"/>
  <c r="C13" i="6"/>
  <c r="C14" i="6"/>
  <c r="C15" i="6"/>
  <c r="C17" i="6"/>
  <c r="C18" i="6"/>
  <c r="C20" i="6"/>
  <c r="C22" i="6"/>
  <c r="C4" i="6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20" i="5"/>
  <c r="G22" i="5"/>
  <c r="B22" i="6"/>
  <c r="B4" i="6"/>
  <c r="B5" i="6"/>
  <c r="B6" i="6"/>
  <c r="B7" i="6"/>
  <c r="B8" i="6"/>
  <c r="B9" i="6"/>
  <c r="B10" i="6"/>
  <c r="B11" i="6"/>
  <c r="B12" i="6"/>
  <c r="B13" i="6"/>
  <c r="B14" i="6"/>
  <c r="B15" i="6"/>
  <c r="B17" i="6"/>
  <c r="B18" i="6"/>
  <c r="B20" i="6"/>
  <c r="B2" i="6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7" i="5"/>
  <c r="D17" i="5"/>
  <c r="E17" i="5"/>
  <c r="F17" i="5"/>
  <c r="C18" i="5"/>
  <c r="D18" i="5"/>
  <c r="E18" i="5"/>
  <c r="F18" i="5"/>
  <c r="C20" i="5"/>
  <c r="D20" i="5"/>
  <c r="E20" i="5"/>
  <c r="F20" i="5"/>
  <c r="C22" i="5"/>
  <c r="D22" i="5"/>
  <c r="E22" i="5"/>
  <c r="F22" i="5"/>
  <c r="B22" i="5"/>
  <c r="B4" i="5"/>
  <c r="B5" i="5"/>
  <c r="B6" i="5"/>
  <c r="B7" i="5"/>
  <c r="B8" i="5"/>
  <c r="B9" i="5"/>
  <c r="B10" i="5"/>
  <c r="B11" i="5"/>
  <c r="B12" i="5"/>
  <c r="B13" i="5"/>
  <c r="B14" i="5"/>
  <c r="B15" i="5"/>
  <c r="B17" i="5"/>
  <c r="B18" i="5"/>
  <c r="B20" i="5"/>
  <c r="B2" i="5"/>
</calcChain>
</file>

<file path=xl/sharedStrings.xml><?xml version="1.0" encoding="utf-8"?>
<sst xmlns="http://schemas.openxmlformats.org/spreadsheetml/2006/main" count="290" uniqueCount="111">
  <si>
    <t>Model 2010</t>
  </si>
  <si>
    <t>Sex ratio</t>
  </si>
  <si>
    <t>Wages</t>
  </si>
  <si>
    <t>Home production</t>
  </si>
  <si>
    <t>Skill distributions</t>
  </si>
  <si>
    <t>Model 1990</t>
  </si>
  <si>
    <t>Bargaining</t>
  </si>
  <si>
    <t>Forward decomposition</t>
  </si>
  <si>
    <t>Backward decomposition</t>
  </si>
  <si>
    <t>$\Delta$Pareto weights</t>
  </si>
  <si>
    <t>$\Delta$Marital sorting</t>
  </si>
  <si>
    <t>Sorting</t>
  </si>
  <si>
    <t>Baseline 2010</t>
  </si>
  <si>
    <t>% change</t>
  </si>
  <si>
    <t>$\theta_0=1.2$</t>
  </si>
  <si>
    <t>Data 2010</t>
  </si>
  <si>
    <t>Baseline model 2010</t>
  </si>
  <si>
    <t>Constant gender wage gap 2010</t>
  </si>
  <si>
    <t>No gender wage gap</t>
  </si>
  <si>
    <t>Model</t>
  </si>
  <si>
    <t>Data</t>
  </si>
  <si>
    <t>Husband</t>
  </si>
  <si>
    <t>Wife</t>
  </si>
  <si>
    <t>$\beta$</t>
  </si>
  <si>
    <t>$\delta$</t>
  </si>
  <si>
    <t>$\rho$</t>
  </si>
  <si>
    <t>$\sigma$</t>
  </si>
  <si>
    <t>$\alpha_g$</t>
  </si>
  <si>
    <t>$\eta$</t>
  </si>
  <si>
    <t>$\eta_f$</t>
  </si>
  <si>
    <t>$\sigma_c$</t>
  </si>
  <si>
    <t>$\sigma_l$</t>
  </si>
  <si>
    <t>$\sigma_g$</t>
  </si>
  <si>
    <t>Parameter</t>
  </si>
  <si>
    <t>Value</t>
  </si>
  <si>
    <t>Source</t>
  </si>
  <si>
    <t>Set to match</t>
  </si>
  <si>
    <t>Standard</t>
  </si>
  <si>
    <t>Life expectancy of 49 years</t>
  </si>
  <si>
    <t>Expected 15 years searching for spouse</t>
  </si>
  <si>
    <t>Knowles (2014)</t>
  </si>
  <si>
    <t>Single women</t>
  </si>
  <si>
    <t>Single men</t>
  </si>
  <si>
    <t>Gender housework ratio, married people in 1990</t>
  </si>
  <si>
    <t>Single women time allocation</t>
  </si>
  <si>
    <t>Single men time allocation</t>
  </si>
  <si>
    <t>Externally chosen parameters</t>
  </si>
  <si>
    <t>Parameters chose to match data before solving the model</t>
  </si>
  <si>
    <t>Midpoint between Attanasio et. al (2008) and 1</t>
  </si>
  <si>
    <t>Low skill</t>
  </si>
  <si>
    <t>Medium Skill</t>
  </si>
  <si>
    <t>High skill</t>
  </si>
  <si>
    <t>Females</t>
  </si>
  <si>
    <t>Males</t>
  </si>
  <si>
    <t>Skill level</t>
  </si>
  <si>
    <t>Married households time allocation</t>
  </si>
  <si>
    <t>Target</t>
  </si>
  <si>
    <t>Husband to wife leisure ratio</t>
  </si>
  <si>
    <t>Male skill level</t>
  </si>
  <si>
    <t>Female skill level</t>
  </si>
  <si>
    <t>Assortative mating</t>
  </si>
  <si>
    <t>Female hypergamy</t>
  </si>
  <si>
    <t>Male hypergamy</t>
  </si>
  <si>
    <t>Medium skill</t>
  </si>
  <si>
    <t>Whole sample</t>
  </si>
  <si>
    <t>By education</t>
  </si>
  <si>
    <t>By sex</t>
  </si>
  <si>
    <t>Male</t>
  </si>
  <si>
    <t>Female</t>
  </si>
  <si>
    <t>Wage level</t>
  </si>
  <si>
    <t>(2007 yuan)</t>
  </si>
  <si>
    <t>Classification of group</t>
  </si>
  <si>
    <t>Wage growth (%)</t>
  </si>
  <si>
    <t>Total</t>
  </si>
  <si>
    <t>Annual</t>
  </si>
  <si>
    <t>1992-1997</t>
  </si>
  <si>
    <t>Employment</t>
  </si>
  <si>
    <t>share (%)</t>
  </si>
  <si>
    <t>Classification</t>
  </si>
  <si>
    <t>By skill</t>
  </si>
  <si>
    <t>Low</t>
  </si>
  <si>
    <t xml:space="preserve">Medium </t>
  </si>
  <si>
    <t>High</t>
  </si>
  <si>
    <t xml:space="preserve">Male </t>
  </si>
  <si>
    <t>Medium</t>
  </si>
  <si>
    <t>Overall</t>
  </si>
  <si>
    <t>Premium</t>
  </si>
  <si>
    <t>Annual growth</t>
  </si>
  <si>
    <t>-</t>
  </si>
  <si>
    <t>Skill distribution</t>
  </si>
  <si>
    <t>$p_e$</t>
  </si>
  <si>
    <t>$A_g$</t>
  </si>
  <si>
    <r>
      <t xml:space="preserve">Sex ratio, </t>
    </r>
    <r>
      <rPr>
        <sz val="11"/>
        <color rgb="FF000000"/>
        <rFont val="Calibri"/>
        <family val="2"/>
      </rPr>
      <t>$\theta_0$</t>
    </r>
  </si>
  <si>
    <t>Parameters externally calibrated</t>
  </si>
  <si>
    <t>Parameters calibrated before solving the model</t>
  </si>
  <si>
    <t>Married people</t>
  </si>
  <si>
    <t>$\Mu$</t>
  </si>
  <si>
    <t>Marital sorting contingency matrix</t>
  </si>
  <si>
    <t>See Table</t>
  </si>
  <si>
    <t>Hours per week</t>
  </si>
  <si>
    <t>$\Delta$% 1990-2010</t>
  </si>
  <si>
    <t>Parameters jointly calibrated by moment matching in steady-state</t>
  </si>
  <si>
    <t>Statistic</t>
  </si>
  <si>
    <t>Marginal</t>
  </si>
  <si>
    <t>Negociaci\'on</t>
  </si>
  <si>
    <t>Composici\'on</t>
  </si>
  <si>
    <t>Mujeres</t>
  </si>
  <si>
    <t>Trabajo en casa</t>
  </si>
  <si>
    <t>Trabajo fuera de casa</t>
  </si>
  <si>
    <t>Ocio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</si>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</sst>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b/>
      <sz val="11"/>
      <color rgb="FF0070C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>
      <alignment vertic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0" xfId="0" applyNumberFormat="1" applyFont="1" applyAlignment="1"/>
    <xf numFmtId="10" fontId="0" fillId="0" borderId="1" xfId="0" applyNumberFormat="1" applyFont="1" applyBorder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0" fontId="0" fillId="0" borderId="0" xfId="0" applyNumberFormat="1" applyFont="1" applyBorder="1" applyAlignment="1"/>
    <xf numFmtId="0" fontId="1" fillId="0" borderId="4" xfId="0" applyFont="1" applyBorder="1" applyAlignment="1"/>
    <xf numFmtId="10" fontId="0" fillId="0" borderId="0" xfId="1" applyNumberFormat="1" applyFont="1" applyAlignment="1"/>
    <xf numFmtId="10" fontId="0" fillId="0" borderId="1" xfId="1" applyNumberFormat="1" applyFont="1" applyBorder="1" applyAlignment="1"/>
    <xf numFmtId="2" fontId="0" fillId="0" borderId="0" xfId="0" applyNumberFormat="1" applyFont="1" applyAlignment="1"/>
    <xf numFmtId="2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2" xfId="0" quotePrefix="1" applyFont="1" applyBorder="1" applyAlignment="1"/>
    <xf numFmtId="0" fontId="0" fillId="0" borderId="0" xfId="0" quotePrefix="1" applyFont="1" applyBorder="1" applyAlignment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2" fontId="0" fillId="0" borderId="0" xfId="0" applyNumberFormat="1" applyFont="1" applyBorder="1" applyAlignment="1"/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/>
    <xf numFmtId="0" fontId="0" fillId="0" borderId="3" xfId="0" applyFont="1" applyBorder="1" applyAlignment="1">
      <alignment horizontal="center"/>
    </xf>
    <xf numFmtId="164" fontId="0" fillId="0" borderId="1" xfId="0" applyNumberFormat="1" applyFont="1" applyBorder="1" applyAlignment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 applyFont="1" applyAlignment="1"/>
    <xf numFmtId="0" fontId="0" fillId="0" borderId="3" xfId="0" applyFont="1" applyBorder="1" applyAlignment="1"/>
    <xf numFmtId="164" fontId="0" fillId="0" borderId="3" xfId="0" applyNumberFormat="1" applyFont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165" fontId="0" fillId="0" borderId="0" xfId="1" applyNumberFormat="1" applyFont="1" applyAlignment="1"/>
    <xf numFmtId="1" fontId="0" fillId="0" borderId="0" xfId="0" applyNumberFormat="1" applyFont="1" applyAlignment="1"/>
    <xf numFmtId="10" fontId="0" fillId="0" borderId="0" xfId="1" applyNumberFormat="1" applyFont="1" applyBorder="1" applyAlignment="1"/>
    <xf numFmtId="0" fontId="0" fillId="0" borderId="0" xfId="0" applyFont="1" applyFill="1" applyBorder="1" applyAlignment="1"/>
    <xf numFmtId="165" fontId="0" fillId="0" borderId="0" xfId="1" applyNumberFormat="1" applyFont="1" applyBorder="1" applyAlignment="1"/>
    <xf numFmtId="165" fontId="0" fillId="0" borderId="0" xfId="0" applyNumberFormat="1" applyFont="1" applyBorder="1" applyAlignment="1"/>
    <xf numFmtId="165" fontId="0" fillId="0" borderId="1" xfId="1" applyNumberFormat="1" applyFont="1" applyBorder="1" applyAlignment="1"/>
    <xf numFmtId="165" fontId="0" fillId="0" borderId="1" xfId="0" applyNumberFormat="1" applyFont="1" applyBorder="1" applyAlignment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1" fillId="0" borderId="2" xfId="0" applyFont="1" applyBorder="1" applyAlignment="1"/>
    <xf numFmtId="0" fontId="4" fillId="0" borderId="0" xfId="0" applyFont="1" applyBorder="1" applyAlignment="1"/>
    <xf numFmtId="2" fontId="4" fillId="0" borderId="0" xfId="0" applyNumberFormat="1" applyFont="1" applyBorder="1" applyAlignment="1"/>
    <xf numFmtId="10" fontId="4" fillId="0" borderId="0" xfId="1" applyNumberFormat="1" applyFont="1" applyBorder="1" applyAlignment="1"/>
    <xf numFmtId="0" fontId="1" fillId="0" borderId="2" xfId="0" applyFont="1" applyBorder="1" applyAlignment="1">
      <alignment horizontal="left" vertical="center"/>
    </xf>
    <xf numFmtId="0" fontId="4" fillId="0" borderId="0" xfId="0" applyFont="1" applyAlignment="1"/>
    <xf numFmtId="2" fontId="4" fillId="0" borderId="0" xfId="0" applyNumberFormat="1" applyFont="1" applyAlignment="1"/>
    <xf numFmtId="10" fontId="4" fillId="0" borderId="0" xfId="1" applyNumberFormat="1" applyFont="1" applyAlignment="1"/>
    <xf numFmtId="164" fontId="5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_results_u, sigma=1.5"/>
      <sheetName val="calib_results_ms, sigma=1.5"/>
      <sheetName val="ta_res_1990, sigma=1.5"/>
      <sheetName val="ms_res_1990, sigma=1.5"/>
      <sheetName val="ta_res_2010, sigma=1.5"/>
      <sheetName val="ms_res_2010, sigma=1.5"/>
      <sheetName val="decomp_res, sigma=1.5"/>
      <sheetName val="calib_results_u, sigma=1.25"/>
      <sheetName val="calib_results_ms, sigma=1.25"/>
      <sheetName val="ta_res_1990, sigma=1.25"/>
      <sheetName val="ms_res_1990, sigma=1.25"/>
      <sheetName val="ta_res_2010, sigma=1.25"/>
      <sheetName val="ms_res_2010, sigma=1.25"/>
      <sheetName val="decomp_res, sigma=1.25"/>
      <sheetName val="decomp_res_NeG"/>
      <sheetName val="decomp_res_perc, sigma=1.25"/>
      <sheetName val="decomp_res_percdata, sigma=1.25"/>
      <sheetName val="calib_results_u, sigma=1"/>
      <sheetName val="calib_results_ms, sigma=1"/>
      <sheetName val="ta_res_1990, sigma=1"/>
      <sheetName val="ms_res_1990, sigma=1"/>
      <sheetName val="ta_res_2010, sigma=1"/>
      <sheetName val="ms_res_2010, sigma=1"/>
      <sheetName val="decomp_res, sigma=1"/>
      <sheetName val="dsexratio_fw, sigma=1.25"/>
      <sheetName val="dsexratio_bk, sigma=1.25"/>
      <sheetName val="quant_exp_1_results, sigma=1.25"/>
      <sheetName val="quant_exp_2_results, sigma=1.25"/>
      <sheetName val="quant_exp_3_results, sigma=1.25"/>
      <sheetName val="external_parameters, sigma=1.25"/>
      <sheetName val="data_match_param, sigma=1.25"/>
      <sheetName val="skills_distribution"/>
      <sheetName val="wages"/>
      <sheetName val="sex rat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$\sigma_c$</v>
          </cell>
          <cell r="B2">
            <v>0.36523666381835929</v>
          </cell>
        </row>
        <row r="3">
          <cell r="A3" t="str">
            <v>$\sigma_l$</v>
          </cell>
          <cell r="B3">
            <v>0.57323837280273438</v>
          </cell>
        </row>
        <row r="4">
          <cell r="A4" t="str">
            <v>$\sigma_g$</v>
          </cell>
          <cell r="B4">
            <v>6.1524963378906339E-2</v>
          </cell>
        </row>
        <row r="5">
          <cell r="A5" t="str">
            <v>$\psi_f$</v>
          </cell>
          <cell r="B5">
            <v>-0.373443603515625</v>
          </cell>
        </row>
      </sheetData>
      <sheetData sheetId="8">
        <row r="1">
          <cell r="B1" t="str">
            <v>Low</v>
          </cell>
          <cell r="C1" t="str">
            <v>Medium</v>
          </cell>
          <cell r="D1" t="str">
            <v>High</v>
          </cell>
        </row>
        <row r="2">
          <cell r="A2" t="str">
            <v>Low</v>
          </cell>
          <cell r="B2">
            <v>0.75305451603181572</v>
          </cell>
          <cell r="C2">
            <v>1.4828095048503727</v>
          </cell>
          <cell r="D2">
            <v>-4.0895598294279174E-3</v>
          </cell>
        </row>
        <row r="3">
          <cell r="A3" t="str">
            <v>Medium</v>
          </cell>
          <cell r="B3">
            <v>0.81308103567467205</v>
          </cell>
          <cell r="C3">
            <v>-0.25309952673993791</v>
          </cell>
          <cell r="D3">
            <v>4.077636394521126</v>
          </cell>
        </row>
        <row r="4">
          <cell r="A4" t="str">
            <v>High</v>
          </cell>
          <cell r="B4">
            <v>-0.69806740238202503</v>
          </cell>
          <cell r="C4">
            <v>0.60775203125970201</v>
          </cell>
          <cell r="D4">
            <v>-0.78529181050501162</v>
          </cell>
        </row>
      </sheetData>
      <sheetData sheetId="9">
        <row r="1">
          <cell r="A1" t="str">
            <v>Statistic</v>
          </cell>
        </row>
        <row r="2">
          <cell r="A2" t="str">
            <v>Married women housework</v>
          </cell>
          <cell r="B2">
            <v>18.088883310556412</v>
          </cell>
          <cell r="C2">
            <v>18.130122093394952</v>
          </cell>
        </row>
        <row r="3">
          <cell r="A3" t="str">
            <v>Married women paid work</v>
          </cell>
          <cell r="B3">
            <v>41.095307767391205</v>
          </cell>
          <cell r="C3">
            <v>41.057909688806141</v>
          </cell>
        </row>
        <row r="4">
          <cell r="A4" t="str">
            <v>Married women leisure</v>
          </cell>
          <cell r="B4">
            <v>58.815810680389404</v>
          </cell>
          <cell r="C4">
            <v>58.811968217798913</v>
          </cell>
        </row>
        <row r="5">
          <cell r="A5" t="str">
            <v>Married men housework</v>
          </cell>
          <cell r="B5">
            <v>3.9082741588354111</v>
          </cell>
          <cell r="C5">
            <v>3.8078972155720026</v>
          </cell>
        </row>
        <row r="6">
          <cell r="A6" t="str">
            <v>Married men paid work</v>
          </cell>
          <cell r="B6">
            <v>47.377490758895874</v>
          </cell>
          <cell r="C6">
            <v>47.481956238192815</v>
          </cell>
        </row>
        <row r="7">
          <cell r="A7" t="str">
            <v>Married men leisure</v>
          </cell>
          <cell r="B7">
            <v>66.714232444763184</v>
          </cell>
          <cell r="C7">
            <v>66.71014654623518</v>
          </cell>
        </row>
        <row r="8">
          <cell r="A8" t="str">
            <v>Single women housework</v>
          </cell>
          <cell r="B8">
            <v>7.3879624605178833</v>
          </cell>
          <cell r="C8">
            <v>7.3874717088033872</v>
          </cell>
        </row>
        <row r="9">
          <cell r="A9" t="str">
            <v>Single women paid work</v>
          </cell>
          <cell r="B9">
            <v>48.004366040229797</v>
          </cell>
          <cell r="C9">
            <v>48.012298519817769</v>
          </cell>
        </row>
        <row r="10">
          <cell r="A10" t="str">
            <v>Single women leisure</v>
          </cell>
          <cell r="B10">
            <v>62.607671499252319</v>
          </cell>
          <cell r="C10">
            <v>62.600230210963112</v>
          </cell>
        </row>
        <row r="11">
          <cell r="A11" t="str">
            <v>Single men housework</v>
          </cell>
          <cell r="B11">
            <v>1.6645238064229488</v>
          </cell>
          <cell r="C11">
            <v>1.6646214588320918</v>
          </cell>
        </row>
        <row r="12">
          <cell r="A12" t="str">
            <v>Single men paid work</v>
          </cell>
          <cell r="B12">
            <v>47.548387050628662</v>
          </cell>
          <cell r="C12">
            <v>47.556617184827459</v>
          </cell>
        </row>
        <row r="13">
          <cell r="A13" t="str">
            <v>Single men leisure</v>
          </cell>
          <cell r="B13">
            <v>68.787086725234985</v>
          </cell>
          <cell r="C13">
            <v>68.778762235508964</v>
          </cell>
        </row>
      </sheetData>
      <sheetData sheetId="10">
        <row r="2">
          <cell r="A2" t="str">
            <v>Low skill</v>
          </cell>
          <cell r="B2">
            <v>0.25104853205512284</v>
          </cell>
          <cell r="C2">
            <v>0.2468544038346315</v>
          </cell>
          <cell r="D2">
            <v>5.9916117435590173E-3</v>
          </cell>
        </row>
        <row r="3">
          <cell r="A3" t="str">
            <v>Medium skill</v>
          </cell>
          <cell r="B3">
            <v>7.4295985620131816E-2</v>
          </cell>
          <cell r="C3">
            <v>0.37088076692630317</v>
          </cell>
          <cell r="D3">
            <v>2.2768124625524265E-2</v>
          </cell>
        </row>
        <row r="4">
          <cell r="A4" t="str">
            <v>High skill</v>
          </cell>
          <cell r="B4">
            <v>5.9916117435590175E-4</v>
          </cell>
          <cell r="C4">
            <v>1.078490113840623E-2</v>
          </cell>
          <cell r="D4">
            <v>1.6776512881965248E-2</v>
          </cell>
        </row>
        <row r="5">
          <cell r="B5">
            <v>0.26279084409046988</v>
          </cell>
          <cell r="C5">
            <v>0.20623064265216545</v>
          </cell>
          <cell r="D5">
            <v>4.0243675677778803E-3</v>
          </cell>
        </row>
        <row r="6">
          <cell r="B6">
            <v>7.161003244219788E-2</v>
          </cell>
          <cell r="C6">
            <v>0.39980242082699741</v>
          </cell>
          <cell r="D6">
            <v>2.204041995708814E-2</v>
          </cell>
        </row>
        <row r="7">
          <cell r="B7">
            <v>7.8311640210261698E-4</v>
          </cell>
          <cell r="C7">
            <v>1.292167417669045E-2</v>
          </cell>
          <cell r="D7">
            <v>1.9796481884510272E-2</v>
          </cell>
        </row>
      </sheetData>
      <sheetData sheetId="11">
        <row r="1">
          <cell r="A1" t="str">
            <v>Statistic</v>
          </cell>
        </row>
        <row r="2">
          <cell r="A2" t="str">
            <v>Married women housework</v>
          </cell>
          <cell r="B2">
            <v>11.269258454442024</v>
          </cell>
          <cell r="C2">
            <v>15.055941696470192</v>
          </cell>
        </row>
        <row r="3">
          <cell r="A3" t="str">
            <v>Married women paid work</v>
          </cell>
          <cell r="B3">
            <v>35.866667568683624</v>
          </cell>
          <cell r="C3">
            <v>31.586802937562815</v>
          </cell>
        </row>
        <row r="4">
          <cell r="A4" t="str">
            <v>Married women leisure</v>
          </cell>
          <cell r="B4">
            <v>70.864076614379883</v>
          </cell>
          <cell r="C4">
            <v>71.357255365966992</v>
          </cell>
        </row>
        <row r="5">
          <cell r="A5" t="str">
            <v>Married men housework</v>
          </cell>
          <cell r="B5">
            <v>2.6989147923886776</v>
          </cell>
          <cell r="C5">
            <v>2.5608797227160678</v>
          </cell>
        </row>
        <row r="6">
          <cell r="A6" t="str">
            <v>Married men paid work</v>
          </cell>
          <cell r="B6">
            <v>47.510016620159149</v>
          </cell>
          <cell r="C6">
            <v>45.421442751650751</v>
          </cell>
        </row>
        <row r="7">
          <cell r="A7" t="str">
            <v>Married men leisure</v>
          </cell>
          <cell r="B7">
            <v>67.79106616973877</v>
          </cell>
          <cell r="C7">
            <v>70.017677525633175</v>
          </cell>
        </row>
        <row r="8">
          <cell r="A8" t="str">
            <v>Single women housework</v>
          </cell>
          <cell r="B8">
            <v>4.4950980395078659</v>
          </cell>
          <cell r="C8">
            <v>5.5414734867795463</v>
          </cell>
        </row>
        <row r="9">
          <cell r="A9" t="str">
            <v>Single women paid work</v>
          </cell>
          <cell r="B9">
            <v>45.063828706741333</v>
          </cell>
          <cell r="C9">
            <v>43.308493373635066</v>
          </cell>
        </row>
        <row r="10">
          <cell r="A10" t="str">
            <v>Single women leisure</v>
          </cell>
          <cell r="B10">
            <v>68.441074132919312</v>
          </cell>
          <cell r="C10">
            <v>69.150033139585403</v>
          </cell>
        </row>
        <row r="11">
          <cell r="A11" t="str">
            <v>Single men housework</v>
          </cell>
          <cell r="B11">
            <v>1.5884615536779165</v>
          </cell>
          <cell r="C11">
            <v>1.2329723526688237</v>
          </cell>
        </row>
        <row r="12">
          <cell r="A12" t="str">
            <v>Single men paid work</v>
          </cell>
          <cell r="B12">
            <v>42.725001335144043</v>
          </cell>
          <cell r="C12">
            <v>41.678901326945656</v>
          </cell>
        </row>
        <row r="13">
          <cell r="A13" t="str">
            <v>Single men leisure</v>
          </cell>
          <cell r="B13">
            <v>73.686538100242615</v>
          </cell>
          <cell r="C13">
            <v>75.088128078722548</v>
          </cell>
        </row>
      </sheetData>
      <sheetData sheetId="12">
        <row r="2">
          <cell r="B2">
            <v>9.9173553719008267E-2</v>
          </cell>
          <cell r="C2">
            <v>0.10082644628099173</v>
          </cell>
          <cell r="D2">
            <v>1.652892561983471E-3</v>
          </cell>
        </row>
        <row r="3">
          <cell r="B3">
            <v>5.1239669421487603E-2</v>
          </cell>
          <cell r="C3">
            <v>0.43305785123966944</v>
          </cell>
          <cell r="D3">
            <v>6.7768595041322308E-2</v>
          </cell>
        </row>
        <row r="4">
          <cell r="B4">
            <v>4.9586776859504135E-3</v>
          </cell>
          <cell r="C4">
            <v>7.9338842975206617E-2</v>
          </cell>
          <cell r="D4">
            <v>0.16198347107438016</v>
          </cell>
        </row>
        <row r="5">
          <cell r="B5">
            <v>0.10031026108930953</v>
          </cell>
          <cell r="C5">
            <v>7.2425411923816324E-2</v>
          </cell>
          <cell r="D5">
            <v>9.7882731266200045E-3</v>
          </cell>
        </row>
        <row r="6">
          <cell r="B6">
            <v>3.5656954931684526E-2</v>
          </cell>
          <cell r="C6">
            <v>0.36238460889512519</v>
          </cell>
          <cell r="D6">
            <v>0.14260606639601595</v>
          </cell>
        </row>
        <row r="7">
          <cell r="B7">
            <v>4.8964140044488328E-3</v>
          </cell>
          <cell r="C7">
            <v>0.11361602102100558</v>
          </cell>
          <cell r="D7">
            <v>0.1583159886119741</v>
          </cell>
        </row>
      </sheetData>
      <sheetData sheetId="13">
        <row r="1">
          <cell r="A1" t="str">
            <v>Statistic</v>
          </cell>
        </row>
        <row r="2">
          <cell r="A2" t="str">
            <v>Married women housework</v>
          </cell>
          <cell r="B2">
            <v>15.055941696470192</v>
          </cell>
          <cell r="C2">
            <v>15.209980550131924</v>
          </cell>
          <cell r="D2">
            <v>15.142040039698211</v>
          </cell>
          <cell r="E2">
            <v>12.794181232755003</v>
          </cell>
          <cell r="F2">
            <v>18.130122093394952</v>
          </cell>
          <cell r="G2">
            <v>18.10161765921692</v>
          </cell>
          <cell r="H2">
            <v>18.220093080048152</v>
          </cell>
          <cell r="I2">
            <v>21.42042092402826</v>
          </cell>
          <cell r="J2">
            <v>15.055941696470192</v>
          </cell>
        </row>
        <row r="3">
          <cell r="A3" t="str">
            <v>Married women paid work</v>
          </cell>
          <cell r="B3">
            <v>31.586802937562815</v>
          </cell>
          <cell r="C3">
            <v>34.939760248909856</v>
          </cell>
          <cell r="D3">
            <v>32.926820488776364</v>
          </cell>
          <cell r="E3">
            <v>40.550231788047761</v>
          </cell>
          <cell r="F3">
            <v>41.057909688806141</v>
          </cell>
          <cell r="G3">
            <v>35.799356808876063</v>
          </cell>
          <cell r="H3">
            <v>39.726966159781369</v>
          </cell>
          <cell r="I3">
            <v>32.166339565889345</v>
          </cell>
          <cell r="J3">
            <v>31.586802937562815</v>
          </cell>
        </row>
        <row r="4">
          <cell r="A4" t="str">
            <v>Married women leisure</v>
          </cell>
          <cell r="B4">
            <v>71.357255365966992</v>
          </cell>
          <cell r="C4">
            <v>67.850259200958234</v>
          </cell>
          <cell r="D4">
            <v>69.931139471525441</v>
          </cell>
          <cell r="E4">
            <v>64.655586979197253</v>
          </cell>
          <cell r="F4">
            <v>58.811968217798913</v>
          </cell>
          <cell r="G4">
            <v>64.099025531907003</v>
          </cell>
          <cell r="H4">
            <v>60.052940760170472</v>
          </cell>
          <cell r="I4">
            <v>64.413239510082406</v>
          </cell>
          <cell r="J4">
            <v>71.357255365966992</v>
          </cell>
        </row>
        <row r="5">
          <cell r="A5" t="str">
            <v>Married men housework</v>
          </cell>
          <cell r="B5">
            <v>2.5608797227160678</v>
          </cell>
          <cell r="C5">
            <v>2.5207673061067926</v>
          </cell>
          <cell r="D5">
            <v>2.2536667211475874</v>
          </cell>
          <cell r="E5">
            <v>2.6889107628366733</v>
          </cell>
          <cell r="F5">
            <v>3.8078972155720026</v>
          </cell>
          <cell r="G5">
            <v>3.8116437216882244</v>
          </cell>
          <cell r="H5">
            <v>3.8921649062107644</v>
          </cell>
          <cell r="I5">
            <v>3.5646579328120191</v>
          </cell>
          <cell r="J5">
            <v>2.5608797227160678</v>
          </cell>
        </row>
        <row r="6">
          <cell r="A6" t="str">
            <v>Married men paid work</v>
          </cell>
          <cell r="B6">
            <v>45.421442751650751</v>
          </cell>
          <cell r="C6">
            <v>42.421888972103133</v>
          </cell>
          <cell r="D6">
            <v>45.764004542639455</v>
          </cell>
          <cell r="E6">
            <v>50.037508202275127</v>
          </cell>
          <cell r="F6">
            <v>47.481956238192815</v>
          </cell>
          <cell r="G6">
            <v>51.902876757122733</v>
          </cell>
          <cell r="H6">
            <v>47.781793728392778</v>
          </cell>
          <cell r="I6">
            <v>42.876706493639695</v>
          </cell>
          <cell r="J6">
            <v>45.421442751650751</v>
          </cell>
        </row>
        <row r="7">
          <cell r="A7" t="str">
            <v>Married men leisure</v>
          </cell>
          <cell r="B7">
            <v>70.017677525633175</v>
          </cell>
          <cell r="C7">
            <v>73.057343721790076</v>
          </cell>
          <cell r="D7">
            <v>69.982328736212992</v>
          </cell>
          <cell r="E7">
            <v>65.273581034888196</v>
          </cell>
          <cell r="F7">
            <v>66.71014654623518</v>
          </cell>
          <cell r="G7">
            <v>62.285479521189039</v>
          </cell>
          <cell r="H7">
            <v>66.326041365396449</v>
          </cell>
          <cell r="I7">
            <v>71.558635573548273</v>
          </cell>
          <cell r="J7">
            <v>70.017677525633175</v>
          </cell>
        </row>
        <row r="8">
          <cell r="A8" t="str">
            <v>Single women housework</v>
          </cell>
          <cell r="B8">
            <v>5.5414734867795463</v>
          </cell>
          <cell r="C8">
            <v>5.5414734867795463</v>
          </cell>
          <cell r="D8">
            <v>5.4806872543737928</v>
          </cell>
          <cell r="E8">
            <v>5.174657041671459</v>
          </cell>
          <cell r="F8">
            <v>7.3874717088033872</v>
          </cell>
          <cell r="G8">
            <v>7.3874717088033872</v>
          </cell>
          <cell r="H8">
            <v>7.4241096321236943</v>
          </cell>
          <cell r="I8">
            <v>7.8995257807981387</v>
          </cell>
          <cell r="J8">
            <v>5.5414734867795463</v>
          </cell>
        </row>
        <row r="9">
          <cell r="A9" t="str">
            <v>Single women paid work</v>
          </cell>
          <cell r="B9">
            <v>43.308493373635066</v>
          </cell>
          <cell r="C9">
            <v>43.308493373635066</v>
          </cell>
          <cell r="D9">
            <v>44.247697347720568</v>
          </cell>
          <cell r="E9">
            <v>48.902205525854974</v>
          </cell>
          <cell r="F9">
            <v>48.012298519817769</v>
          </cell>
          <cell r="G9">
            <v>48.012298519817769</v>
          </cell>
          <cell r="H9">
            <v>47.620907048407645</v>
          </cell>
          <cell r="I9">
            <v>42.481055275833015</v>
          </cell>
          <cell r="J9">
            <v>43.308493373635066</v>
          </cell>
        </row>
        <row r="10">
          <cell r="A10" t="str">
            <v>Single women leisure</v>
          </cell>
          <cell r="B10">
            <v>69.150033139585403</v>
          </cell>
          <cell r="C10">
            <v>69.150033139585403</v>
          </cell>
          <cell r="D10">
            <v>68.271615837489904</v>
          </cell>
          <cell r="E10">
            <v>63.923137872057836</v>
          </cell>
          <cell r="F10">
            <v>62.600230210963112</v>
          </cell>
          <cell r="G10">
            <v>62.600230210963112</v>
          </cell>
          <cell r="H10">
            <v>62.95498331946866</v>
          </cell>
          <cell r="I10">
            <v>67.619418943368842</v>
          </cell>
          <cell r="J10">
            <v>69.150033139585403</v>
          </cell>
        </row>
        <row r="11">
          <cell r="A11" t="str">
            <v>Single men housework</v>
          </cell>
          <cell r="B11">
            <v>1.2329723526688237</v>
          </cell>
          <cell r="C11">
            <v>1.2329723526688237</v>
          </cell>
          <cell r="D11">
            <v>1.2225835493004498</v>
          </cell>
          <cell r="E11">
            <v>1.1472262077876603</v>
          </cell>
          <cell r="F11">
            <v>1.6646214588320918</v>
          </cell>
          <cell r="G11">
            <v>1.6646214588320918</v>
          </cell>
          <cell r="H11">
            <v>1.671338716407653</v>
          </cell>
          <cell r="I11">
            <v>1.7884140907247985</v>
          </cell>
          <cell r="J11">
            <v>1.2329723526688237</v>
          </cell>
        </row>
        <row r="12">
          <cell r="A12" t="str">
            <v>Single men paid work</v>
          </cell>
          <cell r="B12">
            <v>41.678901326945656</v>
          </cell>
          <cell r="C12">
            <v>41.678901326945656</v>
          </cell>
          <cell r="D12">
            <v>42.427016457785513</v>
          </cell>
          <cell r="E12">
            <v>47.751775435479921</v>
          </cell>
          <cell r="F12">
            <v>47.556617184827459</v>
          </cell>
          <cell r="G12">
            <v>47.556617184827459</v>
          </cell>
          <cell r="H12">
            <v>47.232357990123283</v>
          </cell>
          <cell r="I12">
            <v>41.499725182554641</v>
          </cell>
          <cell r="J12">
            <v>41.678901326945656</v>
          </cell>
        </row>
        <row r="13">
          <cell r="A13" t="str">
            <v>Single men leisure</v>
          </cell>
          <cell r="B13">
            <v>75.088128078722548</v>
          </cell>
          <cell r="C13">
            <v>75.088128078722548</v>
          </cell>
          <cell r="D13">
            <v>74.350400872082531</v>
          </cell>
          <cell r="E13">
            <v>69.100999235900929</v>
          </cell>
          <cell r="F13">
            <v>68.778762235508964</v>
          </cell>
          <cell r="G13">
            <v>68.778762235508964</v>
          </cell>
          <cell r="H13">
            <v>69.096305051806084</v>
          </cell>
          <cell r="I13">
            <v>74.71186248505758</v>
          </cell>
          <cell r="J13">
            <v>75.088128078722548</v>
          </cell>
        </row>
        <row r="14">
          <cell r="A14" t="str">
            <v>Married women consumption</v>
          </cell>
          <cell r="B14">
            <v>0.83139738721992562</v>
          </cell>
          <cell r="C14">
            <v>0.78061706703640976</v>
          </cell>
          <cell r="D14">
            <v>0.71188200544984848</v>
          </cell>
          <cell r="E14">
            <v>0.33953544897522486</v>
          </cell>
          <cell r="F14">
            <v>0.30876247735155948</v>
          </cell>
          <cell r="G14">
            <v>0.33663705431696878</v>
          </cell>
          <cell r="H14">
            <v>0.32968854336878639</v>
          </cell>
          <cell r="I14">
            <v>0.74555937593120025</v>
          </cell>
          <cell r="J14">
            <v>0.83139738721992562</v>
          </cell>
        </row>
        <row r="15">
          <cell r="A15" t="str">
            <v>Married men consumption</v>
          </cell>
          <cell r="B15">
            <v>1.0801883449723286</v>
          </cell>
          <cell r="C15">
            <v>1.1221395129415666</v>
          </cell>
          <cell r="D15">
            <v>0.93332364418572622</v>
          </cell>
          <cell r="E15">
            <v>0.40184377729789178</v>
          </cell>
          <cell r="F15">
            <v>0.41070987882986693</v>
          </cell>
          <cell r="G15">
            <v>0.38355332239887974</v>
          </cell>
          <cell r="H15">
            <v>0.43251284475738394</v>
          </cell>
          <cell r="I15">
            <v>1.1015756257360634</v>
          </cell>
          <cell r="J15">
            <v>1.0801883449723286</v>
          </cell>
        </row>
        <row r="16">
          <cell r="A16" t="str">
            <v>Average wife Pareto weight</v>
          </cell>
          <cell r="B16">
            <v>0.43541600730866131</v>
          </cell>
          <cell r="C16">
            <v>0.40416575550487793</v>
          </cell>
          <cell r="D16">
            <v>0.42074783179876457</v>
          </cell>
          <cell r="E16">
            <v>0.44911339243460779</v>
          </cell>
          <cell r="F16">
            <v>0.41362178888735385</v>
          </cell>
          <cell r="G16">
            <v>0.46108090694828291</v>
          </cell>
          <cell r="H16">
            <v>0.42250986267992752</v>
          </cell>
          <cell r="I16">
            <v>0.3962955634635329</v>
          </cell>
          <cell r="J16">
            <v>0.43541600730866131</v>
          </cell>
        </row>
        <row r="17">
          <cell r="A17" t="str">
            <v>Assortative mating measure</v>
          </cell>
          <cell r="B17">
            <v>1.5212290907586623</v>
          </cell>
          <cell r="C17">
            <v>1.4841564951902175</v>
          </cell>
          <cell r="D17">
            <v>1.4446388158746497</v>
          </cell>
          <cell r="E17">
            <v>1.4523415905694743</v>
          </cell>
          <cell r="F17">
            <v>1.4658693539407763</v>
          </cell>
          <cell r="G17">
            <v>1.4757231813392302</v>
          </cell>
          <cell r="H17">
            <v>1.5437032088000218</v>
          </cell>
          <cell r="I17">
            <v>1.5343970132806883</v>
          </cell>
          <cell r="J17">
            <v>1.5212290907586623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Statistic</v>
          </cell>
        </row>
        <row r="2">
          <cell r="A2" t="str">
            <v>Married women housework</v>
          </cell>
        </row>
        <row r="3">
          <cell r="A3" t="str">
            <v>Married women paid work</v>
          </cell>
        </row>
        <row r="4">
          <cell r="A4" t="str">
            <v>Married women leisure</v>
          </cell>
        </row>
        <row r="5">
          <cell r="A5" t="str">
            <v>Married men housework</v>
          </cell>
        </row>
        <row r="6">
          <cell r="A6" t="str">
            <v>Married men paid work</v>
          </cell>
        </row>
        <row r="7">
          <cell r="A7" t="str">
            <v>Married men leisure</v>
          </cell>
        </row>
        <row r="9">
          <cell r="C9">
            <v>-0.44103955986818122</v>
          </cell>
          <cell r="D9">
            <v>-0.52248201118409576</v>
          </cell>
          <cell r="E9">
            <v>-1</v>
          </cell>
        </row>
        <row r="10">
          <cell r="C10">
            <v>-1.0515356047001365</v>
          </cell>
          <cell r="D10">
            <v>4.3573234161964944E-2</v>
          </cell>
          <cell r="E10">
            <v>-1</v>
          </cell>
        </row>
        <row r="11">
          <cell r="C11">
            <v>1.042698247830695</v>
          </cell>
          <cell r="D11">
            <v>-4.5722577008703504E-2</v>
          </cell>
          <cell r="E11">
            <v>1</v>
          </cell>
        </row>
        <row r="12">
          <cell r="C12">
            <v>-0.96976247841577901</v>
          </cell>
          <cell r="D12">
            <v>2.0255296119415167</v>
          </cell>
          <cell r="E12">
            <v>1</v>
          </cell>
        </row>
        <row r="13">
          <cell r="C13">
            <v>1.0434858367518789</v>
          </cell>
          <cell r="D13">
            <v>-4.7523773853296716E-2</v>
          </cell>
          <cell r="E13">
            <v>1</v>
          </cell>
        </row>
        <row r="14">
          <cell r="C14">
            <v>-1.0454425527318196</v>
          </cell>
          <cell r="D14">
            <v>4.2066553574291114E-2</v>
          </cell>
          <cell r="E14">
            <v>-1</v>
          </cell>
        </row>
      </sheetData>
      <sheetData sheetId="25">
        <row r="1">
          <cell r="A1" t="str">
            <v>Statistic</v>
          </cell>
        </row>
        <row r="2">
          <cell r="A2" t="str">
            <v>Married women housework</v>
          </cell>
        </row>
        <row r="3">
          <cell r="A3" t="str">
            <v>Married women paid work</v>
          </cell>
        </row>
        <row r="4">
          <cell r="A4" t="str">
            <v>Married women leisure</v>
          </cell>
        </row>
        <row r="5">
          <cell r="A5" t="str">
            <v>Married men housework</v>
          </cell>
        </row>
        <row r="6">
          <cell r="A6" t="str">
            <v>Married men paid work</v>
          </cell>
        </row>
        <row r="7">
          <cell r="A7" t="str">
            <v>Married men leisure</v>
          </cell>
        </row>
        <row r="9">
          <cell r="C9">
            <v>0.82657842853525754</v>
          </cell>
          <cell r="D9">
            <v>0.13720144992678565</v>
          </cell>
          <cell r="E9">
            <v>1</v>
          </cell>
        </row>
        <row r="10">
          <cell r="C10">
            <v>1.0777682868589304</v>
          </cell>
          <cell r="D10">
            <v>-8.0142928501891961E-2</v>
          </cell>
          <cell r="E10">
            <v>1</v>
          </cell>
        </row>
        <row r="11">
          <cell r="C11">
            <v>-1.0727724336335636</v>
          </cell>
          <cell r="D11">
            <v>6.4774738833333109E-2</v>
          </cell>
          <cell r="E11">
            <v>-1</v>
          </cell>
        </row>
        <row r="12">
          <cell r="C12">
            <v>-0.9565021091456456</v>
          </cell>
          <cell r="D12">
            <v>4.6807434913335166E-3</v>
          </cell>
          <cell r="E12">
            <v>-1</v>
          </cell>
        </row>
        <row r="13">
          <cell r="C13">
            <v>-1.0571280373321914</v>
          </cell>
          <cell r="D13">
            <v>5.2347153780334908E-2</v>
          </cell>
          <cell r="E13">
            <v>-1</v>
          </cell>
        </row>
        <row r="14">
          <cell r="C14">
            <v>1.0526086171244537</v>
          </cell>
          <cell r="D14">
            <v>-5.4817971096426873E-2</v>
          </cell>
          <cell r="E14">
            <v>1</v>
          </cell>
        </row>
      </sheetData>
      <sheetData sheetId="26">
        <row r="1">
          <cell r="A1" t="str">
            <v>Statistic</v>
          </cell>
        </row>
        <row r="2">
          <cell r="A2" t="str">
            <v>Married women housework</v>
          </cell>
          <cell r="B2">
            <v>15.055941696470192</v>
          </cell>
          <cell r="C2">
            <v>14.97428776580575</v>
          </cell>
        </row>
        <row r="3">
          <cell r="A3" t="str">
            <v>Married women paid work</v>
          </cell>
          <cell r="B3">
            <v>31.586802937562815</v>
          </cell>
          <cell r="C3">
            <v>28.896411758779571</v>
          </cell>
        </row>
        <row r="4">
          <cell r="A4" t="str">
            <v>Married women leisure</v>
          </cell>
          <cell r="B4">
            <v>71.357255365966992</v>
          </cell>
          <cell r="C4">
            <v>74.129300475414681</v>
          </cell>
        </row>
        <row r="5">
          <cell r="A5" t="str">
            <v>Married men housework</v>
          </cell>
          <cell r="B5">
            <v>2.5608797227160678</v>
          </cell>
          <cell r="C5">
            <v>2.5841932656658071</v>
          </cell>
        </row>
        <row r="6">
          <cell r="A6" t="str">
            <v>Married men paid work</v>
          </cell>
          <cell r="B6">
            <v>45.421442751650751</v>
          </cell>
          <cell r="C6">
            <v>47.806255031711729</v>
          </cell>
        </row>
        <row r="7">
          <cell r="A7" t="str">
            <v>Married men leisure</v>
          </cell>
          <cell r="B7">
            <v>70.017677525633175</v>
          </cell>
          <cell r="C7">
            <v>67.609551702622454</v>
          </cell>
        </row>
        <row r="8">
          <cell r="A8" t="str">
            <v>Single women housework</v>
          </cell>
          <cell r="B8">
            <v>5.5414734867795463</v>
          </cell>
          <cell r="C8">
            <v>5.5414734867795463</v>
          </cell>
        </row>
        <row r="9">
          <cell r="A9" t="str">
            <v>Single women paid work</v>
          </cell>
          <cell r="B9">
            <v>43.308493373635066</v>
          </cell>
          <cell r="C9">
            <v>43.308493373635066</v>
          </cell>
        </row>
        <row r="10">
          <cell r="A10" t="str">
            <v>Single women leisure</v>
          </cell>
          <cell r="B10">
            <v>69.150033139585403</v>
          </cell>
          <cell r="C10">
            <v>69.150033139585403</v>
          </cell>
        </row>
        <row r="11">
          <cell r="A11" t="str">
            <v>Single men housework</v>
          </cell>
          <cell r="B11">
            <v>1.2329723526688237</v>
          </cell>
          <cell r="C11">
            <v>1.2329723526688237</v>
          </cell>
        </row>
        <row r="12">
          <cell r="A12" t="str">
            <v>Single men paid work</v>
          </cell>
          <cell r="B12">
            <v>41.678901326945656</v>
          </cell>
          <cell r="C12">
            <v>41.678901326945656</v>
          </cell>
        </row>
        <row r="13">
          <cell r="A13" t="str">
            <v>Single men leisure</v>
          </cell>
          <cell r="B13">
            <v>75.088128078722548</v>
          </cell>
          <cell r="C13">
            <v>75.088128078722548</v>
          </cell>
        </row>
        <row r="14">
          <cell r="A14" t="str">
            <v>Married women consumption</v>
          </cell>
          <cell r="B14">
            <v>0.83139738721992562</v>
          </cell>
          <cell r="C14">
            <v>0.87100484741606055</v>
          </cell>
        </row>
        <row r="15">
          <cell r="A15" t="str">
            <v>Married men consumption</v>
          </cell>
          <cell r="B15">
            <v>1.0801883449723286</v>
          </cell>
          <cell r="C15">
            <v>1.0467535263085581</v>
          </cell>
        </row>
        <row r="16">
          <cell r="A16" t="str">
            <v>Average wife Pareto weight</v>
          </cell>
          <cell r="B16">
            <v>0.43541600730866131</v>
          </cell>
          <cell r="C16">
            <v>0.45934031827552951</v>
          </cell>
        </row>
        <row r="17">
          <cell r="A17" t="str">
            <v>Assortative mating measure</v>
          </cell>
          <cell r="B17">
            <v>1.5212290907586623</v>
          </cell>
          <cell r="C17">
            <v>1.5543388873828627</v>
          </cell>
        </row>
      </sheetData>
      <sheetData sheetId="27">
        <row r="1">
          <cell r="A1" t="str">
            <v>Statistic</v>
          </cell>
        </row>
        <row r="2">
          <cell r="A2" t="str">
            <v>Married women housework</v>
          </cell>
          <cell r="B2">
            <v>11.269258454442024</v>
          </cell>
          <cell r="C2">
            <v>15.055941696470192</v>
          </cell>
          <cell r="D2">
            <v>13.87094218338194</v>
          </cell>
        </row>
        <row r="3">
          <cell r="A3" t="str">
            <v>Married women paid work</v>
          </cell>
          <cell r="B3">
            <v>35.866667568683624</v>
          </cell>
          <cell r="C3">
            <v>31.586802937562815</v>
          </cell>
          <cell r="D3">
            <v>32.591910562670677</v>
          </cell>
        </row>
        <row r="4">
          <cell r="A4" t="str">
            <v>Married women leisure</v>
          </cell>
          <cell r="B4">
            <v>70.864076614379883</v>
          </cell>
          <cell r="C4">
            <v>71.357255365966992</v>
          </cell>
          <cell r="D4">
            <v>71.537147253947396</v>
          </cell>
        </row>
        <row r="5">
          <cell r="A5" t="str">
            <v>Married men housework</v>
          </cell>
          <cell r="B5">
            <v>2.6989147923886776</v>
          </cell>
          <cell r="C5">
            <v>2.5608797227160678</v>
          </cell>
          <cell r="D5">
            <v>3.147956779082568</v>
          </cell>
        </row>
        <row r="6">
          <cell r="A6" t="str">
            <v>Married men paid work</v>
          </cell>
          <cell r="B6">
            <v>47.510016620159149</v>
          </cell>
          <cell r="C6">
            <v>45.421442751650751</v>
          </cell>
          <cell r="D6">
            <v>44.604673352326728</v>
          </cell>
        </row>
        <row r="7">
          <cell r="A7" t="str">
            <v>Married men leisure</v>
          </cell>
          <cell r="B7">
            <v>67.79106616973877</v>
          </cell>
          <cell r="C7">
            <v>70.017677525633175</v>
          </cell>
          <cell r="D7">
            <v>70.247369868590724</v>
          </cell>
        </row>
        <row r="8">
          <cell r="A8" t="str">
            <v>Single women housework</v>
          </cell>
          <cell r="B8">
            <v>4.4950980395078659</v>
          </cell>
          <cell r="C8">
            <v>5.5414734867795463</v>
          </cell>
          <cell r="D8">
            <v>5.5775303064529043</v>
          </cell>
        </row>
        <row r="9">
          <cell r="A9" t="str">
            <v>Single women paid work</v>
          </cell>
          <cell r="B9">
            <v>45.063828706741333</v>
          </cell>
          <cell r="C9">
            <v>43.308493373635066</v>
          </cell>
          <cell r="D9">
            <v>42.750730696601252</v>
          </cell>
        </row>
        <row r="10">
          <cell r="A10" t="str">
            <v>Single women leisure</v>
          </cell>
          <cell r="B10">
            <v>68.441074132919312</v>
          </cell>
          <cell r="C10">
            <v>69.150033139585403</v>
          </cell>
          <cell r="D10">
            <v>69.671738996945834</v>
          </cell>
        </row>
        <row r="11">
          <cell r="A11" t="str">
            <v>Single men housework</v>
          </cell>
          <cell r="B11">
            <v>1.5884615536779165</v>
          </cell>
          <cell r="C11">
            <v>1.2329723526688237</v>
          </cell>
          <cell r="D11">
            <v>1.2329723526688237</v>
          </cell>
        </row>
        <row r="12">
          <cell r="A12" t="str">
            <v>Single men paid work</v>
          </cell>
          <cell r="B12">
            <v>42.725001335144043</v>
          </cell>
          <cell r="C12">
            <v>41.678901326945656</v>
          </cell>
          <cell r="D12">
            <v>41.678901326945656</v>
          </cell>
        </row>
        <row r="13">
          <cell r="A13" t="str">
            <v>Single men leisure</v>
          </cell>
          <cell r="B13">
            <v>73.686538100242615</v>
          </cell>
          <cell r="C13">
            <v>75.088128078722548</v>
          </cell>
          <cell r="D13">
            <v>75.088128078722548</v>
          </cell>
        </row>
        <row r="14">
          <cell r="A14" t="str">
            <v>Married women consumption</v>
          </cell>
          <cell r="C14">
            <v>0.83139738721992562</v>
          </cell>
          <cell r="D14">
            <v>0.89924979562077767</v>
          </cell>
        </row>
        <row r="15">
          <cell r="A15" t="str">
            <v>Married men consumption</v>
          </cell>
          <cell r="C15">
            <v>1.0801883449723286</v>
          </cell>
          <cell r="D15">
            <v>1.084102424366421</v>
          </cell>
        </row>
        <row r="16">
          <cell r="A16" t="str">
            <v>Average wife Pareto weight</v>
          </cell>
          <cell r="C16">
            <v>0.43541600730866131</v>
          </cell>
          <cell r="D16">
            <v>0.45876164857784996</v>
          </cell>
        </row>
        <row r="17">
          <cell r="A17" t="str">
            <v>Assortative mating measure</v>
          </cell>
          <cell r="B17">
            <v>1.6263232677513089</v>
          </cell>
          <cell r="C17">
            <v>1.5212290907586623</v>
          </cell>
          <cell r="D17">
            <v>1.5220423441131625</v>
          </cell>
        </row>
      </sheetData>
      <sheetData sheetId="28">
        <row r="1">
          <cell r="A1" t="str">
            <v>Statistic</v>
          </cell>
        </row>
        <row r="2">
          <cell r="A2" t="str">
            <v>Married women housework</v>
          </cell>
          <cell r="B2">
            <v>15.055941696470192</v>
          </cell>
          <cell r="C2">
            <v>11.823760258842647</v>
          </cell>
        </row>
        <row r="3">
          <cell r="A3" t="str">
            <v>Married women paid work</v>
          </cell>
          <cell r="B3">
            <v>31.586802937562815</v>
          </cell>
          <cell r="C3">
            <v>34.371553532026994</v>
          </cell>
        </row>
        <row r="4">
          <cell r="A4" t="str">
            <v>Married women leisure</v>
          </cell>
          <cell r="B4">
            <v>71.357255365966992</v>
          </cell>
          <cell r="C4">
            <v>71.804686209130352</v>
          </cell>
        </row>
        <row r="5">
          <cell r="A5" t="str">
            <v>Married men housework</v>
          </cell>
          <cell r="B5">
            <v>2.5608797227160678</v>
          </cell>
          <cell r="C5">
            <v>4.5017401677953544</v>
          </cell>
        </row>
        <row r="6">
          <cell r="A6" t="str">
            <v>Married men paid work</v>
          </cell>
          <cell r="B6">
            <v>45.421442751650751</v>
          </cell>
          <cell r="C6">
            <v>42.81327663289229</v>
          </cell>
        </row>
        <row r="7">
          <cell r="A7" t="str">
            <v>Married men leisure</v>
          </cell>
          <cell r="B7">
            <v>70.017677525633175</v>
          </cell>
          <cell r="C7">
            <v>70.684983199312356</v>
          </cell>
        </row>
        <row r="8">
          <cell r="A8" t="str">
            <v>Single women housework</v>
          </cell>
          <cell r="B8">
            <v>5.5414734867795463</v>
          </cell>
          <cell r="C8">
            <v>5.640543871756293</v>
          </cell>
        </row>
        <row r="9">
          <cell r="A9" t="str">
            <v>Single women paid work</v>
          </cell>
          <cell r="B9">
            <v>43.308493373635066</v>
          </cell>
          <cell r="C9">
            <v>41.772024286130289</v>
          </cell>
        </row>
        <row r="10">
          <cell r="A10" t="str">
            <v>Single women leisure</v>
          </cell>
          <cell r="B10">
            <v>69.150033139585403</v>
          </cell>
          <cell r="C10">
            <v>70.587431842113432</v>
          </cell>
        </row>
        <row r="11">
          <cell r="A11" t="str">
            <v>Single men housework</v>
          </cell>
          <cell r="B11">
            <v>1.2329723526688237</v>
          </cell>
          <cell r="C11">
            <v>1.2329723526688237</v>
          </cell>
        </row>
        <row r="12">
          <cell r="A12" t="str">
            <v>Single men paid work</v>
          </cell>
          <cell r="B12">
            <v>41.678901326945656</v>
          </cell>
          <cell r="C12">
            <v>41.678901326945656</v>
          </cell>
        </row>
        <row r="13">
          <cell r="A13" t="str">
            <v>Single men leisure</v>
          </cell>
          <cell r="B13">
            <v>75.088128078722548</v>
          </cell>
          <cell r="C13">
            <v>75.088128078722548</v>
          </cell>
        </row>
        <row r="14">
          <cell r="A14" t="str">
            <v>Married women consumption</v>
          </cell>
          <cell r="B14">
            <v>0.83139738721992562</v>
          </cell>
          <cell r="C14">
            <v>1.0413125893717601</v>
          </cell>
        </row>
        <row r="15">
          <cell r="A15" t="str">
            <v>Married men consumption</v>
          </cell>
          <cell r="B15">
            <v>1.0801883449723286</v>
          </cell>
          <cell r="C15">
            <v>1.0923289633076667</v>
          </cell>
        </row>
        <row r="16">
          <cell r="A16" t="str">
            <v>Average wife Pareto weight</v>
          </cell>
          <cell r="B16">
            <v>0.43541600730866131</v>
          </cell>
          <cell r="C16">
            <v>0.50135982411617142</v>
          </cell>
        </row>
        <row r="17">
          <cell r="A17" t="str">
            <v>Assortative mating measure</v>
          </cell>
          <cell r="B17">
            <v>1.5212290907586623</v>
          </cell>
          <cell r="C17">
            <v>1.5237405156753381</v>
          </cell>
        </row>
      </sheetData>
      <sheetData sheetId="29">
        <row r="2">
          <cell r="A2">
            <v>0.96</v>
          </cell>
          <cell r="B2">
            <v>2.0408163265306121E-2</v>
          </cell>
          <cell r="C2">
            <v>6.6666666666666666E-2</v>
          </cell>
          <cell r="D2">
            <v>1.25</v>
          </cell>
          <cell r="E2">
            <v>0.95</v>
          </cell>
          <cell r="F2">
            <v>0.33</v>
          </cell>
        </row>
      </sheetData>
      <sheetData sheetId="30">
        <row r="1">
          <cell r="A1">
            <v>0.58011506751020248</v>
          </cell>
        </row>
        <row r="2">
          <cell r="A2">
            <v>0.39060813846038428</v>
          </cell>
        </row>
        <row r="3">
          <cell r="A3">
            <v>0.56968596044737763</v>
          </cell>
        </row>
        <row r="4">
          <cell r="A4">
            <v>3.9705901092238149E-2</v>
          </cell>
        </row>
        <row r="5">
          <cell r="A5">
            <v>0.38685809876938698</v>
          </cell>
        </row>
        <row r="6">
          <cell r="A6">
            <v>0.60728611525244747</v>
          </cell>
        </row>
        <row r="7">
          <cell r="A7">
            <v>5.8557859781655924E-3</v>
          </cell>
        </row>
      </sheetData>
      <sheetData sheetId="31">
        <row r="1">
          <cell r="A1">
            <v>0.328125</v>
          </cell>
          <cell r="B1">
            <v>0.46872082352638245</v>
          </cell>
          <cell r="C1">
            <v>0.13647343218326569</v>
          </cell>
          <cell r="D1">
            <v>0.17768594622612</v>
          </cell>
        </row>
        <row r="2">
          <cell r="A2">
            <v>0.6271701455116272</v>
          </cell>
          <cell r="B2">
            <v>0.49439775943756104</v>
          </cell>
          <cell r="C2">
            <v>0.57850241661071777</v>
          </cell>
          <cell r="D2">
            <v>0.51239669322967529</v>
          </cell>
        </row>
        <row r="3">
          <cell r="A3">
            <v>4.47048619389534E-2</v>
          </cell>
          <cell r="B3">
            <v>3.6881420761346817E-2</v>
          </cell>
          <cell r="C3">
            <v>0.28502416610717773</v>
          </cell>
          <cell r="D3">
            <v>0.30991736054420471</v>
          </cell>
        </row>
      </sheetData>
      <sheetData sheetId="32">
        <row r="1">
          <cell r="A1">
            <v>1</v>
          </cell>
          <cell r="B1">
            <v>0.83328397986378444</v>
          </cell>
          <cell r="C1">
            <v>2.3502775850104096</v>
          </cell>
          <cell r="D1">
            <v>1.7665768897231384</v>
          </cell>
        </row>
        <row r="2">
          <cell r="A2">
            <v>1.0643650242886884</v>
          </cell>
          <cell r="B2">
            <v>0.88691832346709187</v>
          </cell>
          <cell r="C2">
            <v>2.8782095766828593</v>
          </cell>
          <cell r="D2">
            <v>2.1633948918953916</v>
          </cell>
        </row>
        <row r="3">
          <cell r="A3">
            <v>1.2862595419847329</v>
          </cell>
          <cell r="B3">
            <v>1.0718194702828068</v>
          </cell>
          <cell r="C3">
            <v>4.3733518390006942</v>
          </cell>
          <cell r="D3">
            <v>3.2872126844423764</v>
          </cell>
        </row>
      </sheetData>
      <sheetData sheetId="33">
        <row r="2">
          <cell r="A2">
            <v>1.0719257593154907</v>
          </cell>
          <cell r="B2">
            <v>1.1387362480163574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8FF0-483D-4375-A897-7BAA74C5AC30}">
  <dimension ref="B2:L42"/>
  <sheetViews>
    <sheetView topLeftCell="A25" workbookViewId="0">
      <selection activeCell="N36" sqref="N36"/>
    </sheetView>
  </sheetViews>
  <sheetFormatPr defaultRowHeight="14.5" x14ac:dyDescent="0.35"/>
  <cols>
    <col min="2" max="2" width="20" bestFit="1" customWidth="1"/>
    <col min="9" max="9" width="11.6328125" bestFit="1" customWidth="1"/>
    <col min="10" max="10" width="11.90625" bestFit="1" customWidth="1"/>
  </cols>
  <sheetData>
    <row r="2" spans="2:11" x14ac:dyDescent="0.35">
      <c r="C2" s="70" t="s">
        <v>69</v>
      </c>
      <c r="D2" s="70"/>
      <c r="E2" s="70" t="s">
        <v>72</v>
      </c>
      <c r="F2" s="70"/>
      <c r="G2" s="70" t="s">
        <v>76</v>
      </c>
      <c r="H2" s="70"/>
    </row>
    <row r="3" spans="2:11" x14ac:dyDescent="0.35">
      <c r="C3" s="70" t="s">
        <v>70</v>
      </c>
      <c r="D3" s="70"/>
      <c r="E3" s="70" t="s">
        <v>75</v>
      </c>
      <c r="F3" s="70"/>
      <c r="G3" s="70" t="s">
        <v>77</v>
      </c>
      <c r="H3" s="70"/>
    </row>
    <row r="4" spans="2:11" x14ac:dyDescent="0.35">
      <c r="B4" t="s">
        <v>71</v>
      </c>
      <c r="C4">
        <v>1992</v>
      </c>
      <c r="D4">
        <v>2007</v>
      </c>
      <c r="E4" t="s">
        <v>73</v>
      </c>
      <c r="F4" t="s">
        <v>74</v>
      </c>
      <c r="G4">
        <v>1992</v>
      </c>
      <c r="H4">
        <v>2007</v>
      </c>
    </row>
    <row r="5" spans="2:11" x14ac:dyDescent="0.35">
      <c r="B5" t="s">
        <v>64</v>
      </c>
      <c r="C5">
        <v>6193</v>
      </c>
      <c r="D5">
        <v>18695</v>
      </c>
      <c r="E5" s="36">
        <v>2.0190000000000001</v>
      </c>
      <c r="F5" s="36">
        <v>7.5999999999999998E-2</v>
      </c>
      <c r="G5" s="36">
        <v>1</v>
      </c>
      <c r="H5" s="36">
        <v>1</v>
      </c>
      <c r="J5" s="37"/>
      <c r="K5" s="37"/>
    </row>
    <row r="6" spans="2:11" x14ac:dyDescent="0.35">
      <c r="B6" t="s">
        <v>65</v>
      </c>
      <c r="G6" s="36"/>
      <c r="H6" s="36"/>
      <c r="J6" s="37"/>
      <c r="K6" s="37"/>
    </row>
    <row r="7" spans="2:11" x14ac:dyDescent="0.35">
      <c r="B7" t="s">
        <v>49</v>
      </c>
      <c r="C7">
        <v>5764</v>
      </c>
      <c r="D7">
        <v>13547</v>
      </c>
      <c r="E7" s="36">
        <v>1.35</v>
      </c>
      <c r="F7" s="36">
        <v>5.8999999999999997E-2</v>
      </c>
      <c r="G7" s="36">
        <v>0.41899999999999998</v>
      </c>
      <c r="H7" s="36">
        <v>0.25700000000000001</v>
      </c>
      <c r="J7" s="37"/>
      <c r="K7" s="37"/>
    </row>
    <row r="8" spans="2:11" x14ac:dyDescent="0.35">
      <c r="B8" t="s">
        <v>63</v>
      </c>
      <c r="C8">
        <v>6135</v>
      </c>
      <c r="D8">
        <v>16590</v>
      </c>
      <c r="E8" s="36">
        <v>1.704</v>
      </c>
      <c r="F8" s="36">
        <v>6.9000000000000006E-2</v>
      </c>
      <c r="G8" s="36">
        <v>0.41399999999999998</v>
      </c>
      <c r="H8" s="36">
        <v>0.40699999999999997</v>
      </c>
      <c r="J8" s="37"/>
      <c r="K8" s="37"/>
    </row>
    <row r="9" spans="2:11" x14ac:dyDescent="0.35">
      <c r="B9" t="s">
        <v>51</v>
      </c>
      <c r="C9">
        <v>7414</v>
      </c>
      <c r="D9">
        <v>25208</v>
      </c>
      <c r="E9" s="36">
        <v>2.4</v>
      </c>
      <c r="F9" s="36">
        <v>8.5000000000000006E-2</v>
      </c>
      <c r="G9" s="36">
        <v>0.16700000000000001</v>
      </c>
      <c r="H9" s="36">
        <v>0.33600000000000002</v>
      </c>
      <c r="J9" s="37"/>
      <c r="K9" s="37"/>
    </row>
    <row r="10" spans="2:11" x14ac:dyDescent="0.35">
      <c r="B10" t="s">
        <v>66</v>
      </c>
      <c r="G10" s="36"/>
      <c r="H10" s="36"/>
      <c r="J10" s="37"/>
      <c r="K10" s="37"/>
    </row>
    <row r="11" spans="2:11" x14ac:dyDescent="0.35">
      <c r="B11" t="s">
        <v>67</v>
      </c>
      <c r="C11">
        <v>6754</v>
      </c>
      <c r="D11">
        <v>21111</v>
      </c>
      <c r="E11" s="36">
        <v>2.1259999999999999</v>
      </c>
      <c r="F11" s="36">
        <v>7.9000000000000001E-2</v>
      </c>
      <c r="G11" s="36">
        <v>0.502</v>
      </c>
      <c r="H11" s="36">
        <v>0.53900000000000003</v>
      </c>
      <c r="J11" s="16">
        <f>C12/C11</f>
        <v>0.83328397986378444</v>
      </c>
      <c r="K11" s="16">
        <f>D12/D11</f>
        <v>0.7516460612950594</v>
      </c>
    </row>
    <row r="12" spans="2:11" x14ac:dyDescent="0.35">
      <c r="B12" t="s">
        <v>68</v>
      </c>
      <c r="C12">
        <v>5628</v>
      </c>
      <c r="D12">
        <v>15868</v>
      </c>
      <c r="E12" s="36">
        <v>1.82</v>
      </c>
      <c r="F12" s="36">
        <v>7.1999999999999995E-2</v>
      </c>
      <c r="G12" s="36">
        <v>0.498</v>
      </c>
      <c r="H12" s="36">
        <v>0.46100000000000002</v>
      </c>
      <c r="J12" s="37"/>
      <c r="K12" s="37"/>
    </row>
    <row r="15" spans="2:11" x14ac:dyDescent="0.35">
      <c r="B15" s="32"/>
      <c r="C15" s="74" t="s">
        <v>69</v>
      </c>
      <c r="D15" s="74"/>
      <c r="E15" s="74" t="s">
        <v>72</v>
      </c>
      <c r="F15" s="74"/>
    </row>
    <row r="16" spans="2:11" x14ac:dyDescent="0.35">
      <c r="B16" s="11"/>
      <c r="C16" s="72" t="s">
        <v>70</v>
      </c>
      <c r="D16" s="72"/>
      <c r="E16" s="73" t="s">
        <v>75</v>
      </c>
      <c r="F16" s="73"/>
    </row>
    <row r="17" spans="2:12" x14ac:dyDescent="0.35">
      <c r="B17" s="9" t="s">
        <v>78</v>
      </c>
      <c r="C17" s="9">
        <v>1992</v>
      </c>
      <c r="D17" s="9">
        <v>2007</v>
      </c>
      <c r="E17" s="9" t="s">
        <v>73</v>
      </c>
      <c r="F17" s="9" t="s">
        <v>74</v>
      </c>
    </row>
    <row r="18" spans="2:12" x14ac:dyDescent="0.35">
      <c r="B18" s="39" t="s">
        <v>64</v>
      </c>
      <c r="C18" s="11">
        <f>C5</f>
        <v>6193</v>
      </c>
      <c r="D18" s="11">
        <f>D5</f>
        <v>18695</v>
      </c>
      <c r="E18" s="40">
        <f>(D18/C18)-1</f>
        <v>2.0187308251251412</v>
      </c>
      <c r="F18" s="40">
        <f>(D18/C18)^(1/15)-1</f>
        <v>7.6436195521134787E-2</v>
      </c>
    </row>
    <row r="19" spans="2:12" x14ac:dyDescent="0.35">
      <c r="B19" s="11"/>
      <c r="C19" s="11"/>
      <c r="D19" s="11"/>
      <c r="E19" s="41"/>
      <c r="F19" s="41"/>
    </row>
    <row r="20" spans="2:12" x14ac:dyDescent="0.35">
      <c r="B20" s="11" t="s">
        <v>79</v>
      </c>
      <c r="C20" s="11"/>
      <c r="D20" s="11"/>
      <c r="E20" s="41"/>
      <c r="F20" s="41"/>
    </row>
    <row r="21" spans="2:12" x14ac:dyDescent="0.35">
      <c r="B21" s="11" t="s">
        <v>80</v>
      </c>
      <c r="C21" s="11">
        <f>C7</f>
        <v>5764</v>
      </c>
      <c r="D21" s="11">
        <f>D7</f>
        <v>13547</v>
      </c>
      <c r="E21" s="40">
        <f>(D21/C21)-1</f>
        <v>1.3502775850104096</v>
      </c>
      <c r="F21" s="40">
        <f>(D21/C21)^(1/15)-1</f>
        <v>5.8622882650978703E-2</v>
      </c>
    </row>
    <row r="22" spans="2:12" x14ac:dyDescent="0.35">
      <c r="B22" s="11" t="s">
        <v>81</v>
      </c>
      <c r="C22" s="11">
        <f t="shared" ref="C22:D22" si="0">C8</f>
        <v>6135</v>
      </c>
      <c r="D22" s="11">
        <f t="shared" si="0"/>
        <v>16590</v>
      </c>
      <c r="E22" s="40">
        <f>(D22/C22)-1</f>
        <v>1.704156479217604</v>
      </c>
      <c r="F22" s="40">
        <f>(D22/C22)^(1/15)-1</f>
        <v>6.8567893890693288E-2</v>
      </c>
    </row>
    <row r="23" spans="2:12" x14ac:dyDescent="0.35">
      <c r="B23" s="39" t="s">
        <v>82</v>
      </c>
      <c r="C23" s="11">
        <f t="shared" ref="C23:D23" si="1">C9</f>
        <v>7414</v>
      </c>
      <c r="D23" s="11">
        <f t="shared" si="1"/>
        <v>25208</v>
      </c>
      <c r="E23" s="40">
        <f>(D23/C23)-1</f>
        <v>2.4000539519827355</v>
      </c>
      <c r="F23" s="40">
        <f>(D23/C23)^(1/15)-1</f>
        <v>8.5006618146950652E-2</v>
      </c>
    </row>
    <row r="24" spans="2:12" x14ac:dyDescent="0.35">
      <c r="B24" s="11"/>
      <c r="C24" s="11"/>
      <c r="D24" s="11"/>
      <c r="E24" s="41"/>
      <c r="F24" s="41"/>
    </row>
    <row r="25" spans="2:12" x14ac:dyDescent="0.35">
      <c r="B25" s="39" t="s">
        <v>66</v>
      </c>
      <c r="C25" s="11"/>
      <c r="D25" s="11"/>
      <c r="E25" s="41"/>
      <c r="F25" s="41"/>
    </row>
    <row r="26" spans="2:12" x14ac:dyDescent="0.35">
      <c r="B26" s="39" t="s">
        <v>83</v>
      </c>
      <c r="C26" s="11">
        <f>C11</f>
        <v>6754</v>
      </c>
      <c r="D26" s="11">
        <f>D11</f>
        <v>21111</v>
      </c>
      <c r="E26" s="40">
        <f>(D26/C26)-1</f>
        <v>2.1257032869410719</v>
      </c>
      <c r="F26" s="40">
        <f>(D26/C26)^(1/15)-1</f>
        <v>7.8938068295929309E-2</v>
      </c>
    </row>
    <row r="27" spans="2:12" ht="15" thickBot="1" x14ac:dyDescent="0.4">
      <c r="B27" s="1" t="s">
        <v>68</v>
      </c>
      <c r="C27" s="1">
        <f>C12</f>
        <v>5628</v>
      </c>
      <c r="D27" s="1">
        <f>D12</f>
        <v>15868</v>
      </c>
      <c r="E27" s="42">
        <f>(D27/C27)-1</f>
        <v>1.8194740582800284</v>
      </c>
      <c r="F27" s="42">
        <f>(D27/C27)^(1/15)-1</f>
        <v>7.1546955903773801E-2</v>
      </c>
    </row>
    <row r="28" spans="2:12" ht="15" thickTop="1" x14ac:dyDescent="0.35"/>
    <row r="30" spans="2:12" x14ac:dyDescent="0.35">
      <c r="I30" s="32"/>
      <c r="J30" s="30" t="s">
        <v>87</v>
      </c>
      <c r="K30" s="71" t="s">
        <v>86</v>
      </c>
      <c r="L30" s="71"/>
    </row>
    <row r="31" spans="2:12" x14ac:dyDescent="0.35">
      <c r="I31" s="9" t="s">
        <v>78</v>
      </c>
      <c r="J31" s="29" t="s">
        <v>75</v>
      </c>
      <c r="K31" s="9">
        <v>1992</v>
      </c>
      <c r="L31" s="9">
        <v>1997</v>
      </c>
    </row>
    <row r="32" spans="2:12" x14ac:dyDescent="0.35">
      <c r="I32" s="11" t="s">
        <v>85</v>
      </c>
      <c r="J32" s="41">
        <f>F18</f>
        <v>7.6436195521134787E-2</v>
      </c>
      <c r="K32" s="11" t="s">
        <v>88</v>
      </c>
      <c r="L32" s="11" t="s">
        <v>88</v>
      </c>
    </row>
    <row r="33" spans="9:12" x14ac:dyDescent="0.35">
      <c r="I33" s="11"/>
      <c r="J33" s="41"/>
      <c r="K33" s="11"/>
      <c r="L33" s="11"/>
    </row>
    <row r="34" spans="9:12" x14ac:dyDescent="0.35">
      <c r="I34" s="46" t="s">
        <v>79</v>
      </c>
      <c r="J34" s="41"/>
      <c r="K34" s="11"/>
      <c r="L34" s="11"/>
    </row>
    <row r="35" spans="9:12" x14ac:dyDescent="0.35">
      <c r="I35" s="11" t="s">
        <v>80</v>
      </c>
      <c r="J35" s="41">
        <f>F21</f>
        <v>5.8622882650978703E-2</v>
      </c>
      <c r="K35" s="11" t="s">
        <v>88</v>
      </c>
      <c r="L35" s="11" t="s">
        <v>88</v>
      </c>
    </row>
    <row r="36" spans="9:12" x14ac:dyDescent="0.35">
      <c r="I36" s="11" t="s">
        <v>84</v>
      </c>
      <c r="J36" s="41">
        <f>F22</f>
        <v>6.8567893890693288E-2</v>
      </c>
      <c r="K36" s="38">
        <f>(C8/C$7)-1</f>
        <v>6.4365024288688399E-2</v>
      </c>
      <c r="L36" s="38">
        <f>(D8/D$7)-1</f>
        <v>0.22462537831254159</v>
      </c>
    </row>
    <row r="37" spans="9:12" x14ac:dyDescent="0.35">
      <c r="I37" s="11" t="s">
        <v>82</v>
      </c>
      <c r="J37" s="41">
        <f>F23</f>
        <v>8.5006618146950652E-2</v>
      </c>
      <c r="K37" s="38">
        <f>(C9/C$7)-1</f>
        <v>0.28625954198473291</v>
      </c>
      <c r="L37" s="38">
        <f>(D9/D$7)-1</f>
        <v>0.8607809847198642</v>
      </c>
    </row>
    <row r="38" spans="9:12" x14ac:dyDescent="0.35">
      <c r="I38" s="11"/>
      <c r="J38" s="41"/>
      <c r="K38" s="11"/>
      <c r="L38" s="11"/>
    </row>
    <row r="39" spans="9:12" x14ac:dyDescent="0.35">
      <c r="I39" s="46" t="s">
        <v>66</v>
      </c>
      <c r="J39" s="41"/>
      <c r="K39" s="11"/>
      <c r="L39" s="11"/>
    </row>
    <row r="40" spans="9:12" x14ac:dyDescent="0.35">
      <c r="I40" s="11" t="s">
        <v>68</v>
      </c>
      <c r="J40" s="41">
        <f>F27</f>
        <v>7.1546955903773801E-2</v>
      </c>
      <c r="K40" s="11" t="s">
        <v>88</v>
      </c>
      <c r="L40" s="11" t="s">
        <v>88</v>
      </c>
    </row>
    <row r="41" spans="9:12" ht="15" thickBot="1" x14ac:dyDescent="0.4">
      <c r="I41" s="1" t="s">
        <v>67</v>
      </c>
      <c r="J41" s="43">
        <f>F26</f>
        <v>7.8938068295929309E-2</v>
      </c>
      <c r="K41" s="15">
        <f>(C11/C12)-1</f>
        <v>0.20007107320540163</v>
      </c>
      <c r="L41" s="15">
        <f>(D11/D12)-1</f>
        <v>0.33041341063776164</v>
      </c>
    </row>
    <row r="42" spans="9:12" ht="15" thickTop="1" x14ac:dyDescent="0.35"/>
  </sheetData>
  <mergeCells count="11">
    <mergeCell ref="K30:L30"/>
    <mergeCell ref="C16:D16"/>
    <mergeCell ref="E16:F16"/>
    <mergeCell ref="C15:D15"/>
    <mergeCell ref="E15:F15"/>
    <mergeCell ref="C2:D2"/>
    <mergeCell ref="C3:D3"/>
    <mergeCell ref="E2:F2"/>
    <mergeCell ref="E3:F3"/>
    <mergeCell ref="G2:H2"/>
    <mergeCell ref="G3:H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27A7-FF3F-40D8-BBB6-BFEB941F5F5F}">
  <dimension ref="B2:M19"/>
  <sheetViews>
    <sheetView workbookViewId="0">
      <selection activeCell="B2" sqref="B2:J7"/>
    </sheetView>
  </sheetViews>
  <sheetFormatPr defaultRowHeight="14.5" x14ac:dyDescent="0.35"/>
  <cols>
    <col min="2" max="2" width="13.1796875" bestFit="1" customWidth="1"/>
  </cols>
  <sheetData>
    <row r="2" spans="2:13" x14ac:dyDescent="0.35">
      <c r="B2" s="77" t="s">
        <v>22</v>
      </c>
      <c r="C2" s="71" t="s">
        <v>21</v>
      </c>
      <c r="D2" s="71"/>
      <c r="E2" s="71"/>
      <c r="F2" s="71"/>
      <c r="G2" s="71"/>
      <c r="H2" s="71"/>
      <c r="I2" s="71"/>
      <c r="J2" s="71"/>
    </row>
    <row r="3" spans="2:13" x14ac:dyDescent="0.35">
      <c r="B3" s="85"/>
      <c r="C3" s="72" t="str">
        <f>B5</f>
        <v>Low skill</v>
      </c>
      <c r="D3" s="72"/>
      <c r="E3" s="10"/>
      <c r="F3" s="72" t="str">
        <f>B6</f>
        <v>Medium skill</v>
      </c>
      <c r="G3" s="72"/>
      <c r="H3" s="10"/>
      <c r="I3" s="72" t="str">
        <f>B7</f>
        <v>High skill</v>
      </c>
      <c r="J3" s="72"/>
    </row>
    <row r="4" spans="2:13" x14ac:dyDescent="0.35">
      <c r="B4" s="78"/>
      <c r="C4" s="8" t="s">
        <v>20</v>
      </c>
      <c r="D4" s="8" t="s">
        <v>19</v>
      </c>
      <c r="E4" s="8"/>
      <c r="F4" s="8" t="s">
        <v>20</v>
      </c>
      <c r="G4" s="8" t="s">
        <v>19</v>
      </c>
      <c r="H4" s="8"/>
      <c r="I4" s="8" t="s">
        <v>20</v>
      </c>
      <c r="J4" s="8" t="s">
        <v>19</v>
      </c>
    </row>
    <row r="5" spans="2:13" x14ac:dyDescent="0.35">
      <c r="B5" s="11" t="str">
        <f>'[1]ms_res_1990, sigma=1.25'!A2</f>
        <v>Low skill</v>
      </c>
      <c r="C5" s="24">
        <f>'[1]ms_res_1990, sigma=1.25'!B2</f>
        <v>0.25104853205512284</v>
      </c>
      <c r="D5" s="24">
        <f>'[1]ms_res_1990, sigma=1.25'!B5</f>
        <v>0.26279084409046988</v>
      </c>
      <c r="E5" s="24"/>
      <c r="F5" s="24">
        <f>'[1]ms_res_1990, sigma=1.25'!C2</f>
        <v>0.2468544038346315</v>
      </c>
      <c r="G5" s="24">
        <f>'[1]ms_res_1990, sigma=1.25'!C5</f>
        <v>0.20623064265216545</v>
      </c>
      <c r="H5" s="24"/>
      <c r="I5" s="24">
        <f>'[1]ms_res_1990, sigma=1.25'!D2</f>
        <v>5.9916117435590173E-3</v>
      </c>
      <c r="J5" s="24">
        <f>'[1]ms_res_1990, sigma=1.25'!D5</f>
        <v>4.0243675677778803E-3</v>
      </c>
      <c r="L5" s="31">
        <f>C5+F5+I5</f>
        <v>0.50389454763331332</v>
      </c>
      <c r="M5" s="31">
        <f>D5+G5+J5</f>
        <v>0.47304585431041318</v>
      </c>
    </row>
    <row r="6" spans="2:13" x14ac:dyDescent="0.35">
      <c r="B6" s="11" t="str">
        <f>'[1]ms_res_1990, sigma=1.25'!A3</f>
        <v>Medium skill</v>
      </c>
      <c r="C6" s="24">
        <f>'[1]ms_res_1990, sigma=1.25'!B3</f>
        <v>7.4295985620131816E-2</v>
      </c>
      <c r="D6" s="24">
        <f>'[1]ms_res_1990, sigma=1.25'!B6</f>
        <v>7.161003244219788E-2</v>
      </c>
      <c r="E6" s="24"/>
      <c r="F6" s="24">
        <f>'[1]ms_res_1990, sigma=1.25'!C3</f>
        <v>0.37088076692630317</v>
      </c>
      <c r="G6" s="24">
        <f>'[1]ms_res_1990, sigma=1.25'!C6</f>
        <v>0.39980242082699741</v>
      </c>
      <c r="H6" s="24"/>
      <c r="I6" s="24">
        <f>'[1]ms_res_1990, sigma=1.25'!D3</f>
        <v>2.2768124625524265E-2</v>
      </c>
      <c r="J6" s="24">
        <f>'[1]ms_res_1990, sigma=1.25'!D6</f>
        <v>2.204041995708814E-2</v>
      </c>
      <c r="L6" s="31">
        <f t="shared" ref="L6:M7" si="0">C6+F6+I6</f>
        <v>0.46794487717195921</v>
      </c>
      <c r="M6" s="31">
        <f t="shared" si="0"/>
        <v>0.49345287322628345</v>
      </c>
    </row>
    <row r="7" spans="2:13" ht="15" thickBot="1" x14ac:dyDescent="0.4">
      <c r="B7" s="1" t="str">
        <f>'[1]ms_res_1990, sigma=1.25'!A4</f>
        <v>High skill</v>
      </c>
      <c r="C7" s="25">
        <f>'[1]ms_res_1990, sigma=1.25'!B4</f>
        <v>5.9916117435590175E-4</v>
      </c>
      <c r="D7" s="25">
        <f>'[1]ms_res_1990, sigma=1.25'!B7</f>
        <v>7.8311640210261698E-4</v>
      </c>
      <c r="E7" s="25"/>
      <c r="F7" s="25">
        <f>'[1]ms_res_1990, sigma=1.25'!C4</f>
        <v>1.078490113840623E-2</v>
      </c>
      <c r="G7" s="25">
        <f>'[1]ms_res_1990, sigma=1.25'!C7</f>
        <v>1.292167417669045E-2</v>
      </c>
      <c r="H7" s="25"/>
      <c r="I7" s="25">
        <f>'[1]ms_res_1990, sigma=1.25'!D4</f>
        <v>1.6776512881965248E-2</v>
      </c>
      <c r="J7" s="25">
        <f>'[1]ms_res_1990, sigma=1.25'!D7</f>
        <v>1.9796481884510272E-2</v>
      </c>
      <c r="L7" s="31">
        <f t="shared" si="0"/>
        <v>2.816057519472738E-2</v>
      </c>
      <c r="M7" s="31">
        <f t="shared" si="0"/>
        <v>3.3501272463303339E-2</v>
      </c>
    </row>
    <row r="8" spans="2:13" ht="15" thickTop="1" x14ac:dyDescent="0.35"/>
    <row r="9" spans="2:13" x14ac:dyDescent="0.35">
      <c r="C9" s="31">
        <f>SUM(C5:C7)</f>
        <v>0.32594367884961051</v>
      </c>
      <c r="D9" s="31">
        <f>SUM(D5:D7)</f>
        <v>0.33518399293477036</v>
      </c>
      <c r="F9" s="31">
        <f>SUM(F5:F7)</f>
        <v>0.62852007189934089</v>
      </c>
      <c r="G9" s="31">
        <f>SUM(G5:G7)</f>
        <v>0.61895473765585329</v>
      </c>
      <c r="I9" s="31">
        <f>SUM(I5:I7)</f>
        <v>4.553624925104853E-2</v>
      </c>
      <c r="J9" s="31">
        <f>SUM(J5:J7)</f>
        <v>4.5861269409376293E-2</v>
      </c>
    </row>
    <row r="12" spans="2:13" x14ac:dyDescent="0.35">
      <c r="C12">
        <f>C$9*L5</f>
        <v>0.16424124260786244</v>
      </c>
      <c r="D12">
        <f>D$9*M5</f>
        <v>0.15855739828900395</v>
      </c>
      <c r="F12">
        <f>F$9*L5</f>
        <v>0.31670783730817592</v>
      </c>
      <c r="G12">
        <f>G$9*M5</f>
        <v>0.29279397265389079</v>
      </c>
      <c r="I12">
        <f>I$9*L5</f>
        <v>2.29454677172749E-2</v>
      </c>
      <c r="J12">
        <f>J$9*M5</f>
        <v>2.1694483367518426E-2</v>
      </c>
    </row>
    <row r="13" spans="2:13" x14ac:dyDescent="0.35">
      <c r="C13">
        <f t="shared" ref="C13:D13" si="1">C$9*L6</f>
        <v>0.15252367476425752</v>
      </c>
      <c r="D13">
        <f t="shared" si="1"/>
        <v>0.16539750437312073</v>
      </c>
      <c r="F13">
        <f t="shared" ref="F13:G13" si="2">F$9*L6</f>
        <v>0.29411274784504804</v>
      </c>
      <c r="G13">
        <f t="shared" si="2"/>
        <v>0.30542499369330128</v>
      </c>
      <c r="I13">
        <f t="shared" ref="I13:J13" si="3">I$9*L6</f>
        <v>2.1308454562653623E-2</v>
      </c>
      <c r="J13">
        <f t="shared" si="3"/>
        <v>2.2630375159861393E-2</v>
      </c>
    </row>
    <row r="14" spans="2:13" x14ac:dyDescent="0.35">
      <c r="C14">
        <f t="shared" ref="C14:D14" si="4">C$9*L7</f>
        <v>9.1787614774905286E-3</v>
      </c>
      <c r="D14">
        <f t="shared" si="4"/>
        <v>1.1229090272645683E-2</v>
      </c>
      <c r="F14">
        <f t="shared" ref="F14:G14" si="5">F$9*L7</f>
        <v>1.7699486746116849E-2</v>
      </c>
      <c r="G14">
        <f t="shared" si="5"/>
        <v>2.073577130866118E-2</v>
      </c>
      <c r="I14">
        <f t="shared" ref="I14:J14" si="6">I$9*L7</f>
        <v>1.2823269711200005E-3</v>
      </c>
      <c r="J14">
        <f t="shared" si="6"/>
        <v>1.5364108819964737E-3</v>
      </c>
    </row>
    <row r="16" spans="2:13" x14ac:dyDescent="0.35">
      <c r="C16" t="s">
        <v>20</v>
      </c>
      <c r="D16" t="s">
        <v>19</v>
      </c>
    </row>
    <row r="17" spans="2:4" x14ac:dyDescent="0.35">
      <c r="B17" t="s">
        <v>60</v>
      </c>
      <c r="C17" s="31">
        <f>(C5+F6+I7)/(C12+F13+I14)</f>
        <v>1.3895895246984213</v>
      </c>
      <c r="D17" s="31">
        <f>(D5+G6+J7)/(D12+G13+J14)</f>
        <v>1.4658693539407763</v>
      </c>
    </row>
    <row r="18" spans="2:4" x14ac:dyDescent="0.35">
      <c r="B18" t="s">
        <v>61</v>
      </c>
      <c r="C18" s="31">
        <f>(F5+I5+I6)/(F12+I12+I13)</f>
        <v>0.76355495529005524</v>
      </c>
      <c r="D18" s="31">
        <f>(G5+J5+J6)/(G12+J12+J13)</f>
        <v>0.68906097402824984</v>
      </c>
    </row>
    <row r="19" spans="2:4" x14ac:dyDescent="0.35">
      <c r="B19" t="s">
        <v>62</v>
      </c>
      <c r="C19" s="31">
        <f>(C6+C7+F7)/(C13+C14+F14)</f>
        <v>0.47758712117422242</v>
      </c>
      <c r="D19" s="31">
        <f>(D6+D7+G7)/(D13+D14+G14)</f>
        <v>0.43227503180971577</v>
      </c>
    </row>
  </sheetData>
  <mergeCells count="5">
    <mergeCell ref="C3:D3"/>
    <mergeCell ref="F3:G3"/>
    <mergeCell ref="I3:J3"/>
    <mergeCell ref="C2:J2"/>
    <mergeCell ref="B2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EF2A-86A8-4904-97C2-0AF26A4D6E43}">
  <dimension ref="B2:L15"/>
  <sheetViews>
    <sheetView workbookViewId="0">
      <selection activeCell="K20" sqref="K20"/>
    </sheetView>
  </sheetViews>
  <sheetFormatPr defaultRowHeight="14.5" x14ac:dyDescent="0.35"/>
  <sheetData>
    <row r="2" spans="2:12" x14ac:dyDescent="0.35">
      <c r="B2" s="77" t="s">
        <v>22</v>
      </c>
      <c r="C2" s="71" t="s">
        <v>21</v>
      </c>
      <c r="D2" s="71"/>
      <c r="E2" s="71"/>
      <c r="F2" s="71"/>
      <c r="G2" s="71"/>
      <c r="H2" s="71"/>
      <c r="I2" s="71"/>
      <c r="J2" s="71"/>
      <c r="K2" s="71"/>
      <c r="L2" s="71"/>
    </row>
    <row r="3" spans="2:12" x14ac:dyDescent="0.35">
      <c r="B3" s="78"/>
      <c r="C3" s="72" t="str">
        <f>B4</f>
        <v>Low skill</v>
      </c>
      <c r="D3" s="72"/>
      <c r="E3" s="44"/>
      <c r="F3" s="72" t="str">
        <f>B5</f>
        <v>Medium skill</v>
      </c>
      <c r="G3" s="72"/>
      <c r="H3" s="44"/>
      <c r="I3" s="72" t="str">
        <f>B6</f>
        <v>High skill</v>
      </c>
      <c r="J3" s="72"/>
      <c r="K3" s="9"/>
      <c r="L3" s="13" t="s">
        <v>103</v>
      </c>
    </row>
    <row r="4" spans="2:12" x14ac:dyDescent="0.35">
      <c r="B4" s="11" t="str">
        <f>'[1]ms_res_1990, sigma=1.25'!A2</f>
        <v>Low skill</v>
      </c>
      <c r="C4" s="64">
        <f>'[1]ms_res_1990, sigma=1.25'!B2</f>
        <v>0.25104853205512284</v>
      </c>
      <c r="D4" s="65">
        <f>C$7*$L4</f>
        <v>0.16424124260786244</v>
      </c>
      <c r="E4" s="24"/>
      <c r="F4" s="24">
        <f>'[1]ms_res_1990, sigma=1.25'!C2</f>
        <v>0.2468544038346315</v>
      </c>
      <c r="G4" s="24">
        <f>F$7*$L4</f>
        <v>0.31670783730817592</v>
      </c>
      <c r="H4" s="24"/>
      <c r="I4" s="24">
        <f>'[1]ms_res_1990, sigma=1.25'!D2</f>
        <v>5.9916117435590173E-3</v>
      </c>
      <c r="J4" s="24">
        <f>I$7*$L4</f>
        <v>2.29454677172749E-2</v>
      </c>
      <c r="K4" s="11"/>
      <c r="L4" s="26">
        <f>C4+F4+I4</f>
        <v>0.50389454763331332</v>
      </c>
    </row>
    <row r="5" spans="2:12" x14ac:dyDescent="0.35">
      <c r="B5" s="11" t="str">
        <f>'[1]ms_res_1990, sigma=1.25'!A3</f>
        <v>Medium skill</v>
      </c>
      <c r="C5" s="24">
        <f>'[1]ms_res_1990, sigma=1.25'!B3</f>
        <v>7.4295985620131816E-2</v>
      </c>
      <c r="D5" s="24">
        <f t="shared" ref="D5:D6" si="0">C$7*$L5</f>
        <v>0.15252367476425752</v>
      </c>
      <c r="E5" s="24"/>
      <c r="F5" s="64">
        <f>'[1]ms_res_1990, sigma=1.25'!C3</f>
        <v>0.37088076692630317</v>
      </c>
      <c r="G5" s="65">
        <f>F$7*$L5</f>
        <v>0.29411274784504804</v>
      </c>
      <c r="H5" s="24"/>
      <c r="I5" s="24">
        <f>'[1]ms_res_1990, sigma=1.25'!D3</f>
        <v>2.2768124625524265E-2</v>
      </c>
      <c r="J5" s="24">
        <f>I$7*$L5</f>
        <v>2.1308454562653623E-2</v>
      </c>
      <c r="K5" s="11"/>
      <c r="L5" s="26">
        <f t="shared" ref="L5:L6" si="1">C5+F5+I5</f>
        <v>0.46794487717195921</v>
      </c>
    </row>
    <row r="6" spans="2:12" x14ac:dyDescent="0.35">
      <c r="B6" s="11" t="str">
        <f>'[1]ms_res_1990, sigma=1.25'!A4</f>
        <v>High skill</v>
      </c>
      <c r="C6" s="24">
        <f>'[1]ms_res_1990, sigma=1.25'!B4</f>
        <v>5.9916117435590175E-4</v>
      </c>
      <c r="D6" s="24">
        <f t="shared" si="0"/>
        <v>9.1787614774905286E-3</v>
      </c>
      <c r="E6" s="24"/>
      <c r="F6" s="24">
        <f>'[1]ms_res_1990, sigma=1.25'!C4</f>
        <v>1.078490113840623E-2</v>
      </c>
      <c r="G6" s="24">
        <f t="shared" ref="G6" si="2">F$7*$L6</f>
        <v>1.7699486746116849E-2</v>
      </c>
      <c r="H6" s="24"/>
      <c r="I6" s="64">
        <f>'[1]ms_res_1990, sigma=1.25'!D4</f>
        <v>1.6776512881965248E-2</v>
      </c>
      <c r="J6" s="65">
        <f t="shared" ref="J6" si="3">I$7*$L6</f>
        <v>1.2823269711200005E-3</v>
      </c>
      <c r="K6" s="11"/>
      <c r="L6" s="26">
        <f t="shared" si="1"/>
        <v>2.816057519472738E-2</v>
      </c>
    </row>
    <row r="7" spans="2:12" ht="15" thickBot="1" x14ac:dyDescent="0.4">
      <c r="B7" s="48" t="s">
        <v>103</v>
      </c>
      <c r="C7" s="86">
        <f>SUM(C4:C6)</f>
        <v>0.32594367884961051</v>
      </c>
      <c r="D7" s="87"/>
      <c r="E7" s="1"/>
      <c r="F7" s="86">
        <f>SUM(F4:F6)</f>
        <v>0.62852007189934089</v>
      </c>
      <c r="G7" s="87"/>
      <c r="H7" s="1"/>
      <c r="I7" s="86">
        <f>SUM(I4:I6)</f>
        <v>4.553624925104853E-2</v>
      </c>
      <c r="J7" s="87"/>
      <c r="K7" s="1"/>
      <c r="L7" s="1"/>
    </row>
    <row r="8" spans="2:12" ht="15" thickTop="1" x14ac:dyDescent="0.35"/>
    <row r="9" spans="2:12" x14ac:dyDescent="0.35">
      <c r="B9" s="77" t="s">
        <v>22</v>
      </c>
      <c r="C9" s="71" t="s">
        <v>21</v>
      </c>
      <c r="D9" s="71"/>
      <c r="E9" s="71"/>
      <c r="F9" s="71"/>
      <c r="G9" s="71"/>
      <c r="H9" s="71"/>
      <c r="I9" s="71"/>
      <c r="J9" s="71"/>
      <c r="K9" s="71"/>
      <c r="L9" s="71"/>
    </row>
    <row r="10" spans="2:12" x14ac:dyDescent="0.35">
      <c r="B10" s="78"/>
      <c r="C10" s="72" t="s">
        <v>49</v>
      </c>
      <c r="D10" s="72"/>
      <c r="E10" s="55"/>
      <c r="F10" s="72" t="s">
        <v>63</v>
      </c>
      <c r="G10" s="72"/>
      <c r="H10" s="55"/>
      <c r="I10" s="72" t="s">
        <v>51</v>
      </c>
      <c r="J10" s="72"/>
      <c r="K10" s="9"/>
      <c r="L10" s="13" t="s">
        <v>103</v>
      </c>
    </row>
    <row r="11" spans="2:12" x14ac:dyDescent="0.35">
      <c r="B11" s="11" t="s">
        <v>49</v>
      </c>
      <c r="C11" s="66">
        <v>0.25104853205512284</v>
      </c>
      <c r="D11" s="66">
        <v>0.16424124260786244</v>
      </c>
      <c r="E11" s="24"/>
      <c r="F11" s="24">
        <v>0.2468544038346315</v>
      </c>
      <c r="G11" s="24">
        <v>0.31670783730817592</v>
      </c>
      <c r="H11" s="24"/>
      <c r="I11" s="24">
        <v>5.9916117435590173E-3</v>
      </c>
      <c r="J11" s="24">
        <v>2.29454677172749E-2</v>
      </c>
      <c r="K11" s="11"/>
      <c r="L11" s="26">
        <v>0.50389454763331332</v>
      </c>
    </row>
    <row r="12" spans="2:12" x14ac:dyDescent="0.35">
      <c r="B12" s="11" t="s">
        <v>63</v>
      </c>
      <c r="C12" s="24">
        <v>7.4295985620131816E-2</v>
      </c>
      <c r="D12" s="24">
        <v>0.15252367476425752</v>
      </c>
      <c r="E12" s="24"/>
      <c r="F12" s="66">
        <v>0.37088076692630317</v>
      </c>
      <c r="G12" s="66">
        <v>0.29411274784504804</v>
      </c>
      <c r="H12" s="24"/>
      <c r="I12" s="24">
        <v>2.2768124625524265E-2</v>
      </c>
      <c r="J12" s="24">
        <v>2.1308454562653623E-2</v>
      </c>
      <c r="K12" s="11"/>
      <c r="L12" s="26">
        <v>0.46794487717195921</v>
      </c>
    </row>
    <row r="13" spans="2:12" x14ac:dyDescent="0.35">
      <c r="B13" s="11" t="s">
        <v>51</v>
      </c>
      <c r="C13" s="24">
        <v>5.9916117435590175E-4</v>
      </c>
      <c r="D13" s="24">
        <v>9.1787614774905286E-3</v>
      </c>
      <c r="E13" s="24"/>
      <c r="F13" s="24">
        <v>1.078490113840623E-2</v>
      </c>
      <c r="G13" s="24">
        <v>1.7699486746116849E-2</v>
      </c>
      <c r="H13" s="24"/>
      <c r="I13" s="66">
        <v>1.6776512881965248E-2</v>
      </c>
      <c r="J13" s="66">
        <v>1.2823269711200005E-3</v>
      </c>
      <c r="K13" s="11"/>
      <c r="L13" s="26">
        <v>2.816057519472738E-2</v>
      </c>
    </row>
    <row r="14" spans="2:12" ht="15" thickBot="1" x14ac:dyDescent="0.4">
      <c r="B14" s="48" t="s">
        <v>103</v>
      </c>
      <c r="C14" s="86">
        <v>0.32594367884961051</v>
      </c>
      <c r="D14" s="87"/>
      <c r="E14" s="1"/>
      <c r="F14" s="86">
        <v>0.62852007189934089</v>
      </c>
      <c r="G14" s="87"/>
      <c r="H14" s="1"/>
      <c r="I14" s="86">
        <v>4.553624925104853E-2</v>
      </c>
      <c r="J14" s="87"/>
      <c r="K14" s="1"/>
      <c r="L14" s="1"/>
    </row>
    <row r="15" spans="2:12" ht="15" thickTop="1" x14ac:dyDescent="0.35"/>
  </sheetData>
  <mergeCells count="16">
    <mergeCell ref="B2:B3"/>
    <mergeCell ref="C3:D3"/>
    <mergeCell ref="F3:G3"/>
    <mergeCell ref="I3:J3"/>
    <mergeCell ref="C7:D7"/>
    <mergeCell ref="F7:G7"/>
    <mergeCell ref="I7:J7"/>
    <mergeCell ref="C2:L2"/>
    <mergeCell ref="C14:D14"/>
    <mergeCell ref="F14:G14"/>
    <mergeCell ref="I14:J14"/>
    <mergeCell ref="B9:B10"/>
    <mergeCell ref="C9:L9"/>
    <mergeCell ref="C10:D10"/>
    <mergeCell ref="F10:G10"/>
    <mergeCell ref="I10:J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D3F7-20AD-4BC3-828B-1A810E5AB7D3}">
  <dimension ref="B2:G16"/>
  <sheetViews>
    <sheetView workbookViewId="0">
      <selection activeCell="F7" sqref="F7"/>
    </sheetView>
  </sheetViews>
  <sheetFormatPr defaultRowHeight="14.5" x14ac:dyDescent="0.35"/>
  <cols>
    <col min="2" max="2" width="24.81640625" bestFit="1" customWidth="1"/>
  </cols>
  <sheetData>
    <row r="2" spans="2:7" x14ac:dyDescent="0.35">
      <c r="B2" s="88" t="str">
        <f>'[1]ta_res_2010, sigma=1.25'!A1</f>
        <v>Statistic</v>
      </c>
      <c r="C2" s="81" t="s">
        <v>99</v>
      </c>
      <c r="D2" s="71"/>
      <c r="E2" s="45"/>
      <c r="F2" s="81" t="s">
        <v>100</v>
      </c>
      <c r="G2" s="71"/>
    </row>
    <row r="3" spans="2:7" x14ac:dyDescent="0.35">
      <c r="B3" s="76"/>
      <c r="C3" s="13" t="s">
        <v>20</v>
      </c>
      <c r="D3" s="13" t="s">
        <v>19</v>
      </c>
      <c r="E3" s="13"/>
      <c r="F3" s="13" t="s">
        <v>20</v>
      </c>
      <c r="G3" s="13" t="s">
        <v>19</v>
      </c>
    </row>
    <row r="4" spans="2:7" x14ac:dyDescent="0.35">
      <c r="B4" s="11" t="str">
        <f>'[1]ta_res_2010, sigma=1.25'!A2</f>
        <v>Married women housework</v>
      </c>
      <c r="C4" s="23">
        <f>'[1]ta_res_2010, sigma=1.25'!B2</f>
        <v>11.269258454442024</v>
      </c>
      <c r="D4" s="23">
        <f>'[1]ta_res_2010, sigma=1.25'!C2</f>
        <v>15.055941696470192</v>
      </c>
      <c r="E4" s="23"/>
      <c r="F4" s="38">
        <f>LN(C4/'ta_res_1990, sigma=1.25'!C3)</f>
        <v>-0.47321904014696597</v>
      </c>
      <c r="G4" s="38">
        <f>LN(D4/'ta_res_1990, sigma=1.25'!D3)</f>
        <v>-0.18580204868297964</v>
      </c>
    </row>
    <row r="5" spans="2:7" x14ac:dyDescent="0.35">
      <c r="B5" s="11" t="str">
        <f>'[1]ta_res_2010, sigma=1.25'!A3</f>
        <v>Married women paid work</v>
      </c>
      <c r="C5" s="23">
        <f>'[1]ta_res_2010, sigma=1.25'!B3</f>
        <v>35.866667568683624</v>
      </c>
      <c r="D5" s="23">
        <f>'[1]ta_res_2010, sigma=1.25'!C3</f>
        <v>31.586802937562815</v>
      </c>
      <c r="E5" s="23"/>
      <c r="F5" s="38">
        <f>LN(C5/'ta_res_1990, sigma=1.25'!C4)</f>
        <v>-0.13608556453245851</v>
      </c>
      <c r="G5" s="38">
        <f>LN(D5/'ta_res_1990, sigma=1.25'!D4)</f>
        <v>-0.26224409679194732</v>
      </c>
    </row>
    <row r="6" spans="2:7" x14ac:dyDescent="0.35">
      <c r="B6" s="57" t="str">
        <f>'[1]ta_res_2010, sigma=1.25'!A4</f>
        <v>Married women leisure</v>
      </c>
      <c r="C6" s="58">
        <f>'[1]ta_res_2010, sigma=1.25'!B4</f>
        <v>70.864076614379883</v>
      </c>
      <c r="D6" s="58">
        <f>'[1]ta_res_2010, sigma=1.25'!C4</f>
        <v>71.357255365966992</v>
      </c>
      <c r="E6" s="58"/>
      <c r="F6" s="59">
        <f>LN(C6/'ta_res_1990, sigma=1.25'!C5)</f>
        <v>0.18635292044431079</v>
      </c>
      <c r="G6" s="59">
        <f>LN(D6/'ta_res_1990, sigma=1.25'!D5)</f>
        <v>0.19335365042036287</v>
      </c>
    </row>
    <row r="7" spans="2:7" x14ac:dyDescent="0.35">
      <c r="B7" s="11" t="str">
        <f>'[1]ta_res_2010, sigma=1.25'!A5</f>
        <v>Married men housework</v>
      </c>
      <c r="C7" s="23">
        <f>'[1]ta_res_2010, sigma=1.25'!B5</f>
        <v>2.6989147923886776</v>
      </c>
      <c r="D7" s="23">
        <f>'[1]ta_res_2010, sigma=1.25'!C5</f>
        <v>2.5608797227160678</v>
      </c>
      <c r="E7" s="23"/>
      <c r="F7" s="38">
        <f>LN(C7/'ta_res_1990, sigma=1.25'!C6)</f>
        <v>-0.37024612148278879</v>
      </c>
      <c r="G7" s="38">
        <f>LN(D7/'ta_res_1990, sigma=1.25'!D6)</f>
        <v>-0.39672628370964896</v>
      </c>
    </row>
    <row r="8" spans="2:7" x14ac:dyDescent="0.35">
      <c r="B8" s="11" t="str">
        <f>'[1]ta_res_2010, sigma=1.25'!A6</f>
        <v>Married men paid work</v>
      </c>
      <c r="C8" s="23">
        <f>'[1]ta_res_2010, sigma=1.25'!B6</f>
        <v>47.510016620159149</v>
      </c>
      <c r="D8" s="23">
        <f>'[1]ta_res_2010, sigma=1.25'!C6</f>
        <v>45.421442751650751</v>
      </c>
      <c r="E8" s="23"/>
      <c r="F8" s="38">
        <f>LN(C8/'ta_res_1990, sigma=1.25'!C7)</f>
        <v>2.7933276169907826E-3</v>
      </c>
      <c r="G8" s="38">
        <f>LN(D8/'ta_res_1990, sigma=1.25'!D7)</f>
        <v>-4.4365469352193446E-2</v>
      </c>
    </row>
    <row r="9" spans="2:7" x14ac:dyDescent="0.35">
      <c r="B9" s="11" t="str">
        <f>'[1]ta_res_2010, sigma=1.25'!A7</f>
        <v>Married men leisure</v>
      </c>
      <c r="C9" s="23">
        <f>'[1]ta_res_2010, sigma=1.25'!B7</f>
        <v>67.79106616973877</v>
      </c>
      <c r="D9" s="23">
        <f>'[1]ta_res_2010, sigma=1.25'!C7</f>
        <v>70.017677525633175</v>
      </c>
      <c r="E9" s="23"/>
      <c r="F9" s="38">
        <f>LN(C9/'ta_res_1990, sigma=1.25'!C8)</f>
        <v>1.6012108715514846E-2</v>
      </c>
      <c r="G9" s="38">
        <f>LN(D9/'ta_res_1990, sigma=1.25'!D8)</f>
        <v>4.8390682763323235E-2</v>
      </c>
    </row>
    <row r="10" spans="2:7" x14ac:dyDescent="0.35">
      <c r="B10" s="11" t="str">
        <f>'[1]ta_res_2010, sigma=1.25'!A8</f>
        <v>Single women housework</v>
      </c>
      <c r="C10" s="23">
        <f>'[1]ta_res_2010, sigma=1.25'!B8</f>
        <v>4.4950980395078659</v>
      </c>
      <c r="D10" s="23">
        <f>'[1]ta_res_2010, sigma=1.25'!C8</f>
        <v>5.5414734867795463</v>
      </c>
      <c r="E10" s="23"/>
      <c r="F10" s="38">
        <f>LN(C10/'ta_res_1990, sigma=1.25'!C9)</f>
        <v>-0.49686450270415689</v>
      </c>
      <c r="G10" s="38">
        <f>LN(D10/'ta_res_1990, sigma=1.25'!D9)</f>
        <v>-0.28752511538358344</v>
      </c>
    </row>
    <row r="11" spans="2:7" x14ac:dyDescent="0.35">
      <c r="B11" s="11" t="str">
        <f>'[1]ta_res_2010, sigma=1.25'!A9</f>
        <v>Single women paid work</v>
      </c>
      <c r="C11" s="23">
        <f>'[1]ta_res_2010, sigma=1.25'!B9</f>
        <v>45.063828706741333</v>
      </c>
      <c r="D11" s="23">
        <f>'[1]ta_res_2010, sigma=1.25'!C9</f>
        <v>43.308493373635066</v>
      </c>
      <c r="E11" s="23"/>
      <c r="F11" s="38">
        <f>LN(C11/'ta_res_1990, sigma=1.25'!C10)</f>
        <v>-6.3212065468456785E-2</v>
      </c>
      <c r="G11" s="38">
        <f>LN(D11/'ta_res_1990, sigma=1.25'!D10)</f>
        <v>-0.10310842966299272</v>
      </c>
    </row>
    <row r="12" spans="2:7" x14ac:dyDescent="0.35">
      <c r="B12" s="11" t="str">
        <f>'[1]ta_res_2010, sigma=1.25'!A10</f>
        <v>Single women leisure</v>
      </c>
      <c r="C12" s="23">
        <f>'[1]ta_res_2010, sigma=1.25'!B10</f>
        <v>68.441074132919312</v>
      </c>
      <c r="D12" s="23">
        <f>'[1]ta_res_2010, sigma=1.25'!C10</f>
        <v>69.150033139585403</v>
      </c>
      <c r="E12" s="23"/>
      <c r="F12" s="38">
        <f>LN(C12/'ta_res_1990, sigma=1.25'!C11)</f>
        <v>8.9085324911354291E-2</v>
      </c>
      <c r="G12" s="38">
        <f>LN(D12/'ta_res_1990, sigma=1.25'!D11)</f>
        <v>9.9509581761953916E-2</v>
      </c>
    </row>
    <row r="13" spans="2:7" x14ac:dyDescent="0.35">
      <c r="B13" s="11" t="str">
        <f>'[1]ta_res_2010, sigma=1.25'!A11</f>
        <v>Single men housework</v>
      </c>
      <c r="C13" s="23">
        <f>'[1]ta_res_2010, sigma=1.25'!B11</f>
        <v>1.5884615536779165</v>
      </c>
      <c r="D13" s="23">
        <f>'[1]ta_res_2010, sigma=1.25'!C11</f>
        <v>1.2329723526688237</v>
      </c>
      <c r="E13" s="23"/>
      <c r="F13" s="38">
        <f>LN(C13/'ta_res_1990, sigma=1.25'!C12)</f>
        <v>-4.6773108852791019E-2</v>
      </c>
      <c r="G13" s="38">
        <f>LN(D13/'ta_res_1990, sigma=1.25'!D12)</f>
        <v>-0.30016994441562966</v>
      </c>
    </row>
    <row r="14" spans="2:7" x14ac:dyDescent="0.35">
      <c r="B14" s="11" t="str">
        <f>'[1]ta_res_2010, sigma=1.25'!A12</f>
        <v>Single men paid work</v>
      </c>
      <c r="C14" s="23">
        <f>'[1]ta_res_2010, sigma=1.25'!B12</f>
        <v>42.725001335144043</v>
      </c>
      <c r="D14" s="23">
        <f>'[1]ta_res_2010, sigma=1.25'!C12</f>
        <v>41.678901326945656</v>
      </c>
      <c r="E14" s="23"/>
      <c r="F14" s="38">
        <f>LN(C14/'ta_res_1990, sigma=1.25'!C13)</f>
        <v>-0.10696360704227102</v>
      </c>
      <c r="G14" s="38">
        <f>LN(D14/'ta_res_1990, sigma=1.25'!D13)</f>
        <v>-0.13192590459692413</v>
      </c>
    </row>
    <row r="15" spans="2:7" ht="15" thickBot="1" x14ac:dyDescent="0.4">
      <c r="B15" s="1" t="str">
        <f>'[1]ta_res_2010, sigma=1.25'!A13</f>
        <v>Single men leisure</v>
      </c>
      <c r="C15" s="17">
        <f>'[1]ta_res_2010, sigma=1.25'!B13</f>
        <v>73.686538100242615</v>
      </c>
      <c r="D15" s="17">
        <f>'[1]ta_res_2010, sigma=1.25'!C13</f>
        <v>75.088128078722548</v>
      </c>
      <c r="E15" s="17"/>
      <c r="F15" s="15">
        <f>LN(C15/'ta_res_1990, sigma=1.25'!C14)</f>
        <v>6.8804090065689383E-2</v>
      </c>
      <c r="G15" s="15">
        <f>LN(D15/'ta_res_1990, sigma=1.25'!D14)</f>
        <v>8.7767455917690126E-2</v>
      </c>
    </row>
    <row r="16" spans="2:7" ht="15" thickTop="1" x14ac:dyDescent="0.35"/>
  </sheetData>
  <mergeCells count="3">
    <mergeCell ref="C2:D2"/>
    <mergeCell ref="F2:G2"/>
    <mergeCell ref="B2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C23D-299D-4F1E-98EE-C75C7A83D739}">
  <dimension ref="B2:D12"/>
  <sheetViews>
    <sheetView tabSelected="1" workbookViewId="0">
      <selection activeCell="N11" sqref="N11"/>
    </sheetView>
  </sheetViews>
  <sheetFormatPr defaultRowHeight="14.5" x14ac:dyDescent="0.35"/>
  <cols>
    <col min="2" max="2" width="24.26953125" bestFit="1" customWidth="1"/>
  </cols>
  <sheetData>
    <row r="2" spans="2:4" x14ac:dyDescent="0.35">
      <c r="B2" s="67"/>
      <c r="C2" s="89"/>
      <c r="D2" s="73"/>
    </row>
    <row r="3" spans="2:4" x14ac:dyDescent="0.35">
      <c r="B3" s="2"/>
      <c r="C3" s="18" t="s">
        <v>104</v>
      </c>
      <c r="D3" s="56" t="s">
        <v>105</v>
      </c>
    </row>
    <row r="4" spans="2:4" x14ac:dyDescent="0.35">
      <c r="B4" s="92" t="s">
        <v>106</v>
      </c>
      <c r="C4" s="11"/>
      <c r="D4" s="47"/>
    </row>
    <row r="5" spans="2:4" x14ac:dyDescent="0.35">
      <c r="B5" t="s">
        <v>107</v>
      </c>
      <c r="C5" s="6">
        <v>-0.44103955986818122</v>
      </c>
      <c r="D5" s="6">
        <v>-0.55896044013181878</v>
      </c>
    </row>
    <row r="6" spans="2:4" x14ac:dyDescent="0.35">
      <c r="B6" t="s">
        <v>108</v>
      </c>
      <c r="C6" s="6">
        <v>-1.0515356047001365</v>
      </c>
      <c r="D6" s="6">
        <v>5.1535604700136517E-2</v>
      </c>
    </row>
    <row r="7" spans="2:4" x14ac:dyDescent="0.35">
      <c r="B7" s="68" t="s">
        <v>109</v>
      </c>
      <c r="C7" s="6">
        <v>1.042698247830695</v>
      </c>
      <c r="D7" s="6">
        <v>-4.269824783069498E-2</v>
      </c>
    </row>
    <row r="8" spans="2:4" x14ac:dyDescent="0.35">
      <c r="B8" s="93" t="s">
        <v>110</v>
      </c>
    </row>
    <row r="9" spans="2:4" x14ac:dyDescent="0.35">
      <c r="B9" t="s">
        <v>107</v>
      </c>
      <c r="C9" s="6">
        <v>-0.96976247841577901</v>
      </c>
      <c r="D9" s="6">
        <v>1.969762478415779</v>
      </c>
    </row>
    <row r="10" spans="2:4" x14ac:dyDescent="0.35">
      <c r="B10" t="s">
        <v>108</v>
      </c>
      <c r="C10" s="6">
        <v>1.0434858367518789</v>
      </c>
      <c r="D10" s="6">
        <v>-4.3485836751878892E-2</v>
      </c>
    </row>
    <row r="11" spans="2:4" ht="15" thickBot="1" x14ac:dyDescent="0.4">
      <c r="B11" s="69" t="s">
        <v>109</v>
      </c>
      <c r="C11" s="7">
        <v>-1.0454425527318196</v>
      </c>
      <c r="D11" s="7">
        <v>4.544255273181963E-2</v>
      </c>
    </row>
    <row r="12" spans="2:4" ht="15" thickTop="1" x14ac:dyDescent="0.35"/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8C3A-4E7A-4B34-8099-44882A8BC0DD}">
  <dimension ref="B2:M19"/>
  <sheetViews>
    <sheetView workbookViewId="0">
      <selection activeCell="D19" sqref="D19"/>
    </sheetView>
  </sheetViews>
  <sheetFormatPr defaultRowHeight="14.5" x14ac:dyDescent="0.35"/>
  <sheetData>
    <row r="2" spans="2:13" x14ac:dyDescent="0.35">
      <c r="B2" s="77" t="s">
        <v>22</v>
      </c>
      <c r="C2" s="71" t="s">
        <v>21</v>
      </c>
      <c r="D2" s="71"/>
      <c r="E2" s="71"/>
      <c r="F2" s="71"/>
      <c r="G2" s="71"/>
      <c r="H2" s="71"/>
      <c r="I2" s="71"/>
      <c r="J2" s="71"/>
    </row>
    <row r="3" spans="2:13" x14ac:dyDescent="0.35">
      <c r="B3" s="85"/>
      <c r="C3" s="72" t="str">
        <f>B5</f>
        <v>Low skill</v>
      </c>
      <c r="D3" s="72"/>
      <c r="E3" s="10"/>
      <c r="F3" s="72" t="str">
        <f>B6</f>
        <v>Medium skill</v>
      </c>
      <c r="G3" s="72"/>
      <c r="H3" s="10"/>
      <c r="I3" s="72" t="str">
        <f>B7</f>
        <v>High skill</v>
      </c>
      <c r="J3" s="72"/>
    </row>
    <row r="4" spans="2:13" x14ac:dyDescent="0.35">
      <c r="B4" s="78"/>
      <c r="C4" s="8" t="s">
        <v>20</v>
      </c>
      <c r="D4" s="8" t="s">
        <v>19</v>
      </c>
      <c r="E4" s="8"/>
      <c r="F4" s="8" t="s">
        <v>20</v>
      </c>
      <c r="G4" s="8" t="s">
        <v>19</v>
      </c>
      <c r="H4" s="8"/>
      <c r="I4" s="8" t="s">
        <v>20</v>
      </c>
      <c r="J4" s="8" t="s">
        <v>19</v>
      </c>
    </row>
    <row r="5" spans="2:13" x14ac:dyDescent="0.35">
      <c r="B5" s="11" t="str">
        <f>'[1]ms_res_1990, sigma=1.25'!A2</f>
        <v>Low skill</v>
      </c>
      <c r="C5" s="24">
        <f>'[1]ms_res_2010, sigma=1.25'!B2</f>
        <v>9.9173553719008267E-2</v>
      </c>
      <c r="D5" s="24">
        <f>'[1]ms_res_2010, sigma=1.25'!B5</f>
        <v>0.10031026108930953</v>
      </c>
      <c r="E5" s="24"/>
      <c r="F5" s="24">
        <f>'[1]ms_res_2010, sigma=1.25'!C2</f>
        <v>0.10082644628099173</v>
      </c>
      <c r="G5" s="24">
        <f>'[1]ms_res_2010, sigma=1.25'!C5</f>
        <v>7.2425411923816324E-2</v>
      </c>
      <c r="H5" s="24"/>
      <c r="I5" s="24">
        <f>'[1]ms_res_2010, sigma=1.25'!D2</f>
        <v>1.652892561983471E-3</v>
      </c>
      <c r="J5" s="24">
        <f>'[1]ms_res_2010, sigma=1.25'!D5</f>
        <v>9.7882731266200045E-3</v>
      </c>
      <c r="L5" s="31">
        <f>C5+F5+I5</f>
        <v>0.20165289256198349</v>
      </c>
      <c r="M5" s="31">
        <f>D5+G5+J5</f>
        <v>0.18252394613974587</v>
      </c>
    </row>
    <row r="6" spans="2:13" x14ac:dyDescent="0.35">
      <c r="B6" s="11" t="str">
        <f>'[1]ms_res_1990, sigma=1.25'!A3</f>
        <v>Medium skill</v>
      </c>
      <c r="C6" s="24">
        <f>'[1]ms_res_2010, sigma=1.25'!B3</f>
        <v>5.1239669421487603E-2</v>
      </c>
      <c r="D6" s="24">
        <f>'[1]ms_res_2010, sigma=1.25'!B6</f>
        <v>3.5656954931684526E-2</v>
      </c>
      <c r="E6" s="24"/>
      <c r="F6" s="24">
        <f>'[1]ms_res_2010, sigma=1.25'!C3</f>
        <v>0.43305785123966944</v>
      </c>
      <c r="G6" s="24">
        <f>'[1]ms_res_2010, sigma=1.25'!C6</f>
        <v>0.36238460889512519</v>
      </c>
      <c r="H6" s="24"/>
      <c r="I6" s="24">
        <f>'[1]ms_res_2010, sigma=1.25'!D3</f>
        <v>6.7768595041322308E-2</v>
      </c>
      <c r="J6" s="24">
        <f>'[1]ms_res_2010, sigma=1.25'!D6</f>
        <v>0.14260606639601595</v>
      </c>
      <c r="L6" s="31">
        <f t="shared" ref="L6:M7" si="0">C6+F6+I6</f>
        <v>0.55206611570247932</v>
      </c>
      <c r="M6" s="31">
        <f t="shared" si="0"/>
        <v>0.54064763022282569</v>
      </c>
    </row>
    <row r="7" spans="2:13" ht="15" thickBot="1" x14ac:dyDescent="0.4">
      <c r="B7" s="1" t="str">
        <f>'[1]ms_res_1990, sigma=1.25'!A4</f>
        <v>High skill</v>
      </c>
      <c r="C7" s="25">
        <f>'[1]ms_res_2010, sigma=1.25'!B4</f>
        <v>4.9586776859504135E-3</v>
      </c>
      <c r="D7" s="25">
        <f>'[1]ms_res_2010, sigma=1.25'!B7</f>
        <v>4.8964140044488328E-3</v>
      </c>
      <c r="E7" s="25"/>
      <c r="F7" s="25">
        <f>'[1]ms_res_2010, sigma=1.25'!C4</f>
        <v>7.9338842975206617E-2</v>
      </c>
      <c r="G7" s="25">
        <f>'[1]ms_res_2010, sigma=1.25'!C7</f>
        <v>0.11361602102100558</v>
      </c>
      <c r="H7" s="25"/>
      <c r="I7" s="25">
        <f>'[1]ms_res_2010, sigma=1.25'!D4</f>
        <v>0.16198347107438016</v>
      </c>
      <c r="J7" s="25">
        <f>'[1]ms_res_2010, sigma=1.25'!D7</f>
        <v>0.1583159886119741</v>
      </c>
      <c r="L7" s="31">
        <f t="shared" si="0"/>
        <v>0.24628099173553719</v>
      </c>
      <c r="M7" s="31">
        <f t="shared" si="0"/>
        <v>0.27682842363742854</v>
      </c>
    </row>
    <row r="8" spans="2:13" ht="15" thickTop="1" x14ac:dyDescent="0.35"/>
    <row r="9" spans="2:13" x14ac:dyDescent="0.35">
      <c r="C9" s="31">
        <f>SUM(C5:C7)</f>
        <v>0.15537190082644628</v>
      </c>
      <c r="D9" s="31">
        <f>SUM(D5:D7)</f>
        <v>0.14086363002544289</v>
      </c>
      <c r="F9" s="31">
        <f>SUM(F5:F7)</f>
        <v>0.61322314049586779</v>
      </c>
      <c r="G9" s="31">
        <f>SUM(G5:G7)</f>
        <v>0.54842604183994703</v>
      </c>
      <c r="I9" s="31">
        <f>SUM(I5:I7)</f>
        <v>0.23140495867768596</v>
      </c>
      <c r="J9" s="31">
        <f>SUM(J5:J7)</f>
        <v>0.31071032813461008</v>
      </c>
    </row>
    <row r="12" spans="2:13" x14ac:dyDescent="0.35">
      <c r="C12">
        <f>C$9*L5</f>
        <v>3.1331193224506525E-2</v>
      </c>
      <c r="D12">
        <f>D$9*M5</f>
        <v>2.5710985619813026E-2</v>
      </c>
      <c r="F12">
        <f>F$9*L5</f>
        <v>0.12365822006693533</v>
      </c>
      <c r="G12">
        <f>G$9*M5</f>
        <v>0.10010088532242852</v>
      </c>
      <c r="I12">
        <f>I$9*L5</f>
        <v>4.6663479270541632E-2</v>
      </c>
      <c r="J12">
        <f>J$9*M5</f>
        <v>5.671207519750434E-2</v>
      </c>
    </row>
    <row r="13" spans="2:13" x14ac:dyDescent="0.35">
      <c r="C13">
        <f t="shared" ref="C13:D14" si="1">C$9*L6</f>
        <v>8.577556177856703E-2</v>
      </c>
      <c r="D13">
        <f t="shared" si="1"/>
        <v>7.6157587757840567E-2</v>
      </c>
      <c r="F13">
        <f t="shared" ref="F13:G14" si="2">F$9*L6</f>
        <v>0.33853971723242948</v>
      </c>
      <c r="G13">
        <f t="shared" si="2"/>
        <v>0.29650523987325161</v>
      </c>
      <c r="I13">
        <f t="shared" ref="I13:J14" si="3">I$9*L6</f>
        <v>0.12775083669148282</v>
      </c>
      <c r="J13">
        <f t="shared" si="3"/>
        <v>0.16798480259173351</v>
      </c>
    </row>
    <row r="14" spans="2:13" x14ac:dyDescent="0.35">
      <c r="C14">
        <f t="shared" si="1"/>
        <v>3.8265145823372718E-2</v>
      </c>
      <c r="D14">
        <f t="shared" si="1"/>
        <v>3.8995056647789302E-2</v>
      </c>
      <c r="F14">
        <f t="shared" si="2"/>
        <v>0.15102520319650298</v>
      </c>
      <c r="G14">
        <f t="shared" si="2"/>
        <v>0.15181991664426697</v>
      </c>
      <c r="I14">
        <f t="shared" si="3"/>
        <v>5.6990642715661503E-2</v>
      </c>
      <c r="J14">
        <f t="shared" si="3"/>
        <v>8.6013450345372278E-2</v>
      </c>
    </row>
    <row r="16" spans="2:13" x14ac:dyDescent="0.35">
      <c r="C16" t="s">
        <v>20</v>
      </c>
      <c r="D16" t="s">
        <v>19</v>
      </c>
    </row>
    <row r="17" spans="2:4" x14ac:dyDescent="0.35">
      <c r="B17" t="s">
        <v>60</v>
      </c>
      <c r="C17" s="31">
        <f>(C5+F6+I7)/(C12+F13+I14)</f>
        <v>1.6263232677513089</v>
      </c>
      <c r="D17" s="31">
        <f>(D5+G6+J7)/(D12+G13+J14)</f>
        <v>1.5212290907586623</v>
      </c>
    </row>
    <row r="18" spans="2:4" x14ac:dyDescent="0.35">
      <c r="B18" t="s">
        <v>61</v>
      </c>
      <c r="C18" s="31">
        <f>(F5+I5+I6)/(F12+I12+I13)</f>
        <v>0.57116276511887953</v>
      </c>
      <c r="D18" s="31">
        <f>(G5+J5+J6)/(G12+J12+J13)</f>
        <v>0.6921838047547102</v>
      </c>
    </row>
    <row r="19" spans="2:4" x14ac:dyDescent="0.35">
      <c r="B19" t="s">
        <v>62</v>
      </c>
      <c r="C19" s="31">
        <f>(C6+C7+F7)/(C13+C14+F14)</f>
        <v>0.49274441056405882</v>
      </c>
      <c r="D19" s="31">
        <f>(D6+D7+G7)/(D13+D14+G14)</f>
        <v>0.57747279102710802</v>
      </c>
    </row>
  </sheetData>
  <mergeCells count="5">
    <mergeCell ref="B2:B4"/>
    <mergeCell ref="C2:J2"/>
    <mergeCell ref="C3:D3"/>
    <mergeCell ref="F3:G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D25F-0B2C-4A82-B321-D9C01DE1AD65}">
  <dimension ref="B2:G23"/>
  <sheetViews>
    <sheetView workbookViewId="0">
      <selection activeCell="C30" sqref="C30"/>
    </sheetView>
  </sheetViews>
  <sheetFormatPr defaultRowHeight="14.5" x14ac:dyDescent="0.35"/>
  <cols>
    <col min="2" max="2" width="26.453125" bestFit="1" customWidth="1"/>
  </cols>
  <sheetData>
    <row r="2" spans="2:7" ht="14.5" customHeight="1" x14ac:dyDescent="0.35">
      <c r="B2" s="2" t="str">
        <f>'[1]decomp_res, sigma=1.25'!A1</f>
        <v>Statistic</v>
      </c>
      <c r="C2" s="5" t="s">
        <v>0</v>
      </c>
      <c r="D2" s="5" t="s">
        <v>1</v>
      </c>
      <c r="E2" s="5" t="s">
        <v>4</v>
      </c>
      <c r="F2" s="5" t="s">
        <v>2</v>
      </c>
      <c r="G2" s="5" t="s">
        <v>3</v>
      </c>
    </row>
    <row r="4" spans="2:7" x14ac:dyDescent="0.35">
      <c r="B4" t="str">
        <f>'[1]decomp_res, sigma=1.25'!A2</f>
        <v>Married women housework</v>
      </c>
      <c r="C4" s="3">
        <f>'[1]decomp_res, sigma=1.25'!B2</f>
        <v>15.055941696470192</v>
      </c>
      <c r="D4" s="3">
        <f>'[1]decomp_res, sigma=1.25'!C2</f>
        <v>15.209980550131924</v>
      </c>
      <c r="E4" s="3">
        <f>'[1]decomp_res, sigma=1.25'!D2</f>
        <v>15.142040039698211</v>
      </c>
      <c r="F4" s="3">
        <f>'[1]decomp_res, sigma=1.25'!E2</f>
        <v>12.794181232755003</v>
      </c>
      <c r="G4" s="3">
        <f>'[1]decomp_res, sigma=1.25'!F2</f>
        <v>18.130122093394952</v>
      </c>
    </row>
    <row r="5" spans="2:7" x14ac:dyDescent="0.35">
      <c r="B5" t="str">
        <f>'[1]decomp_res, sigma=1.25'!A3</f>
        <v>Married women paid work</v>
      </c>
      <c r="C5" s="3">
        <f>'[1]decomp_res, sigma=1.25'!B3</f>
        <v>31.586802937562815</v>
      </c>
      <c r="D5" s="3">
        <f>'[1]decomp_res, sigma=1.25'!C3</f>
        <v>34.939760248909856</v>
      </c>
      <c r="E5" s="3">
        <f>'[1]decomp_res, sigma=1.25'!D3</f>
        <v>32.926820488776364</v>
      </c>
      <c r="F5" s="3">
        <f>'[1]decomp_res, sigma=1.25'!E3</f>
        <v>40.550231788047761</v>
      </c>
      <c r="G5" s="3">
        <f>'[1]decomp_res, sigma=1.25'!F3</f>
        <v>41.057909688806141</v>
      </c>
    </row>
    <row r="6" spans="2:7" x14ac:dyDescent="0.35">
      <c r="B6" t="str">
        <f>'[1]decomp_res, sigma=1.25'!A4</f>
        <v>Married women leisure</v>
      </c>
      <c r="C6" s="3">
        <f>'[1]decomp_res, sigma=1.25'!B4</f>
        <v>71.357255365966992</v>
      </c>
      <c r="D6" s="3">
        <f>'[1]decomp_res, sigma=1.25'!C4</f>
        <v>67.850259200958234</v>
      </c>
      <c r="E6" s="3">
        <f>'[1]decomp_res, sigma=1.25'!D4</f>
        <v>69.931139471525441</v>
      </c>
      <c r="F6" s="3">
        <f>'[1]decomp_res, sigma=1.25'!E4</f>
        <v>64.655586979197253</v>
      </c>
      <c r="G6" s="3">
        <f>'[1]decomp_res, sigma=1.25'!F4</f>
        <v>58.811968217798913</v>
      </c>
    </row>
    <row r="7" spans="2:7" x14ac:dyDescent="0.35">
      <c r="B7" t="str">
        <f>'[1]decomp_res, sigma=1.25'!A5</f>
        <v>Married men housework</v>
      </c>
      <c r="C7" s="3">
        <f>'[1]decomp_res, sigma=1.25'!B5</f>
        <v>2.5608797227160678</v>
      </c>
      <c r="D7" s="3">
        <f>'[1]decomp_res, sigma=1.25'!C5</f>
        <v>2.5207673061067926</v>
      </c>
      <c r="E7" s="3">
        <f>'[1]decomp_res, sigma=1.25'!D5</f>
        <v>2.2536667211475874</v>
      </c>
      <c r="F7" s="3">
        <f>'[1]decomp_res, sigma=1.25'!E5</f>
        <v>2.6889107628366733</v>
      </c>
      <c r="G7" s="3">
        <f>'[1]decomp_res, sigma=1.25'!F5</f>
        <v>3.8078972155720026</v>
      </c>
    </row>
    <row r="8" spans="2:7" x14ac:dyDescent="0.35">
      <c r="B8" t="str">
        <f>'[1]decomp_res, sigma=1.25'!A6</f>
        <v>Married men paid work</v>
      </c>
      <c r="C8" s="3">
        <f>'[1]decomp_res, sigma=1.25'!B6</f>
        <v>45.421442751650751</v>
      </c>
      <c r="D8" s="3">
        <f>'[1]decomp_res, sigma=1.25'!C6</f>
        <v>42.421888972103133</v>
      </c>
      <c r="E8" s="3">
        <f>'[1]decomp_res, sigma=1.25'!D6</f>
        <v>45.764004542639455</v>
      </c>
      <c r="F8" s="3">
        <f>'[1]decomp_res, sigma=1.25'!E6</f>
        <v>50.037508202275127</v>
      </c>
      <c r="G8" s="3">
        <f>'[1]decomp_res, sigma=1.25'!F6</f>
        <v>47.481956238192815</v>
      </c>
    </row>
    <row r="9" spans="2:7" x14ac:dyDescent="0.35">
      <c r="B9" t="str">
        <f>'[1]decomp_res, sigma=1.25'!A7</f>
        <v>Married men leisure</v>
      </c>
      <c r="C9" s="3">
        <f>'[1]decomp_res, sigma=1.25'!B7</f>
        <v>70.017677525633175</v>
      </c>
      <c r="D9" s="3">
        <f>'[1]decomp_res, sigma=1.25'!C7</f>
        <v>73.057343721790076</v>
      </c>
      <c r="E9" s="3">
        <f>'[1]decomp_res, sigma=1.25'!D7</f>
        <v>69.982328736212992</v>
      </c>
      <c r="F9" s="3">
        <f>'[1]decomp_res, sigma=1.25'!E7</f>
        <v>65.273581034888196</v>
      </c>
      <c r="G9" s="3">
        <f>'[1]decomp_res, sigma=1.25'!F7</f>
        <v>66.71014654623518</v>
      </c>
    </row>
    <row r="10" spans="2:7" x14ac:dyDescent="0.35">
      <c r="B10" t="str">
        <f>'[1]decomp_res, sigma=1.25'!A8</f>
        <v>Single women housework</v>
      </c>
      <c r="C10" s="3">
        <f>'[1]decomp_res, sigma=1.25'!B8</f>
        <v>5.5414734867795463</v>
      </c>
      <c r="D10" s="3">
        <f>'[1]decomp_res, sigma=1.25'!C8</f>
        <v>5.5414734867795463</v>
      </c>
      <c r="E10" s="3">
        <f>'[1]decomp_res, sigma=1.25'!D8</f>
        <v>5.4806872543737928</v>
      </c>
      <c r="F10" s="3">
        <f>'[1]decomp_res, sigma=1.25'!E8</f>
        <v>5.174657041671459</v>
      </c>
      <c r="G10" s="3">
        <f>'[1]decomp_res, sigma=1.25'!F8</f>
        <v>7.3874717088033872</v>
      </c>
    </row>
    <row r="11" spans="2:7" x14ac:dyDescent="0.35">
      <c r="B11" t="str">
        <f>'[1]decomp_res, sigma=1.25'!A9</f>
        <v>Single women paid work</v>
      </c>
      <c r="C11" s="3">
        <f>'[1]decomp_res, sigma=1.25'!B9</f>
        <v>43.308493373635066</v>
      </c>
      <c r="D11" s="3">
        <f>'[1]decomp_res, sigma=1.25'!C9</f>
        <v>43.308493373635066</v>
      </c>
      <c r="E11" s="3">
        <f>'[1]decomp_res, sigma=1.25'!D9</f>
        <v>44.247697347720568</v>
      </c>
      <c r="F11" s="3">
        <f>'[1]decomp_res, sigma=1.25'!E9</f>
        <v>48.902205525854974</v>
      </c>
      <c r="G11" s="3">
        <f>'[1]decomp_res, sigma=1.25'!F9</f>
        <v>48.012298519817769</v>
      </c>
    </row>
    <row r="12" spans="2:7" x14ac:dyDescent="0.35">
      <c r="B12" t="str">
        <f>'[1]decomp_res, sigma=1.25'!A10</f>
        <v>Single women leisure</v>
      </c>
      <c r="C12" s="3">
        <f>'[1]decomp_res, sigma=1.25'!B10</f>
        <v>69.150033139585403</v>
      </c>
      <c r="D12" s="3">
        <f>'[1]decomp_res, sigma=1.25'!C10</f>
        <v>69.150033139585403</v>
      </c>
      <c r="E12" s="3">
        <f>'[1]decomp_res, sigma=1.25'!D10</f>
        <v>68.271615837489904</v>
      </c>
      <c r="F12" s="3">
        <f>'[1]decomp_res, sigma=1.25'!E10</f>
        <v>63.923137872057836</v>
      </c>
      <c r="G12" s="3">
        <f>'[1]decomp_res, sigma=1.25'!F10</f>
        <v>62.600230210963112</v>
      </c>
    </row>
    <row r="13" spans="2:7" x14ac:dyDescent="0.35">
      <c r="B13" t="str">
        <f>'[1]decomp_res, sigma=1.25'!A11</f>
        <v>Single men housework</v>
      </c>
      <c r="C13" s="3">
        <f>'[1]decomp_res, sigma=1.25'!B11</f>
        <v>1.2329723526688237</v>
      </c>
      <c r="D13" s="3">
        <f>'[1]decomp_res, sigma=1.25'!C11</f>
        <v>1.2329723526688237</v>
      </c>
      <c r="E13" s="3">
        <f>'[1]decomp_res, sigma=1.25'!D11</f>
        <v>1.2225835493004498</v>
      </c>
      <c r="F13" s="3">
        <f>'[1]decomp_res, sigma=1.25'!E11</f>
        <v>1.1472262077876603</v>
      </c>
      <c r="G13" s="3">
        <f>'[1]decomp_res, sigma=1.25'!F11</f>
        <v>1.6646214588320918</v>
      </c>
    </row>
    <row r="14" spans="2:7" x14ac:dyDescent="0.35">
      <c r="B14" t="str">
        <f>'[1]decomp_res, sigma=1.25'!A12</f>
        <v>Single men paid work</v>
      </c>
      <c r="C14" s="3">
        <f>'[1]decomp_res, sigma=1.25'!B12</f>
        <v>41.678901326945656</v>
      </c>
      <c r="D14" s="3">
        <f>'[1]decomp_res, sigma=1.25'!C12</f>
        <v>41.678901326945656</v>
      </c>
      <c r="E14" s="3">
        <f>'[1]decomp_res, sigma=1.25'!D12</f>
        <v>42.427016457785513</v>
      </c>
      <c r="F14" s="3">
        <f>'[1]decomp_res, sigma=1.25'!E12</f>
        <v>47.751775435479921</v>
      </c>
      <c r="G14" s="3">
        <f>'[1]decomp_res, sigma=1.25'!F12</f>
        <v>47.556617184827459</v>
      </c>
    </row>
    <row r="15" spans="2:7" x14ac:dyDescent="0.35">
      <c r="B15" t="str">
        <f>'[1]decomp_res, sigma=1.25'!A13</f>
        <v>Single men leisure</v>
      </c>
      <c r="C15" s="3">
        <f>'[1]decomp_res, sigma=1.25'!B13</f>
        <v>75.088128078722548</v>
      </c>
      <c r="D15" s="3">
        <f>'[1]decomp_res, sigma=1.25'!C13</f>
        <v>75.088128078722548</v>
      </c>
      <c r="E15" s="3">
        <f>'[1]decomp_res, sigma=1.25'!D13</f>
        <v>74.350400872082531</v>
      </c>
      <c r="F15" s="3">
        <f>'[1]decomp_res, sigma=1.25'!E13</f>
        <v>69.100999235900929</v>
      </c>
      <c r="G15" s="3">
        <f>'[1]decomp_res, sigma=1.25'!F13</f>
        <v>68.778762235508964</v>
      </c>
    </row>
    <row r="16" spans="2:7" x14ac:dyDescent="0.35">
      <c r="C16" s="3"/>
      <c r="D16" s="3"/>
      <c r="E16" s="3"/>
      <c r="F16" s="3"/>
      <c r="G16" s="3"/>
    </row>
    <row r="17" spans="2:7" x14ac:dyDescent="0.35">
      <c r="B17" t="str">
        <f>'[1]decomp_res, sigma=1.25'!A14</f>
        <v>Married women consumption</v>
      </c>
      <c r="C17" s="3">
        <f>'[1]decomp_res, sigma=1.25'!B14</f>
        <v>0.83139738721992562</v>
      </c>
      <c r="D17" s="3">
        <f>'[1]decomp_res, sigma=1.25'!C14</f>
        <v>0.78061706703640976</v>
      </c>
      <c r="E17" s="3">
        <f>'[1]decomp_res, sigma=1.25'!D14</f>
        <v>0.71188200544984848</v>
      </c>
      <c r="F17" s="3">
        <f>'[1]decomp_res, sigma=1.25'!E14</f>
        <v>0.33953544897522486</v>
      </c>
      <c r="G17" s="3">
        <f>'[1]decomp_res, sigma=1.25'!F14</f>
        <v>0.30876247735155948</v>
      </c>
    </row>
    <row r="18" spans="2:7" x14ac:dyDescent="0.35">
      <c r="B18" t="str">
        <f>'[1]decomp_res, sigma=1.25'!A15</f>
        <v>Married men consumption</v>
      </c>
      <c r="C18" s="3">
        <f>'[1]decomp_res, sigma=1.25'!B15</f>
        <v>1.0801883449723286</v>
      </c>
      <c r="D18" s="3">
        <f>'[1]decomp_res, sigma=1.25'!C15</f>
        <v>1.1221395129415666</v>
      </c>
      <c r="E18" s="3">
        <f>'[1]decomp_res, sigma=1.25'!D15</f>
        <v>0.93332364418572622</v>
      </c>
      <c r="F18" s="3">
        <f>'[1]decomp_res, sigma=1.25'!E15</f>
        <v>0.40184377729789178</v>
      </c>
      <c r="G18" s="3">
        <f>'[1]decomp_res, sigma=1.25'!F15</f>
        <v>0.41070987882986693</v>
      </c>
    </row>
    <row r="19" spans="2:7" x14ac:dyDescent="0.35">
      <c r="C19" s="3"/>
      <c r="D19" s="3"/>
      <c r="E19" s="3"/>
      <c r="F19" s="3"/>
      <c r="G19" s="3"/>
    </row>
    <row r="20" spans="2:7" x14ac:dyDescent="0.35">
      <c r="B20" t="str">
        <f>'[1]decomp_res, sigma=1.25'!A16</f>
        <v>Average wife Pareto weight</v>
      </c>
      <c r="C20" s="3">
        <f>'[1]decomp_res, sigma=1.25'!B16</f>
        <v>0.43541600730866131</v>
      </c>
      <c r="D20" s="3">
        <f>'[1]decomp_res, sigma=1.25'!C16</f>
        <v>0.40416575550487793</v>
      </c>
      <c r="E20" s="3">
        <f>'[1]decomp_res, sigma=1.25'!D16</f>
        <v>0.42074783179876457</v>
      </c>
      <c r="F20" s="3">
        <f>'[1]decomp_res, sigma=1.25'!E16</f>
        <v>0.44911339243460779</v>
      </c>
      <c r="G20" s="3">
        <f>'[1]decomp_res, sigma=1.25'!F16</f>
        <v>0.41362178888735385</v>
      </c>
    </row>
    <row r="21" spans="2:7" x14ac:dyDescent="0.35">
      <c r="C21" s="3"/>
      <c r="D21" s="3"/>
      <c r="E21" s="3"/>
      <c r="F21" s="3"/>
      <c r="G21" s="3"/>
    </row>
    <row r="22" spans="2:7" ht="15" thickBot="1" x14ac:dyDescent="0.4">
      <c r="B22" s="1" t="str">
        <f>'[1]decomp_res, sigma=1.25'!A17</f>
        <v>Assortative mating measure</v>
      </c>
      <c r="C22" s="4">
        <f>'[1]decomp_res, sigma=1.25'!B17</f>
        <v>1.5212290907586623</v>
      </c>
      <c r="D22" s="4">
        <f>'[1]decomp_res, sigma=1.25'!C17</f>
        <v>1.4841564951902175</v>
      </c>
      <c r="E22" s="4">
        <f>'[1]decomp_res, sigma=1.25'!D17</f>
        <v>1.4446388158746497</v>
      </c>
      <c r="F22" s="4">
        <f>'[1]decomp_res, sigma=1.25'!E17</f>
        <v>1.4523415905694743</v>
      </c>
      <c r="G22" s="4">
        <f>'[1]decomp_res, sigma=1.25'!F17</f>
        <v>1.4658693539407763</v>
      </c>
    </row>
    <row r="23" spans="2:7" ht="15" thickTop="1" x14ac:dyDescent="0.3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26FA-9554-42A8-B8C7-B651FDBB4678}">
  <dimension ref="B2:K20"/>
  <sheetViews>
    <sheetView workbookViewId="0">
      <selection activeCell="C5" sqref="C5:D10"/>
    </sheetView>
  </sheetViews>
  <sheetFormatPr defaultRowHeight="14.5" x14ac:dyDescent="0.35"/>
  <cols>
    <col min="2" max="2" width="24.81640625" bestFit="1" customWidth="1"/>
    <col min="3" max="3" width="9.81640625" bestFit="1" customWidth="1"/>
    <col min="9" max="9" width="24.26953125" bestFit="1" customWidth="1"/>
    <col min="10" max="10" width="9.54296875" bestFit="1" customWidth="1"/>
  </cols>
  <sheetData>
    <row r="2" spans="2:11" x14ac:dyDescent="0.35">
      <c r="B2" s="71" t="s">
        <v>7</v>
      </c>
      <c r="C2" s="71"/>
      <c r="D2" s="71"/>
      <c r="E2" s="71"/>
      <c r="F2" s="71"/>
      <c r="G2" s="71"/>
      <c r="I2" s="60" t="s">
        <v>102</v>
      </c>
      <c r="J2" s="18" t="s">
        <v>6</v>
      </c>
      <c r="K2" s="56" t="s">
        <v>11</v>
      </c>
    </row>
    <row r="3" spans="2:11" x14ac:dyDescent="0.35">
      <c r="B3" s="90" t="str">
        <f>'[1]dsexratio_fw, sigma=1.25'!A1</f>
        <v>Statistic</v>
      </c>
      <c r="C3" s="91" t="s">
        <v>9</v>
      </c>
      <c r="D3" s="72"/>
      <c r="E3" s="10"/>
      <c r="F3" s="91" t="s">
        <v>10</v>
      </c>
      <c r="G3" s="72"/>
      <c r="I3" s="11" t="str">
        <f>'[1]dsexratio_fw, sigma=1.25'!A2</f>
        <v>Married women housework</v>
      </c>
      <c r="J3" s="12">
        <f>'[1]dsexratio_fw, sigma=1.25'!C9</f>
        <v>-0.44103955986818122</v>
      </c>
      <c r="K3" s="12">
        <f>'[1]dsexratio_fw, sigma=1.25'!E9-'[1]dsexratio_fw, sigma=1.25'!C9</f>
        <v>-0.55896044013181878</v>
      </c>
    </row>
    <row r="4" spans="2:11" x14ac:dyDescent="0.35">
      <c r="B4" s="76"/>
      <c r="C4" s="9" t="s">
        <v>6</v>
      </c>
      <c r="D4" s="13" t="s">
        <v>11</v>
      </c>
      <c r="E4" s="9"/>
      <c r="F4" s="13" t="s">
        <v>11</v>
      </c>
      <c r="G4" s="9" t="s">
        <v>6</v>
      </c>
      <c r="I4" s="11" t="str">
        <f>'[1]dsexratio_fw, sigma=1.25'!A3</f>
        <v>Married women paid work</v>
      </c>
      <c r="J4" s="12">
        <f>'[1]dsexratio_fw, sigma=1.25'!C10</f>
        <v>-1.0515356047001365</v>
      </c>
      <c r="K4" s="12">
        <f>'[1]dsexratio_fw, sigma=1.25'!E10-'[1]dsexratio_fw, sigma=1.25'!C10</f>
        <v>5.1535604700136517E-2</v>
      </c>
    </row>
    <row r="5" spans="2:11" x14ac:dyDescent="0.35">
      <c r="B5" t="str">
        <f>'[1]dsexratio_fw, sigma=1.25'!A2</f>
        <v>Married women housework</v>
      </c>
      <c r="C5" s="6">
        <f>'[1]dsexratio_fw, sigma=1.25'!C9</f>
        <v>-0.44103955986818122</v>
      </c>
      <c r="D5" s="6">
        <f>'[1]dsexratio_fw, sigma=1.25'!E9-'[1]dsexratio_fw, sigma=1.25'!C9</f>
        <v>-0.55896044013181878</v>
      </c>
      <c r="E5" s="6"/>
      <c r="F5" s="6">
        <f>'[1]dsexratio_fw, sigma=1.25'!D9</f>
        <v>-0.52248201118409576</v>
      </c>
      <c r="G5" s="6">
        <f>'[1]dsexratio_fw, sigma=1.25'!E9-'[1]dsexratio_fw, sigma=1.25'!D9</f>
        <v>-0.47751798881590424</v>
      </c>
      <c r="I5" s="11" t="str">
        <f>'[1]dsexratio_fw, sigma=1.25'!A4</f>
        <v>Married women leisure</v>
      </c>
      <c r="J5" s="12">
        <f>'[1]dsexratio_fw, sigma=1.25'!C11</f>
        <v>1.042698247830695</v>
      </c>
      <c r="K5" s="12">
        <f>'[1]dsexratio_fw, sigma=1.25'!E11-'[1]dsexratio_fw, sigma=1.25'!C11</f>
        <v>-4.269824783069498E-2</v>
      </c>
    </row>
    <row r="6" spans="2:11" x14ac:dyDescent="0.35">
      <c r="B6" t="str">
        <f>'[1]dsexratio_fw, sigma=1.25'!A3</f>
        <v>Married women paid work</v>
      </c>
      <c r="C6" s="6">
        <f>'[1]dsexratio_fw, sigma=1.25'!C10</f>
        <v>-1.0515356047001365</v>
      </c>
      <c r="D6" s="6">
        <f>'[1]dsexratio_fw, sigma=1.25'!E10-'[1]dsexratio_fw, sigma=1.25'!C10</f>
        <v>5.1535604700136517E-2</v>
      </c>
      <c r="E6" s="6"/>
      <c r="F6" s="6">
        <f>'[1]dsexratio_fw, sigma=1.25'!D10</f>
        <v>4.3573234161964944E-2</v>
      </c>
      <c r="G6" s="6">
        <f>'[1]dsexratio_fw, sigma=1.25'!E10-'[1]dsexratio_fw, sigma=1.25'!D10</f>
        <v>-1.043573234161965</v>
      </c>
      <c r="I6" s="11" t="str">
        <f>'[1]dsexratio_fw, sigma=1.25'!A5</f>
        <v>Married men housework</v>
      </c>
      <c r="J6" s="12">
        <f>'[1]dsexratio_fw, sigma=1.25'!C12</f>
        <v>-0.96976247841577901</v>
      </c>
      <c r="K6" s="12">
        <f>'[1]dsexratio_fw, sigma=1.25'!E12-'[1]dsexratio_fw, sigma=1.25'!C12</f>
        <v>1.969762478415779</v>
      </c>
    </row>
    <row r="7" spans="2:11" x14ac:dyDescent="0.35">
      <c r="B7" t="str">
        <f>'[1]dsexratio_fw, sigma=1.25'!A4</f>
        <v>Married women leisure</v>
      </c>
      <c r="C7" s="6">
        <f>'[1]dsexratio_fw, sigma=1.25'!C11</f>
        <v>1.042698247830695</v>
      </c>
      <c r="D7" s="6">
        <f>'[1]dsexratio_fw, sigma=1.25'!E11-'[1]dsexratio_fw, sigma=1.25'!C11</f>
        <v>-4.269824783069498E-2</v>
      </c>
      <c r="E7" s="6"/>
      <c r="F7" s="6">
        <f>'[1]dsexratio_fw, sigma=1.25'!D11</f>
        <v>-4.5722577008703504E-2</v>
      </c>
      <c r="G7" s="6">
        <f>'[1]dsexratio_fw, sigma=1.25'!E11-'[1]dsexratio_fw, sigma=1.25'!D11</f>
        <v>1.0457225770087035</v>
      </c>
      <c r="I7" s="11" t="str">
        <f>'[1]dsexratio_fw, sigma=1.25'!A6</f>
        <v>Married men paid work</v>
      </c>
      <c r="J7" s="12">
        <f>'[1]dsexratio_fw, sigma=1.25'!C13</f>
        <v>1.0434858367518789</v>
      </c>
      <c r="K7" s="12">
        <f>'[1]dsexratio_fw, sigma=1.25'!E13-'[1]dsexratio_fw, sigma=1.25'!C13</f>
        <v>-4.3485836751878892E-2</v>
      </c>
    </row>
    <row r="8" spans="2:11" ht="15" thickBot="1" x14ac:dyDescent="0.4">
      <c r="B8" t="str">
        <f>'[1]dsexratio_fw, sigma=1.25'!A5</f>
        <v>Married men housework</v>
      </c>
      <c r="C8" s="6">
        <f>'[1]dsexratio_fw, sigma=1.25'!C12</f>
        <v>-0.96976247841577901</v>
      </c>
      <c r="D8" s="6">
        <f>'[1]dsexratio_fw, sigma=1.25'!E12-'[1]dsexratio_fw, sigma=1.25'!C12</f>
        <v>1.969762478415779</v>
      </c>
      <c r="E8" s="6"/>
      <c r="F8" s="6">
        <f>'[1]dsexratio_fw, sigma=1.25'!D12</f>
        <v>2.0255296119415167</v>
      </c>
      <c r="G8" s="6">
        <f>'[1]dsexratio_fw, sigma=1.25'!E12-'[1]dsexratio_fw, sigma=1.25'!D12</f>
        <v>-1.0255296119415167</v>
      </c>
      <c r="I8" s="1" t="str">
        <f>'[1]dsexratio_fw, sigma=1.25'!A7</f>
        <v>Married men leisure</v>
      </c>
      <c r="J8" s="7">
        <f>'[1]dsexratio_fw, sigma=1.25'!C14</f>
        <v>-1.0454425527318196</v>
      </c>
      <c r="K8" s="7">
        <f>'[1]dsexratio_fw, sigma=1.25'!E14-'[1]dsexratio_fw, sigma=1.25'!C14</f>
        <v>4.544255273181963E-2</v>
      </c>
    </row>
    <row r="9" spans="2:11" ht="15" thickTop="1" x14ac:dyDescent="0.35">
      <c r="B9" t="str">
        <f>'[1]dsexratio_fw, sigma=1.25'!A6</f>
        <v>Married men paid work</v>
      </c>
      <c r="C9" s="6">
        <f>'[1]dsexratio_fw, sigma=1.25'!C13</f>
        <v>1.0434858367518789</v>
      </c>
      <c r="D9" s="6">
        <f>'[1]dsexratio_fw, sigma=1.25'!E13-'[1]dsexratio_fw, sigma=1.25'!C13</f>
        <v>-4.3485836751878892E-2</v>
      </c>
      <c r="E9" s="6"/>
      <c r="F9" s="6">
        <f>'[1]dsexratio_fw, sigma=1.25'!D13</f>
        <v>-4.7523773853296716E-2</v>
      </c>
      <c r="G9" s="6">
        <f>'[1]dsexratio_fw, sigma=1.25'!E13-'[1]dsexratio_fw, sigma=1.25'!D13</f>
        <v>1.0475237738532968</v>
      </c>
    </row>
    <row r="10" spans="2:11" x14ac:dyDescent="0.35">
      <c r="B10" t="str">
        <f>'[1]dsexratio_fw, sigma=1.25'!A7</f>
        <v>Married men leisure</v>
      </c>
      <c r="C10" s="6">
        <f>'[1]dsexratio_fw, sigma=1.25'!C14</f>
        <v>-1.0454425527318196</v>
      </c>
      <c r="D10" s="6">
        <f>'[1]dsexratio_fw, sigma=1.25'!E14-'[1]dsexratio_fw, sigma=1.25'!C14</f>
        <v>4.544255273181963E-2</v>
      </c>
      <c r="E10" s="6"/>
      <c r="F10" s="6">
        <f>'[1]dsexratio_fw, sigma=1.25'!D14</f>
        <v>4.2066553574291114E-2</v>
      </c>
      <c r="G10" s="6">
        <f>'[1]dsexratio_fw, sigma=1.25'!E14-'[1]dsexratio_fw, sigma=1.25'!D14</f>
        <v>-1.042066553574291</v>
      </c>
    </row>
    <row r="11" spans="2:11" x14ac:dyDescent="0.35">
      <c r="B11" s="71" t="s">
        <v>8</v>
      </c>
      <c r="C11" s="71"/>
      <c r="D11" s="71"/>
      <c r="E11" s="74"/>
      <c r="F11" s="71"/>
      <c r="G11" s="71"/>
    </row>
    <row r="12" spans="2:11" x14ac:dyDescent="0.35">
      <c r="B12" s="88" t="str">
        <f>'[1]dsexratio_bk, sigma=1.25'!A1</f>
        <v>Statistic</v>
      </c>
      <c r="C12" s="91" t="s">
        <v>9</v>
      </c>
      <c r="D12" s="72"/>
      <c r="E12" s="10"/>
      <c r="F12" s="91" t="s">
        <v>10</v>
      </c>
      <c r="G12" s="72"/>
    </row>
    <row r="13" spans="2:11" x14ac:dyDescent="0.35">
      <c r="B13" s="76"/>
      <c r="C13" s="9" t="s">
        <v>6</v>
      </c>
      <c r="D13" s="13" t="s">
        <v>11</v>
      </c>
      <c r="E13" s="9"/>
      <c r="F13" s="13" t="s">
        <v>11</v>
      </c>
      <c r="G13" s="9" t="s">
        <v>6</v>
      </c>
    </row>
    <row r="14" spans="2:11" x14ac:dyDescent="0.35">
      <c r="B14" t="str">
        <f>'[1]dsexratio_bk, sigma=1.25'!A2</f>
        <v>Married women housework</v>
      </c>
      <c r="C14" s="6">
        <f>'[1]dsexratio_bk, sigma=1.25'!C9</f>
        <v>0.82657842853525754</v>
      </c>
      <c r="D14" s="6">
        <f>'[1]dsexratio_bk, sigma=1.25'!E9-'[1]dsexratio_bk, sigma=1.25'!C9</f>
        <v>0.17342157146474246</v>
      </c>
      <c r="E14" s="6"/>
      <c r="F14" s="6">
        <f>'[1]dsexratio_bk, sigma=1.25'!D9</f>
        <v>0.13720144992678565</v>
      </c>
      <c r="G14" s="6">
        <f>'[1]dsexratio_bk, sigma=1.25'!E9-'[1]dsexratio_bk, sigma=1.25'!D9</f>
        <v>0.86279855007321438</v>
      </c>
    </row>
    <row r="15" spans="2:11" x14ac:dyDescent="0.35">
      <c r="B15" t="str">
        <f>'[1]dsexratio_bk, sigma=1.25'!A3</f>
        <v>Married women paid work</v>
      </c>
      <c r="C15" s="6">
        <f>'[1]dsexratio_bk, sigma=1.25'!C10</f>
        <v>1.0777682868589304</v>
      </c>
      <c r="D15" s="6">
        <f>'[1]dsexratio_bk, sigma=1.25'!E10-'[1]dsexratio_bk, sigma=1.25'!C10</f>
        <v>-7.7768286858930447E-2</v>
      </c>
      <c r="E15" s="6"/>
      <c r="F15" s="6">
        <f>'[1]dsexratio_bk, sigma=1.25'!D10</f>
        <v>-8.0142928501891961E-2</v>
      </c>
      <c r="G15" s="6">
        <f>'[1]dsexratio_bk, sigma=1.25'!E10-'[1]dsexratio_bk, sigma=1.25'!D10</f>
        <v>1.080142928501892</v>
      </c>
    </row>
    <row r="16" spans="2:11" x14ac:dyDescent="0.35">
      <c r="B16" t="str">
        <f>'[1]dsexratio_bk, sigma=1.25'!A4</f>
        <v>Married women leisure</v>
      </c>
      <c r="C16" s="6">
        <f>'[1]dsexratio_bk, sigma=1.25'!C11</f>
        <v>-1.0727724336335636</v>
      </c>
      <c r="D16" s="6">
        <f>'[1]dsexratio_bk, sigma=1.25'!E11-'[1]dsexratio_bk, sigma=1.25'!C11</f>
        <v>7.277243363356356E-2</v>
      </c>
      <c r="E16" s="6"/>
      <c r="F16" s="6">
        <f>'[1]dsexratio_bk, sigma=1.25'!D11</f>
        <v>6.4774738833333109E-2</v>
      </c>
      <c r="G16" s="6">
        <f>'[1]dsexratio_bk, sigma=1.25'!E11-'[1]dsexratio_bk, sigma=1.25'!D11</f>
        <v>-1.0647747388333331</v>
      </c>
    </row>
    <row r="17" spans="2:7" x14ac:dyDescent="0.35">
      <c r="B17" t="str">
        <f>'[1]dsexratio_bk, sigma=1.25'!A5</f>
        <v>Married men housework</v>
      </c>
      <c r="C17" s="6">
        <f>'[1]dsexratio_bk, sigma=1.25'!C12</f>
        <v>-0.9565021091456456</v>
      </c>
      <c r="D17" s="6">
        <f>'[1]dsexratio_bk, sigma=1.25'!E12-'[1]dsexratio_bk, sigma=1.25'!C12</f>
        <v>-4.3497890854354404E-2</v>
      </c>
      <c r="E17" s="6"/>
      <c r="F17" s="6">
        <f>'[1]dsexratio_bk, sigma=1.25'!D12</f>
        <v>4.6807434913335166E-3</v>
      </c>
      <c r="G17" s="6">
        <f>'[1]dsexratio_bk, sigma=1.25'!E12-'[1]dsexratio_bk, sigma=1.25'!D12</f>
        <v>-1.0046807434913334</v>
      </c>
    </row>
    <row r="18" spans="2:7" x14ac:dyDescent="0.35">
      <c r="B18" s="11" t="str">
        <f>'[1]dsexratio_bk, sigma=1.25'!A6</f>
        <v>Married men paid work</v>
      </c>
      <c r="C18" s="12">
        <f>'[1]dsexratio_bk, sigma=1.25'!C13</f>
        <v>-1.0571280373321914</v>
      </c>
      <c r="D18" s="6">
        <f>'[1]dsexratio_bk, sigma=1.25'!E13-'[1]dsexratio_bk, sigma=1.25'!C13</f>
        <v>5.7128037332191406E-2</v>
      </c>
      <c r="E18" s="12"/>
      <c r="F18" s="12">
        <f>'[1]dsexratio_bk, sigma=1.25'!D13</f>
        <v>5.2347153780334908E-2</v>
      </c>
      <c r="G18" s="6">
        <f>'[1]dsexratio_bk, sigma=1.25'!E13-'[1]dsexratio_bk, sigma=1.25'!D13</f>
        <v>-1.0523471537803348</v>
      </c>
    </row>
    <row r="19" spans="2:7" ht="15" thickBot="1" x14ac:dyDescent="0.4">
      <c r="B19" s="1" t="str">
        <f>'[1]dsexratio_bk, sigma=1.25'!A7</f>
        <v>Married men leisure</v>
      </c>
      <c r="C19" s="7">
        <f>'[1]dsexratio_bk, sigma=1.25'!C14</f>
        <v>1.0526086171244537</v>
      </c>
      <c r="D19" s="7">
        <f>'[1]dsexratio_bk, sigma=1.25'!E14-'[1]dsexratio_bk, sigma=1.25'!C14</f>
        <v>-5.2608617124453749E-2</v>
      </c>
      <c r="E19" s="7"/>
      <c r="F19" s="7">
        <f>'[1]dsexratio_bk, sigma=1.25'!D14</f>
        <v>-5.4817971096426873E-2</v>
      </c>
      <c r="G19" s="7">
        <f>'[1]dsexratio_bk, sigma=1.25'!E14-'[1]dsexratio_bk, sigma=1.25'!D14</f>
        <v>1.0548179710964269</v>
      </c>
    </row>
    <row r="20" spans="2:7" ht="15" thickTop="1" x14ac:dyDescent="0.35"/>
  </sheetData>
  <mergeCells count="8">
    <mergeCell ref="B2:G2"/>
    <mergeCell ref="B11:G11"/>
    <mergeCell ref="B3:B4"/>
    <mergeCell ref="B12:B13"/>
    <mergeCell ref="C3:D3"/>
    <mergeCell ref="F3:G3"/>
    <mergeCell ref="C12:D12"/>
    <mergeCell ref="F12:G1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F104-3C02-4B11-8AD3-9617C6A94E2B}">
  <dimension ref="B2:G23"/>
  <sheetViews>
    <sheetView workbookViewId="0">
      <selection activeCell="I20" sqref="I20"/>
    </sheetView>
  </sheetViews>
  <sheetFormatPr defaultRowHeight="14.5" x14ac:dyDescent="0.35"/>
  <cols>
    <col min="2" max="2" width="26.453125" bestFit="1" customWidth="1"/>
  </cols>
  <sheetData>
    <row r="2" spans="2:7" x14ac:dyDescent="0.35">
      <c r="B2" s="2" t="str">
        <f>'[1]decomp_res, sigma=1.25'!A1</f>
        <v>Statistic</v>
      </c>
      <c r="C2" s="5" t="s">
        <v>5</v>
      </c>
      <c r="D2" s="5" t="s">
        <v>1</v>
      </c>
      <c r="E2" s="5" t="s">
        <v>4</v>
      </c>
      <c r="F2" s="5" t="s">
        <v>2</v>
      </c>
      <c r="G2" s="5" t="s">
        <v>3</v>
      </c>
    </row>
    <row r="4" spans="2:7" x14ac:dyDescent="0.35">
      <c r="B4" t="str">
        <f>'[1]decomp_res, sigma=1.25'!A2</f>
        <v>Married women housework</v>
      </c>
      <c r="C4" s="3">
        <f>'[1]decomp_res, sigma=1.25'!F2</f>
        <v>18.130122093394952</v>
      </c>
      <c r="D4" s="3">
        <f>'[1]decomp_res, sigma=1.25'!G2</f>
        <v>18.10161765921692</v>
      </c>
      <c r="E4" s="3">
        <f>'[1]decomp_res, sigma=1.25'!H2</f>
        <v>18.220093080048152</v>
      </c>
      <c r="F4" s="3">
        <f>'[1]decomp_res, sigma=1.25'!I2</f>
        <v>21.42042092402826</v>
      </c>
      <c r="G4" s="3">
        <f>'[1]decomp_res, sigma=1.25'!J2</f>
        <v>15.055941696470192</v>
      </c>
    </row>
    <row r="5" spans="2:7" x14ac:dyDescent="0.35">
      <c r="B5" t="str">
        <f>'[1]decomp_res, sigma=1.25'!A3</f>
        <v>Married women paid work</v>
      </c>
      <c r="C5" s="3">
        <f>'[1]decomp_res, sigma=1.25'!F3</f>
        <v>41.057909688806141</v>
      </c>
      <c r="D5" s="3">
        <f>'[1]decomp_res, sigma=1.25'!G3</f>
        <v>35.799356808876063</v>
      </c>
      <c r="E5" s="3">
        <f>'[1]decomp_res, sigma=1.25'!H3</f>
        <v>39.726966159781369</v>
      </c>
      <c r="F5" s="3">
        <f>'[1]decomp_res, sigma=1.25'!I3</f>
        <v>32.166339565889345</v>
      </c>
      <c r="G5" s="3">
        <f>'[1]decomp_res, sigma=1.25'!J3</f>
        <v>31.586802937562815</v>
      </c>
    </row>
    <row r="6" spans="2:7" x14ac:dyDescent="0.35">
      <c r="B6" t="str">
        <f>'[1]decomp_res, sigma=1.25'!A4</f>
        <v>Married women leisure</v>
      </c>
      <c r="C6" s="3">
        <f>'[1]decomp_res, sigma=1.25'!F4</f>
        <v>58.811968217798913</v>
      </c>
      <c r="D6" s="3">
        <f>'[1]decomp_res, sigma=1.25'!G4</f>
        <v>64.099025531907003</v>
      </c>
      <c r="E6" s="3">
        <f>'[1]decomp_res, sigma=1.25'!H4</f>
        <v>60.052940760170472</v>
      </c>
      <c r="F6" s="3">
        <f>'[1]decomp_res, sigma=1.25'!I4</f>
        <v>64.413239510082406</v>
      </c>
      <c r="G6" s="3">
        <f>'[1]decomp_res, sigma=1.25'!J4</f>
        <v>71.357255365966992</v>
      </c>
    </row>
    <row r="7" spans="2:7" x14ac:dyDescent="0.35">
      <c r="B7" t="str">
        <f>'[1]decomp_res, sigma=1.25'!A5</f>
        <v>Married men housework</v>
      </c>
      <c r="C7" s="3">
        <f>'[1]decomp_res, sigma=1.25'!F5</f>
        <v>3.8078972155720026</v>
      </c>
      <c r="D7" s="3">
        <f>'[1]decomp_res, sigma=1.25'!G5</f>
        <v>3.8116437216882244</v>
      </c>
      <c r="E7" s="3">
        <f>'[1]decomp_res, sigma=1.25'!H5</f>
        <v>3.8921649062107644</v>
      </c>
      <c r="F7" s="3">
        <f>'[1]decomp_res, sigma=1.25'!I5</f>
        <v>3.5646579328120191</v>
      </c>
      <c r="G7" s="3">
        <f>'[1]decomp_res, sigma=1.25'!J5</f>
        <v>2.5608797227160678</v>
      </c>
    </row>
    <row r="8" spans="2:7" x14ac:dyDescent="0.35">
      <c r="B8" t="str">
        <f>'[1]decomp_res, sigma=1.25'!A6</f>
        <v>Married men paid work</v>
      </c>
      <c r="C8" s="3">
        <f>'[1]decomp_res, sigma=1.25'!F6</f>
        <v>47.481956238192815</v>
      </c>
      <c r="D8" s="3">
        <f>'[1]decomp_res, sigma=1.25'!G6</f>
        <v>51.902876757122733</v>
      </c>
      <c r="E8" s="3">
        <f>'[1]decomp_res, sigma=1.25'!H6</f>
        <v>47.781793728392778</v>
      </c>
      <c r="F8" s="3">
        <f>'[1]decomp_res, sigma=1.25'!I6</f>
        <v>42.876706493639695</v>
      </c>
      <c r="G8" s="3">
        <f>'[1]decomp_res, sigma=1.25'!J6</f>
        <v>45.421442751650751</v>
      </c>
    </row>
    <row r="9" spans="2:7" x14ac:dyDescent="0.35">
      <c r="B9" t="str">
        <f>'[1]decomp_res, sigma=1.25'!A7</f>
        <v>Married men leisure</v>
      </c>
      <c r="C9" s="3">
        <f>'[1]decomp_res, sigma=1.25'!F7</f>
        <v>66.71014654623518</v>
      </c>
      <c r="D9" s="3">
        <f>'[1]decomp_res, sigma=1.25'!G7</f>
        <v>62.285479521189039</v>
      </c>
      <c r="E9" s="3">
        <f>'[1]decomp_res, sigma=1.25'!H7</f>
        <v>66.326041365396449</v>
      </c>
      <c r="F9" s="3">
        <f>'[1]decomp_res, sigma=1.25'!I7</f>
        <v>71.558635573548273</v>
      </c>
      <c r="G9" s="3">
        <f>'[1]decomp_res, sigma=1.25'!J7</f>
        <v>70.017677525633175</v>
      </c>
    </row>
    <row r="10" spans="2:7" x14ac:dyDescent="0.35">
      <c r="B10" t="str">
        <f>'[1]decomp_res, sigma=1.25'!A8</f>
        <v>Single women housework</v>
      </c>
      <c r="C10" s="3">
        <f>'[1]decomp_res, sigma=1.25'!F8</f>
        <v>7.3874717088033872</v>
      </c>
      <c r="D10" s="3">
        <f>'[1]decomp_res, sigma=1.25'!G8</f>
        <v>7.3874717088033872</v>
      </c>
      <c r="E10" s="3">
        <f>'[1]decomp_res, sigma=1.25'!H8</f>
        <v>7.4241096321236943</v>
      </c>
      <c r="F10" s="3">
        <f>'[1]decomp_res, sigma=1.25'!I8</f>
        <v>7.8995257807981387</v>
      </c>
      <c r="G10" s="3">
        <f>'[1]decomp_res, sigma=1.25'!J8</f>
        <v>5.5414734867795463</v>
      </c>
    </row>
    <row r="11" spans="2:7" x14ac:dyDescent="0.35">
      <c r="B11" t="str">
        <f>'[1]decomp_res, sigma=1.25'!A9</f>
        <v>Single women paid work</v>
      </c>
      <c r="C11" s="3">
        <f>'[1]decomp_res, sigma=1.25'!F9</f>
        <v>48.012298519817769</v>
      </c>
      <c r="D11" s="3">
        <f>'[1]decomp_res, sigma=1.25'!G9</f>
        <v>48.012298519817769</v>
      </c>
      <c r="E11" s="3">
        <f>'[1]decomp_res, sigma=1.25'!H9</f>
        <v>47.620907048407645</v>
      </c>
      <c r="F11" s="3">
        <f>'[1]decomp_res, sigma=1.25'!I9</f>
        <v>42.481055275833015</v>
      </c>
      <c r="G11" s="3">
        <f>'[1]decomp_res, sigma=1.25'!J9</f>
        <v>43.308493373635066</v>
      </c>
    </row>
    <row r="12" spans="2:7" x14ac:dyDescent="0.35">
      <c r="B12" t="str">
        <f>'[1]decomp_res, sigma=1.25'!A10</f>
        <v>Single women leisure</v>
      </c>
      <c r="C12" s="3">
        <f>'[1]decomp_res, sigma=1.25'!F10</f>
        <v>62.600230210963112</v>
      </c>
      <c r="D12" s="3">
        <f>'[1]decomp_res, sigma=1.25'!G10</f>
        <v>62.600230210963112</v>
      </c>
      <c r="E12" s="3">
        <f>'[1]decomp_res, sigma=1.25'!H10</f>
        <v>62.95498331946866</v>
      </c>
      <c r="F12" s="3">
        <f>'[1]decomp_res, sigma=1.25'!I10</f>
        <v>67.619418943368842</v>
      </c>
      <c r="G12" s="3">
        <f>'[1]decomp_res, sigma=1.25'!J10</f>
        <v>69.150033139585403</v>
      </c>
    </row>
    <row r="13" spans="2:7" x14ac:dyDescent="0.35">
      <c r="B13" t="str">
        <f>'[1]decomp_res, sigma=1.25'!A11</f>
        <v>Single men housework</v>
      </c>
      <c r="C13" s="3">
        <f>'[1]decomp_res, sigma=1.25'!F11</f>
        <v>1.6646214588320918</v>
      </c>
      <c r="D13" s="3">
        <f>'[1]decomp_res, sigma=1.25'!G11</f>
        <v>1.6646214588320918</v>
      </c>
      <c r="E13" s="3">
        <f>'[1]decomp_res, sigma=1.25'!H11</f>
        <v>1.671338716407653</v>
      </c>
      <c r="F13" s="3">
        <f>'[1]decomp_res, sigma=1.25'!I11</f>
        <v>1.7884140907247985</v>
      </c>
      <c r="G13" s="3">
        <f>'[1]decomp_res, sigma=1.25'!J11</f>
        <v>1.2329723526688237</v>
      </c>
    </row>
    <row r="14" spans="2:7" x14ac:dyDescent="0.35">
      <c r="B14" t="str">
        <f>'[1]decomp_res, sigma=1.25'!A12</f>
        <v>Single men paid work</v>
      </c>
      <c r="C14" s="3">
        <f>'[1]decomp_res, sigma=1.25'!F12</f>
        <v>47.556617184827459</v>
      </c>
      <c r="D14" s="3">
        <f>'[1]decomp_res, sigma=1.25'!G12</f>
        <v>47.556617184827459</v>
      </c>
      <c r="E14" s="3">
        <f>'[1]decomp_res, sigma=1.25'!H12</f>
        <v>47.232357990123283</v>
      </c>
      <c r="F14" s="3">
        <f>'[1]decomp_res, sigma=1.25'!I12</f>
        <v>41.499725182554641</v>
      </c>
      <c r="G14" s="3">
        <f>'[1]decomp_res, sigma=1.25'!J12</f>
        <v>41.678901326945656</v>
      </c>
    </row>
    <row r="15" spans="2:7" x14ac:dyDescent="0.35">
      <c r="B15" t="str">
        <f>'[1]decomp_res, sigma=1.25'!A13</f>
        <v>Single men leisure</v>
      </c>
      <c r="C15" s="3">
        <f>'[1]decomp_res, sigma=1.25'!F13</f>
        <v>68.778762235508964</v>
      </c>
      <c r="D15" s="3">
        <f>'[1]decomp_res, sigma=1.25'!G13</f>
        <v>68.778762235508964</v>
      </c>
      <c r="E15" s="3">
        <f>'[1]decomp_res, sigma=1.25'!H13</f>
        <v>69.096305051806084</v>
      </c>
      <c r="F15" s="3">
        <f>'[1]decomp_res, sigma=1.25'!I13</f>
        <v>74.71186248505758</v>
      </c>
      <c r="G15" s="3">
        <f>'[1]decomp_res, sigma=1.25'!J13</f>
        <v>75.088128078722548</v>
      </c>
    </row>
    <row r="16" spans="2:7" x14ac:dyDescent="0.35">
      <c r="C16" s="3"/>
      <c r="D16" s="3"/>
      <c r="E16" s="3"/>
      <c r="F16" s="3"/>
      <c r="G16" s="3"/>
    </row>
    <row r="17" spans="2:7" x14ac:dyDescent="0.35">
      <c r="B17" t="str">
        <f>'[1]decomp_res, sigma=1.25'!A14</f>
        <v>Married women consumption</v>
      </c>
      <c r="C17" s="3">
        <f>'[1]decomp_res, sigma=1.25'!F14</f>
        <v>0.30876247735155948</v>
      </c>
      <c r="D17" s="3">
        <f>'[1]decomp_res, sigma=1.25'!G14</f>
        <v>0.33663705431696878</v>
      </c>
      <c r="E17" s="3">
        <f>'[1]decomp_res, sigma=1.25'!H14</f>
        <v>0.32968854336878639</v>
      </c>
      <c r="F17" s="3">
        <f>'[1]decomp_res, sigma=1.25'!I14</f>
        <v>0.74555937593120025</v>
      </c>
      <c r="G17" s="3">
        <f>'[1]decomp_res, sigma=1.25'!J14</f>
        <v>0.83139738721992562</v>
      </c>
    </row>
    <row r="18" spans="2:7" x14ac:dyDescent="0.35">
      <c r="B18" t="str">
        <f>'[1]decomp_res, sigma=1.25'!A15</f>
        <v>Married men consumption</v>
      </c>
      <c r="C18" s="3">
        <f>'[1]decomp_res, sigma=1.25'!F15</f>
        <v>0.41070987882986693</v>
      </c>
      <c r="D18" s="3">
        <f>'[1]decomp_res, sigma=1.25'!G15</f>
        <v>0.38355332239887974</v>
      </c>
      <c r="E18" s="3">
        <f>'[1]decomp_res, sigma=1.25'!H15</f>
        <v>0.43251284475738394</v>
      </c>
      <c r="F18" s="3">
        <f>'[1]decomp_res, sigma=1.25'!I15</f>
        <v>1.1015756257360634</v>
      </c>
      <c r="G18" s="3">
        <f>'[1]decomp_res, sigma=1.25'!J15</f>
        <v>1.0801883449723286</v>
      </c>
    </row>
    <row r="19" spans="2:7" x14ac:dyDescent="0.35">
      <c r="C19" s="3"/>
      <c r="D19" s="3"/>
      <c r="E19" s="3"/>
      <c r="F19" s="3"/>
      <c r="G19" s="3"/>
    </row>
    <row r="20" spans="2:7" x14ac:dyDescent="0.35">
      <c r="B20" t="str">
        <f>'[1]decomp_res, sigma=1.25'!A16</f>
        <v>Average wife Pareto weight</v>
      </c>
      <c r="C20" s="3">
        <f>'[1]decomp_res, sigma=1.25'!F16</f>
        <v>0.41362178888735385</v>
      </c>
      <c r="D20" s="3">
        <f>'[1]decomp_res, sigma=1.25'!G16</f>
        <v>0.46108090694828291</v>
      </c>
      <c r="E20" s="3">
        <f>'[1]decomp_res, sigma=1.25'!H16</f>
        <v>0.42250986267992752</v>
      </c>
      <c r="F20" s="3">
        <f>'[1]decomp_res, sigma=1.25'!I16</f>
        <v>0.3962955634635329</v>
      </c>
      <c r="G20" s="3">
        <f>'[1]decomp_res, sigma=1.25'!J16</f>
        <v>0.43541600730866131</v>
      </c>
    </row>
    <row r="21" spans="2:7" x14ac:dyDescent="0.35">
      <c r="C21" s="3"/>
      <c r="D21" s="3"/>
      <c r="E21" s="3"/>
      <c r="F21" s="3"/>
      <c r="G21" s="3"/>
    </row>
    <row r="22" spans="2:7" ht="15" thickBot="1" x14ac:dyDescent="0.4">
      <c r="B22" s="1" t="str">
        <f>'[1]decomp_res, sigma=1.25'!A17</f>
        <v>Assortative mating measure</v>
      </c>
      <c r="C22" s="4">
        <f>'[1]decomp_res, sigma=1.25'!F17</f>
        <v>1.4658693539407763</v>
      </c>
      <c r="D22" s="4">
        <f>'[1]decomp_res, sigma=1.25'!G17</f>
        <v>1.4757231813392302</v>
      </c>
      <c r="E22" s="4">
        <f>'[1]decomp_res, sigma=1.25'!H17</f>
        <v>1.5437032088000218</v>
      </c>
      <c r="F22" s="4">
        <f>'[1]decomp_res, sigma=1.25'!I17</f>
        <v>1.5343970132806883</v>
      </c>
      <c r="G22" s="4">
        <f>'[1]decomp_res, sigma=1.25'!J17</f>
        <v>1.5212290907586623</v>
      </c>
    </row>
    <row r="23" spans="2:7" ht="15" thickTop="1" x14ac:dyDescent="0.3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0F0A-5DD4-4A67-B029-7F3F302472F5}">
  <dimension ref="B2:J23"/>
  <sheetViews>
    <sheetView workbookViewId="0">
      <selection activeCell="G20" sqref="G20"/>
    </sheetView>
  </sheetViews>
  <sheetFormatPr defaultRowHeight="14.5" x14ac:dyDescent="0.35"/>
  <cols>
    <col min="2" max="2" width="26.453125" bestFit="1" customWidth="1"/>
    <col min="7" max="7" width="24.26953125" bestFit="1" customWidth="1"/>
  </cols>
  <sheetData>
    <row r="2" spans="2:10" x14ac:dyDescent="0.35">
      <c r="B2" s="18" t="str">
        <f>'[1]quant_exp_1_results, sigma=1.25'!$A$1</f>
        <v>Statistic</v>
      </c>
      <c r="C2" s="18" t="s">
        <v>12</v>
      </c>
      <c r="D2" s="19" t="s">
        <v>14</v>
      </c>
      <c r="E2" s="18" t="s">
        <v>13</v>
      </c>
      <c r="G2" s="18" t="str">
        <f>'[1]quant_exp_1_results, sigma=1.25'!$A$1</f>
        <v>Statistic</v>
      </c>
      <c r="H2" s="18" t="s">
        <v>12</v>
      </c>
      <c r="I2" s="19" t="s">
        <v>14</v>
      </c>
      <c r="J2" s="18" t="s">
        <v>13</v>
      </c>
    </row>
    <row r="3" spans="2:10" x14ac:dyDescent="0.35">
      <c r="B3" s="11"/>
      <c r="C3" s="11"/>
      <c r="D3" s="20"/>
      <c r="E3" s="11"/>
      <c r="G3" s="11"/>
      <c r="H3" s="11"/>
      <c r="I3" s="20"/>
      <c r="J3" s="11"/>
    </row>
    <row r="4" spans="2:10" x14ac:dyDescent="0.35">
      <c r="B4" t="str">
        <f>'[1]quant_exp_1_results, sigma=1.25'!A2</f>
        <v>Married women housework</v>
      </c>
      <c r="C4" s="16">
        <f>'[1]quant_exp_1_results, sigma=1.25'!B2</f>
        <v>15.055941696470192</v>
      </c>
      <c r="D4" s="16">
        <f>'[1]quant_exp_1_results, sigma=1.25'!C2</f>
        <v>14.97428776580575</v>
      </c>
      <c r="E4" s="14">
        <f>LN(D4/C4)</f>
        <v>-5.4381290691042214E-3</v>
      </c>
      <c r="G4" t="str">
        <f>'[1]quant_exp_1_results, sigma=1.25'!A2</f>
        <v>Married women housework</v>
      </c>
      <c r="H4" s="16">
        <f>'[1]quant_exp_1_results, sigma=1.25'!B2</f>
        <v>15.055941696470192</v>
      </c>
      <c r="I4" s="16">
        <f>'[1]quant_exp_1_results, sigma=1.25'!C2</f>
        <v>14.97428776580575</v>
      </c>
      <c r="J4" s="14">
        <f>LN(I4/H4)</f>
        <v>-5.4381290691042214E-3</v>
      </c>
    </row>
    <row r="5" spans="2:10" x14ac:dyDescent="0.35">
      <c r="B5" t="str">
        <f>'[1]quant_exp_1_results, sigma=1.25'!A3</f>
        <v>Married women paid work</v>
      </c>
      <c r="C5" s="16">
        <f>'[1]quant_exp_1_results, sigma=1.25'!B3</f>
        <v>31.586802937562815</v>
      </c>
      <c r="D5" s="16">
        <f>'[1]quant_exp_1_results, sigma=1.25'!C3</f>
        <v>28.896411758779571</v>
      </c>
      <c r="E5" s="14">
        <f t="shared" ref="E5:E22" si="0">LN(D5/C5)</f>
        <v>-8.9021977989674678E-2</v>
      </c>
      <c r="G5" s="61" t="str">
        <f>'[1]quant_exp_1_results, sigma=1.25'!A3</f>
        <v>Married women paid work</v>
      </c>
      <c r="H5" s="62">
        <f>'[1]quant_exp_1_results, sigma=1.25'!B3</f>
        <v>31.586802937562815</v>
      </c>
      <c r="I5" s="62">
        <f>'[1]quant_exp_1_results, sigma=1.25'!C3</f>
        <v>28.896411758779571</v>
      </c>
      <c r="J5" s="63">
        <f t="shared" ref="J5:J9" si="1">LN(I5/H5)</f>
        <v>-8.9021977989674678E-2</v>
      </c>
    </row>
    <row r="6" spans="2:10" x14ac:dyDescent="0.35">
      <c r="B6" t="str">
        <f>'[1]quant_exp_1_results, sigma=1.25'!A4</f>
        <v>Married women leisure</v>
      </c>
      <c r="C6" s="16">
        <f>'[1]quant_exp_1_results, sigma=1.25'!B4</f>
        <v>71.357255365966992</v>
      </c>
      <c r="D6" s="16">
        <f>'[1]quant_exp_1_results, sigma=1.25'!C4</f>
        <v>74.129300475414681</v>
      </c>
      <c r="E6" s="14">
        <f t="shared" si="0"/>
        <v>3.811184643443815E-2</v>
      </c>
      <c r="G6" t="str">
        <f>'[1]quant_exp_1_results, sigma=1.25'!A4</f>
        <v>Married women leisure</v>
      </c>
      <c r="H6" s="16">
        <f>'[1]quant_exp_1_results, sigma=1.25'!B4</f>
        <v>71.357255365966992</v>
      </c>
      <c r="I6" s="16">
        <f>'[1]quant_exp_1_results, sigma=1.25'!C4</f>
        <v>74.129300475414681</v>
      </c>
      <c r="J6" s="14">
        <f t="shared" si="1"/>
        <v>3.811184643443815E-2</v>
      </c>
    </row>
    <row r="7" spans="2:10" x14ac:dyDescent="0.35">
      <c r="B7" t="str">
        <f>'[1]quant_exp_1_results, sigma=1.25'!A5</f>
        <v>Married men housework</v>
      </c>
      <c r="C7" s="16">
        <f>'[1]quant_exp_1_results, sigma=1.25'!B5</f>
        <v>2.5608797227160678</v>
      </c>
      <c r="D7" s="16">
        <f>'[1]quant_exp_1_results, sigma=1.25'!C5</f>
        <v>2.5841932656658071</v>
      </c>
      <c r="E7" s="14">
        <f t="shared" si="0"/>
        <v>9.0625351916498315E-3</v>
      </c>
      <c r="G7" t="str">
        <f>'[1]quant_exp_1_results, sigma=1.25'!A5</f>
        <v>Married men housework</v>
      </c>
      <c r="H7" s="16">
        <f>'[1]quant_exp_1_results, sigma=1.25'!B5</f>
        <v>2.5608797227160678</v>
      </c>
      <c r="I7" s="16">
        <f>'[1]quant_exp_1_results, sigma=1.25'!C5</f>
        <v>2.5841932656658071</v>
      </c>
      <c r="J7" s="14">
        <f t="shared" si="1"/>
        <v>9.0625351916498315E-3</v>
      </c>
    </row>
    <row r="8" spans="2:10" x14ac:dyDescent="0.35">
      <c r="B8" t="str">
        <f>'[1]quant_exp_1_results, sigma=1.25'!A6</f>
        <v>Married men paid work</v>
      </c>
      <c r="C8" s="16">
        <f>'[1]quant_exp_1_results, sigma=1.25'!B6</f>
        <v>45.421442751650751</v>
      </c>
      <c r="D8" s="16">
        <f>'[1]quant_exp_1_results, sigma=1.25'!C6</f>
        <v>47.806255031711729</v>
      </c>
      <c r="E8" s="14">
        <f t="shared" si="0"/>
        <v>5.1172188489810214E-2</v>
      </c>
      <c r="G8" t="str">
        <f>'[1]quant_exp_1_results, sigma=1.25'!A6</f>
        <v>Married men paid work</v>
      </c>
      <c r="H8" s="16">
        <f>'[1]quant_exp_1_results, sigma=1.25'!B6</f>
        <v>45.421442751650751</v>
      </c>
      <c r="I8" s="16">
        <f>'[1]quant_exp_1_results, sigma=1.25'!C6</f>
        <v>47.806255031711729</v>
      </c>
      <c r="J8" s="14">
        <f t="shared" si="1"/>
        <v>5.1172188489810214E-2</v>
      </c>
    </row>
    <row r="9" spans="2:10" x14ac:dyDescent="0.35">
      <c r="B9" t="str">
        <f>'[1]quant_exp_1_results, sigma=1.25'!A7</f>
        <v>Married men leisure</v>
      </c>
      <c r="C9" s="16">
        <f>'[1]quant_exp_1_results, sigma=1.25'!B7</f>
        <v>70.017677525633175</v>
      </c>
      <c r="D9" s="16">
        <f>'[1]quant_exp_1_results, sigma=1.25'!C7</f>
        <v>67.609551702622454</v>
      </c>
      <c r="E9" s="14">
        <f t="shared" si="0"/>
        <v>-3.4998475804508218E-2</v>
      </c>
      <c r="G9" t="str">
        <f>'[1]quant_exp_1_results, sigma=1.25'!A7</f>
        <v>Married men leisure</v>
      </c>
      <c r="H9" s="16">
        <f>'[1]quant_exp_1_results, sigma=1.25'!B7</f>
        <v>70.017677525633175</v>
      </c>
      <c r="I9" s="16">
        <f>'[1]quant_exp_1_results, sigma=1.25'!C7</f>
        <v>67.609551702622454</v>
      </c>
      <c r="J9" s="14">
        <f t="shared" si="1"/>
        <v>-3.4998475804508218E-2</v>
      </c>
    </row>
    <row r="10" spans="2:10" x14ac:dyDescent="0.35">
      <c r="B10" t="str">
        <f>'[1]quant_exp_1_results, sigma=1.25'!A8</f>
        <v>Single women housework</v>
      </c>
      <c r="C10" s="16">
        <f>'[1]quant_exp_1_results, sigma=1.25'!B8</f>
        <v>5.5414734867795463</v>
      </c>
      <c r="D10" s="16">
        <f>'[1]quant_exp_1_results, sigma=1.25'!C8</f>
        <v>5.5414734867795463</v>
      </c>
      <c r="E10" s="14">
        <f t="shared" si="0"/>
        <v>0</v>
      </c>
      <c r="H10" s="16"/>
      <c r="I10" s="16"/>
      <c r="J10" s="14"/>
    </row>
    <row r="11" spans="2:10" x14ac:dyDescent="0.35">
      <c r="B11" t="str">
        <f>'[1]quant_exp_1_results, sigma=1.25'!A9</f>
        <v>Single women paid work</v>
      </c>
      <c r="C11" s="16">
        <f>'[1]quant_exp_1_results, sigma=1.25'!B9</f>
        <v>43.308493373635066</v>
      </c>
      <c r="D11" s="16">
        <f>'[1]quant_exp_1_results, sigma=1.25'!C9</f>
        <v>43.308493373635066</v>
      </c>
      <c r="E11" s="14">
        <f t="shared" si="0"/>
        <v>0</v>
      </c>
      <c r="G11" t="str">
        <f>'[1]quant_exp_1_results, sigma=1.25'!A14</f>
        <v>Married women consumption</v>
      </c>
      <c r="H11" s="16">
        <f>'[1]quant_exp_1_results, sigma=1.25'!B14</f>
        <v>0.83139738721992562</v>
      </c>
      <c r="I11" s="16">
        <f>'[1]quant_exp_1_results, sigma=1.25'!C14</f>
        <v>0.87100484741606055</v>
      </c>
      <c r="J11" s="14">
        <f t="shared" ref="J11:J12" si="2">LN(I11/H11)</f>
        <v>4.6539657996050469E-2</v>
      </c>
    </row>
    <row r="12" spans="2:10" x14ac:dyDescent="0.35">
      <c r="B12" t="str">
        <f>'[1]quant_exp_1_results, sigma=1.25'!A10</f>
        <v>Single women leisure</v>
      </c>
      <c r="C12" s="16">
        <f>'[1]quant_exp_1_results, sigma=1.25'!B10</f>
        <v>69.150033139585403</v>
      </c>
      <c r="D12" s="16">
        <f>'[1]quant_exp_1_results, sigma=1.25'!C10</f>
        <v>69.150033139585403</v>
      </c>
      <c r="E12" s="14">
        <f t="shared" si="0"/>
        <v>0</v>
      </c>
      <c r="G12" t="str">
        <f>'[1]quant_exp_1_results, sigma=1.25'!A15</f>
        <v>Married men consumption</v>
      </c>
      <c r="H12" s="16">
        <f>'[1]quant_exp_1_results, sigma=1.25'!B15</f>
        <v>1.0801883449723286</v>
      </c>
      <c r="I12" s="16">
        <f>'[1]quant_exp_1_results, sigma=1.25'!C15</f>
        <v>1.0467535263085581</v>
      </c>
      <c r="J12" s="14">
        <f t="shared" si="2"/>
        <v>-3.1441924696414728E-2</v>
      </c>
    </row>
    <row r="13" spans="2:10" x14ac:dyDescent="0.35">
      <c r="B13" t="str">
        <f>'[1]quant_exp_1_results, sigma=1.25'!A11</f>
        <v>Single men housework</v>
      </c>
      <c r="C13" s="16">
        <f>'[1]quant_exp_1_results, sigma=1.25'!B11</f>
        <v>1.2329723526688237</v>
      </c>
      <c r="D13" s="16">
        <f>'[1]quant_exp_1_results, sigma=1.25'!C11</f>
        <v>1.2329723526688237</v>
      </c>
      <c r="E13" s="14">
        <f t="shared" si="0"/>
        <v>0</v>
      </c>
      <c r="H13" s="16"/>
      <c r="I13" s="16"/>
      <c r="J13" s="14"/>
    </row>
    <row r="14" spans="2:10" x14ac:dyDescent="0.35">
      <c r="B14" t="str">
        <f>'[1]quant_exp_1_results, sigma=1.25'!A12</f>
        <v>Single men paid work</v>
      </c>
      <c r="C14" s="16">
        <f>'[1]quant_exp_1_results, sigma=1.25'!B12</f>
        <v>41.678901326945656</v>
      </c>
      <c r="D14" s="16">
        <f>'[1]quant_exp_1_results, sigma=1.25'!C12</f>
        <v>41.678901326945656</v>
      </c>
      <c r="E14" s="14">
        <f t="shared" si="0"/>
        <v>0</v>
      </c>
      <c r="G14" t="str">
        <f>'[1]quant_exp_1_results, sigma=1.25'!A16</f>
        <v>Average wife Pareto weight</v>
      </c>
      <c r="H14" s="16">
        <f>'[1]quant_exp_1_results, sigma=1.25'!B16</f>
        <v>0.43541600730866131</v>
      </c>
      <c r="I14" s="16">
        <f>'[1]quant_exp_1_results, sigma=1.25'!C16</f>
        <v>0.45934031827552951</v>
      </c>
      <c r="J14" s="14">
        <f t="shared" ref="J14" si="3">LN(I14/H14)</f>
        <v>5.3489456756682492E-2</v>
      </c>
    </row>
    <row r="15" spans="2:10" x14ac:dyDescent="0.35">
      <c r="B15" t="str">
        <f>'[1]quant_exp_1_results, sigma=1.25'!A13</f>
        <v>Single men leisure</v>
      </c>
      <c r="C15" s="16">
        <f>'[1]quant_exp_1_results, sigma=1.25'!B13</f>
        <v>75.088128078722548</v>
      </c>
      <c r="D15" s="16">
        <f>'[1]quant_exp_1_results, sigma=1.25'!C13</f>
        <v>75.088128078722548</v>
      </c>
      <c r="E15" s="14">
        <f t="shared" si="0"/>
        <v>0</v>
      </c>
      <c r="H15" s="16"/>
      <c r="I15" s="16"/>
      <c r="J15" s="14"/>
    </row>
    <row r="16" spans="2:10" ht="15" thickBot="1" x14ac:dyDescent="0.4">
      <c r="C16" s="16"/>
      <c r="D16" s="16"/>
      <c r="E16" s="14"/>
      <c r="G16" s="1" t="str">
        <f>'[1]quant_exp_1_results, sigma=1.25'!A17</f>
        <v>Assortative mating measure</v>
      </c>
      <c r="H16" s="17">
        <f>'[1]quant_exp_1_results, sigma=1.25'!B17</f>
        <v>1.5212290907586623</v>
      </c>
      <c r="I16" s="17">
        <f>'[1]quant_exp_1_results, sigma=1.25'!C17</f>
        <v>1.5543388873828627</v>
      </c>
      <c r="J16" s="15">
        <f t="shared" ref="J16" si="4">LN(I16/H16)</f>
        <v>2.1531681971087225E-2</v>
      </c>
    </row>
    <row r="17" spans="2:5" ht="15" thickTop="1" x14ac:dyDescent="0.35">
      <c r="B17" t="str">
        <f>'[1]quant_exp_1_results, sigma=1.25'!A14</f>
        <v>Married women consumption</v>
      </c>
      <c r="C17" s="16">
        <f>'[1]quant_exp_1_results, sigma=1.25'!B14</f>
        <v>0.83139738721992562</v>
      </c>
      <c r="D17" s="16">
        <f>'[1]quant_exp_1_results, sigma=1.25'!C14</f>
        <v>0.87100484741606055</v>
      </c>
      <c r="E17" s="14">
        <f t="shared" si="0"/>
        <v>4.6539657996050469E-2</v>
      </c>
    </row>
    <row r="18" spans="2:5" x14ac:dyDescent="0.35">
      <c r="B18" t="str">
        <f>'[1]quant_exp_1_results, sigma=1.25'!A15</f>
        <v>Married men consumption</v>
      </c>
      <c r="C18" s="16">
        <f>'[1]quant_exp_1_results, sigma=1.25'!B15</f>
        <v>1.0801883449723286</v>
      </c>
      <c r="D18" s="16">
        <f>'[1]quant_exp_1_results, sigma=1.25'!C15</f>
        <v>1.0467535263085581</v>
      </c>
      <c r="E18" s="14">
        <f t="shared" si="0"/>
        <v>-3.1441924696414728E-2</v>
      </c>
    </row>
    <row r="19" spans="2:5" x14ac:dyDescent="0.35">
      <c r="C19" s="16"/>
      <c r="D19" s="16"/>
      <c r="E19" s="14"/>
    </row>
    <row r="20" spans="2:5" x14ac:dyDescent="0.35">
      <c r="B20" t="str">
        <f>'[1]quant_exp_1_results, sigma=1.25'!A16</f>
        <v>Average wife Pareto weight</v>
      </c>
      <c r="C20" s="16">
        <f>'[1]quant_exp_1_results, sigma=1.25'!B16</f>
        <v>0.43541600730866131</v>
      </c>
      <c r="D20" s="16">
        <f>'[1]quant_exp_1_results, sigma=1.25'!C16</f>
        <v>0.45934031827552951</v>
      </c>
      <c r="E20" s="14">
        <f t="shared" si="0"/>
        <v>5.3489456756682492E-2</v>
      </c>
    </row>
    <row r="21" spans="2:5" x14ac:dyDescent="0.35">
      <c r="C21" s="16"/>
      <c r="D21" s="16"/>
      <c r="E21" s="14"/>
    </row>
    <row r="22" spans="2:5" ht="15" thickBot="1" x14ac:dyDescent="0.4">
      <c r="B22" s="1" t="str">
        <f>'[1]quant_exp_1_results, sigma=1.25'!A17</f>
        <v>Assortative mating measure</v>
      </c>
      <c r="C22" s="17">
        <f>'[1]quant_exp_1_results, sigma=1.25'!B17</f>
        <v>1.5212290907586623</v>
      </c>
      <c r="D22" s="17">
        <f>'[1]quant_exp_1_results, sigma=1.25'!C17</f>
        <v>1.5543388873828627</v>
      </c>
      <c r="E22" s="15">
        <f t="shared" si="0"/>
        <v>2.1531681971087225E-2</v>
      </c>
    </row>
    <row r="23" spans="2:5" ht="15" thickTop="1" x14ac:dyDescent="0.3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885F-67D3-4841-BCFA-72A2DB5680EA}">
  <dimension ref="B2:E23"/>
  <sheetViews>
    <sheetView workbookViewId="0">
      <selection activeCell="H30" sqref="H30"/>
    </sheetView>
  </sheetViews>
  <sheetFormatPr defaultRowHeight="14.5" x14ac:dyDescent="0.35"/>
  <cols>
    <col min="2" max="2" width="26.453125" bestFit="1" customWidth="1"/>
    <col min="4" max="4" width="13.54296875" customWidth="1"/>
    <col min="5" max="5" width="15.90625" customWidth="1"/>
  </cols>
  <sheetData>
    <row r="2" spans="2:5" ht="31" customHeight="1" x14ac:dyDescent="0.35">
      <c r="B2" s="2" t="str">
        <f>'[1]quant_exp_2_results, sigma=1.25'!A1</f>
        <v>Statistic</v>
      </c>
      <c r="C2" s="21" t="s">
        <v>15</v>
      </c>
      <c r="D2" s="22" t="s">
        <v>16</v>
      </c>
      <c r="E2" s="22" t="s">
        <v>17</v>
      </c>
    </row>
    <row r="4" spans="2:5" x14ac:dyDescent="0.35">
      <c r="B4" t="str">
        <f>'[1]quant_exp_2_results, sigma=1.25'!A2</f>
        <v>Married women housework</v>
      </c>
      <c r="C4" s="16">
        <f>'[1]quant_exp_2_results, sigma=1.25'!B2</f>
        <v>11.269258454442024</v>
      </c>
      <c r="D4" s="16">
        <f>'[1]quant_exp_2_results, sigma=1.25'!C2</f>
        <v>15.055941696470192</v>
      </c>
      <c r="E4" s="16">
        <f>'[1]quant_exp_2_results, sigma=1.25'!D2</f>
        <v>13.87094218338194</v>
      </c>
    </row>
    <row r="5" spans="2:5" x14ac:dyDescent="0.35">
      <c r="B5" t="str">
        <f>'[1]quant_exp_2_results, sigma=1.25'!A3</f>
        <v>Married women paid work</v>
      </c>
      <c r="C5" s="16">
        <f>'[1]quant_exp_2_results, sigma=1.25'!B3</f>
        <v>35.866667568683624</v>
      </c>
      <c r="D5" s="16">
        <f>'[1]quant_exp_2_results, sigma=1.25'!C3</f>
        <v>31.586802937562815</v>
      </c>
      <c r="E5" s="16">
        <f>'[1]quant_exp_2_results, sigma=1.25'!D3</f>
        <v>32.591910562670677</v>
      </c>
    </row>
    <row r="6" spans="2:5" x14ac:dyDescent="0.35">
      <c r="B6" t="str">
        <f>'[1]quant_exp_2_results, sigma=1.25'!A4</f>
        <v>Married women leisure</v>
      </c>
      <c r="C6" s="16">
        <f>'[1]quant_exp_2_results, sigma=1.25'!B4</f>
        <v>70.864076614379883</v>
      </c>
      <c r="D6" s="16">
        <f>'[1]quant_exp_2_results, sigma=1.25'!C4</f>
        <v>71.357255365966992</v>
      </c>
      <c r="E6" s="16">
        <f>'[1]quant_exp_2_results, sigma=1.25'!D4</f>
        <v>71.537147253947396</v>
      </c>
    </row>
    <row r="7" spans="2:5" x14ac:dyDescent="0.35">
      <c r="B7" t="str">
        <f>'[1]quant_exp_2_results, sigma=1.25'!A5</f>
        <v>Married men housework</v>
      </c>
      <c r="C7" s="16">
        <f>'[1]quant_exp_2_results, sigma=1.25'!B5</f>
        <v>2.6989147923886776</v>
      </c>
      <c r="D7" s="16">
        <f>'[1]quant_exp_2_results, sigma=1.25'!C5</f>
        <v>2.5608797227160678</v>
      </c>
      <c r="E7" s="16">
        <f>'[1]quant_exp_2_results, sigma=1.25'!D5</f>
        <v>3.147956779082568</v>
      </c>
    </row>
    <row r="8" spans="2:5" x14ac:dyDescent="0.35">
      <c r="B8" t="str">
        <f>'[1]quant_exp_2_results, sigma=1.25'!A6</f>
        <v>Married men paid work</v>
      </c>
      <c r="C8" s="16">
        <f>'[1]quant_exp_2_results, sigma=1.25'!B6</f>
        <v>47.510016620159149</v>
      </c>
      <c r="D8" s="16">
        <f>'[1]quant_exp_2_results, sigma=1.25'!C6</f>
        <v>45.421442751650751</v>
      </c>
      <c r="E8" s="16">
        <f>'[1]quant_exp_2_results, sigma=1.25'!D6</f>
        <v>44.604673352326728</v>
      </c>
    </row>
    <row r="9" spans="2:5" x14ac:dyDescent="0.35">
      <c r="B9" t="str">
        <f>'[1]quant_exp_2_results, sigma=1.25'!A7</f>
        <v>Married men leisure</v>
      </c>
      <c r="C9" s="16">
        <f>'[1]quant_exp_2_results, sigma=1.25'!B7</f>
        <v>67.79106616973877</v>
      </c>
      <c r="D9" s="16">
        <f>'[1]quant_exp_2_results, sigma=1.25'!C7</f>
        <v>70.017677525633175</v>
      </c>
      <c r="E9" s="16">
        <f>'[1]quant_exp_2_results, sigma=1.25'!D7</f>
        <v>70.247369868590724</v>
      </c>
    </row>
    <row r="10" spans="2:5" x14ac:dyDescent="0.35">
      <c r="B10" t="str">
        <f>'[1]quant_exp_2_results, sigma=1.25'!A8</f>
        <v>Single women housework</v>
      </c>
      <c r="C10" s="16">
        <f>'[1]quant_exp_2_results, sigma=1.25'!B8</f>
        <v>4.4950980395078659</v>
      </c>
      <c r="D10" s="16">
        <f>'[1]quant_exp_2_results, sigma=1.25'!C8</f>
        <v>5.5414734867795463</v>
      </c>
      <c r="E10" s="16">
        <f>'[1]quant_exp_2_results, sigma=1.25'!D8</f>
        <v>5.5775303064529043</v>
      </c>
    </row>
    <row r="11" spans="2:5" x14ac:dyDescent="0.35">
      <c r="B11" t="str">
        <f>'[1]quant_exp_2_results, sigma=1.25'!A9</f>
        <v>Single women paid work</v>
      </c>
      <c r="C11" s="16">
        <f>'[1]quant_exp_2_results, sigma=1.25'!B9</f>
        <v>45.063828706741333</v>
      </c>
      <c r="D11" s="16">
        <f>'[1]quant_exp_2_results, sigma=1.25'!C9</f>
        <v>43.308493373635066</v>
      </c>
      <c r="E11" s="16">
        <f>'[1]quant_exp_2_results, sigma=1.25'!D9</f>
        <v>42.750730696601252</v>
      </c>
    </row>
    <row r="12" spans="2:5" x14ac:dyDescent="0.35">
      <c r="B12" t="str">
        <f>'[1]quant_exp_2_results, sigma=1.25'!A10</f>
        <v>Single women leisure</v>
      </c>
      <c r="C12" s="16">
        <f>'[1]quant_exp_2_results, sigma=1.25'!B10</f>
        <v>68.441074132919312</v>
      </c>
      <c r="D12" s="16">
        <f>'[1]quant_exp_2_results, sigma=1.25'!C10</f>
        <v>69.150033139585403</v>
      </c>
      <c r="E12" s="16">
        <f>'[1]quant_exp_2_results, sigma=1.25'!D10</f>
        <v>69.671738996945834</v>
      </c>
    </row>
    <row r="13" spans="2:5" x14ac:dyDescent="0.35">
      <c r="B13" t="str">
        <f>'[1]quant_exp_2_results, sigma=1.25'!A11</f>
        <v>Single men housework</v>
      </c>
      <c r="C13" s="16">
        <f>'[1]quant_exp_2_results, sigma=1.25'!B11</f>
        <v>1.5884615536779165</v>
      </c>
      <c r="D13" s="16">
        <f>'[1]quant_exp_2_results, sigma=1.25'!C11</f>
        <v>1.2329723526688237</v>
      </c>
      <c r="E13" s="16">
        <f>'[1]quant_exp_2_results, sigma=1.25'!D11</f>
        <v>1.2329723526688237</v>
      </c>
    </row>
    <row r="14" spans="2:5" x14ac:dyDescent="0.35">
      <c r="B14" t="str">
        <f>'[1]quant_exp_2_results, sigma=1.25'!A12</f>
        <v>Single men paid work</v>
      </c>
      <c r="C14" s="16">
        <f>'[1]quant_exp_2_results, sigma=1.25'!B12</f>
        <v>42.725001335144043</v>
      </c>
      <c r="D14" s="16">
        <f>'[1]quant_exp_2_results, sigma=1.25'!C12</f>
        <v>41.678901326945656</v>
      </c>
      <c r="E14" s="16">
        <f>'[1]quant_exp_2_results, sigma=1.25'!D12</f>
        <v>41.678901326945656</v>
      </c>
    </row>
    <row r="15" spans="2:5" x14ac:dyDescent="0.35">
      <c r="B15" t="str">
        <f>'[1]quant_exp_2_results, sigma=1.25'!A13</f>
        <v>Single men leisure</v>
      </c>
      <c r="C15" s="16">
        <f>'[1]quant_exp_2_results, sigma=1.25'!B13</f>
        <v>73.686538100242615</v>
      </c>
      <c r="D15" s="16">
        <f>'[1]quant_exp_2_results, sigma=1.25'!C13</f>
        <v>75.088128078722548</v>
      </c>
      <c r="E15" s="16">
        <f>'[1]quant_exp_2_results, sigma=1.25'!D13</f>
        <v>75.088128078722548</v>
      </c>
    </row>
    <row r="16" spans="2:5" x14ac:dyDescent="0.35">
      <c r="C16" s="16"/>
      <c r="D16" s="16"/>
      <c r="E16" s="16"/>
    </row>
    <row r="17" spans="2:5" x14ac:dyDescent="0.35">
      <c r="B17" t="str">
        <f>'[1]quant_exp_2_results, sigma=1.25'!A14</f>
        <v>Married women consumption</v>
      </c>
      <c r="C17" s="16"/>
      <c r="D17" s="16">
        <f>'[1]quant_exp_2_results, sigma=1.25'!C14</f>
        <v>0.83139738721992562</v>
      </c>
      <c r="E17" s="16">
        <f>'[1]quant_exp_2_results, sigma=1.25'!D14</f>
        <v>0.89924979562077767</v>
      </c>
    </row>
    <row r="18" spans="2:5" x14ac:dyDescent="0.35">
      <c r="B18" t="str">
        <f>'[1]quant_exp_2_results, sigma=1.25'!A15</f>
        <v>Married men consumption</v>
      </c>
      <c r="C18" s="16"/>
      <c r="D18" s="16">
        <f>'[1]quant_exp_2_results, sigma=1.25'!C15</f>
        <v>1.0801883449723286</v>
      </c>
      <c r="E18" s="16">
        <f>'[1]quant_exp_2_results, sigma=1.25'!D15</f>
        <v>1.084102424366421</v>
      </c>
    </row>
    <row r="19" spans="2:5" x14ac:dyDescent="0.35">
      <c r="C19" s="16"/>
      <c r="D19" s="16"/>
      <c r="E19" s="16"/>
    </row>
    <row r="20" spans="2:5" x14ac:dyDescent="0.35">
      <c r="B20" t="str">
        <f>'[1]quant_exp_2_results, sigma=1.25'!A16</f>
        <v>Average wife Pareto weight</v>
      </c>
      <c r="C20" s="16"/>
      <c r="D20" s="16">
        <f>'[1]quant_exp_2_results, sigma=1.25'!C16</f>
        <v>0.43541600730866131</v>
      </c>
      <c r="E20" s="16">
        <f>'[1]quant_exp_2_results, sigma=1.25'!D16</f>
        <v>0.45876164857784996</v>
      </c>
    </row>
    <row r="21" spans="2:5" x14ac:dyDescent="0.35">
      <c r="C21" s="16"/>
      <c r="D21" s="16"/>
      <c r="E21" s="16"/>
    </row>
    <row r="22" spans="2:5" ht="15" thickBot="1" x14ac:dyDescent="0.4">
      <c r="B22" s="1" t="str">
        <f>'[1]quant_exp_2_results, sigma=1.25'!A17</f>
        <v>Assortative mating measure</v>
      </c>
      <c r="C22" s="17">
        <f>'[1]quant_exp_2_results, sigma=1.25'!B17</f>
        <v>1.6263232677513089</v>
      </c>
      <c r="D22" s="17">
        <f>'[1]quant_exp_2_results, sigma=1.25'!C17</f>
        <v>1.5212290907586623</v>
      </c>
      <c r="E22" s="17">
        <f>'[1]quant_exp_2_results, sigma=1.25'!D17</f>
        <v>1.5220423441131625</v>
      </c>
    </row>
    <row r="23" spans="2:5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55C1-9290-4FF8-87A6-D9642FFF0012}">
  <dimension ref="B2:I20"/>
  <sheetViews>
    <sheetView workbookViewId="0">
      <selection activeCell="N12" sqref="N12"/>
    </sheetView>
  </sheetViews>
  <sheetFormatPr defaultRowHeight="14.5" x14ac:dyDescent="0.35"/>
  <cols>
    <col min="2" max="2" width="18.90625" bestFit="1" customWidth="1"/>
  </cols>
  <sheetData>
    <row r="2" spans="2:9" x14ac:dyDescent="0.35">
      <c r="B2" s="75" t="s">
        <v>78</v>
      </c>
      <c r="C2" s="77">
        <v>1990</v>
      </c>
      <c r="D2" s="77">
        <v>2010</v>
      </c>
      <c r="E2" s="71" t="s">
        <v>67</v>
      </c>
      <c r="F2" s="71"/>
      <c r="G2" s="35"/>
      <c r="H2" s="71" t="s">
        <v>68</v>
      </c>
      <c r="I2" s="71"/>
    </row>
    <row r="3" spans="2:9" x14ac:dyDescent="0.35">
      <c r="B3" s="76"/>
      <c r="C3" s="78"/>
      <c r="D3" s="78"/>
      <c r="E3" s="9">
        <v>1990</v>
      </c>
      <c r="F3" s="9">
        <v>2010</v>
      </c>
      <c r="G3" s="9"/>
      <c r="H3" s="9">
        <v>1990</v>
      </c>
      <c r="I3" s="9">
        <v>2010</v>
      </c>
    </row>
    <row r="4" spans="2:9" x14ac:dyDescent="0.35">
      <c r="B4" s="11"/>
      <c r="C4" s="11"/>
      <c r="D4" s="11"/>
      <c r="E4" s="11"/>
      <c r="F4" s="11"/>
      <c r="G4" s="11"/>
      <c r="H4" s="11"/>
      <c r="I4" s="11"/>
    </row>
    <row r="5" spans="2:9" x14ac:dyDescent="0.35">
      <c r="B5" s="46" t="s">
        <v>92</v>
      </c>
      <c r="C5" s="23">
        <v>1.071</v>
      </c>
      <c r="D5" s="23">
        <v>1.139</v>
      </c>
      <c r="E5" s="49" t="s">
        <v>88</v>
      </c>
      <c r="F5" s="49" t="s">
        <v>88</v>
      </c>
      <c r="G5" s="50"/>
      <c r="H5" s="49" t="s">
        <v>88</v>
      </c>
      <c r="I5" s="51" t="s">
        <v>88</v>
      </c>
    </row>
    <row r="6" spans="2:9" x14ac:dyDescent="0.35">
      <c r="B6" s="11"/>
      <c r="C6" s="11"/>
      <c r="D6" s="11"/>
      <c r="E6" s="50"/>
      <c r="F6" s="50"/>
      <c r="G6" s="50"/>
      <c r="H6" s="50"/>
      <c r="I6" s="50"/>
    </row>
    <row r="7" spans="2:9" x14ac:dyDescent="0.35">
      <c r="B7" s="46" t="s">
        <v>3</v>
      </c>
      <c r="C7" s="11"/>
      <c r="D7" s="11"/>
      <c r="E7" s="50"/>
      <c r="F7" s="50"/>
      <c r="G7" s="50"/>
      <c r="H7" s="50"/>
      <c r="I7" s="50"/>
    </row>
    <row r="8" spans="2:9" x14ac:dyDescent="0.35">
      <c r="B8" s="47" t="s">
        <v>90</v>
      </c>
      <c r="C8" s="11">
        <v>1.82</v>
      </c>
      <c r="D8" s="11">
        <v>1.06</v>
      </c>
      <c r="E8" s="49" t="s">
        <v>88</v>
      </c>
      <c r="F8" s="49" t="s">
        <v>88</v>
      </c>
      <c r="G8" s="50"/>
      <c r="H8" s="49" t="s">
        <v>88</v>
      </c>
      <c r="I8" s="51" t="s">
        <v>88</v>
      </c>
    </row>
    <row r="9" spans="2:9" x14ac:dyDescent="0.35">
      <c r="B9" s="46" t="s">
        <v>91</v>
      </c>
      <c r="C9" s="23">
        <v>1</v>
      </c>
      <c r="D9" s="11">
        <v>6.23</v>
      </c>
      <c r="E9" s="49" t="s">
        <v>88</v>
      </c>
      <c r="F9" s="49" t="s">
        <v>88</v>
      </c>
      <c r="G9" s="50"/>
      <c r="H9" s="49" t="s">
        <v>88</v>
      </c>
      <c r="I9" s="51" t="s">
        <v>88</v>
      </c>
    </row>
    <row r="10" spans="2:9" x14ac:dyDescent="0.35">
      <c r="B10" s="11"/>
      <c r="C10" s="11"/>
      <c r="D10" s="11"/>
      <c r="E10" s="11"/>
      <c r="F10" s="11"/>
      <c r="G10" s="11"/>
      <c r="H10" s="11"/>
      <c r="I10" s="11"/>
    </row>
    <row r="11" spans="2:9" x14ac:dyDescent="0.35">
      <c r="B11" s="46" t="s">
        <v>89</v>
      </c>
      <c r="C11" s="11"/>
      <c r="D11" s="11"/>
      <c r="E11" s="11"/>
      <c r="F11" s="11"/>
      <c r="G11" s="11"/>
      <c r="H11" s="11"/>
      <c r="I11" s="11"/>
    </row>
    <row r="12" spans="2:9" x14ac:dyDescent="0.35">
      <c r="B12" s="11" t="s">
        <v>49</v>
      </c>
      <c r="C12" s="49" t="s">
        <v>88</v>
      </c>
      <c r="D12" s="49" t="s">
        <v>88</v>
      </c>
      <c r="E12" s="23">
        <f>[1]skills_distribution!A1</f>
        <v>0.328125</v>
      </c>
      <c r="F12" s="23">
        <f>[1]skills_distribution!C1</f>
        <v>0.13647343218326569</v>
      </c>
      <c r="G12" s="23"/>
      <c r="H12" s="23">
        <f>[1]skills_distribution!B1</f>
        <v>0.46872082352638245</v>
      </c>
      <c r="I12" s="23">
        <f>[1]skills_distribution!D1</f>
        <v>0.17768594622612</v>
      </c>
    </row>
    <row r="13" spans="2:9" x14ac:dyDescent="0.35">
      <c r="B13" s="11" t="s">
        <v>50</v>
      </c>
      <c r="C13" s="49" t="s">
        <v>88</v>
      </c>
      <c r="D13" s="49" t="s">
        <v>88</v>
      </c>
      <c r="E13" s="23">
        <f>[1]skills_distribution!A2</f>
        <v>0.6271701455116272</v>
      </c>
      <c r="F13" s="23">
        <f>[1]skills_distribution!C2</f>
        <v>0.57850241661071777</v>
      </c>
      <c r="G13" s="23"/>
      <c r="H13" s="23">
        <f>[1]skills_distribution!B2</f>
        <v>0.49439775943756104</v>
      </c>
      <c r="I13" s="23">
        <f>[1]skills_distribution!D2</f>
        <v>0.51239669322967529</v>
      </c>
    </row>
    <row r="14" spans="2:9" x14ac:dyDescent="0.35">
      <c r="B14" s="11" t="s">
        <v>51</v>
      </c>
      <c r="C14" s="49" t="s">
        <v>88</v>
      </c>
      <c r="D14" s="49" t="s">
        <v>88</v>
      </c>
      <c r="E14" s="23">
        <f>[1]skills_distribution!A3</f>
        <v>4.47048619389534E-2</v>
      </c>
      <c r="F14" s="23">
        <f>[1]skills_distribution!C3</f>
        <v>0.28502416610717773</v>
      </c>
      <c r="G14" s="23"/>
      <c r="H14" s="23">
        <f>[1]skills_distribution!B3</f>
        <v>3.6881420761346817E-2</v>
      </c>
      <c r="I14" s="23">
        <f>[1]skills_distribution!D3</f>
        <v>0.30991736054420471</v>
      </c>
    </row>
    <row r="15" spans="2:9" x14ac:dyDescent="0.35">
      <c r="B15" s="11"/>
      <c r="C15" s="50"/>
      <c r="D15" s="50"/>
      <c r="E15" s="23"/>
      <c r="F15" s="23"/>
      <c r="G15" s="23"/>
      <c r="H15" s="23"/>
      <c r="I15" s="23"/>
    </row>
    <row r="16" spans="2:9" x14ac:dyDescent="0.35">
      <c r="B16" s="46" t="s">
        <v>2</v>
      </c>
      <c r="C16" s="50"/>
      <c r="D16" s="50"/>
      <c r="E16" s="23"/>
      <c r="F16" s="23"/>
      <c r="G16" s="23"/>
      <c r="H16" s="23"/>
      <c r="I16" s="23"/>
    </row>
    <row r="17" spans="2:9" x14ac:dyDescent="0.35">
      <c r="B17" s="11" t="s">
        <v>49</v>
      </c>
      <c r="C17" s="53" t="s">
        <v>88</v>
      </c>
      <c r="D17" s="53" t="s">
        <v>88</v>
      </c>
      <c r="E17" s="23">
        <f>[1]wages!A1</f>
        <v>1</v>
      </c>
      <c r="F17" s="23">
        <f>[1]wages!C1</f>
        <v>2.3502775850104096</v>
      </c>
      <c r="G17" s="23"/>
      <c r="H17" s="23">
        <f>[1]wages!B1</f>
        <v>0.83328397986378444</v>
      </c>
      <c r="I17" s="23">
        <f>[1]wages!D1</f>
        <v>1.7665768897231384</v>
      </c>
    </row>
    <row r="18" spans="2:9" x14ac:dyDescent="0.35">
      <c r="B18" s="11" t="s">
        <v>50</v>
      </c>
      <c r="C18" s="53" t="s">
        <v>88</v>
      </c>
      <c r="D18" s="53" t="s">
        <v>88</v>
      </c>
      <c r="E18" s="23">
        <f>[1]wages!A2</f>
        <v>1.0643650242886884</v>
      </c>
      <c r="F18" s="23">
        <f>[1]wages!C2</f>
        <v>2.8782095766828593</v>
      </c>
      <c r="G18" s="23"/>
      <c r="H18" s="23">
        <f>[1]wages!B2</f>
        <v>0.88691832346709187</v>
      </c>
      <c r="I18" s="23">
        <f>[1]wages!D2</f>
        <v>2.1633948918953916</v>
      </c>
    </row>
    <row r="19" spans="2:9" ht="15" thickBot="1" x14ac:dyDescent="0.4">
      <c r="B19" s="1" t="s">
        <v>51</v>
      </c>
      <c r="C19" s="52" t="s">
        <v>88</v>
      </c>
      <c r="D19" s="52" t="s">
        <v>88</v>
      </c>
      <c r="E19" s="17">
        <f>[1]wages!A3</f>
        <v>1.2862595419847329</v>
      </c>
      <c r="F19" s="17">
        <f>[1]wages!C3</f>
        <v>4.3733518390006942</v>
      </c>
      <c r="G19" s="17"/>
      <c r="H19" s="17">
        <f>[1]wages!B3</f>
        <v>1.0718194702828068</v>
      </c>
      <c r="I19" s="17">
        <f>[1]wages!D3</f>
        <v>3.2872126844423764</v>
      </c>
    </row>
    <row r="20" spans="2:9" ht="15" thickTop="1" x14ac:dyDescent="0.35"/>
  </sheetData>
  <mergeCells count="5">
    <mergeCell ref="B2:B3"/>
    <mergeCell ref="E2:F2"/>
    <mergeCell ref="H2:I2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BF7D-2601-419A-89AA-235BBE7FBFC7}">
  <dimension ref="B2:J23"/>
  <sheetViews>
    <sheetView workbookViewId="0">
      <selection activeCell="M11" sqref="M11"/>
    </sheetView>
  </sheetViews>
  <sheetFormatPr defaultRowHeight="14.5" x14ac:dyDescent="0.35"/>
  <cols>
    <col min="2" max="2" width="26.453125" bestFit="1" customWidth="1"/>
    <col min="7" max="7" width="26" bestFit="1" customWidth="1"/>
    <col min="8" max="8" width="12.1796875" bestFit="1" customWidth="1"/>
    <col min="9" max="9" width="17.90625" bestFit="1" customWidth="1"/>
    <col min="10" max="10" width="8.6328125" bestFit="1" customWidth="1"/>
  </cols>
  <sheetData>
    <row r="2" spans="2:10" x14ac:dyDescent="0.35">
      <c r="B2" s="18" t="str">
        <f>'[1]quant_exp_3_results, sigma=1.25'!A1</f>
        <v>Statistic</v>
      </c>
      <c r="C2" s="18" t="s">
        <v>12</v>
      </c>
      <c r="D2" s="19" t="s">
        <v>18</v>
      </c>
      <c r="E2" s="18" t="s">
        <v>13</v>
      </c>
      <c r="G2" s="18" t="str">
        <f>'[1]quant_exp_3_results, sigma=1.25'!A1</f>
        <v>Statistic</v>
      </c>
      <c r="H2" s="18" t="s">
        <v>12</v>
      </c>
      <c r="I2" s="19" t="s">
        <v>18</v>
      </c>
      <c r="J2" s="18" t="s">
        <v>13</v>
      </c>
    </row>
    <row r="3" spans="2:10" x14ac:dyDescent="0.35">
      <c r="B3" s="11"/>
      <c r="C3" s="11"/>
      <c r="D3" s="20"/>
      <c r="E3" s="11"/>
      <c r="G3" s="11"/>
      <c r="H3" s="11"/>
      <c r="I3" s="20"/>
      <c r="J3" s="11"/>
    </row>
    <row r="4" spans="2:10" x14ac:dyDescent="0.35">
      <c r="B4" t="str">
        <f>'[1]quant_exp_3_results, sigma=1.25'!A2</f>
        <v>Married women housework</v>
      </c>
      <c r="C4" s="16">
        <f>'[1]quant_exp_3_results, sigma=1.25'!B2</f>
        <v>15.055941696470192</v>
      </c>
      <c r="D4" s="16">
        <f>'[1]quant_exp_3_results, sigma=1.25'!C2</f>
        <v>11.823760258842647</v>
      </c>
      <c r="E4" s="14">
        <f>LN(D4/C4)</f>
        <v>-0.24166162219867834</v>
      </c>
      <c r="G4" t="str">
        <f>'[1]quant_exp_3_results, sigma=1.25'!A2</f>
        <v>Married women housework</v>
      </c>
      <c r="H4" s="16">
        <f>'[1]quant_exp_3_results, sigma=1.25'!B2</f>
        <v>15.055941696470192</v>
      </c>
      <c r="I4" s="16">
        <f>'[1]quant_exp_3_results, sigma=1.25'!C2</f>
        <v>11.823760258842647</v>
      </c>
      <c r="J4" s="14">
        <f>LN(I4/H4)</f>
        <v>-0.24166162219867834</v>
      </c>
    </row>
    <row r="5" spans="2:10" x14ac:dyDescent="0.35">
      <c r="B5" t="str">
        <f>'[1]quant_exp_3_results, sigma=1.25'!A3</f>
        <v>Married women paid work</v>
      </c>
      <c r="C5" s="16">
        <f>'[1]quant_exp_3_results, sigma=1.25'!B3</f>
        <v>31.586802937562815</v>
      </c>
      <c r="D5" s="16">
        <f>'[1]quant_exp_3_results, sigma=1.25'!C3</f>
        <v>34.371553532026994</v>
      </c>
      <c r="E5" s="14">
        <f t="shared" ref="E5:E22" si="0">LN(D5/C5)</f>
        <v>8.4489885270155524E-2</v>
      </c>
      <c r="G5" s="61" t="str">
        <f>'[1]quant_exp_3_results, sigma=1.25'!A3</f>
        <v>Married women paid work</v>
      </c>
      <c r="H5" s="62">
        <f>'[1]quant_exp_3_results, sigma=1.25'!B3</f>
        <v>31.586802937562815</v>
      </c>
      <c r="I5" s="62">
        <f>'[1]quant_exp_3_results, sigma=1.25'!C3</f>
        <v>34.371553532026994</v>
      </c>
      <c r="J5" s="63">
        <f t="shared" ref="J5:J8" si="1">LN(I5/H5)</f>
        <v>8.4489885270155524E-2</v>
      </c>
    </row>
    <row r="6" spans="2:10" x14ac:dyDescent="0.35">
      <c r="B6" t="str">
        <f>'[1]quant_exp_3_results, sigma=1.25'!A4</f>
        <v>Married women leisure</v>
      </c>
      <c r="C6" s="16">
        <f>'[1]quant_exp_3_results, sigma=1.25'!B4</f>
        <v>71.357255365966992</v>
      </c>
      <c r="D6" s="16">
        <f>'[1]quant_exp_3_results, sigma=1.25'!C4</f>
        <v>71.804686209130352</v>
      </c>
      <c r="E6" s="14">
        <f t="shared" si="0"/>
        <v>6.2507157286898719E-3</v>
      </c>
      <c r="G6" t="str">
        <f>'[1]quant_exp_3_results, sigma=1.25'!A4</f>
        <v>Married women leisure</v>
      </c>
      <c r="H6" s="16">
        <f>'[1]quant_exp_3_results, sigma=1.25'!B4</f>
        <v>71.357255365966992</v>
      </c>
      <c r="I6" s="16">
        <f>'[1]quant_exp_3_results, sigma=1.25'!C4</f>
        <v>71.804686209130352</v>
      </c>
      <c r="J6" s="14">
        <f t="shared" si="1"/>
        <v>6.2507157286898719E-3</v>
      </c>
    </row>
    <row r="7" spans="2:10" x14ac:dyDescent="0.35">
      <c r="B7" t="str">
        <f>'[1]quant_exp_3_results, sigma=1.25'!A5</f>
        <v>Married men housework</v>
      </c>
      <c r="C7" s="16">
        <f>'[1]quant_exp_3_results, sigma=1.25'!B5</f>
        <v>2.5608797227160678</v>
      </c>
      <c r="D7" s="16">
        <f>'[1]quant_exp_3_results, sigma=1.25'!C5</f>
        <v>4.5017401677953544</v>
      </c>
      <c r="E7" s="14">
        <f t="shared" si="0"/>
        <v>0.56411318483393902</v>
      </c>
      <c r="G7" t="str">
        <f>'[1]quant_exp_3_results, sigma=1.25'!A5</f>
        <v>Married men housework</v>
      </c>
      <c r="H7" s="16">
        <f>'[1]quant_exp_3_results, sigma=1.25'!B5</f>
        <v>2.5608797227160678</v>
      </c>
      <c r="I7" s="16">
        <f>'[1]quant_exp_3_results, sigma=1.25'!C5</f>
        <v>4.5017401677953544</v>
      </c>
      <c r="J7" s="14">
        <f t="shared" si="1"/>
        <v>0.56411318483393902</v>
      </c>
    </row>
    <row r="8" spans="2:10" x14ac:dyDescent="0.35">
      <c r="B8" t="str">
        <f>'[1]quant_exp_3_results, sigma=1.25'!A6</f>
        <v>Married men paid work</v>
      </c>
      <c r="C8" s="16">
        <f>'[1]quant_exp_3_results, sigma=1.25'!B6</f>
        <v>45.421442751650751</v>
      </c>
      <c r="D8" s="16">
        <f>'[1]quant_exp_3_results, sigma=1.25'!C6</f>
        <v>42.81327663289229</v>
      </c>
      <c r="E8" s="14">
        <f t="shared" si="0"/>
        <v>-5.913604466215603E-2</v>
      </c>
      <c r="G8" t="str">
        <f>'[1]quant_exp_3_results, sigma=1.25'!A6</f>
        <v>Married men paid work</v>
      </c>
      <c r="H8" s="16">
        <f>'[1]quant_exp_3_results, sigma=1.25'!B6</f>
        <v>45.421442751650751</v>
      </c>
      <c r="I8" s="16">
        <f>'[1]quant_exp_3_results, sigma=1.25'!C6</f>
        <v>42.81327663289229</v>
      </c>
      <c r="J8" s="14">
        <f t="shared" si="1"/>
        <v>-5.913604466215603E-2</v>
      </c>
    </row>
    <row r="9" spans="2:10" x14ac:dyDescent="0.35">
      <c r="B9" t="str">
        <f>'[1]quant_exp_3_results, sigma=1.25'!A7</f>
        <v>Married men leisure</v>
      </c>
      <c r="C9" s="16">
        <f>'[1]quant_exp_3_results, sigma=1.25'!B7</f>
        <v>70.017677525633175</v>
      </c>
      <c r="D9" s="16">
        <f>'[1]quant_exp_3_results, sigma=1.25'!C7</f>
        <v>70.684983199312356</v>
      </c>
      <c r="E9" s="14">
        <f t="shared" si="0"/>
        <v>9.4854023870865958E-3</v>
      </c>
      <c r="G9" t="str">
        <f>'[1]quant_exp_3_results, sigma=1.25'!A7</f>
        <v>Married men leisure</v>
      </c>
      <c r="H9" s="16">
        <f>'[1]quant_exp_3_results, sigma=1.25'!B7</f>
        <v>70.017677525633175</v>
      </c>
      <c r="I9" s="16">
        <f>'[1]quant_exp_3_results, sigma=1.25'!C7</f>
        <v>70.684983199312356</v>
      </c>
      <c r="J9" s="14">
        <f>LN(I9/H9)</f>
        <v>9.4854023870865958E-3</v>
      </c>
    </row>
    <row r="10" spans="2:10" x14ac:dyDescent="0.35">
      <c r="B10" t="str">
        <f>'[1]quant_exp_3_results, sigma=1.25'!A8</f>
        <v>Single women housework</v>
      </c>
      <c r="C10" s="16">
        <f>'[1]quant_exp_3_results, sigma=1.25'!B8</f>
        <v>5.5414734867795463</v>
      </c>
      <c r="D10" s="16">
        <f>'[1]quant_exp_3_results, sigma=1.25'!C8</f>
        <v>5.640543871756293</v>
      </c>
      <c r="E10" s="14">
        <f t="shared" si="0"/>
        <v>1.7720054285547345E-2</v>
      </c>
      <c r="H10" s="16"/>
      <c r="I10" s="16"/>
      <c r="J10" s="14"/>
    </row>
    <row r="11" spans="2:10" x14ac:dyDescent="0.35">
      <c r="B11" t="str">
        <f>'[1]quant_exp_3_results, sigma=1.25'!A9</f>
        <v>Single women paid work</v>
      </c>
      <c r="C11" s="16">
        <f>'[1]quant_exp_3_results, sigma=1.25'!B9</f>
        <v>43.308493373635066</v>
      </c>
      <c r="D11" s="16">
        <f>'[1]quant_exp_3_results, sigma=1.25'!C9</f>
        <v>41.772024286130289</v>
      </c>
      <c r="E11" s="14">
        <f t="shared" si="0"/>
        <v>-3.6121927574756817E-2</v>
      </c>
      <c r="G11" t="str">
        <f>'[1]quant_exp_3_results, sigma=1.25'!A14</f>
        <v>Married women consumption</v>
      </c>
      <c r="H11" s="16">
        <f>'[1]quant_exp_3_results, sigma=1.25'!B14</f>
        <v>0.83139738721992562</v>
      </c>
      <c r="I11" s="16">
        <f>'[1]quant_exp_3_results, sigma=1.25'!C14</f>
        <v>1.0413125893717601</v>
      </c>
      <c r="J11" s="14">
        <f t="shared" ref="J11:J12" si="2">LN(I11/H11)</f>
        <v>0.22512941732873923</v>
      </c>
    </row>
    <row r="12" spans="2:10" x14ac:dyDescent="0.35">
      <c r="B12" t="str">
        <f>'[1]quant_exp_3_results, sigma=1.25'!A10</f>
        <v>Single women leisure</v>
      </c>
      <c r="C12" s="16">
        <f>'[1]quant_exp_3_results, sigma=1.25'!B10</f>
        <v>69.150033139585403</v>
      </c>
      <c r="D12" s="16">
        <f>'[1]quant_exp_3_results, sigma=1.25'!C10</f>
        <v>70.587431842113432</v>
      </c>
      <c r="E12" s="14">
        <f t="shared" si="0"/>
        <v>2.057357206570281E-2</v>
      </c>
      <c r="G12" t="str">
        <f>'[1]quant_exp_3_results, sigma=1.25'!A15</f>
        <v>Married men consumption</v>
      </c>
      <c r="H12" s="16">
        <f>'[1]quant_exp_3_results, sigma=1.25'!B15</f>
        <v>1.0801883449723286</v>
      </c>
      <c r="I12" s="16">
        <f>'[1]quant_exp_3_results, sigma=1.25'!C15</f>
        <v>1.0923289633076667</v>
      </c>
      <c r="J12" s="14">
        <f t="shared" si="2"/>
        <v>1.1176660982506125E-2</v>
      </c>
    </row>
    <row r="13" spans="2:10" x14ac:dyDescent="0.35">
      <c r="B13" t="str">
        <f>'[1]quant_exp_3_results, sigma=1.25'!A11</f>
        <v>Single men housework</v>
      </c>
      <c r="C13" s="16">
        <f>'[1]quant_exp_3_results, sigma=1.25'!B11</f>
        <v>1.2329723526688237</v>
      </c>
      <c r="D13" s="16">
        <f>'[1]quant_exp_3_results, sigma=1.25'!C11</f>
        <v>1.2329723526688237</v>
      </c>
      <c r="E13" s="14">
        <f t="shared" si="0"/>
        <v>0</v>
      </c>
      <c r="H13" s="16"/>
      <c r="I13" s="16"/>
      <c r="J13" s="14"/>
    </row>
    <row r="14" spans="2:10" x14ac:dyDescent="0.35">
      <c r="B14" t="str">
        <f>'[1]quant_exp_3_results, sigma=1.25'!A12</f>
        <v>Single men paid work</v>
      </c>
      <c r="C14" s="16">
        <f>'[1]quant_exp_3_results, sigma=1.25'!B12</f>
        <v>41.678901326945656</v>
      </c>
      <c r="D14" s="16">
        <f>'[1]quant_exp_3_results, sigma=1.25'!C12</f>
        <v>41.678901326945656</v>
      </c>
      <c r="E14" s="14">
        <f t="shared" si="0"/>
        <v>0</v>
      </c>
      <c r="G14" t="str">
        <f>'[1]quant_exp_3_results, sigma=1.25'!A16</f>
        <v>Average wife Pareto weight</v>
      </c>
      <c r="H14" s="16">
        <f>'[1]quant_exp_3_results, sigma=1.25'!B16</f>
        <v>0.43541600730866131</v>
      </c>
      <c r="I14" s="16">
        <f>'[1]quant_exp_3_results, sigma=1.25'!C16</f>
        <v>0.50135982411617142</v>
      </c>
      <c r="J14" s="14">
        <f t="shared" ref="J14" si="3">LN(I14/H14)</f>
        <v>0.14102214237408528</v>
      </c>
    </row>
    <row r="15" spans="2:10" x14ac:dyDescent="0.35">
      <c r="B15" t="str">
        <f>'[1]quant_exp_3_results, sigma=1.25'!A13</f>
        <v>Single men leisure</v>
      </c>
      <c r="C15" s="16">
        <f>'[1]quant_exp_3_results, sigma=1.25'!B13</f>
        <v>75.088128078722548</v>
      </c>
      <c r="D15" s="16">
        <f>'[1]quant_exp_3_results, sigma=1.25'!C13</f>
        <v>75.088128078722548</v>
      </c>
      <c r="E15" s="14">
        <f t="shared" si="0"/>
        <v>0</v>
      </c>
      <c r="H15" s="16"/>
      <c r="I15" s="16"/>
      <c r="J15" s="14"/>
    </row>
    <row r="16" spans="2:10" ht="15" thickBot="1" x14ac:dyDescent="0.4">
      <c r="C16" s="16"/>
      <c r="D16" s="16"/>
      <c r="E16" s="14"/>
      <c r="G16" s="1" t="str">
        <f>'[1]quant_exp_3_results, sigma=1.25'!A17</f>
        <v>Assortative mating measure</v>
      </c>
      <c r="H16" s="17">
        <f>'[1]quant_exp_3_results, sigma=1.25'!B17</f>
        <v>1.5212290907586623</v>
      </c>
      <c r="I16" s="17">
        <f>'[1]quant_exp_3_results, sigma=1.25'!C17</f>
        <v>1.5237405156753381</v>
      </c>
      <c r="J16" s="15">
        <f t="shared" ref="J16" si="4">LN(I16/H16)</f>
        <v>1.6495570141933295E-3</v>
      </c>
    </row>
    <row r="17" spans="2:5" ht="15" thickTop="1" x14ac:dyDescent="0.35">
      <c r="B17" t="str">
        <f>'[1]quant_exp_3_results, sigma=1.25'!A14</f>
        <v>Married women consumption</v>
      </c>
      <c r="C17" s="16">
        <f>'[1]quant_exp_3_results, sigma=1.25'!B14</f>
        <v>0.83139738721992562</v>
      </c>
      <c r="D17" s="16">
        <f>'[1]quant_exp_3_results, sigma=1.25'!C14</f>
        <v>1.0413125893717601</v>
      </c>
      <c r="E17" s="14">
        <f t="shared" si="0"/>
        <v>0.22512941732873923</v>
      </c>
    </row>
    <row r="18" spans="2:5" x14ac:dyDescent="0.35">
      <c r="B18" t="str">
        <f>'[1]quant_exp_3_results, sigma=1.25'!A15</f>
        <v>Married men consumption</v>
      </c>
      <c r="C18" s="16">
        <f>'[1]quant_exp_3_results, sigma=1.25'!B15</f>
        <v>1.0801883449723286</v>
      </c>
      <c r="D18" s="16">
        <f>'[1]quant_exp_3_results, sigma=1.25'!C15</f>
        <v>1.0923289633076667</v>
      </c>
      <c r="E18" s="14">
        <f t="shared" si="0"/>
        <v>1.1176660982506125E-2</v>
      </c>
    </row>
    <row r="19" spans="2:5" x14ac:dyDescent="0.35">
      <c r="C19" s="16"/>
      <c r="D19" s="16"/>
      <c r="E19" s="14"/>
    </row>
    <row r="20" spans="2:5" x14ac:dyDescent="0.35">
      <c r="B20" t="str">
        <f>'[1]quant_exp_3_results, sigma=1.25'!A16</f>
        <v>Average wife Pareto weight</v>
      </c>
      <c r="C20" s="16">
        <f>'[1]quant_exp_3_results, sigma=1.25'!B16</f>
        <v>0.43541600730866131</v>
      </c>
      <c r="D20" s="16">
        <f>'[1]quant_exp_3_results, sigma=1.25'!C16</f>
        <v>0.50135982411617142</v>
      </c>
      <c r="E20" s="14">
        <f t="shared" si="0"/>
        <v>0.14102214237408528</v>
      </c>
    </row>
    <row r="21" spans="2:5" x14ac:dyDescent="0.35">
      <c r="C21" s="16"/>
      <c r="D21" s="16"/>
      <c r="E21" s="14"/>
    </row>
    <row r="22" spans="2:5" ht="15" thickBot="1" x14ac:dyDescent="0.4">
      <c r="B22" s="1" t="str">
        <f>'[1]quant_exp_3_results, sigma=1.25'!A17</f>
        <v>Assortative mating measure</v>
      </c>
      <c r="C22" s="17">
        <f>'[1]quant_exp_3_results, sigma=1.25'!B17</f>
        <v>1.5212290907586623</v>
      </c>
      <c r="D22" s="17">
        <f>'[1]quant_exp_3_results, sigma=1.25'!C17</f>
        <v>1.5237405156753381</v>
      </c>
      <c r="E22" s="15">
        <f t="shared" si="0"/>
        <v>1.6495570141933295E-3</v>
      </c>
    </row>
    <row r="23" spans="2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4752-C45B-429F-95A0-F095000B2E84}">
  <dimension ref="B2:G13"/>
  <sheetViews>
    <sheetView workbookViewId="0">
      <selection activeCell="C4" sqref="C4"/>
    </sheetView>
  </sheetViews>
  <sheetFormatPr defaultRowHeight="14.5" x14ac:dyDescent="0.35"/>
  <cols>
    <col min="2" max="2" width="12" bestFit="1" customWidth="1"/>
  </cols>
  <sheetData>
    <row r="2" spans="2:7" x14ac:dyDescent="0.35">
      <c r="B2" s="77" t="s">
        <v>54</v>
      </c>
      <c r="C2" s="71">
        <v>1990</v>
      </c>
      <c r="D2" s="71"/>
      <c r="E2" s="27"/>
      <c r="F2" s="71">
        <v>2010</v>
      </c>
      <c r="G2" s="71"/>
    </row>
    <row r="3" spans="2:7" x14ac:dyDescent="0.35">
      <c r="B3" s="78"/>
      <c r="C3" s="9" t="s">
        <v>53</v>
      </c>
      <c r="D3" s="9" t="s">
        <v>52</v>
      </c>
      <c r="E3" s="9"/>
      <c r="F3" s="9" t="s">
        <v>53</v>
      </c>
      <c r="G3" s="9" t="s">
        <v>52</v>
      </c>
    </row>
    <row r="4" spans="2:7" x14ac:dyDescent="0.35">
      <c r="B4" s="11" t="s">
        <v>49</v>
      </c>
      <c r="C4" s="26">
        <f>[1]skills_distribution!A1</f>
        <v>0.328125</v>
      </c>
      <c r="D4" s="26">
        <f>[1]skills_distribution!B1</f>
        <v>0.46872082352638245</v>
      </c>
      <c r="E4" s="26"/>
      <c r="F4" s="26">
        <f>[1]skills_distribution!C1</f>
        <v>0.13647343218326569</v>
      </c>
      <c r="G4" s="26">
        <f>[1]skills_distribution!D1</f>
        <v>0.17768594622612</v>
      </c>
    </row>
    <row r="5" spans="2:7" x14ac:dyDescent="0.35">
      <c r="B5" s="11" t="s">
        <v>50</v>
      </c>
      <c r="C5" s="26">
        <f>[1]skills_distribution!A2</f>
        <v>0.6271701455116272</v>
      </c>
      <c r="D5" s="26">
        <f>[1]skills_distribution!B2</f>
        <v>0.49439775943756104</v>
      </c>
      <c r="E5" s="26"/>
      <c r="F5" s="26">
        <f>[1]skills_distribution!C2</f>
        <v>0.57850241661071777</v>
      </c>
      <c r="G5" s="26">
        <f>[1]skills_distribution!D2</f>
        <v>0.51239669322967529</v>
      </c>
    </row>
    <row r="6" spans="2:7" ht="15" thickBot="1" x14ac:dyDescent="0.4">
      <c r="B6" s="1" t="s">
        <v>51</v>
      </c>
      <c r="C6" s="28">
        <f>[1]skills_distribution!A3</f>
        <v>4.47048619389534E-2</v>
      </c>
      <c r="D6" s="28">
        <f>[1]skills_distribution!B3</f>
        <v>3.6881420761346817E-2</v>
      </c>
      <c r="E6" s="28"/>
      <c r="F6" s="28">
        <f>[1]skills_distribution!C3</f>
        <v>0.28502416610717773</v>
      </c>
      <c r="G6" s="28">
        <f>[1]skills_distribution!D3</f>
        <v>0.30991736054420471</v>
      </c>
    </row>
    <row r="7" spans="2:7" ht="15" thickTop="1" x14ac:dyDescent="0.35"/>
    <row r="9" spans="2:7" x14ac:dyDescent="0.35">
      <c r="B9" s="18" t="s">
        <v>54</v>
      </c>
      <c r="C9" s="18">
        <v>1990</v>
      </c>
      <c r="D9" s="18">
        <v>2010</v>
      </c>
    </row>
    <row r="10" spans="2:7" x14ac:dyDescent="0.35">
      <c r="B10" s="11" t="s">
        <v>49</v>
      </c>
      <c r="C10" s="26">
        <f>[1]skills_distribution!A1*'[1]sex ratio'!A$2/[1]skills_distribution!B1</f>
        <v>0.75039473844839355</v>
      </c>
      <c r="D10" s="26">
        <f>[1]skills_distribution!C1*'[1]sex ratio'!B$2/[1]skills_distribution!D1</f>
        <v>0.87461753401992892</v>
      </c>
    </row>
    <row r="11" spans="2:7" x14ac:dyDescent="0.35">
      <c r="B11" s="11" t="s">
        <v>50</v>
      </c>
      <c r="C11" s="26">
        <f>[1]skills_distribution!A2*'[1]sex ratio'!A$2/[1]skills_distribution!B2</f>
        <v>1.3597954715902429</v>
      </c>
      <c r="D11" s="26">
        <f>[1]skills_distribution!C2*'[1]sex ratio'!B$2/[1]skills_distribution!D2</f>
        <v>1.2856477804481126</v>
      </c>
    </row>
    <row r="12" spans="2:7" ht="15" thickBot="1" x14ac:dyDescent="0.4">
      <c r="B12" s="1" t="s">
        <v>51</v>
      </c>
      <c r="C12" s="28">
        <f>[1]skills_distribution!A3*'[1]sex ratio'!A$2/[1]skills_distribution!B3</f>
        <v>1.2993071332335755</v>
      </c>
      <c r="D12" s="28">
        <f>[1]skills_distribution!C3*'[1]sex ratio'!B$2/[1]skills_distribution!D3</f>
        <v>1.0472706302639807</v>
      </c>
    </row>
    <row r="13" spans="2:7" ht="15" thickTop="1" x14ac:dyDescent="0.35"/>
  </sheetData>
  <mergeCells count="3">
    <mergeCell ref="C2:D2"/>
    <mergeCell ref="F2:G2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28C3-FFE9-4BEA-91BF-2F956A6C4EAD}">
  <dimension ref="B2:G7"/>
  <sheetViews>
    <sheetView workbookViewId="0">
      <selection activeCell="B2" sqref="B2:G6"/>
    </sheetView>
  </sheetViews>
  <sheetFormatPr defaultRowHeight="14.5" x14ac:dyDescent="0.35"/>
  <cols>
    <col min="2" max="2" width="12" bestFit="1" customWidth="1"/>
  </cols>
  <sheetData>
    <row r="2" spans="2:7" x14ac:dyDescent="0.35">
      <c r="B2" s="77" t="s">
        <v>54</v>
      </c>
      <c r="C2" s="71">
        <v>1990</v>
      </c>
      <c r="D2" s="71"/>
      <c r="E2" s="27"/>
      <c r="F2" s="71">
        <v>2010</v>
      </c>
      <c r="G2" s="71"/>
    </row>
    <row r="3" spans="2:7" x14ac:dyDescent="0.35">
      <c r="B3" s="78"/>
      <c r="C3" s="9" t="s">
        <v>53</v>
      </c>
      <c r="D3" s="9" t="s">
        <v>52</v>
      </c>
      <c r="E3" s="9"/>
      <c r="F3" s="9" t="s">
        <v>53</v>
      </c>
      <c r="G3" s="9" t="s">
        <v>52</v>
      </c>
    </row>
    <row r="4" spans="2:7" x14ac:dyDescent="0.35">
      <c r="B4" s="32" t="s">
        <v>49</v>
      </c>
      <c r="C4" s="33">
        <f>[1]wages!A1</f>
        <v>1</v>
      </c>
      <c r="D4" s="33">
        <f>[1]wages!B1</f>
        <v>0.83328397986378444</v>
      </c>
      <c r="E4" s="33"/>
      <c r="F4" s="33">
        <f>[1]wages!C1</f>
        <v>2.3502775850104096</v>
      </c>
      <c r="G4" s="33">
        <f>[1]wages!D1</f>
        <v>1.7665768897231384</v>
      </c>
    </row>
    <row r="5" spans="2:7" x14ac:dyDescent="0.35">
      <c r="B5" s="11" t="s">
        <v>50</v>
      </c>
      <c r="C5" s="26">
        <f>[1]wages!A2</f>
        <v>1.0643650242886884</v>
      </c>
      <c r="D5" s="26">
        <f>[1]wages!B2</f>
        <v>0.88691832346709187</v>
      </c>
      <c r="E5" s="26"/>
      <c r="F5" s="26">
        <f>[1]wages!C2</f>
        <v>2.8782095766828593</v>
      </c>
      <c r="G5" s="26">
        <f>[1]wages!D2</f>
        <v>2.1633948918953916</v>
      </c>
    </row>
    <row r="6" spans="2:7" ht="15" thickBot="1" x14ac:dyDescent="0.4">
      <c r="B6" s="1" t="s">
        <v>51</v>
      </c>
      <c r="C6" s="28">
        <f>[1]wages!A3</f>
        <v>1.2862595419847329</v>
      </c>
      <c r="D6" s="28">
        <f>[1]wages!B3</f>
        <v>1.0718194702828068</v>
      </c>
      <c r="E6" s="28"/>
      <c r="F6" s="28">
        <f>[1]wages!C3</f>
        <v>4.3733518390006942</v>
      </c>
      <c r="G6" s="28">
        <f>[1]wages!D3</f>
        <v>3.2872126844423764</v>
      </c>
    </row>
    <row r="7" spans="2:7" ht="15" thickTop="1" x14ac:dyDescent="0.35"/>
  </sheetData>
  <mergeCells count="3">
    <mergeCell ref="B2:B3"/>
    <mergeCell ref="C2:D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1622-BF1A-439A-A2B2-9B17C02C4D02}">
  <dimension ref="B2:D21"/>
  <sheetViews>
    <sheetView workbookViewId="0">
      <selection activeCell="I12" sqref="I12"/>
    </sheetView>
  </sheetViews>
  <sheetFormatPr defaultRowHeight="14.5" x14ac:dyDescent="0.35"/>
  <cols>
    <col min="2" max="2" width="10.453125" bestFit="1" customWidth="1"/>
    <col min="4" max="4" width="40.90625" bestFit="1" customWidth="1"/>
  </cols>
  <sheetData>
    <row r="2" spans="2:4" x14ac:dyDescent="0.35">
      <c r="B2" s="71" t="s">
        <v>46</v>
      </c>
      <c r="C2" s="71"/>
      <c r="D2" s="71"/>
    </row>
    <row r="3" spans="2:4" x14ac:dyDescent="0.35">
      <c r="B3" s="18" t="s">
        <v>33</v>
      </c>
      <c r="C3" s="18" t="s">
        <v>34</v>
      </c>
      <c r="D3" s="18" t="s">
        <v>35</v>
      </c>
    </row>
    <row r="4" spans="2:4" x14ac:dyDescent="0.35">
      <c r="B4" s="11" t="s">
        <v>23</v>
      </c>
      <c r="C4" s="26">
        <f>'[1]external_parameters, sigma=1.25'!$A$2</f>
        <v>0.96</v>
      </c>
      <c r="D4" s="11" t="s">
        <v>37</v>
      </c>
    </row>
    <row r="5" spans="2:4" x14ac:dyDescent="0.35">
      <c r="B5" s="11" t="s">
        <v>24</v>
      </c>
      <c r="C5" s="26">
        <f>'[1]external_parameters, sigma=1.25'!$B$2</f>
        <v>2.0408163265306121E-2</v>
      </c>
      <c r="D5" s="11" t="s">
        <v>38</v>
      </c>
    </row>
    <row r="6" spans="2:4" x14ac:dyDescent="0.35">
      <c r="B6" s="11" t="s">
        <v>25</v>
      </c>
      <c r="C6" s="26">
        <f>'[1]external_parameters, sigma=1.25'!$C$2</f>
        <v>6.6666666666666666E-2</v>
      </c>
      <c r="D6" s="11" t="s">
        <v>39</v>
      </c>
    </row>
    <row r="7" spans="2:4" x14ac:dyDescent="0.35">
      <c r="B7" s="11" t="s">
        <v>26</v>
      </c>
      <c r="C7" s="26">
        <f>'[1]external_parameters, sigma=1.25'!$D$2</f>
        <v>1.25</v>
      </c>
      <c r="D7" s="11" t="s">
        <v>48</v>
      </c>
    </row>
    <row r="8" spans="2:4" x14ac:dyDescent="0.35">
      <c r="B8" s="11" t="s">
        <v>27</v>
      </c>
      <c r="C8" s="26">
        <f>'[1]external_parameters, sigma=1.25'!$E$2</f>
        <v>0.95</v>
      </c>
      <c r="D8" s="11" t="s">
        <v>40</v>
      </c>
    </row>
    <row r="9" spans="2:4" x14ac:dyDescent="0.35">
      <c r="B9" s="11" t="s">
        <v>28</v>
      </c>
      <c r="C9" s="26">
        <f>'[1]external_parameters, sigma=1.25'!$F$2</f>
        <v>0.33</v>
      </c>
      <c r="D9" s="11" t="s">
        <v>40</v>
      </c>
    </row>
    <row r="10" spans="2:4" x14ac:dyDescent="0.35">
      <c r="B10" s="71" t="s">
        <v>47</v>
      </c>
      <c r="C10" s="71"/>
      <c r="D10" s="71"/>
    </row>
    <row r="11" spans="2:4" x14ac:dyDescent="0.35">
      <c r="B11" s="18" t="s">
        <v>33</v>
      </c>
      <c r="C11" s="18" t="s">
        <v>34</v>
      </c>
      <c r="D11" s="18" t="s">
        <v>36</v>
      </c>
    </row>
    <row r="12" spans="2:4" x14ac:dyDescent="0.35">
      <c r="B12" s="11" t="s">
        <v>29</v>
      </c>
      <c r="C12" s="26">
        <f>'[1]data_match_param, sigma=1.25'!$A$1</f>
        <v>0.58011506751020248</v>
      </c>
      <c r="D12" s="11" t="s">
        <v>43</v>
      </c>
    </row>
    <row r="13" spans="2:4" x14ac:dyDescent="0.35">
      <c r="B13" s="73" t="s">
        <v>41</v>
      </c>
      <c r="C13" s="73"/>
      <c r="D13" s="11"/>
    </row>
    <row r="14" spans="2:4" x14ac:dyDescent="0.35">
      <c r="B14" s="11" t="s">
        <v>30</v>
      </c>
      <c r="C14" s="26">
        <f>'[1]data_match_param, sigma=1.25'!A2</f>
        <v>0.39060813846038428</v>
      </c>
      <c r="D14" s="11"/>
    </row>
    <row r="15" spans="2:4" x14ac:dyDescent="0.35">
      <c r="B15" s="11" t="s">
        <v>31</v>
      </c>
      <c r="C15" s="26">
        <f>'[1]data_match_param, sigma=1.25'!A3</f>
        <v>0.56968596044737763</v>
      </c>
      <c r="D15" s="11" t="s">
        <v>44</v>
      </c>
    </row>
    <row r="16" spans="2:4" x14ac:dyDescent="0.35">
      <c r="B16" s="11" t="s">
        <v>32</v>
      </c>
      <c r="C16" s="26">
        <f>'[1]data_match_param, sigma=1.25'!A4</f>
        <v>3.9705901092238149E-2</v>
      </c>
      <c r="D16" s="11"/>
    </row>
    <row r="17" spans="2:4" x14ac:dyDescent="0.35">
      <c r="B17" s="73" t="s">
        <v>42</v>
      </c>
      <c r="C17" s="73"/>
      <c r="D17" s="11"/>
    </row>
    <row r="18" spans="2:4" x14ac:dyDescent="0.35">
      <c r="B18" s="11" t="s">
        <v>30</v>
      </c>
      <c r="C18" s="26">
        <f>'[1]data_match_param, sigma=1.25'!A5</f>
        <v>0.38685809876938698</v>
      </c>
      <c r="D18" s="11"/>
    </row>
    <row r="19" spans="2:4" x14ac:dyDescent="0.35">
      <c r="B19" s="11" t="s">
        <v>31</v>
      </c>
      <c r="C19" s="26">
        <f>'[1]data_match_param, sigma=1.25'!A6</f>
        <v>0.60728611525244747</v>
      </c>
      <c r="D19" s="11" t="s">
        <v>45</v>
      </c>
    </row>
    <row r="20" spans="2:4" ht="15" thickBot="1" x14ac:dyDescent="0.4">
      <c r="B20" s="1" t="s">
        <v>32</v>
      </c>
      <c r="C20" s="28">
        <f>'[1]data_match_param, sigma=1.25'!A7</f>
        <v>5.8557859781655924E-3</v>
      </c>
      <c r="D20" s="1"/>
    </row>
    <row r="21" spans="2:4" ht="15" thickTop="1" x14ac:dyDescent="0.35">
      <c r="B21" s="11"/>
      <c r="C21" s="26"/>
      <c r="D21" s="11"/>
    </row>
  </sheetData>
  <mergeCells count="4">
    <mergeCell ref="B13:C13"/>
    <mergeCell ref="B17:C17"/>
    <mergeCell ref="B10:D10"/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7A1E-E8AB-49C9-B975-84C35F6E69EB}">
  <dimension ref="B2:D29"/>
  <sheetViews>
    <sheetView topLeftCell="A10" workbookViewId="0">
      <selection activeCell="K26" sqref="K26"/>
    </sheetView>
  </sheetViews>
  <sheetFormatPr defaultRowHeight="14.5" x14ac:dyDescent="0.35"/>
  <cols>
    <col min="2" max="2" width="10.36328125" bestFit="1" customWidth="1"/>
    <col min="4" max="4" width="42" bestFit="1" customWidth="1"/>
  </cols>
  <sheetData>
    <row r="2" spans="2:4" x14ac:dyDescent="0.35">
      <c r="B2" s="71" t="s">
        <v>93</v>
      </c>
      <c r="C2" s="71"/>
      <c r="D2" s="71"/>
    </row>
    <row r="3" spans="2:4" x14ac:dyDescent="0.35">
      <c r="B3" s="18" t="s">
        <v>33</v>
      </c>
      <c r="C3" s="18" t="s">
        <v>34</v>
      </c>
      <c r="D3" s="18" t="s">
        <v>35</v>
      </c>
    </row>
    <row r="4" spans="2:4" x14ac:dyDescent="0.35">
      <c r="B4" s="11" t="s">
        <v>23</v>
      </c>
      <c r="C4" s="26">
        <f>'[1]external_parameters, sigma=1.25'!$A$2</f>
        <v>0.96</v>
      </c>
      <c r="D4" s="11" t="s">
        <v>37</v>
      </c>
    </row>
    <row r="5" spans="2:4" x14ac:dyDescent="0.35">
      <c r="B5" s="11" t="s">
        <v>24</v>
      </c>
      <c r="C5" s="26">
        <f>'[1]external_parameters, sigma=1.25'!$B$2</f>
        <v>2.0408163265306121E-2</v>
      </c>
      <c r="D5" s="11" t="s">
        <v>38</v>
      </c>
    </row>
    <row r="6" spans="2:4" x14ac:dyDescent="0.35">
      <c r="B6" s="11" t="s">
        <v>25</v>
      </c>
      <c r="C6" s="26">
        <f>'[1]external_parameters, sigma=1.25'!$C$2</f>
        <v>6.6666666666666666E-2</v>
      </c>
      <c r="D6" s="11" t="s">
        <v>39</v>
      </c>
    </row>
    <row r="7" spans="2:4" x14ac:dyDescent="0.35">
      <c r="B7" s="11" t="s">
        <v>26</v>
      </c>
      <c r="C7" s="26">
        <f>'[1]external_parameters, sigma=1.25'!$D$2</f>
        <v>1.25</v>
      </c>
      <c r="D7" s="11" t="s">
        <v>48</v>
      </c>
    </row>
    <row r="8" spans="2:4" x14ac:dyDescent="0.35">
      <c r="B8" s="11" t="s">
        <v>27</v>
      </c>
      <c r="C8" s="26">
        <f>'[1]external_parameters, sigma=1.25'!$E$2</f>
        <v>0.95</v>
      </c>
      <c r="D8" s="11" t="s">
        <v>40</v>
      </c>
    </row>
    <row r="9" spans="2:4" x14ac:dyDescent="0.35">
      <c r="B9" s="11" t="s">
        <v>28</v>
      </c>
      <c r="C9" s="26">
        <f>'[1]external_parameters, sigma=1.25'!$F$2</f>
        <v>0.33</v>
      </c>
      <c r="D9" s="11" t="s">
        <v>40</v>
      </c>
    </row>
    <row r="10" spans="2:4" x14ac:dyDescent="0.35">
      <c r="B10" s="71" t="s">
        <v>94</v>
      </c>
      <c r="C10" s="71"/>
      <c r="D10" s="71"/>
    </row>
    <row r="11" spans="2:4" x14ac:dyDescent="0.35">
      <c r="B11" s="18" t="s">
        <v>33</v>
      </c>
      <c r="C11" s="18" t="s">
        <v>34</v>
      </c>
      <c r="D11" s="18" t="s">
        <v>36</v>
      </c>
    </row>
    <row r="12" spans="2:4" x14ac:dyDescent="0.35">
      <c r="B12" s="11" t="s">
        <v>29</v>
      </c>
      <c r="C12" s="26">
        <f>'[1]data_match_param, sigma=1.25'!$A$1</f>
        <v>0.58011506751020248</v>
      </c>
      <c r="D12" s="11" t="s">
        <v>43</v>
      </c>
    </row>
    <row r="13" spans="2:4" x14ac:dyDescent="0.35">
      <c r="B13" s="80" t="s">
        <v>41</v>
      </c>
      <c r="C13" s="80"/>
      <c r="D13" s="11"/>
    </row>
    <row r="14" spans="2:4" x14ac:dyDescent="0.35">
      <c r="B14" s="11" t="s">
        <v>30</v>
      </c>
      <c r="C14" s="26">
        <f>'[1]data_match_param, sigma=1.25'!A2</f>
        <v>0.39060813846038428</v>
      </c>
      <c r="D14" s="11"/>
    </row>
    <row r="15" spans="2:4" x14ac:dyDescent="0.35">
      <c r="B15" s="11" t="s">
        <v>31</v>
      </c>
      <c r="C15" s="26">
        <f>'[1]data_match_param, sigma=1.25'!A3</f>
        <v>0.56968596044737763</v>
      </c>
      <c r="D15" s="11" t="s">
        <v>44</v>
      </c>
    </row>
    <row r="16" spans="2:4" x14ac:dyDescent="0.35">
      <c r="B16" s="11" t="s">
        <v>32</v>
      </c>
      <c r="C16" s="26">
        <f>'[1]data_match_param, sigma=1.25'!A4</f>
        <v>3.9705901092238149E-2</v>
      </c>
      <c r="D16" s="11"/>
    </row>
    <row r="17" spans="2:4" x14ac:dyDescent="0.35">
      <c r="B17" s="80" t="s">
        <v>42</v>
      </c>
      <c r="C17" s="80"/>
      <c r="D17" s="11"/>
    </row>
    <row r="18" spans="2:4" x14ac:dyDescent="0.35">
      <c r="B18" s="11" t="s">
        <v>30</v>
      </c>
      <c r="C18" s="26">
        <f>'[1]data_match_param, sigma=1.25'!A5</f>
        <v>0.38685809876938698</v>
      </c>
      <c r="D18" s="11"/>
    </row>
    <row r="19" spans="2:4" x14ac:dyDescent="0.35">
      <c r="B19" s="11" t="s">
        <v>31</v>
      </c>
      <c r="C19" s="26">
        <f>'[1]data_match_param, sigma=1.25'!A6</f>
        <v>0.60728611525244747</v>
      </c>
      <c r="D19" s="11" t="s">
        <v>45</v>
      </c>
    </row>
    <row r="20" spans="2:4" x14ac:dyDescent="0.35">
      <c r="B20" s="11" t="s">
        <v>32</v>
      </c>
      <c r="C20" s="26">
        <f>'[1]data_match_param, sigma=1.25'!A7</f>
        <v>5.8557859781655924E-3</v>
      </c>
      <c r="D20" s="11"/>
    </row>
    <row r="21" spans="2:4" x14ac:dyDescent="0.35">
      <c r="B21" s="81" t="s">
        <v>101</v>
      </c>
      <c r="C21" s="71"/>
      <c r="D21" s="71"/>
    </row>
    <row r="22" spans="2:4" x14ac:dyDescent="0.35">
      <c r="B22" s="18" t="s">
        <v>33</v>
      </c>
      <c r="C22" s="18" t="s">
        <v>34</v>
      </c>
      <c r="D22" s="18" t="s">
        <v>56</v>
      </c>
    </row>
    <row r="23" spans="2:4" x14ac:dyDescent="0.35">
      <c r="B23" s="79" t="s">
        <v>95</v>
      </c>
      <c r="C23" s="79"/>
      <c r="D23" s="11"/>
    </row>
    <row r="24" spans="2:4" x14ac:dyDescent="0.35">
      <c r="B24" s="11" t="str">
        <f>'[1]calib_results_u, sigma=1.25'!A2</f>
        <v>$\sigma_c$</v>
      </c>
      <c r="C24" s="26">
        <f>'[1]calib_results_u, sigma=1.25'!B2</f>
        <v>0.36523666381835929</v>
      </c>
    </row>
    <row r="25" spans="2:4" x14ac:dyDescent="0.35">
      <c r="B25" s="11" t="str">
        <f>'[1]calib_results_u, sigma=1.25'!A3</f>
        <v>$\sigma_l$</v>
      </c>
      <c r="C25" s="26">
        <f>'[1]calib_results_u, sigma=1.25'!B3</f>
        <v>0.57323837280273438</v>
      </c>
      <c r="D25" s="54" t="s">
        <v>55</v>
      </c>
    </row>
    <row r="26" spans="2:4" x14ac:dyDescent="0.35">
      <c r="B26" s="11" t="str">
        <f>'[1]calib_results_u, sigma=1.25'!A4</f>
        <v>$\sigma_g$</v>
      </c>
      <c r="C26" s="26">
        <f>'[1]calib_results_u, sigma=1.25'!B4</f>
        <v>6.1524963378906339E-2</v>
      </c>
      <c r="D26" s="54"/>
    </row>
    <row r="27" spans="2:4" x14ac:dyDescent="0.35">
      <c r="B27" s="11" t="str">
        <f>'[1]calib_results_u, sigma=1.25'!A5</f>
        <v>$\psi_f$</v>
      </c>
      <c r="C27" s="26">
        <f>'[1]calib_results_u, sigma=1.25'!B5</f>
        <v>-0.373443603515625</v>
      </c>
      <c r="D27" s="11" t="s">
        <v>57</v>
      </c>
    </row>
    <row r="28" spans="2:4" ht="15" thickBot="1" x14ac:dyDescent="0.4">
      <c r="B28" s="48" t="s">
        <v>96</v>
      </c>
      <c r="C28" s="48" t="s">
        <v>98</v>
      </c>
      <c r="D28" s="48" t="s">
        <v>97</v>
      </c>
    </row>
    <row r="29" spans="2:4" ht="15" thickTop="1" x14ac:dyDescent="0.35"/>
  </sheetData>
  <mergeCells count="6">
    <mergeCell ref="B23:C23"/>
    <mergeCell ref="B2:D2"/>
    <mergeCell ref="B10:D10"/>
    <mergeCell ref="B13:C13"/>
    <mergeCell ref="B17:C17"/>
    <mergeCell ref="B21:D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4AEC-70FB-44DB-ADCC-18378A0C9E5D}">
  <dimension ref="B2:D8"/>
  <sheetViews>
    <sheetView workbookViewId="0">
      <selection activeCell="B7" sqref="B7"/>
    </sheetView>
  </sheetViews>
  <sheetFormatPr defaultRowHeight="14.5" x14ac:dyDescent="0.35"/>
  <cols>
    <col min="2" max="2" width="10.453125" bestFit="1" customWidth="1"/>
    <col min="4" max="4" width="24.81640625" customWidth="1"/>
  </cols>
  <sheetData>
    <row r="2" spans="2:4" x14ac:dyDescent="0.35">
      <c r="B2" s="18" t="s">
        <v>33</v>
      </c>
      <c r="C2" s="18" t="s">
        <v>34</v>
      </c>
      <c r="D2" s="18" t="s">
        <v>56</v>
      </c>
    </row>
    <row r="3" spans="2:4" x14ac:dyDescent="0.35">
      <c r="B3" s="11" t="str">
        <f>'[1]calib_results_u, sigma=1.25'!A2</f>
        <v>$\sigma_c$</v>
      </c>
      <c r="C3" s="26">
        <f>'[1]calib_results_u, sigma=1.25'!B2</f>
        <v>0.36523666381835929</v>
      </c>
      <c r="D3" s="82" t="s">
        <v>55</v>
      </c>
    </row>
    <row r="4" spans="2:4" x14ac:dyDescent="0.35">
      <c r="B4" s="11" t="str">
        <f>'[1]calib_results_u, sigma=1.25'!A3</f>
        <v>$\sigma_l$</v>
      </c>
      <c r="C4" s="26">
        <f>'[1]calib_results_u, sigma=1.25'!B3</f>
        <v>0.57323837280273438</v>
      </c>
      <c r="D4" s="82"/>
    </row>
    <row r="5" spans="2:4" x14ac:dyDescent="0.35">
      <c r="B5" s="11" t="str">
        <f>'[1]calib_results_u, sigma=1.25'!A4</f>
        <v>$\sigma_g$</v>
      </c>
      <c r="C5" s="26">
        <f>'[1]calib_results_u, sigma=1.25'!B4</f>
        <v>6.1524963378906339E-2</v>
      </c>
      <c r="D5" s="82"/>
    </row>
    <row r="6" spans="2:4" x14ac:dyDescent="0.35">
      <c r="B6" s="11"/>
      <c r="C6" s="26"/>
      <c r="D6" s="34"/>
    </row>
    <row r="7" spans="2:4" ht="15" thickBot="1" x14ac:dyDescent="0.4">
      <c r="B7" s="1" t="str">
        <f>'[1]calib_results_u, sigma=1.25'!A5</f>
        <v>$\psi_f$</v>
      </c>
      <c r="C7" s="28">
        <f>'[1]calib_results_u, sigma=1.25'!B5</f>
        <v>-0.373443603515625</v>
      </c>
      <c r="D7" s="1" t="s">
        <v>57</v>
      </c>
    </row>
    <row r="8" spans="2:4" ht="15" thickTop="1" x14ac:dyDescent="0.35"/>
  </sheetData>
  <mergeCells count="1">
    <mergeCell ref="D3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9691-8354-4004-90F5-EA80363563CC}">
  <dimension ref="B2:E7"/>
  <sheetViews>
    <sheetView workbookViewId="0">
      <selection activeCell="I6" sqref="I6"/>
    </sheetView>
  </sheetViews>
  <sheetFormatPr defaultRowHeight="14.5" x14ac:dyDescent="0.35"/>
  <cols>
    <col min="2" max="2" width="12" bestFit="1" customWidth="1"/>
  </cols>
  <sheetData>
    <row r="2" spans="2:5" x14ac:dyDescent="0.35">
      <c r="B2" s="83" t="s">
        <v>59</v>
      </c>
      <c r="C2" s="71" t="s">
        <v>58</v>
      </c>
      <c r="D2" s="71"/>
      <c r="E2" s="71"/>
    </row>
    <row r="3" spans="2:5" x14ac:dyDescent="0.35">
      <c r="B3" s="84"/>
      <c r="C3" s="9" t="str">
        <f>'[1]calib_results_ms, sigma=1.25'!B1</f>
        <v>Low</v>
      </c>
      <c r="D3" s="9" t="str">
        <f>'[1]calib_results_ms, sigma=1.25'!C1</f>
        <v>Medium</v>
      </c>
      <c r="E3" s="9" t="str">
        <f>'[1]calib_results_ms, sigma=1.25'!D1</f>
        <v>High</v>
      </c>
    </row>
    <row r="4" spans="2:5" x14ac:dyDescent="0.35">
      <c r="B4" s="11" t="str">
        <f>'[1]calib_results_ms, sigma=1.25'!A2</f>
        <v>Low</v>
      </c>
      <c r="C4" s="26">
        <f>'[1]calib_results_ms, sigma=1.25'!B2</f>
        <v>0.75305451603181572</v>
      </c>
      <c r="D4" s="26">
        <f>'[1]calib_results_ms, sigma=1.25'!C2</f>
        <v>1.4828095048503727</v>
      </c>
      <c r="E4" s="26">
        <f>'[1]calib_results_ms, sigma=1.25'!D2</f>
        <v>-4.0895598294279174E-3</v>
      </c>
    </row>
    <row r="5" spans="2:5" x14ac:dyDescent="0.35">
      <c r="B5" s="11" t="str">
        <f>'[1]calib_results_ms, sigma=1.25'!A3</f>
        <v>Medium</v>
      </c>
      <c r="C5" s="26">
        <f>'[1]calib_results_ms, sigma=1.25'!B3</f>
        <v>0.81308103567467205</v>
      </c>
      <c r="D5" s="26">
        <f>'[1]calib_results_ms, sigma=1.25'!C3</f>
        <v>-0.25309952673993791</v>
      </c>
      <c r="E5" s="26">
        <f>'[1]calib_results_ms, sigma=1.25'!D3</f>
        <v>4.077636394521126</v>
      </c>
    </row>
    <row r="6" spans="2:5" ht="15" thickBot="1" x14ac:dyDescent="0.4">
      <c r="B6" s="1" t="str">
        <f>'[1]calib_results_ms, sigma=1.25'!A4</f>
        <v>High</v>
      </c>
      <c r="C6" s="28">
        <f>'[1]calib_results_ms, sigma=1.25'!B4</f>
        <v>-0.69806740238202503</v>
      </c>
      <c r="D6" s="28">
        <f>'[1]calib_results_ms, sigma=1.25'!C4</f>
        <v>0.60775203125970201</v>
      </c>
      <c r="E6" s="28">
        <f>'[1]calib_results_ms, sigma=1.25'!D4</f>
        <v>-0.78529181050501162</v>
      </c>
    </row>
    <row r="7" spans="2:5" ht="15" thickTop="1" x14ac:dyDescent="0.35"/>
  </sheetData>
  <mergeCells count="2">
    <mergeCell ref="C2:E2"/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573D-132B-412F-937F-20B4D3860DD7}">
  <dimension ref="B2:D15"/>
  <sheetViews>
    <sheetView workbookViewId="0">
      <selection activeCell="G15" sqref="G15"/>
    </sheetView>
  </sheetViews>
  <sheetFormatPr defaultRowHeight="14.5" x14ac:dyDescent="0.35"/>
  <cols>
    <col min="2" max="2" width="24.81640625" bestFit="1" customWidth="1"/>
  </cols>
  <sheetData>
    <row r="2" spans="2:4" x14ac:dyDescent="0.35">
      <c r="B2" s="18" t="str">
        <f>'[1]ta_res_1990, sigma=1.25'!A1</f>
        <v>Statistic</v>
      </c>
      <c r="C2" s="18" t="s">
        <v>20</v>
      </c>
      <c r="D2" s="18" t="s">
        <v>19</v>
      </c>
    </row>
    <row r="3" spans="2:4" x14ac:dyDescent="0.35">
      <c r="B3" s="11" t="str">
        <f>'[1]ta_res_1990, sigma=1.25'!A2</f>
        <v>Married women housework</v>
      </c>
      <c r="C3" s="23">
        <f>'[1]ta_res_1990, sigma=1.25'!B2</f>
        <v>18.088883310556412</v>
      </c>
      <c r="D3" s="23">
        <f>'[1]ta_res_1990, sigma=1.25'!C2</f>
        <v>18.130122093394952</v>
      </c>
    </row>
    <row r="4" spans="2:4" x14ac:dyDescent="0.35">
      <c r="B4" s="11" t="str">
        <f>'[1]ta_res_1990, sigma=1.25'!A3</f>
        <v>Married women paid work</v>
      </c>
      <c r="C4" s="23">
        <f>'[1]ta_res_1990, sigma=1.25'!B3</f>
        <v>41.095307767391205</v>
      </c>
      <c r="D4" s="23">
        <f>'[1]ta_res_1990, sigma=1.25'!C3</f>
        <v>41.057909688806141</v>
      </c>
    </row>
    <row r="5" spans="2:4" x14ac:dyDescent="0.35">
      <c r="B5" s="11" t="str">
        <f>'[1]ta_res_1990, sigma=1.25'!A4</f>
        <v>Married women leisure</v>
      </c>
      <c r="C5" s="23">
        <f>'[1]ta_res_1990, sigma=1.25'!B4</f>
        <v>58.815810680389404</v>
      </c>
      <c r="D5" s="23">
        <f>'[1]ta_res_1990, sigma=1.25'!C4</f>
        <v>58.811968217798913</v>
      </c>
    </row>
    <row r="6" spans="2:4" x14ac:dyDescent="0.35">
      <c r="B6" s="11" t="str">
        <f>'[1]ta_res_1990, sigma=1.25'!A5</f>
        <v>Married men housework</v>
      </c>
      <c r="C6" s="23">
        <f>'[1]ta_res_1990, sigma=1.25'!B5</f>
        <v>3.9082741588354111</v>
      </c>
      <c r="D6" s="23">
        <f>'[1]ta_res_1990, sigma=1.25'!C5</f>
        <v>3.8078972155720026</v>
      </c>
    </row>
    <row r="7" spans="2:4" x14ac:dyDescent="0.35">
      <c r="B7" s="11" t="str">
        <f>'[1]ta_res_1990, sigma=1.25'!A6</f>
        <v>Married men paid work</v>
      </c>
      <c r="C7" s="23">
        <f>'[1]ta_res_1990, sigma=1.25'!B6</f>
        <v>47.377490758895874</v>
      </c>
      <c r="D7" s="23">
        <f>'[1]ta_res_1990, sigma=1.25'!C6</f>
        <v>47.481956238192815</v>
      </c>
    </row>
    <row r="8" spans="2:4" x14ac:dyDescent="0.35">
      <c r="B8" s="11" t="str">
        <f>'[1]ta_res_1990, sigma=1.25'!A7</f>
        <v>Married men leisure</v>
      </c>
      <c r="C8" s="23">
        <f>'[1]ta_res_1990, sigma=1.25'!B7</f>
        <v>66.714232444763184</v>
      </c>
      <c r="D8" s="23">
        <f>'[1]ta_res_1990, sigma=1.25'!C7</f>
        <v>66.71014654623518</v>
      </c>
    </row>
    <row r="9" spans="2:4" x14ac:dyDescent="0.35">
      <c r="B9" s="11" t="str">
        <f>'[1]ta_res_1990, sigma=1.25'!A8</f>
        <v>Single women housework</v>
      </c>
      <c r="C9" s="23">
        <f>'[1]ta_res_1990, sigma=1.25'!B8</f>
        <v>7.3879624605178833</v>
      </c>
      <c r="D9" s="23">
        <f>'[1]ta_res_1990, sigma=1.25'!C8</f>
        <v>7.3874717088033872</v>
      </c>
    </row>
    <row r="10" spans="2:4" x14ac:dyDescent="0.35">
      <c r="B10" s="11" t="str">
        <f>'[1]ta_res_1990, sigma=1.25'!A9</f>
        <v>Single women paid work</v>
      </c>
      <c r="C10" s="23">
        <f>'[1]ta_res_1990, sigma=1.25'!B9</f>
        <v>48.004366040229797</v>
      </c>
      <c r="D10" s="23">
        <f>'[1]ta_res_1990, sigma=1.25'!C9</f>
        <v>48.012298519817769</v>
      </c>
    </row>
    <row r="11" spans="2:4" x14ac:dyDescent="0.35">
      <c r="B11" s="11" t="str">
        <f>'[1]ta_res_1990, sigma=1.25'!A10</f>
        <v>Single women leisure</v>
      </c>
      <c r="C11" s="23">
        <f>'[1]ta_res_1990, sigma=1.25'!B10</f>
        <v>62.607671499252319</v>
      </c>
      <c r="D11" s="23">
        <f>'[1]ta_res_1990, sigma=1.25'!C10</f>
        <v>62.600230210963112</v>
      </c>
    </row>
    <row r="12" spans="2:4" x14ac:dyDescent="0.35">
      <c r="B12" s="11" t="str">
        <f>'[1]ta_res_1990, sigma=1.25'!A11</f>
        <v>Single men housework</v>
      </c>
      <c r="C12" s="23">
        <f>'[1]ta_res_1990, sigma=1.25'!B11</f>
        <v>1.6645238064229488</v>
      </c>
      <c r="D12" s="23">
        <f>'[1]ta_res_1990, sigma=1.25'!C11</f>
        <v>1.6646214588320918</v>
      </c>
    </row>
    <row r="13" spans="2:4" x14ac:dyDescent="0.35">
      <c r="B13" s="11" t="str">
        <f>'[1]ta_res_1990, sigma=1.25'!A12</f>
        <v>Single men paid work</v>
      </c>
      <c r="C13" s="23">
        <f>'[1]ta_res_1990, sigma=1.25'!B12</f>
        <v>47.548387050628662</v>
      </c>
      <c r="D13" s="23">
        <f>'[1]ta_res_1990, sigma=1.25'!C12</f>
        <v>47.556617184827459</v>
      </c>
    </row>
    <row r="14" spans="2:4" ht="15" thickBot="1" x14ac:dyDescent="0.4">
      <c r="B14" s="1" t="str">
        <f>'[1]ta_res_1990, sigma=1.25'!A13</f>
        <v>Single men leisure</v>
      </c>
      <c r="C14" s="17">
        <f>'[1]ta_res_1990, sigma=1.25'!B13</f>
        <v>68.787086725234985</v>
      </c>
      <c r="D14" s="17">
        <f>'[1]ta_res_1990, sigma=1.25'!C13</f>
        <v>68.778762235508964</v>
      </c>
    </row>
    <row r="15" spans="2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wages_ge_tao</vt:lpstr>
      <vt:lpstr>exogenous_obj</vt:lpstr>
      <vt:lpstr>skills_distribution</vt:lpstr>
      <vt:lpstr>wages</vt:lpstr>
      <vt:lpstr>parameters_not_calibrated</vt:lpstr>
      <vt:lpstr>calibrated_parameters</vt:lpstr>
      <vt:lpstr>calib_results_u, sigma=1.25</vt:lpstr>
      <vt:lpstr>calib_results_ms, sigma=1.25</vt:lpstr>
      <vt:lpstr>ta_res_1990, sigma=1.25</vt:lpstr>
      <vt:lpstr>ms_res_1990, sigma=1.25</vt:lpstr>
      <vt:lpstr>contmat_1990</vt:lpstr>
      <vt:lpstr>ta_res_2010, sigma=1.25</vt:lpstr>
      <vt:lpstr>NeG</vt:lpstr>
      <vt:lpstr>ms_res_2010, sigma=1.25</vt:lpstr>
      <vt:lpstr>back_decomp_sigma=1.25</vt:lpstr>
      <vt:lpstr>sexratio_decomp_sigma=1.25</vt:lpstr>
      <vt:lpstr>for_decomp_sigma=1.25</vt:lpstr>
      <vt:lpstr>quant_exp_1_results, sigma=1.25</vt:lpstr>
      <vt:lpstr>quant_exp_2_results, sigma=1.25</vt:lpstr>
      <vt:lpstr>quant_exp_3_results, sigma=1.25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Francisco Javier Rodríguez Román</cp:lastModifiedBy>
  <dcterms:created xsi:type="dcterms:W3CDTF">2019-04-05T15:16:31Z</dcterms:created>
  <dcterms:modified xsi:type="dcterms:W3CDTF">2019-11-30T16:52:46Z</dcterms:modified>
</cp:coreProperties>
</file>