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hina project\Mannheim seminar\"/>
    </mc:Choice>
  </mc:AlternateContent>
  <xr:revisionPtr revIDLastSave="0" documentId="13_ncr:1_{8CF5A7FA-0A2A-46A3-ABBB-B678D9E640D4}" xr6:coauthVersionLast="44" xr6:coauthVersionMax="44" xr10:uidLastSave="{00000000-0000-0000-0000-000000000000}"/>
  <bookViews>
    <workbookView xWindow="-110" yWindow="-110" windowWidth="19420" windowHeight="10420" firstSheet="14" activeTab="15" xr2:uid="{71180115-EDE6-4CFD-8A62-AC1A741C056A}"/>
  </bookViews>
  <sheets>
    <sheet name="Means MQD" sheetId="18" r:id="rId1"/>
    <sheet name="Simulation results" sheetId="17" r:id="rId2"/>
    <sheet name="Time allocation results" sheetId="4" r:id="rId3"/>
    <sheet name="Data MS 1990" sheetId="5" r:id="rId4"/>
    <sheet name="Data random MS 1990" sheetId="6" r:id="rId5"/>
    <sheet name="Data MS 2010" sheetId="7" r:id="rId6"/>
    <sheet name="Data random MS 2010" sheetId="8" r:id="rId7"/>
    <sheet name="Model MS 1990" sheetId="9" r:id="rId8"/>
    <sheet name="Model random MS 1990" sheetId="10" r:id="rId9"/>
    <sheet name="Model MS 2010" sheetId="11" r:id="rId10"/>
    <sheet name="Model random MS 2010" sheetId="12" r:id="rId11"/>
    <sheet name="Model detailed LFP 1990" sheetId="13" r:id="rId12"/>
    <sheet name="Model detailed LFP 2010" sheetId="14" r:id="rId13"/>
    <sheet name="Data detailed LFP 1990" sheetId="15" r:id="rId14"/>
    <sheet name="Data detailed LFP 2010" sheetId="16" r:id="rId15"/>
    <sheet name="Tables" sheetId="3" r:id="rId16"/>
    <sheet name="Sex ratio by skill level" sheetId="20" r:id="rId17"/>
    <sheet name="Singels sex ratio skill level" sheetId="21" r:id="rId18"/>
    <sheet name="Consumption by skill level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J85" i="3" l="1"/>
  <c r="BK85" i="3"/>
  <c r="BJ86" i="3"/>
  <c r="BK86" i="3"/>
  <c r="BK84" i="3"/>
  <c r="BJ84" i="3"/>
  <c r="BH84" i="3"/>
  <c r="BH85" i="3"/>
  <c r="BH86" i="3"/>
  <c r="BG85" i="3"/>
  <c r="BG86" i="3"/>
  <c r="BG84" i="3"/>
  <c r="BB79" i="3"/>
  <c r="BC79" i="3"/>
  <c r="BD79" i="3"/>
  <c r="BB80" i="3"/>
  <c r="BC80" i="3"/>
  <c r="BD80" i="3"/>
  <c r="BC78" i="3"/>
  <c r="BD78" i="3"/>
  <c r="BB78" i="3"/>
  <c r="AV74" i="3" l="1"/>
  <c r="AY75" i="3"/>
  <c r="AS73" i="3"/>
  <c r="Z60" i="3" l="1"/>
  <c r="AA60" i="3"/>
  <c r="AB60" i="3"/>
  <c r="Z61" i="3"/>
  <c r="AA61" i="3"/>
  <c r="AB61" i="3"/>
  <c r="AA59" i="3"/>
  <c r="AB59" i="3"/>
  <c r="Z59" i="3"/>
  <c r="S53" i="3" l="1"/>
  <c r="S46" i="3"/>
  <c r="U46" i="3"/>
  <c r="V46" i="3"/>
  <c r="W46" i="3"/>
  <c r="S47" i="3"/>
  <c r="U47" i="3"/>
  <c r="V47" i="3"/>
  <c r="W47" i="3"/>
  <c r="S48" i="3"/>
  <c r="U48" i="3"/>
  <c r="V48" i="3"/>
  <c r="W48" i="3"/>
  <c r="S49" i="3"/>
  <c r="U49" i="3"/>
  <c r="V49" i="3"/>
  <c r="W49" i="3"/>
  <c r="S50" i="3"/>
  <c r="U50" i="3"/>
  <c r="V50" i="3"/>
  <c r="W50" i="3"/>
  <c r="S51" i="3"/>
  <c r="U51" i="3"/>
  <c r="V51" i="3"/>
  <c r="W51" i="3"/>
  <c r="T53" i="3"/>
  <c r="U53" i="3"/>
  <c r="V53" i="3"/>
  <c r="W53" i="3"/>
  <c r="S55" i="3"/>
  <c r="T55" i="3"/>
  <c r="U55" i="3"/>
  <c r="V55" i="3"/>
  <c r="W55" i="3"/>
  <c r="S44" i="3"/>
  <c r="G3" i="16" l="1"/>
  <c r="F3" i="16"/>
  <c r="E3" i="16"/>
  <c r="G2" i="16"/>
  <c r="F2" i="16"/>
  <c r="E2" i="16"/>
  <c r="G1" i="16"/>
  <c r="F1" i="16"/>
  <c r="E1" i="16"/>
  <c r="G3" i="15"/>
  <c r="AX75" i="3" s="1"/>
  <c r="F3" i="15"/>
  <c r="E3" i="15"/>
  <c r="G2" i="15"/>
  <c r="F2" i="15"/>
  <c r="E2" i="15"/>
  <c r="G1" i="15"/>
  <c r="F1" i="15"/>
  <c r="E1" i="15"/>
  <c r="AR73" i="3" s="1"/>
  <c r="G3" i="13"/>
  <c r="F3" i="13"/>
  <c r="E3" i="13"/>
  <c r="G2" i="13"/>
  <c r="F2" i="13"/>
  <c r="E2" i="13"/>
  <c r="G1" i="13"/>
  <c r="F1" i="13"/>
  <c r="E1" i="13"/>
  <c r="E2" i="14"/>
  <c r="F2" i="14"/>
  <c r="G2" i="14"/>
  <c r="E3" i="14"/>
  <c r="F3" i="14"/>
  <c r="G3" i="14"/>
  <c r="F1" i="14"/>
  <c r="G1" i="14"/>
  <c r="E1" i="14"/>
  <c r="AU74" i="3" l="1"/>
  <c r="I40" i="3"/>
  <c r="J40" i="3"/>
  <c r="K40" i="3"/>
  <c r="L40" i="3"/>
  <c r="M40" i="3"/>
  <c r="N40" i="3"/>
  <c r="I41" i="3"/>
  <c r="J41" i="3"/>
  <c r="K41" i="3"/>
  <c r="L41" i="3"/>
  <c r="M41" i="3"/>
  <c r="N41" i="3"/>
  <c r="N39" i="3"/>
  <c r="M39" i="3"/>
  <c r="L39" i="3"/>
  <c r="K39" i="3"/>
  <c r="J39" i="3"/>
  <c r="I39" i="3"/>
  <c r="I35" i="3"/>
  <c r="J35" i="3"/>
  <c r="K35" i="3"/>
  <c r="L35" i="3"/>
  <c r="M35" i="3"/>
  <c r="N35" i="3"/>
  <c r="I36" i="3"/>
  <c r="J36" i="3"/>
  <c r="K36" i="3"/>
  <c r="L36" i="3"/>
  <c r="M36" i="3"/>
  <c r="N36" i="3"/>
  <c r="N34" i="3"/>
  <c r="M34" i="3"/>
  <c r="L34" i="3"/>
  <c r="K34" i="3"/>
  <c r="J34" i="3"/>
  <c r="I34" i="3"/>
  <c r="N27" i="3"/>
  <c r="N28" i="3"/>
  <c r="N26" i="3"/>
  <c r="M27" i="3"/>
  <c r="M28" i="3"/>
  <c r="M26" i="3"/>
  <c r="L27" i="3"/>
  <c r="L28" i="3"/>
  <c r="L26" i="3"/>
  <c r="K27" i="3"/>
  <c r="K28" i="3"/>
  <c r="K26" i="3"/>
  <c r="J27" i="3"/>
  <c r="J28" i="3"/>
  <c r="J26" i="3"/>
  <c r="I27" i="3"/>
  <c r="I28" i="3"/>
  <c r="I26" i="3"/>
  <c r="L21" i="3"/>
  <c r="N21" i="3"/>
  <c r="L22" i="3"/>
  <c r="N22" i="3"/>
  <c r="L23" i="3"/>
  <c r="N23" i="3"/>
  <c r="J22" i="3"/>
  <c r="J23" i="3"/>
  <c r="J21" i="3"/>
  <c r="K21" i="3"/>
  <c r="M21" i="3"/>
  <c r="K22" i="3"/>
  <c r="M22" i="3"/>
  <c r="K23" i="3"/>
  <c r="M23" i="3"/>
  <c r="I22" i="3"/>
  <c r="I23" i="3"/>
  <c r="I21" i="3"/>
  <c r="B2" i="3"/>
  <c r="C12" i="3"/>
  <c r="D12" i="3"/>
  <c r="E12" i="3"/>
  <c r="F12" i="3"/>
  <c r="C13" i="3"/>
  <c r="D13" i="3"/>
  <c r="E13" i="3"/>
  <c r="F13" i="3"/>
  <c r="C14" i="3"/>
  <c r="D14" i="3"/>
  <c r="E14" i="3"/>
  <c r="F14" i="3"/>
  <c r="C15" i="3"/>
  <c r="D15" i="3"/>
  <c r="E15" i="3"/>
  <c r="F15" i="3"/>
  <c r="C16" i="3"/>
  <c r="D16" i="3"/>
  <c r="E16" i="3"/>
  <c r="F16" i="3"/>
  <c r="D11" i="3"/>
  <c r="E11" i="3"/>
  <c r="F11" i="3"/>
  <c r="C11" i="3"/>
  <c r="C5" i="3"/>
  <c r="D5" i="3"/>
  <c r="E5" i="3"/>
  <c r="F5" i="3"/>
  <c r="T47" i="3" s="1"/>
  <c r="C6" i="3"/>
  <c r="D6" i="3"/>
  <c r="E6" i="3"/>
  <c r="F6" i="3"/>
  <c r="T48" i="3" s="1"/>
  <c r="C7" i="3"/>
  <c r="D7" i="3"/>
  <c r="E7" i="3"/>
  <c r="F7" i="3"/>
  <c r="T49" i="3" s="1"/>
  <c r="C8" i="3"/>
  <c r="D8" i="3"/>
  <c r="E8" i="3"/>
  <c r="F8" i="3"/>
  <c r="T50" i="3" s="1"/>
  <c r="C9" i="3"/>
  <c r="D9" i="3"/>
  <c r="E9" i="3"/>
  <c r="F9" i="3"/>
  <c r="T51" i="3" s="1"/>
  <c r="D4" i="3"/>
  <c r="E4" i="3"/>
  <c r="F4" i="3"/>
  <c r="T46" i="3" s="1"/>
  <c r="C4" i="3"/>
  <c r="B12" i="3"/>
  <c r="B13" i="3"/>
  <c r="B14" i="3"/>
  <c r="B15" i="3"/>
  <c r="B16" i="3"/>
  <c r="B11" i="3"/>
  <c r="B4" i="3"/>
  <c r="B5" i="3"/>
  <c r="B6" i="3"/>
  <c r="B7" i="3"/>
  <c r="B8" i="3"/>
  <c r="B9" i="3"/>
  <c r="Q40" i="3" l="1"/>
  <c r="Q22" i="3"/>
  <c r="Q27" i="3"/>
  <c r="Q35" i="3"/>
  <c r="O40" i="3"/>
  <c r="O35" i="3"/>
  <c r="K37" i="3"/>
  <c r="M24" i="3"/>
  <c r="O23" i="3"/>
  <c r="O21" i="3"/>
  <c r="I24" i="3"/>
  <c r="O41" i="3"/>
  <c r="M37" i="3"/>
  <c r="K42" i="3"/>
  <c r="K29" i="3"/>
  <c r="K24" i="3"/>
  <c r="O22" i="3"/>
  <c r="O36" i="3"/>
  <c r="O39" i="3"/>
  <c r="M42" i="3"/>
  <c r="O34" i="3"/>
  <c r="I37" i="3"/>
  <c r="I42" i="3"/>
  <c r="M29" i="3"/>
  <c r="O28" i="3"/>
  <c r="O26" i="3"/>
  <c r="O27" i="3"/>
  <c r="I29" i="3"/>
</calcChain>
</file>

<file path=xl/sharedStrings.xml><?xml version="1.0" encoding="utf-8"?>
<sst xmlns="http://schemas.openxmlformats.org/spreadsheetml/2006/main" count="127" uniqueCount="48">
  <si>
    <t>Statistic</t>
  </si>
  <si>
    <t>Wives housework</t>
  </si>
  <si>
    <t>Wives paid work</t>
  </si>
  <si>
    <t>Wives leisure</t>
  </si>
  <si>
    <t>Husbands housework</t>
  </si>
  <si>
    <t>Husbands paid work</t>
  </si>
  <si>
    <t>Husbands leisure</t>
  </si>
  <si>
    <t>Single women housework</t>
  </si>
  <si>
    <t>Single women paid work</t>
  </si>
  <si>
    <t>Single men housework</t>
  </si>
  <si>
    <t>Single men paid work</t>
  </si>
  <si>
    <t>Data90</t>
  </si>
  <si>
    <t>Model90</t>
  </si>
  <si>
    <t>Data10</t>
  </si>
  <si>
    <t>Model10</t>
  </si>
  <si>
    <t>Data</t>
  </si>
  <si>
    <t>Model</t>
  </si>
  <si>
    <t>Low skill</t>
  </si>
  <si>
    <t>Medium skill</t>
  </si>
  <si>
    <t>High skill</t>
  </si>
  <si>
    <t>Husband</t>
  </si>
  <si>
    <t>Wife</t>
  </si>
  <si>
    <t>Marginal</t>
  </si>
  <si>
    <t>Single women leisure</t>
  </si>
  <si>
    <t>Single men leisure</t>
  </si>
  <si>
    <t>Assortative mating measure</t>
  </si>
  <si>
    <t>Average Pareto weight wives</t>
  </si>
  <si>
    <t>Model2010</t>
  </si>
  <si>
    <t>Sim1</t>
  </si>
  <si>
    <t>Sim2</t>
  </si>
  <si>
    <t>Sim3</t>
  </si>
  <si>
    <t>Model 2010</t>
  </si>
  <si>
    <t>Sim 1</t>
  </si>
  <si>
    <t>Sim 2</t>
  </si>
  <si>
    <t>Sim 3</t>
  </si>
  <si>
    <t>Skill level</t>
  </si>
  <si>
    <t>Female</t>
  </si>
  <si>
    <t>Male</t>
  </si>
  <si>
    <t>Frequency</t>
  </si>
  <si>
    <t>Low</t>
  </si>
  <si>
    <t>Medium</t>
  </si>
  <si>
    <t>High</t>
  </si>
  <si>
    <t>Wages</t>
  </si>
  <si>
    <t>High skilll</t>
  </si>
  <si>
    <t>Skill_level</t>
  </si>
  <si>
    <t>Entrants</t>
  </si>
  <si>
    <t>Singles</t>
  </si>
  <si>
    <t xml:space="preserve">Low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</si>
</sst>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Border="1"/>
    <xf numFmtId="0" fontId="0" fillId="0" borderId="3" xfId="0" applyBorder="1"/>
    <xf numFmtId="164" fontId="0" fillId="0" borderId="0" xfId="0" applyNumberFormat="1"/>
    <xf numFmtId="164" fontId="0" fillId="0" borderId="3" xfId="0" applyNumberFormat="1" applyBorder="1"/>
    <xf numFmtId="2" fontId="0" fillId="0" borderId="0" xfId="0" applyNumberFormat="1"/>
    <xf numFmtId="2" fontId="0" fillId="0" borderId="0" xfId="0" applyNumberFormat="1" applyBorder="1"/>
    <xf numFmtId="2" fontId="0" fillId="0" borderId="3" xfId="0" applyNumberFormat="1" applyBorder="1"/>
    <xf numFmtId="0" fontId="0" fillId="0" borderId="1" xfId="0" applyBorder="1"/>
    <xf numFmtId="0" fontId="0" fillId="0" borderId="2" xfId="0" applyBorder="1"/>
    <xf numFmtId="0" fontId="2" fillId="0" borderId="0" xfId="0" applyFont="1"/>
    <xf numFmtId="2" fontId="2" fillId="0" borderId="0" xfId="0" applyNumberFormat="1" applyFont="1"/>
    <xf numFmtId="0" fontId="2" fillId="0" borderId="3" xfId="0" applyFont="1" applyBorder="1"/>
    <xf numFmtId="2" fontId="2" fillId="0" borderId="3" xfId="0" applyNumberFormat="1" applyFont="1" applyBorder="1"/>
    <xf numFmtId="164" fontId="2" fillId="0" borderId="0" xfId="0" applyNumberFormat="1" applyFont="1"/>
    <xf numFmtId="164" fontId="3" fillId="0" borderId="0" xfId="0" applyNumberFormat="1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10" fontId="5" fillId="0" borderId="0" xfId="1" applyNumberFormat="1" applyFont="1"/>
    <xf numFmtId="10" fontId="0" fillId="0" borderId="0" xfId="1" applyNumberFormat="1" applyFont="1"/>
    <xf numFmtId="10" fontId="5" fillId="0" borderId="3" xfId="1" applyNumberFormat="1" applyFont="1" applyBorder="1"/>
    <xf numFmtId="10" fontId="0" fillId="0" borderId="3" xfId="1" applyNumberFormat="1" applyFont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3" xfId="0" applyNumberForma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B6C7F-21E5-451B-AB22-8353CA436854}">
  <dimension ref="A1:C3"/>
  <sheetViews>
    <sheetView workbookViewId="0">
      <selection activeCell="E5" sqref="E5:H9"/>
    </sheetView>
  </sheetViews>
  <sheetFormatPr defaultRowHeight="14.5" x14ac:dyDescent="0.35"/>
  <cols>
    <col min="1" max="3" width="7.453125" bestFit="1" customWidth="1"/>
  </cols>
  <sheetData>
    <row r="1" spans="1:3" x14ac:dyDescent="0.35">
      <c r="A1">
        <v>0.30730000000000002</v>
      </c>
      <c r="B1">
        <v>1.3239000000000001</v>
      </c>
      <c r="C1">
        <v>-9.7799999999999998E-2</v>
      </c>
    </row>
    <row r="2" spans="1:3" x14ac:dyDescent="0.35">
      <c r="A2">
        <v>1.1084000000000001</v>
      </c>
      <c r="B2">
        <v>-6.4199999999999993E-2</v>
      </c>
      <c r="C2">
        <v>3.9051</v>
      </c>
    </row>
    <row r="3" spans="1:3" x14ac:dyDescent="0.35">
      <c r="A3">
        <v>-0.42380000000000001</v>
      </c>
      <c r="B3">
        <v>0.6845</v>
      </c>
      <c r="C3">
        <v>-0.58420000000000005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7B857-C512-47C9-9360-696D8A8424D7}">
  <dimension ref="A1:E9"/>
  <sheetViews>
    <sheetView workbookViewId="0"/>
  </sheetViews>
  <sheetFormatPr defaultRowHeight="14.5" x14ac:dyDescent="0.35"/>
  <cols>
    <col min="1" max="1" width="24.81640625" bestFit="1" customWidth="1"/>
    <col min="2" max="5" width="11.81640625" bestFit="1" customWidth="1"/>
  </cols>
  <sheetData>
    <row r="1" spans="1:5" x14ac:dyDescent="0.35">
      <c r="A1" t="s">
        <v>0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35">
      <c r="A2" t="s">
        <v>1</v>
      </c>
      <c r="B2">
        <v>3.0238343444899338</v>
      </c>
      <c r="C2">
        <v>18.425244185141061</v>
      </c>
      <c r="D2">
        <v>18.340173089020471</v>
      </c>
      <c r="E2">
        <v>2.2848147825812575</v>
      </c>
    </row>
    <row r="3" spans="1:5" x14ac:dyDescent="0.35">
      <c r="A3" t="s">
        <v>2</v>
      </c>
      <c r="B3">
        <v>38.464552759039861</v>
      </c>
      <c r="C3">
        <v>37.321558034880752</v>
      </c>
      <c r="D3">
        <v>28.463707068258909</v>
      </c>
      <c r="E3">
        <v>40.680568681506152</v>
      </c>
    </row>
    <row r="4" spans="1:5" x14ac:dyDescent="0.35">
      <c r="A4" t="s">
        <v>3</v>
      </c>
      <c r="B4">
        <v>76.511612896470226</v>
      </c>
      <c r="C4">
        <v>62.253197779978173</v>
      </c>
      <c r="D4">
        <v>71.19611984272062</v>
      </c>
      <c r="E4">
        <v>75.034616535912619</v>
      </c>
    </row>
    <row r="5" spans="1:5" x14ac:dyDescent="0.35">
      <c r="A5" t="s">
        <v>4</v>
      </c>
      <c r="B5">
        <v>0.77103747478634543</v>
      </c>
      <c r="C5">
        <v>4.6098930691223998</v>
      </c>
      <c r="D5">
        <v>4.579775833321361</v>
      </c>
      <c r="E5">
        <v>1.3246799864083574</v>
      </c>
    </row>
    <row r="6" spans="1:5" x14ac:dyDescent="0.35">
      <c r="A6" t="s">
        <v>5</v>
      </c>
      <c r="B6">
        <v>46.92729811517399</v>
      </c>
      <c r="C6">
        <v>39.835732421584858</v>
      </c>
      <c r="D6">
        <v>47.110402807733678</v>
      </c>
      <c r="E6">
        <v>43.62720750793261</v>
      </c>
    </row>
    <row r="7" spans="1:5" x14ac:dyDescent="0.35">
      <c r="A7" t="s">
        <v>6</v>
      </c>
      <c r="B7">
        <v>70.301664410039663</v>
      </c>
      <c r="C7">
        <v>73.554374509292714</v>
      </c>
      <c r="D7">
        <v>66.309821358944959</v>
      </c>
      <c r="E7">
        <v>73.048112505659049</v>
      </c>
    </row>
    <row r="8" spans="1:5" x14ac:dyDescent="0.35">
      <c r="A8" t="s">
        <v>25</v>
      </c>
      <c r="B8">
        <v>1.4654719648622025</v>
      </c>
      <c r="C8">
        <v>1.4371330349027045</v>
      </c>
      <c r="D8">
        <v>1.5201911875333667</v>
      </c>
      <c r="E8">
        <v>1.4628118397161931</v>
      </c>
    </row>
    <row r="9" spans="1:5" x14ac:dyDescent="0.35">
      <c r="A9" t="s">
        <v>26</v>
      </c>
      <c r="B9">
        <v>0.4639953162673861</v>
      </c>
      <c r="C9">
        <v>0.37301353597995046</v>
      </c>
      <c r="D9">
        <v>0.45664500153979215</v>
      </c>
      <c r="E9">
        <v>0.51238434573651648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F2171-7568-4290-AD70-F838F712AD08}">
  <dimension ref="A1:E13"/>
  <sheetViews>
    <sheetView workbookViewId="0"/>
  </sheetViews>
  <sheetFormatPr defaultRowHeight="14.5" x14ac:dyDescent="0.35"/>
  <cols>
    <col min="1" max="1" width="22.36328125" bestFit="1" customWidth="1"/>
    <col min="2" max="5" width="11.81640625" bestFit="1" customWidth="1"/>
  </cols>
  <sheetData>
    <row r="1" spans="1:5" x14ac:dyDescent="0.35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35">
      <c r="A2" t="s">
        <v>1</v>
      </c>
      <c r="B2">
        <v>18.088883278000001</v>
      </c>
      <c r="C2">
        <v>17.597656420431843</v>
      </c>
      <c r="D2">
        <v>11.26925842</v>
      </c>
      <c r="E2">
        <v>3.027662198754947</v>
      </c>
    </row>
    <row r="3" spans="1:5" x14ac:dyDescent="0.35">
      <c r="A3" t="s">
        <v>2</v>
      </c>
      <c r="B3">
        <v>41.095307759999997</v>
      </c>
      <c r="C3">
        <v>41.920084082803776</v>
      </c>
      <c r="D3">
        <v>35.866667580000005</v>
      </c>
      <c r="E3">
        <v>30.841473042514888</v>
      </c>
    </row>
    <row r="4" spans="1:5" x14ac:dyDescent="0.35">
      <c r="A4" t="s">
        <v>3</v>
      </c>
      <c r="B4">
        <v>58.815810731999996</v>
      </c>
      <c r="C4">
        <v>58.482259496764385</v>
      </c>
      <c r="D4">
        <v>70.864076596000004</v>
      </c>
      <c r="E4">
        <v>84.130864758730169</v>
      </c>
    </row>
    <row r="5" spans="1:5" x14ac:dyDescent="0.35">
      <c r="A5" t="s">
        <v>4</v>
      </c>
      <c r="B5">
        <v>3.9082741060000004</v>
      </c>
      <c r="C5">
        <v>3.8021399031252252</v>
      </c>
      <c r="D5">
        <v>2.6989147619999998</v>
      </c>
      <c r="E5">
        <v>0.77631744653501289</v>
      </c>
    </row>
    <row r="6" spans="1:5" x14ac:dyDescent="0.35">
      <c r="A6" t="s">
        <v>5</v>
      </c>
      <c r="B6">
        <v>47.377490762000001</v>
      </c>
      <c r="C6">
        <v>46.558612624535449</v>
      </c>
      <c r="D6">
        <v>47.510016562000004</v>
      </c>
      <c r="E6">
        <v>52.690645507465007</v>
      </c>
    </row>
    <row r="7" spans="1:5" x14ac:dyDescent="0.35">
      <c r="A7" t="s">
        <v>6</v>
      </c>
      <c r="B7">
        <v>66.714232417999995</v>
      </c>
      <c r="C7">
        <v>67.639247472339321</v>
      </c>
      <c r="D7">
        <v>67.791066197999996</v>
      </c>
      <c r="E7">
        <v>64.53303704599999</v>
      </c>
    </row>
    <row r="8" spans="1:5" x14ac:dyDescent="0.35">
      <c r="A8" t="s">
        <v>7</v>
      </c>
      <c r="B8">
        <v>7.387962417999999</v>
      </c>
      <c r="C8">
        <v>7.3883308203060922</v>
      </c>
      <c r="D8">
        <v>4.4950980179999993</v>
      </c>
      <c r="E8">
        <v>7.7142176714577362</v>
      </c>
    </row>
    <row r="9" spans="1:5" x14ac:dyDescent="0.35">
      <c r="A9" t="s">
        <v>8</v>
      </c>
      <c r="B9">
        <v>48.004365998000004</v>
      </c>
      <c r="C9">
        <v>48.00420811312285</v>
      </c>
      <c r="D9">
        <v>45.063828653999998</v>
      </c>
      <c r="E9">
        <v>43.095797817300337</v>
      </c>
    </row>
    <row r="10" spans="1:5" x14ac:dyDescent="0.35">
      <c r="A10" t="s">
        <v>23</v>
      </c>
      <c r="B10">
        <v>62.607671465999992</v>
      </c>
      <c r="C10">
        <v>62.607461066571055</v>
      </c>
      <c r="D10">
        <v>68.441074153999992</v>
      </c>
      <c r="E10">
        <v>67.189986709163193</v>
      </c>
    </row>
    <row r="11" spans="1:5" x14ac:dyDescent="0.35">
      <c r="A11" t="s">
        <v>9</v>
      </c>
      <c r="B11">
        <v>1.6645238119999999</v>
      </c>
      <c r="C11">
        <v>1.6648575547743474</v>
      </c>
      <c r="D11">
        <v>1.588461602</v>
      </c>
      <c r="E11">
        <v>1.7291183621107304</v>
      </c>
    </row>
    <row r="12" spans="1:5" x14ac:dyDescent="0.35">
      <c r="A12" t="s">
        <v>10</v>
      </c>
      <c r="B12">
        <v>47.548387093999999</v>
      </c>
      <c r="C12">
        <v>47.548225925074149</v>
      </c>
      <c r="D12">
        <v>42.725001394000003</v>
      </c>
      <c r="E12">
        <v>42.882630980781279</v>
      </c>
    </row>
    <row r="13" spans="1:5" x14ac:dyDescent="0.35">
      <c r="A13" t="s">
        <v>24</v>
      </c>
      <c r="B13">
        <v>68.787086733999999</v>
      </c>
      <c r="C13">
        <v>68.786916520151507</v>
      </c>
      <c r="D13">
        <v>73.686538065999997</v>
      </c>
      <c r="E13">
        <v>73.388250437315875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A0636-6EC6-478D-8CEC-00ED6A4FE4B1}">
  <dimension ref="A1:C3"/>
  <sheetViews>
    <sheetView workbookViewId="0"/>
  </sheetViews>
  <sheetFormatPr defaultRowHeight="14.5" x14ac:dyDescent="0.35"/>
  <cols>
    <col min="1" max="3" width="11.81640625" bestFit="1" customWidth="1"/>
  </cols>
  <sheetData>
    <row r="1" spans="1:3" x14ac:dyDescent="0.35">
      <c r="A1">
        <v>0.25104853205512284</v>
      </c>
      <c r="B1">
        <v>0.2468544038346315</v>
      </c>
      <c r="C1">
        <v>5.9916117435590173E-3</v>
      </c>
    </row>
    <row r="2" spans="1:3" x14ac:dyDescent="0.35">
      <c r="A2">
        <v>7.4295985620131816E-2</v>
      </c>
      <c r="B2">
        <v>0.37088076692630317</v>
      </c>
      <c r="C2">
        <v>2.2768124625524265E-2</v>
      </c>
    </row>
    <row r="3" spans="1:3" x14ac:dyDescent="0.35">
      <c r="A3">
        <v>5.9916117435590175E-4</v>
      </c>
      <c r="B3">
        <v>1.078490113840623E-2</v>
      </c>
      <c r="C3">
        <v>1.6776512881965248E-2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3BECA-3C5F-4135-B1D0-C12F9EE65E66}">
  <dimension ref="A1:C3"/>
  <sheetViews>
    <sheetView workbookViewId="0"/>
  </sheetViews>
  <sheetFormatPr defaultRowHeight="14.5" x14ac:dyDescent="0.35"/>
  <cols>
    <col min="1" max="3" width="11.81640625" bestFit="1" customWidth="1"/>
  </cols>
  <sheetData>
    <row r="1" spans="1:3" x14ac:dyDescent="0.35">
      <c r="A1">
        <v>0.16424124260786244</v>
      </c>
      <c r="B1">
        <v>0.31670783730817592</v>
      </c>
      <c r="C1">
        <v>2.29454677172749E-2</v>
      </c>
    </row>
    <row r="2" spans="1:3" x14ac:dyDescent="0.35">
      <c r="A2">
        <v>0.15252367476425752</v>
      </c>
      <c r="B2">
        <v>0.29411274784504804</v>
      </c>
      <c r="C2">
        <v>2.1308454562653623E-2</v>
      </c>
    </row>
    <row r="3" spans="1:3" x14ac:dyDescent="0.35">
      <c r="A3">
        <v>9.1787614774905286E-3</v>
      </c>
      <c r="B3">
        <v>1.7699486746116849E-2</v>
      </c>
      <c r="C3">
        <v>1.2823269711200005E-3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8241-3B29-4333-AD61-2E6A5C3263A8}">
  <dimension ref="A1:C3"/>
  <sheetViews>
    <sheetView workbookViewId="0"/>
  </sheetViews>
  <sheetFormatPr defaultRowHeight="14.5" x14ac:dyDescent="0.35"/>
  <cols>
    <col min="1" max="3" width="11.81640625" bestFit="1" customWidth="1"/>
  </cols>
  <sheetData>
    <row r="1" spans="1:3" x14ac:dyDescent="0.35">
      <c r="A1">
        <v>9.9173553719008267E-2</v>
      </c>
      <c r="B1">
        <v>0.10082644628099173</v>
      </c>
      <c r="C1">
        <v>1.652892561983471E-3</v>
      </c>
    </row>
    <row r="2" spans="1:3" x14ac:dyDescent="0.35">
      <c r="A2">
        <v>5.1239669421487603E-2</v>
      </c>
      <c r="B2">
        <v>0.43305785123966944</v>
      </c>
      <c r="C2">
        <v>6.7768595041322308E-2</v>
      </c>
    </row>
    <row r="3" spans="1:3" x14ac:dyDescent="0.35">
      <c r="A3">
        <v>4.9586776859504135E-3</v>
      </c>
      <c r="B3">
        <v>7.9338842975206617E-2</v>
      </c>
      <c r="C3">
        <v>0.16198347107438016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2A86-39E6-4560-A2E7-0EC06D8B61BC}">
  <dimension ref="A1:C3"/>
  <sheetViews>
    <sheetView workbookViewId="0"/>
  </sheetViews>
  <sheetFormatPr defaultRowHeight="14.5" x14ac:dyDescent="0.35"/>
  <cols>
    <col min="1" max="3" width="11.81640625" bestFit="1" customWidth="1"/>
  </cols>
  <sheetData>
    <row r="1" spans="1:3" x14ac:dyDescent="0.35">
      <c r="A1">
        <v>3.1331193224506525E-2</v>
      </c>
      <c r="B1">
        <v>0.12365822006693533</v>
      </c>
      <c r="C1">
        <v>4.6663479270541632E-2</v>
      </c>
    </row>
    <row r="2" spans="1:3" x14ac:dyDescent="0.35">
      <c r="A2">
        <v>8.577556177856703E-2</v>
      </c>
      <c r="B2">
        <v>0.33853971723242948</v>
      </c>
      <c r="C2">
        <v>0.12775083669148282</v>
      </c>
    </row>
    <row r="3" spans="1:3" x14ac:dyDescent="0.35">
      <c r="A3">
        <v>3.8265145823372718E-2</v>
      </c>
      <c r="B3">
        <v>0.15102520319650298</v>
      </c>
      <c r="C3">
        <v>5.6990642715661503E-2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55E14-9E91-450E-B784-0C911233D0B8}">
  <dimension ref="A1:C3"/>
  <sheetViews>
    <sheetView workbookViewId="0"/>
  </sheetViews>
  <sheetFormatPr defaultRowHeight="14.5" x14ac:dyDescent="0.35"/>
  <cols>
    <col min="1" max="3" width="11.81640625" bestFit="1" customWidth="1"/>
  </cols>
  <sheetData>
    <row r="1" spans="1:3" x14ac:dyDescent="0.35">
      <c r="A1">
        <v>0.25989454363442854</v>
      </c>
      <c r="B1">
        <v>0.20956271128477041</v>
      </c>
      <c r="C1">
        <v>3.2606722202765418E-3</v>
      </c>
    </row>
    <row r="2" spans="1:3" x14ac:dyDescent="0.35">
      <c r="A2">
        <v>7.954532779251855E-2</v>
      </c>
      <c r="B2">
        <v>0.39009917122760834</v>
      </c>
      <c r="C2">
        <v>2.2911981520814605E-2</v>
      </c>
    </row>
    <row r="3" spans="1:3" x14ac:dyDescent="0.35">
      <c r="A3">
        <v>9.9678375735687882E-4</v>
      </c>
      <c r="B3">
        <v>1.3332452729697318E-2</v>
      </c>
      <c r="C3">
        <v>2.0396355832528572E-2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E547F-08AE-4350-B201-ECAEB17216AD}">
  <dimension ref="A1:C3"/>
  <sheetViews>
    <sheetView workbookViewId="0"/>
  </sheetViews>
  <sheetFormatPr defaultRowHeight="14.5" x14ac:dyDescent="0.35"/>
  <cols>
    <col min="1" max="3" width="11.81640625" bestFit="1" customWidth="1"/>
  </cols>
  <sheetData>
    <row r="1" spans="1:3" x14ac:dyDescent="0.35">
      <c r="A1">
        <v>0.16093050996102057</v>
      </c>
      <c r="B1">
        <v>0.28977341150387492</v>
      </c>
      <c r="C1">
        <v>2.2014005674579902E-2</v>
      </c>
    </row>
    <row r="2" spans="1:3" x14ac:dyDescent="0.35">
      <c r="A2">
        <v>0.16768428072471084</v>
      </c>
      <c r="B2">
        <v>0.30193433235837097</v>
      </c>
      <c r="C2">
        <v>2.2937867457859536E-2</v>
      </c>
    </row>
    <row r="3" spans="1:3" x14ac:dyDescent="0.35">
      <c r="A3">
        <v>1.1821864498572515E-2</v>
      </c>
      <c r="B3">
        <v>2.1286591379829981E-2</v>
      </c>
      <c r="C3">
        <v>1.6171364411802652E-3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A479-2514-4C80-B117-85FC23E89627}">
  <dimension ref="A1:C3"/>
  <sheetViews>
    <sheetView workbookViewId="0"/>
  </sheetViews>
  <sheetFormatPr defaultRowHeight="14.5" x14ac:dyDescent="0.35"/>
  <cols>
    <col min="1" max="3" width="11.81640625" bestFit="1" customWidth="1"/>
  </cols>
  <sheetData>
    <row r="1" spans="1:3" x14ac:dyDescent="0.35">
      <c r="A1">
        <v>9.4718759183391371E-2</v>
      </c>
      <c r="B1">
        <v>7.587431568996246E-2</v>
      </c>
      <c r="C1">
        <v>8.7006115833324505E-3</v>
      </c>
    </row>
    <row r="2" spans="1:3" x14ac:dyDescent="0.35">
      <c r="A2">
        <v>4.0458179450578169E-2</v>
      </c>
      <c r="B2">
        <v>0.32742150806957093</v>
      </c>
      <c r="C2">
        <v>0.14817472415540772</v>
      </c>
    </row>
    <row r="3" spans="1:3" x14ac:dyDescent="0.35">
      <c r="A3">
        <v>9.3698184119605926E-3</v>
      </c>
      <c r="B3">
        <v>0.13475627250359259</v>
      </c>
      <c r="C3">
        <v>0.16052581095220383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D188F-72FA-4A20-8953-F7252E4D28A5}">
  <dimension ref="A1:C3"/>
  <sheetViews>
    <sheetView workbookViewId="0"/>
  </sheetViews>
  <sheetFormatPr defaultRowHeight="14.5" x14ac:dyDescent="0.35"/>
  <cols>
    <col min="1" max="3" width="11.81640625" bestFit="1" customWidth="1"/>
  </cols>
  <sheetData>
    <row r="1" spans="1:3" x14ac:dyDescent="0.35">
      <c r="A1">
        <v>2.5916320936123807E-2</v>
      </c>
      <c r="B1">
        <v>9.6469343844763716E-2</v>
      </c>
      <c r="C1">
        <v>5.6908021675798809E-2</v>
      </c>
    </row>
    <row r="2" spans="1:3" x14ac:dyDescent="0.35">
      <c r="A2">
        <v>7.4593991666947107E-2</v>
      </c>
      <c r="B2">
        <v>0.27766415798786753</v>
      </c>
      <c r="C2">
        <v>0.16379626202074218</v>
      </c>
    </row>
    <row r="3" spans="1:3" x14ac:dyDescent="0.35">
      <c r="A3">
        <v>4.4036444442859222E-2</v>
      </c>
      <c r="B3">
        <v>0.16391859443049484</v>
      </c>
      <c r="C3">
        <v>9.6696862994403027E-2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4DB0D-4579-49F0-B5FD-230BC7B4E352}">
  <dimension ref="A1:G3"/>
  <sheetViews>
    <sheetView workbookViewId="0">
      <selection activeCell="G12" sqref="G12"/>
    </sheetView>
  </sheetViews>
  <sheetFormatPr defaultRowHeight="14.5" x14ac:dyDescent="0.35"/>
  <cols>
    <col min="1" max="3" width="11.81640625" bestFit="1" customWidth="1"/>
  </cols>
  <sheetData>
    <row r="1" spans="1:7" x14ac:dyDescent="0.35">
      <c r="A1">
        <v>0.41617435765413324</v>
      </c>
      <c r="B1">
        <v>0.30830595553211781</v>
      </c>
      <c r="C1">
        <v>0.3437647890891955</v>
      </c>
      <c r="E1">
        <f>A1*118</f>
        <v>49.108574203187722</v>
      </c>
      <c r="F1">
        <f t="shared" ref="F1:G3" si="0">B1*118</f>
        <v>36.380102752789902</v>
      </c>
      <c r="G1">
        <f t="shared" si="0"/>
        <v>40.564245112525072</v>
      </c>
    </row>
    <row r="2" spans="1:7" x14ac:dyDescent="0.35">
      <c r="A2">
        <v>0.42143895572934709</v>
      </c>
      <c r="B2">
        <v>0.3144645167527953</v>
      </c>
      <c r="C2">
        <v>0.34970159240801058</v>
      </c>
      <c r="E2">
        <f t="shared" ref="E2:E3" si="1">A2*118</f>
        <v>49.729796776062955</v>
      </c>
      <c r="F2">
        <f t="shared" si="0"/>
        <v>37.106812976829843</v>
      </c>
      <c r="G2">
        <f t="shared" si="0"/>
        <v>41.264787904145251</v>
      </c>
    </row>
    <row r="3" spans="1:7" x14ac:dyDescent="0.35">
      <c r="A3">
        <v>0.55128380754074346</v>
      </c>
      <c r="B3">
        <v>0.47691982822777179</v>
      </c>
      <c r="C3">
        <v>0.5023908908679724</v>
      </c>
      <c r="E3">
        <f t="shared" si="1"/>
        <v>65.051489289807733</v>
      </c>
      <c r="F3">
        <f t="shared" si="0"/>
        <v>56.276539730877069</v>
      </c>
      <c r="G3">
        <f t="shared" si="0"/>
        <v>59.282125122420744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09C09-FEB5-4B26-A45C-2A8C3E00E05C}">
  <dimension ref="A1:G3"/>
  <sheetViews>
    <sheetView workbookViewId="0">
      <selection activeCell="F16" sqref="F16"/>
    </sheetView>
  </sheetViews>
  <sheetFormatPr defaultRowHeight="14.5" x14ac:dyDescent="0.35"/>
  <cols>
    <col min="1" max="3" width="11.81640625" bestFit="1" customWidth="1"/>
  </cols>
  <sheetData>
    <row r="1" spans="1:7" x14ac:dyDescent="0.35">
      <c r="A1">
        <v>0.26525617899346798</v>
      </c>
      <c r="B1">
        <v>6.8076673673082524E-2</v>
      </c>
      <c r="C1">
        <v>0.15792812637301817</v>
      </c>
      <c r="E1">
        <f>A1*118</f>
        <v>31.300229121229222</v>
      </c>
      <c r="F1">
        <f t="shared" ref="F1:G1" si="0">B1*118</f>
        <v>8.0330474934237373</v>
      </c>
      <c r="G1">
        <f t="shared" si="0"/>
        <v>18.635518912016146</v>
      </c>
    </row>
    <row r="2" spans="1:7" x14ac:dyDescent="0.35">
      <c r="A2">
        <v>0.3051476056488534</v>
      </c>
      <c r="B2">
        <v>0.1308254410749935</v>
      </c>
      <c r="C2">
        <v>0.22381370364589601</v>
      </c>
      <c r="E2">
        <f t="shared" ref="E2:E3" si="1">A2*118</f>
        <v>36.007417466564704</v>
      </c>
      <c r="F2">
        <f t="shared" ref="F2:F3" si="2">B2*118</f>
        <v>15.437402046849233</v>
      </c>
      <c r="G2">
        <f t="shared" ref="G2:G3" si="3">C2*118</f>
        <v>26.41001703021573</v>
      </c>
    </row>
    <row r="3" spans="1:7" x14ac:dyDescent="0.35">
      <c r="A3">
        <v>0.51322063031277054</v>
      </c>
      <c r="B3">
        <v>0.38587741403791004</v>
      </c>
      <c r="C3">
        <v>0.52671802116275068</v>
      </c>
      <c r="E3">
        <f t="shared" si="1"/>
        <v>60.560034376906927</v>
      </c>
      <c r="F3">
        <f t="shared" si="2"/>
        <v>45.533534856473388</v>
      </c>
      <c r="G3">
        <f t="shared" si="3"/>
        <v>62.152726497204583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1B457-328C-4695-B6E7-C3BC2B66D071}">
  <dimension ref="A1:G3"/>
  <sheetViews>
    <sheetView workbookViewId="0">
      <selection activeCell="J11" sqref="J11"/>
    </sheetView>
  </sheetViews>
  <sheetFormatPr defaultRowHeight="14.5" x14ac:dyDescent="0.35"/>
  <sheetData>
    <row r="1" spans="1:7" x14ac:dyDescent="0.35">
      <c r="A1">
        <v>0.35483870000000001</v>
      </c>
      <c r="B1">
        <v>0.38983050000000002</v>
      </c>
      <c r="C1">
        <v>0.37909599999999999</v>
      </c>
      <c r="E1">
        <f>A1*118</f>
        <v>41.870966600000003</v>
      </c>
      <c r="F1">
        <f t="shared" ref="F1:G3" si="0">B1*118</f>
        <v>45.999999000000003</v>
      </c>
      <c r="G1">
        <f t="shared" si="0"/>
        <v>44.733328</v>
      </c>
    </row>
    <row r="2" spans="1:7" x14ac:dyDescent="0.35">
      <c r="A2">
        <v>0.36974689999999999</v>
      </c>
      <c r="B2">
        <v>0.39966099999999999</v>
      </c>
      <c r="C2">
        <v>0.38655620000000002</v>
      </c>
      <c r="E2">
        <f t="shared" ref="E2:E3" si="1">A2*118</f>
        <v>43.630134200000001</v>
      </c>
      <c r="F2">
        <f t="shared" si="0"/>
        <v>47.159998000000002</v>
      </c>
      <c r="G2">
        <f t="shared" si="0"/>
        <v>45.613631600000005</v>
      </c>
    </row>
    <row r="3" spans="1:7" x14ac:dyDescent="0.35">
      <c r="A3">
        <v>0.40677960000000002</v>
      </c>
      <c r="B3">
        <v>0.40021869999999998</v>
      </c>
      <c r="C3">
        <v>0.39204129999999998</v>
      </c>
      <c r="E3">
        <f t="shared" si="1"/>
        <v>47.999992800000001</v>
      </c>
      <c r="F3">
        <f t="shared" si="0"/>
        <v>47.225806599999999</v>
      </c>
      <c r="G3">
        <f t="shared" si="0"/>
        <v>46.260873400000001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6046D-45FF-4DC4-B3AB-551B374474C6}">
  <dimension ref="A1:G3"/>
  <sheetViews>
    <sheetView workbookViewId="0">
      <selection activeCell="J11" sqref="J11"/>
    </sheetView>
  </sheetViews>
  <sheetFormatPr defaultRowHeight="14.5" x14ac:dyDescent="0.35"/>
  <sheetData>
    <row r="1" spans="1:7" x14ac:dyDescent="0.35">
      <c r="A1">
        <v>0.21154829999999999</v>
      </c>
      <c r="B1">
        <v>0.25131389999999998</v>
      </c>
      <c r="C1">
        <v>0.1373588</v>
      </c>
      <c r="E1">
        <f>A1*118</f>
        <v>24.962699399999998</v>
      </c>
      <c r="F1">
        <f t="shared" ref="F1:G3" si="0">B1*118</f>
        <v>29.655040199999998</v>
      </c>
      <c r="G1">
        <f t="shared" si="0"/>
        <v>16.208338399999999</v>
      </c>
    </row>
    <row r="2" spans="1:7" x14ac:dyDescent="0.35">
      <c r="A2">
        <v>0.23642550000000001</v>
      </c>
      <c r="B2">
        <v>0.26073600000000002</v>
      </c>
      <c r="C2">
        <v>0.1871186</v>
      </c>
      <c r="E2">
        <f t="shared" ref="E2:E3" si="1">A2*118</f>
        <v>27.898209000000001</v>
      </c>
      <c r="F2">
        <f t="shared" si="0"/>
        <v>30.766848000000003</v>
      </c>
      <c r="G2">
        <f t="shared" si="0"/>
        <v>22.079994799999998</v>
      </c>
    </row>
    <row r="3" spans="1:7" x14ac:dyDescent="0.35">
      <c r="A3">
        <v>0.12942989999999999</v>
      </c>
      <c r="B3">
        <v>0.2649107</v>
      </c>
      <c r="C3">
        <v>0.26900380000000002</v>
      </c>
      <c r="E3">
        <f t="shared" si="1"/>
        <v>15.272728199999998</v>
      </c>
      <c r="F3">
        <f t="shared" si="0"/>
        <v>31.259462599999999</v>
      </c>
      <c r="G3">
        <f t="shared" si="0"/>
        <v>31.742448400000001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99AC-1EA2-4D78-9ADA-54C4E0458981}">
  <dimension ref="B2:BK86"/>
  <sheetViews>
    <sheetView tabSelected="1" topLeftCell="AX76" workbookViewId="0">
      <selection activeCell="BE94" sqref="BE94"/>
    </sheetView>
  </sheetViews>
  <sheetFormatPr defaultRowHeight="14.5" x14ac:dyDescent="0.35"/>
  <cols>
    <col min="2" max="2" width="22.7265625" bestFit="1" customWidth="1"/>
    <col min="8" max="8" width="11.36328125" bestFit="1" customWidth="1"/>
    <col min="19" max="19" width="24.81640625" bestFit="1" customWidth="1"/>
    <col min="20" max="20" width="10.6328125" bestFit="1" customWidth="1"/>
    <col min="25" max="25" width="11.36328125" bestFit="1" customWidth="1"/>
    <col min="27" max="27" width="11.36328125" bestFit="1" customWidth="1"/>
    <col min="43" max="43" width="11.36328125" bestFit="1" customWidth="1"/>
    <col min="54" max="54" width="10.6328125" bestFit="1" customWidth="1"/>
  </cols>
  <sheetData>
    <row r="2" spans="2:6" x14ac:dyDescent="0.35">
      <c r="B2" s="26" t="str">
        <f>'Time allocation results'!A1</f>
        <v>Statistic</v>
      </c>
      <c r="C2" s="30">
        <v>1990</v>
      </c>
      <c r="D2" s="30"/>
      <c r="E2" s="30">
        <v>2010</v>
      </c>
      <c r="F2" s="30"/>
    </row>
    <row r="3" spans="2:6" x14ac:dyDescent="0.35">
      <c r="B3" s="28"/>
      <c r="C3" s="18" t="s">
        <v>15</v>
      </c>
      <c r="D3" s="18" t="s">
        <v>16</v>
      </c>
      <c r="E3" s="18" t="s">
        <v>15</v>
      </c>
      <c r="F3" s="18" t="s">
        <v>16</v>
      </c>
    </row>
    <row r="4" spans="2:6" x14ac:dyDescent="0.35">
      <c r="B4" t="str">
        <f>'Time allocation results'!A2</f>
        <v>Wives housework</v>
      </c>
      <c r="C4" s="5">
        <f>'Time allocation results'!B2</f>
        <v>18.088883278000001</v>
      </c>
      <c r="D4" s="5">
        <f>'Time allocation results'!C2</f>
        <v>17.597656420431843</v>
      </c>
      <c r="E4" s="5">
        <f>'Time allocation results'!D2</f>
        <v>11.26925842</v>
      </c>
      <c r="F4" s="5">
        <f>'Time allocation results'!E2</f>
        <v>3.027662198754947</v>
      </c>
    </row>
    <row r="5" spans="2:6" x14ac:dyDescent="0.35">
      <c r="B5" s="10" t="str">
        <f>'Time allocation results'!A3</f>
        <v>Wives paid work</v>
      </c>
      <c r="C5" s="11">
        <f>'Time allocation results'!B3</f>
        <v>41.095307759999997</v>
      </c>
      <c r="D5" s="11">
        <f>'Time allocation results'!C3</f>
        <v>41.920084082803776</v>
      </c>
      <c r="E5" s="11">
        <f>'Time allocation results'!D3</f>
        <v>35.866667580000005</v>
      </c>
      <c r="F5" s="11">
        <f>'Time allocation results'!E3</f>
        <v>30.841473042514888</v>
      </c>
    </row>
    <row r="6" spans="2:6" x14ac:dyDescent="0.35">
      <c r="B6" t="str">
        <f>'Time allocation results'!A4</f>
        <v>Wives leisure</v>
      </c>
      <c r="C6" s="5">
        <f>'Time allocation results'!B4</f>
        <v>58.815810731999996</v>
      </c>
      <c r="D6" s="5">
        <f>'Time allocation results'!C4</f>
        <v>58.482259496764385</v>
      </c>
      <c r="E6" s="5">
        <f>'Time allocation results'!D4</f>
        <v>70.864076596000004</v>
      </c>
      <c r="F6" s="5">
        <f>'Time allocation results'!E4</f>
        <v>84.130864758730169</v>
      </c>
    </row>
    <row r="7" spans="2:6" x14ac:dyDescent="0.35">
      <c r="B7" t="str">
        <f>'Time allocation results'!A5</f>
        <v>Husbands housework</v>
      </c>
      <c r="C7" s="5">
        <f>'Time allocation results'!B5</f>
        <v>3.9082741060000004</v>
      </c>
      <c r="D7" s="5">
        <f>'Time allocation results'!C5</f>
        <v>3.8021399031252252</v>
      </c>
      <c r="E7" s="5">
        <f>'Time allocation results'!D5</f>
        <v>2.6989147619999998</v>
      </c>
      <c r="F7" s="5">
        <f>'Time allocation results'!E5</f>
        <v>0.77631744653501289</v>
      </c>
    </row>
    <row r="8" spans="2:6" x14ac:dyDescent="0.35">
      <c r="B8" t="str">
        <f>'Time allocation results'!A6</f>
        <v>Husbands paid work</v>
      </c>
      <c r="C8" s="5">
        <f>'Time allocation results'!B6</f>
        <v>47.377490762000001</v>
      </c>
      <c r="D8" s="5">
        <f>'Time allocation results'!C6</f>
        <v>46.558612624535449</v>
      </c>
      <c r="E8" s="5">
        <f>'Time allocation results'!D6</f>
        <v>47.510016562000004</v>
      </c>
      <c r="F8" s="5">
        <f>'Time allocation results'!E6</f>
        <v>52.690645507465007</v>
      </c>
    </row>
    <row r="9" spans="2:6" x14ac:dyDescent="0.35">
      <c r="B9" t="str">
        <f>'Time allocation results'!A7</f>
        <v>Husbands leisure</v>
      </c>
      <c r="C9" s="5">
        <f>'Time allocation results'!B7</f>
        <v>66.714232417999995</v>
      </c>
      <c r="D9" s="5">
        <f>'Time allocation results'!C7</f>
        <v>67.639247472339321</v>
      </c>
      <c r="E9" s="5">
        <f>'Time allocation results'!D7</f>
        <v>67.791066197999996</v>
      </c>
      <c r="F9" s="5">
        <f>'Time allocation results'!E7</f>
        <v>64.53303704599999</v>
      </c>
    </row>
    <row r="10" spans="2:6" x14ac:dyDescent="0.35">
      <c r="C10" s="5"/>
      <c r="D10" s="5"/>
      <c r="E10" s="5"/>
      <c r="F10" s="5"/>
    </row>
    <row r="11" spans="2:6" x14ac:dyDescent="0.35">
      <c r="B11" t="str">
        <f>'Time allocation results'!A8</f>
        <v>Single women housework</v>
      </c>
      <c r="C11" s="5">
        <f>'Time allocation results'!B8</f>
        <v>7.387962417999999</v>
      </c>
      <c r="D11" s="5">
        <f>'Time allocation results'!C8</f>
        <v>7.3883308203060922</v>
      </c>
      <c r="E11" s="5">
        <f>'Time allocation results'!D8</f>
        <v>4.4950980179999993</v>
      </c>
      <c r="F11" s="5">
        <f>'Time allocation results'!E8</f>
        <v>7.7142176714577362</v>
      </c>
    </row>
    <row r="12" spans="2:6" x14ac:dyDescent="0.35">
      <c r="B12" t="str">
        <f>'Time allocation results'!A9</f>
        <v>Single women paid work</v>
      </c>
      <c r="C12" s="5">
        <f>'Time allocation results'!B9</f>
        <v>48.004365998000004</v>
      </c>
      <c r="D12" s="5">
        <f>'Time allocation results'!C9</f>
        <v>48.00420811312285</v>
      </c>
      <c r="E12" s="5">
        <f>'Time allocation results'!D9</f>
        <v>45.063828653999998</v>
      </c>
      <c r="F12" s="5">
        <f>'Time allocation results'!E9</f>
        <v>43.095797817300337</v>
      </c>
    </row>
    <row r="13" spans="2:6" x14ac:dyDescent="0.35">
      <c r="B13" t="str">
        <f>'Time allocation results'!A10</f>
        <v>Single women leisure</v>
      </c>
      <c r="C13" s="5">
        <f>'Time allocation results'!B10</f>
        <v>62.607671465999992</v>
      </c>
      <c r="D13" s="5">
        <f>'Time allocation results'!C10</f>
        <v>62.607461066571055</v>
      </c>
      <c r="E13" s="5">
        <f>'Time allocation results'!D10</f>
        <v>68.441074153999992</v>
      </c>
      <c r="F13" s="5">
        <f>'Time allocation results'!E10</f>
        <v>67.189986709163193</v>
      </c>
    </row>
    <row r="14" spans="2:6" x14ac:dyDescent="0.35">
      <c r="B14" t="str">
        <f>'Time allocation results'!A11</f>
        <v>Single men housework</v>
      </c>
      <c r="C14" s="5">
        <f>'Time allocation results'!B11</f>
        <v>1.6645238119999999</v>
      </c>
      <c r="D14" s="5">
        <f>'Time allocation results'!C11</f>
        <v>1.6648575547743474</v>
      </c>
      <c r="E14" s="5">
        <f>'Time allocation results'!D11</f>
        <v>1.588461602</v>
      </c>
      <c r="F14" s="5">
        <f>'Time allocation results'!E11</f>
        <v>1.7291183621107304</v>
      </c>
    </row>
    <row r="15" spans="2:6" x14ac:dyDescent="0.35">
      <c r="B15" s="1" t="str">
        <f>'Time allocation results'!A12</f>
        <v>Single men paid work</v>
      </c>
      <c r="C15" s="6">
        <f>'Time allocation results'!B12</f>
        <v>47.548387093999999</v>
      </c>
      <c r="D15" s="6">
        <f>'Time allocation results'!C12</f>
        <v>47.548225925074149</v>
      </c>
      <c r="E15" s="6">
        <f>'Time allocation results'!D12</f>
        <v>42.725001394000003</v>
      </c>
      <c r="F15" s="6">
        <f>'Time allocation results'!E12</f>
        <v>42.882630980781279</v>
      </c>
    </row>
    <row r="16" spans="2:6" x14ac:dyDescent="0.35">
      <c r="B16" s="2" t="str">
        <f>'Time allocation results'!A13</f>
        <v>Single men leisure</v>
      </c>
      <c r="C16" s="7">
        <f>'Time allocation results'!B13</f>
        <v>68.787086733999999</v>
      </c>
      <c r="D16" s="7">
        <f>'Time allocation results'!C13</f>
        <v>68.786916520151507</v>
      </c>
      <c r="E16" s="7">
        <f>'Time allocation results'!D13</f>
        <v>73.686538065999997</v>
      </c>
      <c r="F16" s="7">
        <f>'Time allocation results'!E13</f>
        <v>73.388250437315875</v>
      </c>
    </row>
    <row r="17" spans="2:17" x14ac:dyDescent="0.35">
      <c r="B17" s="1"/>
      <c r="C17" s="6"/>
      <c r="D17" s="6"/>
      <c r="E17" s="6"/>
      <c r="F17" s="6"/>
    </row>
    <row r="18" spans="2:17" x14ac:dyDescent="0.35">
      <c r="H18" s="25" t="s">
        <v>15</v>
      </c>
      <c r="I18" s="25"/>
      <c r="J18" s="25"/>
      <c r="K18" s="25"/>
      <c r="L18" s="25"/>
      <c r="M18" s="25"/>
      <c r="N18" s="25"/>
      <c r="O18" s="25"/>
    </row>
    <row r="19" spans="2:17" x14ac:dyDescent="0.35">
      <c r="H19" s="26" t="s">
        <v>21</v>
      </c>
      <c r="I19" s="25" t="s">
        <v>20</v>
      </c>
      <c r="J19" s="25"/>
      <c r="K19" s="25"/>
      <c r="L19" s="25"/>
      <c r="M19" s="25"/>
      <c r="N19" s="25"/>
      <c r="O19" s="8"/>
    </row>
    <row r="20" spans="2:17" x14ac:dyDescent="0.35">
      <c r="H20" s="28"/>
      <c r="I20" s="29" t="s">
        <v>17</v>
      </c>
      <c r="J20" s="29"/>
      <c r="K20" s="29" t="s">
        <v>18</v>
      </c>
      <c r="L20" s="29"/>
      <c r="M20" s="29" t="s">
        <v>19</v>
      </c>
      <c r="N20" s="29"/>
      <c r="O20" s="2" t="s">
        <v>22</v>
      </c>
    </row>
    <row r="21" spans="2:17" x14ac:dyDescent="0.35">
      <c r="H21" t="s">
        <v>17</v>
      </c>
      <c r="I21" s="14">
        <f>'Data MS 1990'!A1</f>
        <v>0.25104853205512284</v>
      </c>
      <c r="J21" s="15">
        <f>'Data random MS 1990'!A1</f>
        <v>0.16424124260786244</v>
      </c>
      <c r="K21" s="3">
        <f>'Data MS 1990'!B1</f>
        <v>0.2468544038346315</v>
      </c>
      <c r="L21" s="3">
        <f>'Data random MS 1990'!B1</f>
        <v>0.31670783730817592</v>
      </c>
      <c r="M21" s="3">
        <f>'Data MS 1990'!C1</f>
        <v>5.9916117435590173E-3</v>
      </c>
      <c r="N21" s="3">
        <f>'Data random MS 1990'!C1</f>
        <v>2.29454677172749E-2</v>
      </c>
      <c r="O21" s="3">
        <f>J21+L21+N21</f>
        <v>0.50389454763331321</v>
      </c>
    </row>
    <row r="22" spans="2:17" x14ac:dyDescent="0.35">
      <c r="H22" t="s">
        <v>18</v>
      </c>
      <c r="I22" s="3">
        <f>'Data MS 1990'!A2</f>
        <v>7.4295985620131816E-2</v>
      </c>
      <c r="J22" s="3">
        <f>'Data random MS 1990'!A2</f>
        <v>0.15252367476425752</v>
      </c>
      <c r="K22" s="14">
        <f>'Data MS 1990'!B2</f>
        <v>0.37088076692630317</v>
      </c>
      <c r="L22" s="15">
        <f>'Data random MS 1990'!B2</f>
        <v>0.29411274784504804</v>
      </c>
      <c r="M22" s="3">
        <f>'Data MS 1990'!C2</f>
        <v>2.2768124625524265E-2</v>
      </c>
      <c r="N22" s="3">
        <f>'Data random MS 1990'!C2</f>
        <v>2.1308454562653623E-2</v>
      </c>
      <c r="O22" s="3">
        <f t="shared" ref="O22:O23" si="0">J22+L22+N22</f>
        <v>0.46794487717195921</v>
      </c>
      <c r="Q22" s="3">
        <f>(I21+K22+M23)/(J21+L22+N23)</f>
        <v>1.3895895246984213</v>
      </c>
    </row>
    <row r="23" spans="2:17" x14ac:dyDescent="0.35">
      <c r="H23" t="s">
        <v>19</v>
      </c>
      <c r="I23" s="3">
        <f>'Data MS 1990'!A3</f>
        <v>5.9916117435590175E-4</v>
      </c>
      <c r="J23" s="3">
        <f>'Data random MS 1990'!A3</f>
        <v>9.1787614774905286E-3</v>
      </c>
      <c r="K23" s="3">
        <f>'Data MS 1990'!B3</f>
        <v>1.078490113840623E-2</v>
      </c>
      <c r="L23" s="3">
        <f>'Data random MS 1990'!B3</f>
        <v>1.7699486746116849E-2</v>
      </c>
      <c r="M23" s="14">
        <f>'Data MS 1990'!C3</f>
        <v>1.6776512881965248E-2</v>
      </c>
      <c r="N23" s="15">
        <f>'Data random MS 1990'!C3</f>
        <v>1.2823269711200005E-3</v>
      </c>
      <c r="O23" s="3">
        <f t="shared" si="0"/>
        <v>2.8160575194727377E-2</v>
      </c>
    </row>
    <row r="24" spans="2:17" x14ac:dyDescent="0.35">
      <c r="H24" s="2" t="s">
        <v>22</v>
      </c>
      <c r="I24" s="31">
        <f>SUM(J21:J23)</f>
        <v>0.32594367884961051</v>
      </c>
      <c r="J24" s="31"/>
      <c r="K24" s="31">
        <f>SUM(L21:L23)</f>
        <v>0.62852007189934089</v>
      </c>
      <c r="L24" s="31"/>
      <c r="M24" s="31">
        <f>SUM(N21:N23)</f>
        <v>4.5536249251048523E-2</v>
      </c>
      <c r="N24" s="31"/>
      <c r="O24" s="4"/>
    </row>
    <row r="25" spans="2:17" x14ac:dyDescent="0.35">
      <c r="H25" s="25" t="s">
        <v>16</v>
      </c>
      <c r="I25" s="25"/>
      <c r="J25" s="25"/>
      <c r="K25" s="25"/>
      <c r="L25" s="25"/>
      <c r="M25" s="25"/>
      <c r="N25" s="25"/>
      <c r="O25" s="25"/>
    </row>
    <row r="26" spans="2:17" x14ac:dyDescent="0.35">
      <c r="H26" t="s">
        <v>17</v>
      </c>
      <c r="I26" s="14">
        <f>'Model MS 1990'!A1</f>
        <v>0.25989454363442854</v>
      </c>
      <c r="J26" s="15">
        <f>'Model random MS 1990'!A1</f>
        <v>0.16093050996102057</v>
      </c>
      <c r="K26" s="3">
        <f>'Model MS 1990'!B1</f>
        <v>0.20956271128477041</v>
      </c>
      <c r="L26" s="3">
        <f>'Model random MS 1990'!B1</f>
        <v>0.28977341150387492</v>
      </c>
      <c r="M26" s="3">
        <f>'Model MS 1990'!C1</f>
        <v>3.2606722202765418E-3</v>
      </c>
      <c r="N26" s="3">
        <f>'Model random MS 1990'!C1</f>
        <v>2.2014005674579902E-2</v>
      </c>
      <c r="O26" s="3">
        <f>J26+L26+N26</f>
        <v>0.47271792713947536</v>
      </c>
    </row>
    <row r="27" spans="2:17" x14ac:dyDescent="0.35">
      <c r="H27" t="s">
        <v>18</v>
      </c>
      <c r="I27" s="3">
        <f>'Model MS 1990'!A2</f>
        <v>7.954532779251855E-2</v>
      </c>
      <c r="J27" s="3">
        <f>'Model random MS 1990'!A2</f>
        <v>0.16768428072471084</v>
      </c>
      <c r="K27" s="14">
        <f>'Model MS 1990'!B2</f>
        <v>0.39009917122760834</v>
      </c>
      <c r="L27" s="15">
        <f>'Model random MS 1990'!B2</f>
        <v>0.30193433235837097</v>
      </c>
      <c r="M27" s="3">
        <f>'Model MS 1990'!C2</f>
        <v>2.2911981520814605E-2</v>
      </c>
      <c r="N27" s="3">
        <f>'Model random MS 1990'!C2</f>
        <v>2.2937867457859536E-2</v>
      </c>
      <c r="O27" s="3">
        <f t="shared" ref="O27:O28" si="1">J27+L27+N27</f>
        <v>0.49255648054094137</v>
      </c>
      <c r="Q27" s="3">
        <f>(I26+K27+M28)/(J26+L27+N28)</f>
        <v>1.4433069555969444</v>
      </c>
    </row>
    <row r="28" spans="2:17" x14ac:dyDescent="0.35">
      <c r="H28" t="s">
        <v>19</v>
      </c>
      <c r="I28" s="3">
        <f>'Model MS 1990'!A3</f>
        <v>9.9678375735687882E-4</v>
      </c>
      <c r="J28" s="3">
        <f>'Model random MS 1990'!A3</f>
        <v>1.1821864498572515E-2</v>
      </c>
      <c r="K28" s="3">
        <f>'Model MS 1990'!B3</f>
        <v>1.3332452729697318E-2</v>
      </c>
      <c r="L28" s="3">
        <f>'Model random MS 1990'!B3</f>
        <v>2.1286591379829981E-2</v>
      </c>
      <c r="M28" s="14">
        <f>'Model MS 1990'!C3</f>
        <v>2.0396355832528572E-2</v>
      </c>
      <c r="N28" s="15">
        <f>'Model random MS 1990'!C3</f>
        <v>1.6171364411802652E-3</v>
      </c>
      <c r="O28" s="3">
        <f t="shared" si="1"/>
        <v>3.4725592319582763E-2</v>
      </c>
    </row>
    <row r="29" spans="2:17" x14ac:dyDescent="0.35">
      <c r="H29" s="2" t="s">
        <v>22</v>
      </c>
      <c r="I29" s="31">
        <f>SUM(J26:J28)</f>
        <v>0.34043665518430394</v>
      </c>
      <c r="J29" s="31"/>
      <c r="K29" s="31">
        <f>SUM(L26:L28)</f>
        <v>0.61299433524207592</v>
      </c>
      <c r="L29" s="31"/>
      <c r="M29" s="31">
        <f>SUM(N26:N28)</f>
        <v>4.6569009573619702E-2</v>
      </c>
      <c r="N29" s="31"/>
      <c r="O29" s="4"/>
    </row>
    <row r="31" spans="2:17" x14ac:dyDescent="0.35">
      <c r="H31" s="25" t="s">
        <v>15</v>
      </c>
      <c r="I31" s="25"/>
      <c r="J31" s="25"/>
      <c r="K31" s="25"/>
      <c r="L31" s="25"/>
      <c r="M31" s="25"/>
      <c r="N31" s="25"/>
      <c r="O31" s="25"/>
    </row>
    <row r="32" spans="2:17" x14ac:dyDescent="0.35">
      <c r="H32" s="26" t="s">
        <v>21</v>
      </c>
      <c r="I32" s="25" t="s">
        <v>20</v>
      </c>
      <c r="J32" s="25"/>
      <c r="K32" s="25"/>
      <c r="L32" s="25"/>
      <c r="M32" s="25"/>
      <c r="N32" s="25"/>
      <c r="O32" s="8"/>
    </row>
    <row r="33" spans="8:23" x14ac:dyDescent="0.35">
      <c r="H33" s="28"/>
      <c r="I33" s="29" t="s">
        <v>17</v>
      </c>
      <c r="J33" s="29"/>
      <c r="K33" s="29" t="s">
        <v>18</v>
      </c>
      <c r="L33" s="29"/>
      <c r="M33" s="29" t="s">
        <v>19</v>
      </c>
      <c r="N33" s="29"/>
      <c r="O33" s="2" t="s">
        <v>22</v>
      </c>
    </row>
    <row r="34" spans="8:23" x14ac:dyDescent="0.35">
      <c r="H34" t="s">
        <v>17</v>
      </c>
      <c r="I34" s="14">
        <f>'Data MS 2010'!A1</f>
        <v>9.9173553719008267E-2</v>
      </c>
      <c r="J34" s="15">
        <f>'Data random MS 2010'!A1</f>
        <v>3.1331193224506525E-2</v>
      </c>
      <c r="K34" s="3">
        <f>'Data MS 2010'!B1</f>
        <v>0.10082644628099173</v>
      </c>
      <c r="L34" s="3">
        <f>'Data random MS 2010'!B1</f>
        <v>0.12365822006693533</v>
      </c>
      <c r="M34" s="3">
        <f>'Data MS 2010'!C1</f>
        <v>1.652892561983471E-3</v>
      </c>
      <c r="N34" s="3">
        <f>'Data random MS 2010'!C1</f>
        <v>4.6663479270541632E-2</v>
      </c>
      <c r="O34" s="3">
        <f>J34+L34+N34</f>
        <v>0.20165289256198349</v>
      </c>
    </row>
    <row r="35" spans="8:23" x14ac:dyDescent="0.35">
      <c r="H35" t="s">
        <v>18</v>
      </c>
      <c r="I35" s="3">
        <f>'Data MS 2010'!A2</f>
        <v>5.1239669421487603E-2</v>
      </c>
      <c r="J35" s="3">
        <f>'Data random MS 2010'!A2</f>
        <v>8.577556177856703E-2</v>
      </c>
      <c r="K35" s="14">
        <f>'Data MS 2010'!B2</f>
        <v>0.43305785123966944</v>
      </c>
      <c r="L35" s="15">
        <f>'Data random MS 2010'!B2</f>
        <v>0.33853971723242948</v>
      </c>
      <c r="M35" s="3">
        <f>'Data MS 2010'!C2</f>
        <v>6.7768595041322308E-2</v>
      </c>
      <c r="N35" s="3">
        <f>'Data random MS 2010'!C2</f>
        <v>0.12775083669148282</v>
      </c>
      <c r="O35" s="3">
        <f t="shared" ref="O35:O36" si="2">J35+L35+N35</f>
        <v>0.55206611570247932</v>
      </c>
      <c r="Q35" s="3">
        <f>(I34+K35+M36)/(J34+L35+N36)</f>
        <v>1.6263232677513089</v>
      </c>
    </row>
    <row r="36" spans="8:23" x14ac:dyDescent="0.35">
      <c r="H36" t="s">
        <v>19</v>
      </c>
      <c r="I36" s="3">
        <f>'Data MS 2010'!A3</f>
        <v>4.9586776859504135E-3</v>
      </c>
      <c r="J36" s="3">
        <f>'Data random MS 2010'!A3</f>
        <v>3.8265145823372718E-2</v>
      </c>
      <c r="K36" s="3">
        <f>'Data MS 2010'!B3</f>
        <v>7.9338842975206617E-2</v>
      </c>
      <c r="L36" s="3">
        <f>'Data random MS 2010'!B3</f>
        <v>0.15102520319650298</v>
      </c>
      <c r="M36" s="14">
        <f>'Data MS 2010'!C3</f>
        <v>0.16198347107438016</v>
      </c>
      <c r="N36" s="15">
        <f>'Data random MS 2010'!C3</f>
        <v>5.6990642715661503E-2</v>
      </c>
      <c r="O36" s="3">
        <f t="shared" si="2"/>
        <v>0.24628099173553719</v>
      </c>
    </row>
    <row r="37" spans="8:23" x14ac:dyDescent="0.35">
      <c r="H37" s="2" t="s">
        <v>22</v>
      </c>
      <c r="I37" s="31">
        <f>SUM(J34:J36)</f>
        <v>0.15537190082644625</v>
      </c>
      <c r="J37" s="31"/>
      <c r="K37" s="31">
        <f>SUM(L34:L36)</f>
        <v>0.61322314049586779</v>
      </c>
      <c r="L37" s="31"/>
      <c r="M37" s="31">
        <f>SUM(N34:N36)</f>
        <v>0.23140495867768596</v>
      </c>
      <c r="N37" s="31"/>
      <c r="O37" s="4"/>
    </row>
    <row r="38" spans="8:23" x14ac:dyDescent="0.35">
      <c r="H38" s="25" t="s">
        <v>16</v>
      </c>
      <c r="I38" s="25"/>
      <c r="J38" s="25"/>
      <c r="K38" s="25"/>
      <c r="L38" s="25"/>
      <c r="M38" s="25"/>
      <c r="N38" s="25"/>
      <c r="O38" s="25"/>
    </row>
    <row r="39" spans="8:23" x14ac:dyDescent="0.35">
      <c r="H39" t="s">
        <v>17</v>
      </c>
      <c r="I39" s="14">
        <f>'Model MS 2010'!A1</f>
        <v>9.4718759183391371E-2</v>
      </c>
      <c r="J39" s="15">
        <f>'Model random MS 2010'!A1</f>
        <v>2.5916320936123807E-2</v>
      </c>
      <c r="K39" s="3">
        <f>'Model MS 2010'!B1</f>
        <v>7.587431568996246E-2</v>
      </c>
      <c r="L39" s="3">
        <f>'Model random MS 2010'!B1</f>
        <v>9.6469343844763716E-2</v>
      </c>
      <c r="M39" s="3">
        <f>'Model MS 2010'!C1</f>
        <v>8.7006115833324505E-3</v>
      </c>
      <c r="N39" s="3">
        <f>'Model random MS 2010'!C1</f>
        <v>5.6908021675798809E-2</v>
      </c>
      <c r="O39" s="3">
        <f>J39+L39+N39</f>
        <v>0.17929368645668634</v>
      </c>
    </row>
    <row r="40" spans="8:23" x14ac:dyDescent="0.35">
      <c r="H40" t="s">
        <v>18</v>
      </c>
      <c r="I40" s="3">
        <f>'Model MS 2010'!A2</f>
        <v>4.0458179450578169E-2</v>
      </c>
      <c r="J40" s="3">
        <f>'Model random MS 2010'!A2</f>
        <v>7.4593991666947107E-2</v>
      </c>
      <c r="K40" s="14">
        <f>'Model MS 2010'!B2</f>
        <v>0.32742150806957093</v>
      </c>
      <c r="L40" s="15">
        <f>'Model random MS 2010'!B2</f>
        <v>0.27766415798786753</v>
      </c>
      <c r="M40" s="3">
        <f>'Model MS 2010'!C2</f>
        <v>0.14817472415540772</v>
      </c>
      <c r="N40" s="3">
        <f>'Model random MS 2010'!C2</f>
        <v>0.16379626202074218</v>
      </c>
      <c r="O40" s="3">
        <f t="shared" ref="O40:O41" si="3">J40+L40+N40</f>
        <v>0.51605441167555677</v>
      </c>
      <c r="Q40" s="3">
        <f>(I39+K40+M41)/(J39+L40+N41)</f>
        <v>1.4556559095067536</v>
      </c>
    </row>
    <row r="41" spans="8:23" x14ac:dyDescent="0.35">
      <c r="H41" t="s">
        <v>19</v>
      </c>
      <c r="I41" s="3">
        <f>'Model MS 2010'!A3</f>
        <v>9.3698184119605926E-3</v>
      </c>
      <c r="J41" s="3">
        <f>'Model random MS 2010'!A3</f>
        <v>4.4036444442859222E-2</v>
      </c>
      <c r="K41" s="3">
        <f>'Model MS 2010'!B3</f>
        <v>0.13475627250359259</v>
      </c>
      <c r="L41" s="3">
        <f>'Model random MS 2010'!B3</f>
        <v>0.16391859443049484</v>
      </c>
      <c r="M41" s="14">
        <f>'Model MS 2010'!C3</f>
        <v>0.16052581095220383</v>
      </c>
      <c r="N41" s="15">
        <f>'Model random MS 2010'!C3</f>
        <v>9.6696862994403027E-2</v>
      </c>
      <c r="O41" s="3">
        <f t="shared" si="3"/>
        <v>0.30465190186775709</v>
      </c>
    </row>
    <row r="42" spans="8:23" x14ac:dyDescent="0.35">
      <c r="H42" s="2" t="s">
        <v>22</v>
      </c>
      <c r="I42" s="31">
        <f>SUM(J39:J41)</f>
        <v>0.14454675704593015</v>
      </c>
      <c r="J42" s="31"/>
      <c r="K42" s="31">
        <f>SUM(L39:L41)</f>
        <v>0.53805209626312611</v>
      </c>
      <c r="L42" s="31"/>
      <c r="M42" s="31">
        <f>SUM(N39:N41)</f>
        <v>0.31740114669094399</v>
      </c>
      <c r="N42" s="31"/>
      <c r="O42" s="4"/>
    </row>
    <row r="44" spans="8:23" x14ac:dyDescent="0.35">
      <c r="S44" s="9" t="str">
        <f>'Simulation results'!A1</f>
        <v>Statistic</v>
      </c>
      <c r="T44" s="17" t="s">
        <v>31</v>
      </c>
      <c r="U44" s="17" t="s">
        <v>32</v>
      </c>
      <c r="V44" s="17" t="s">
        <v>33</v>
      </c>
      <c r="W44" s="17" t="s">
        <v>34</v>
      </c>
    </row>
    <row r="46" spans="8:23" x14ac:dyDescent="0.35">
      <c r="S46" t="str">
        <f>'Simulation results'!A2</f>
        <v>Wives housework</v>
      </c>
      <c r="T46" s="5">
        <f>F4</f>
        <v>3.027662198754947</v>
      </c>
      <c r="U46" s="5">
        <f>'Simulation results'!C2</f>
        <v>18.425244185141061</v>
      </c>
      <c r="V46" s="5">
        <f>'Simulation results'!D2</f>
        <v>18.340173089020471</v>
      </c>
      <c r="W46" s="5">
        <f>'Simulation results'!E2</f>
        <v>2.2848147825812575</v>
      </c>
    </row>
    <row r="47" spans="8:23" x14ac:dyDescent="0.35">
      <c r="S47" s="10" t="str">
        <f>'Simulation results'!A3</f>
        <v>Wives paid work</v>
      </c>
      <c r="T47" s="11">
        <f t="shared" ref="T47:T51" si="4">F5</f>
        <v>30.841473042514888</v>
      </c>
      <c r="U47" s="11">
        <f>'Simulation results'!C3</f>
        <v>37.321558034880752</v>
      </c>
      <c r="V47" s="11">
        <f>'Simulation results'!D3</f>
        <v>28.463707068258909</v>
      </c>
      <c r="W47" s="11">
        <f>'Simulation results'!E3</f>
        <v>40.680568681506152</v>
      </c>
    </row>
    <row r="48" spans="8:23" x14ac:dyDescent="0.35">
      <c r="S48" t="str">
        <f>'Simulation results'!A4</f>
        <v>Wives leisure</v>
      </c>
      <c r="T48" s="5">
        <f t="shared" si="4"/>
        <v>84.130864758730169</v>
      </c>
      <c r="U48" s="5">
        <f>'Simulation results'!C4</f>
        <v>62.253197779978173</v>
      </c>
      <c r="V48" s="5">
        <f>'Simulation results'!D4</f>
        <v>71.19611984272062</v>
      </c>
      <c r="W48" s="5">
        <f>'Simulation results'!E4</f>
        <v>75.034616535912619</v>
      </c>
    </row>
    <row r="49" spans="19:41" x14ac:dyDescent="0.35">
      <c r="S49" t="str">
        <f>'Simulation results'!A5</f>
        <v>Husbands housework</v>
      </c>
      <c r="T49" s="5">
        <f t="shared" si="4"/>
        <v>0.77631744653501289</v>
      </c>
      <c r="U49" s="5">
        <f>'Simulation results'!C5</f>
        <v>4.6098930691223998</v>
      </c>
      <c r="V49" s="5">
        <f>'Simulation results'!D5</f>
        <v>4.579775833321361</v>
      </c>
      <c r="W49" s="5">
        <f>'Simulation results'!E5</f>
        <v>1.3246799864083574</v>
      </c>
    </row>
    <row r="50" spans="19:41" x14ac:dyDescent="0.35">
      <c r="S50" t="str">
        <f>'Simulation results'!A6</f>
        <v>Husbands paid work</v>
      </c>
      <c r="T50" s="5">
        <f t="shared" si="4"/>
        <v>52.690645507465007</v>
      </c>
      <c r="U50" s="5">
        <f>'Simulation results'!C6</f>
        <v>39.835732421584858</v>
      </c>
      <c r="V50" s="5">
        <f>'Simulation results'!D6</f>
        <v>47.110402807733678</v>
      </c>
      <c r="W50" s="5">
        <f>'Simulation results'!E6</f>
        <v>43.62720750793261</v>
      </c>
    </row>
    <row r="51" spans="19:41" x14ac:dyDescent="0.35">
      <c r="S51" t="str">
        <f>'Simulation results'!A7</f>
        <v>Husbands leisure</v>
      </c>
      <c r="T51" s="5">
        <f t="shared" si="4"/>
        <v>64.53303704599999</v>
      </c>
      <c r="U51" s="5">
        <f>'Simulation results'!C7</f>
        <v>73.554374509292714</v>
      </c>
      <c r="V51" s="5">
        <f>'Simulation results'!D7</f>
        <v>66.309821358944959</v>
      </c>
      <c r="W51" s="5">
        <f>'Simulation results'!E7</f>
        <v>73.048112505659049</v>
      </c>
    </row>
    <row r="52" spans="19:41" x14ac:dyDescent="0.35">
      <c r="T52" s="5"/>
      <c r="U52" s="5"/>
      <c r="V52" s="5"/>
      <c r="W52" s="5"/>
    </row>
    <row r="53" spans="19:41" x14ac:dyDescent="0.35">
      <c r="S53" s="10" t="str">
        <f>'Simulation results'!A8</f>
        <v>Assortative mating measure</v>
      </c>
      <c r="T53" s="11">
        <f>'Simulation results'!B8</f>
        <v>1.4654719648622025</v>
      </c>
      <c r="U53" s="11">
        <f>'Simulation results'!C8</f>
        <v>1.4371330349027045</v>
      </c>
      <c r="V53" s="11">
        <f>'Simulation results'!D8</f>
        <v>1.5201911875333667</v>
      </c>
      <c r="W53" s="11">
        <f>'Simulation results'!E8</f>
        <v>1.4628118397161931</v>
      </c>
    </row>
    <row r="54" spans="19:41" x14ac:dyDescent="0.35">
      <c r="T54" s="5"/>
      <c r="U54" s="5"/>
      <c r="V54" s="5"/>
      <c r="W54" s="5"/>
    </row>
    <row r="55" spans="19:41" x14ac:dyDescent="0.35">
      <c r="S55" s="12" t="str">
        <f>'Simulation results'!A9</f>
        <v>Average Pareto weight wives</v>
      </c>
      <c r="T55" s="13">
        <f>'Simulation results'!B9</f>
        <v>0.4639953162673861</v>
      </c>
      <c r="U55" s="13">
        <f>'Simulation results'!C9</f>
        <v>0.37301353597995046</v>
      </c>
      <c r="V55" s="13">
        <f>'Simulation results'!D9</f>
        <v>0.45664500153979215</v>
      </c>
      <c r="W55" s="13">
        <f>'Simulation results'!E9</f>
        <v>0.51238434573651648</v>
      </c>
    </row>
    <row r="57" spans="19:41" x14ac:dyDescent="0.35">
      <c r="Y57" s="26" t="s">
        <v>21</v>
      </c>
      <c r="Z57" s="25" t="s">
        <v>20</v>
      </c>
      <c r="AA57" s="25"/>
      <c r="AB57" s="25"/>
    </row>
    <row r="58" spans="19:41" x14ac:dyDescent="0.35">
      <c r="Y58" s="28"/>
      <c r="Z58" s="18" t="s">
        <v>17</v>
      </c>
      <c r="AA58" s="18" t="s">
        <v>18</v>
      </c>
      <c r="AB58" s="18" t="s">
        <v>19</v>
      </c>
    </row>
    <row r="59" spans="19:41" x14ac:dyDescent="0.35">
      <c r="Y59" t="s">
        <v>17</v>
      </c>
      <c r="Z59" s="5">
        <f>'Means MQD'!A1</f>
        <v>0.30730000000000002</v>
      </c>
      <c r="AA59" s="5">
        <f>'Means MQD'!B1</f>
        <v>1.3239000000000001</v>
      </c>
      <c r="AB59" s="5">
        <f>'Means MQD'!C1</f>
        <v>-9.7799999999999998E-2</v>
      </c>
    </row>
    <row r="60" spans="19:41" x14ac:dyDescent="0.35">
      <c r="Y60" t="s">
        <v>18</v>
      </c>
      <c r="Z60" s="5">
        <f>'Means MQD'!A2</f>
        <v>1.1084000000000001</v>
      </c>
      <c r="AA60" s="5">
        <f>'Means MQD'!B2</f>
        <v>-6.4199999999999993E-2</v>
      </c>
      <c r="AB60" s="5">
        <f>'Means MQD'!C2</f>
        <v>3.9051</v>
      </c>
    </row>
    <row r="61" spans="19:41" x14ac:dyDescent="0.35">
      <c r="Y61" s="2" t="s">
        <v>19</v>
      </c>
      <c r="Z61" s="7">
        <f>'Means MQD'!A3</f>
        <v>-0.42380000000000001</v>
      </c>
      <c r="AA61" s="7">
        <f>'Means MQD'!B3</f>
        <v>0.6845</v>
      </c>
      <c r="AB61" s="7">
        <f>'Means MQD'!C3</f>
        <v>-0.58420000000000005</v>
      </c>
    </row>
    <row r="63" spans="19:41" x14ac:dyDescent="0.35">
      <c r="AD63" s="26" t="s">
        <v>35</v>
      </c>
      <c r="AE63" s="25" t="s">
        <v>38</v>
      </c>
      <c r="AF63" s="25"/>
      <c r="AG63" s="25"/>
      <c r="AH63" s="25"/>
      <c r="AI63" s="25"/>
      <c r="AJ63" s="16"/>
      <c r="AK63" s="25" t="s">
        <v>42</v>
      </c>
      <c r="AL63" s="25"/>
      <c r="AM63" s="25"/>
      <c r="AN63" s="25"/>
      <c r="AO63" s="25"/>
    </row>
    <row r="64" spans="19:41" x14ac:dyDescent="0.35">
      <c r="AD64" s="27"/>
      <c r="AE64" s="25">
        <v>1990</v>
      </c>
      <c r="AF64" s="25"/>
      <c r="AG64" s="19"/>
      <c r="AH64" s="25">
        <v>2010</v>
      </c>
      <c r="AI64" s="25"/>
      <c r="AJ64" s="19"/>
      <c r="AK64" s="25">
        <v>1990</v>
      </c>
      <c r="AL64" s="25"/>
      <c r="AM64" s="19"/>
      <c r="AN64" s="25">
        <v>2010</v>
      </c>
      <c r="AO64" s="25"/>
    </row>
    <row r="65" spans="30:56" x14ac:dyDescent="0.35">
      <c r="AD65" s="28"/>
      <c r="AE65" s="2" t="s">
        <v>36</v>
      </c>
      <c r="AF65" s="2" t="s">
        <v>37</v>
      </c>
      <c r="AG65" s="2"/>
      <c r="AH65" s="2" t="s">
        <v>36</v>
      </c>
      <c r="AI65" s="2" t="s">
        <v>37</v>
      </c>
      <c r="AJ65" s="2"/>
      <c r="AK65" s="2" t="s">
        <v>36</v>
      </c>
      <c r="AL65" s="2" t="s">
        <v>37</v>
      </c>
      <c r="AM65" s="2"/>
      <c r="AN65" s="2" t="s">
        <v>36</v>
      </c>
      <c r="AO65" s="2" t="s">
        <v>37</v>
      </c>
    </row>
    <row r="66" spans="30:56" x14ac:dyDescent="0.35">
      <c r="AD66" t="s">
        <v>39</v>
      </c>
      <c r="AE66" s="3">
        <v>0.46870000000000001</v>
      </c>
      <c r="AF66" s="3">
        <v>0.3281</v>
      </c>
      <c r="AG66" s="3"/>
      <c r="AH66" s="3">
        <v>0.1777</v>
      </c>
      <c r="AI66" s="3">
        <v>0.13650000000000001</v>
      </c>
      <c r="AJ66" s="3"/>
      <c r="AK66" s="3">
        <v>0.72840000000000005</v>
      </c>
      <c r="AL66" s="3">
        <v>1</v>
      </c>
      <c r="AM66" s="3"/>
      <c r="AN66" s="3">
        <v>3.4550999999999998</v>
      </c>
      <c r="AO66" s="3">
        <v>4.5956999999999999</v>
      </c>
    </row>
    <row r="67" spans="30:56" x14ac:dyDescent="0.35">
      <c r="AD67" t="s">
        <v>40</v>
      </c>
      <c r="AE67" s="3">
        <v>0.49440000000000001</v>
      </c>
      <c r="AF67" s="3">
        <v>0.62719999999999998</v>
      </c>
      <c r="AG67" s="3"/>
      <c r="AH67" s="3">
        <v>0.51239999999999997</v>
      </c>
      <c r="AI67" s="3">
        <v>0.57850000000000001</v>
      </c>
      <c r="AJ67" s="3"/>
      <c r="AK67" s="3">
        <v>0.72840000000000005</v>
      </c>
      <c r="AL67" s="3">
        <v>1</v>
      </c>
      <c r="AM67" s="3"/>
      <c r="AN67" s="3">
        <v>4.2488000000000001</v>
      </c>
      <c r="AO67" s="3">
        <v>5.6513</v>
      </c>
    </row>
    <row r="68" spans="30:56" x14ac:dyDescent="0.35">
      <c r="AD68" s="2" t="s">
        <v>41</v>
      </c>
      <c r="AE68" s="4">
        <v>3.6900000000000002E-2</v>
      </c>
      <c r="AF68" s="4">
        <v>4.4699999999999997E-2</v>
      </c>
      <c r="AG68" s="4"/>
      <c r="AH68" s="4">
        <v>0.30990000000000001</v>
      </c>
      <c r="AI68" s="4">
        <v>0.28499999999999998</v>
      </c>
      <c r="AJ68" s="4"/>
      <c r="AK68" s="4">
        <v>0.72840000000000005</v>
      </c>
      <c r="AL68" s="4">
        <v>1</v>
      </c>
      <c r="AM68" s="4"/>
      <c r="AN68" s="4">
        <v>6.8052999999999999</v>
      </c>
      <c r="AO68" s="4">
        <v>9.0517000000000003</v>
      </c>
    </row>
    <row r="70" spans="30:56" x14ac:dyDescent="0.35">
      <c r="AQ70" s="26" t="s">
        <v>21</v>
      </c>
      <c r="AR70" s="25" t="s">
        <v>20</v>
      </c>
      <c r="AS70" s="25"/>
      <c r="AT70" s="25"/>
      <c r="AU70" s="25"/>
      <c r="AV70" s="25"/>
      <c r="AW70" s="25"/>
      <c r="AX70" s="25"/>
      <c r="AY70" s="25"/>
    </row>
    <row r="71" spans="30:56" x14ac:dyDescent="0.35">
      <c r="AQ71" s="27"/>
      <c r="AR71" s="25" t="s">
        <v>17</v>
      </c>
      <c r="AS71" s="25"/>
      <c r="AT71" s="19"/>
      <c r="AU71" s="25" t="s">
        <v>18</v>
      </c>
      <c r="AV71" s="25"/>
      <c r="AW71" s="19"/>
      <c r="AX71" s="25" t="s">
        <v>19</v>
      </c>
      <c r="AY71" s="25"/>
    </row>
    <row r="72" spans="30:56" x14ac:dyDescent="0.35">
      <c r="AQ72" s="28"/>
      <c r="AR72" s="18" t="s">
        <v>15</v>
      </c>
      <c r="AS72" s="18" t="s">
        <v>16</v>
      </c>
      <c r="AT72" s="18"/>
      <c r="AU72" s="18" t="s">
        <v>15</v>
      </c>
      <c r="AV72" s="18" t="s">
        <v>16</v>
      </c>
      <c r="AW72" s="18"/>
      <c r="AX72" s="18" t="s">
        <v>15</v>
      </c>
      <c r="AY72" s="18" t="s">
        <v>16</v>
      </c>
    </row>
    <row r="73" spans="30:56" x14ac:dyDescent="0.35">
      <c r="AQ73" t="s">
        <v>17</v>
      </c>
      <c r="AR73" s="20">
        <f>LOG('Data detailed LFP 2010'!E1/'Data detailed LFP 1990'!E1)</f>
        <v>-0.22462143978428692</v>
      </c>
      <c r="AS73" s="20">
        <f>LOG('Model detailed LFP 2010'!E1/'Model detailed LFP 1990'!E1)</f>
        <v>-0.19560980855609147</v>
      </c>
      <c r="AT73" s="21"/>
      <c r="AU73" s="20"/>
      <c r="AV73" s="20"/>
      <c r="AW73" s="21"/>
      <c r="AX73" s="20"/>
      <c r="AY73" s="20"/>
    </row>
    <row r="74" spans="30:56" x14ac:dyDescent="0.35">
      <c r="AQ74" t="s">
        <v>18</v>
      </c>
      <c r="AR74" s="20"/>
      <c r="AS74" s="20"/>
      <c r="AT74" s="21"/>
      <c r="AU74" s="20">
        <f>LOG('Data detailed LFP 2010'!F2/'Data detailed LFP 1990'!F2)</f>
        <v>-0.18549077205097628</v>
      </c>
      <c r="AV74" s="20">
        <f>LOG('Model detailed LFP 2010'!F2/'Model detailed LFP 1990'!F2)</f>
        <v>-0.38087944041120253</v>
      </c>
      <c r="AW74" s="21"/>
      <c r="AX74" s="20"/>
      <c r="AY74" s="20"/>
    </row>
    <row r="75" spans="30:56" x14ac:dyDescent="0.35">
      <c r="AQ75" s="2" t="s">
        <v>43</v>
      </c>
      <c r="AR75" s="22"/>
      <c r="AS75" s="22"/>
      <c r="AT75" s="23"/>
      <c r="AU75" s="22"/>
      <c r="AV75" s="22"/>
      <c r="AW75" s="23"/>
      <c r="AX75" s="22">
        <f>LOG('Data detailed LFP 2010'!G3/'Data detailed LFP 1990'!G3)</f>
        <v>-0.16357340566197487</v>
      </c>
      <c r="AY75" s="23">
        <f>LOG('Model detailed LFP 2010'!G3/'Model detailed LFP 1990'!G3)</f>
        <v>2.0536421226957147E-2</v>
      </c>
    </row>
    <row r="77" spans="30:56" x14ac:dyDescent="0.35">
      <c r="BA77" s="9" t="s">
        <v>35</v>
      </c>
      <c r="BB77" s="24" t="s">
        <v>32</v>
      </c>
      <c r="BC77" s="24" t="s">
        <v>33</v>
      </c>
      <c r="BD77" s="24" t="s">
        <v>34</v>
      </c>
    </row>
    <row r="78" spans="30:56" x14ac:dyDescent="0.35">
      <c r="BA78" t="s">
        <v>39</v>
      </c>
      <c r="BB78" s="21">
        <f>LOG('Consumption by skill level'!C2/'Consumption by skill level'!$B2)</f>
        <v>-7.4784089459384626E-2</v>
      </c>
      <c r="BC78" s="21">
        <f>LOG('Consumption by skill level'!D2/'Consumption by skill level'!$B2)</f>
        <v>4.3662151059988101E-2</v>
      </c>
      <c r="BD78" s="21">
        <f>LOG('Consumption by skill level'!E2/'Consumption by skill level'!$B2)</f>
        <v>3.1995629788864707E-2</v>
      </c>
    </row>
    <row r="79" spans="30:56" x14ac:dyDescent="0.35">
      <c r="BA79" t="s">
        <v>40</v>
      </c>
      <c r="BB79" s="21">
        <f>LOG('Consumption by skill level'!C3/'Consumption by skill level'!$B3)</f>
        <v>-4.2916044531089097E-2</v>
      </c>
      <c r="BC79" s="21">
        <f>LOG('Consumption by skill level'!D3/'Consumption by skill level'!$B3)</f>
        <v>5.5219233258479397E-2</v>
      </c>
      <c r="BD79" s="21">
        <f>LOG('Consumption by skill level'!E3/'Consumption by skill level'!$B3)</f>
        <v>5.0125979113458154E-2</v>
      </c>
    </row>
    <row r="80" spans="30:56" x14ac:dyDescent="0.35">
      <c r="BA80" s="2" t="s">
        <v>41</v>
      </c>
      <c r="BB80" s="23">
        <f>LOG('Consumption by skill level'!C4/'Consumption by skill level'!$B4)</f>
        <v>-0.1188893141072801</v>
      </c>
      <c r="BC80" s="23">
        <f>LOG('Consumption by skill level'!D4/'Consumption by skill level'!$B4)</f>
        <v>2.8205963664371697E-2</v>
      </c>
      <c r="BD80" s="23">
        <f>LOG('Consumption by skill level'!E4/'Consumption by skill level'!$B4)</f>
        <v>4.2821542278686842E-2</v>
      </c>
    </row>
    <row r="82" spans="58:63" x14ac:dyDescent="0.35">
      <c r="BF82" s="26" t="s">
        <v>35</v>
      </c>
      <c r="BG82" s="25" t="s">
        <v>45</v>
      </c>
      <c r="BH82" s="25"/>
      <c r="BI82" s="8"/>
      <c r="BJ82" s="25" t="s">
        <v>46</v>
      </c>
      <c r="BK82" s="25"/>
    </row>
    <row r="83" spans="58:63" x14ac:dyDescent="0.35">
      <c r="BF83" s="28"/>
      <c r="BG83" s="2">
        <v>1990</v>
      </c>
      <c r="BH83" s="2">
        <v>2010</v>
      </c>
      <c r="BI83" s="2"/>
      <c r="BJ83" s="2">
        <v>1990</v>
      </c>
      <c r="BK83" s="2">
        <v>2010</v>
      </c>
    </row>
    <row r="84" spans="58:63" x14ac:dyDescent="0.35">
      <c r="BF84" t="s">
        <v>47</v>
      </c>
      <c r="BG84" s="5">
        <f>'Sex ratio by skill level'!A1</f>
        <v>0.75039999999999996</v>
      </c>
      <c r="BH84" s="5">
        <f>'Sex ratio by skill level'!B1</f>
        <v>0.87460000000000004</v>
      </c>
      <c r="BI84" s="5"/>
      <c r="BJ84" s="5">
        <f>'Singels sex ratio skill level'!A1</f>
        <v>1.4152</v>
      </c>
      <c r="BK84" s="5">
        <f>'Singels sex ratio skill level'!B1</f>
        <v>2.4588000000000001</v>
      </c>
    </row>
    <row r="85" spans="58:63" x14ac:dyDescent="0.35">
      <c r="BF85" t="s">
        <v>40</v>
      </c>
      <c r="BG85" s="5">
        <f>'Sex ratio by skill level'!A2</f>
        <v>1.3597999999999999</v>
      </c>
      <c r="BH85" s="5">
        <f>'Sex ratio by skill level'!B2</f>
        <v>1.2856000000000001</v>
      </c>
      <c r="BI85" s="5"/>
      <c r="BJ85" s="5">
        <f>'Singels sex ratio skill level'!A2</f>
        <v>2.6897000000000002</v>
      </c>
      <c r="BK85" s="5">
        <f>'Singels sex ratio skill level'!B2</f>
        <v>6.3537999999999997</v>
      </c>
    </row>
    <row r="86" spans="58:63" x14ac:dyDescent="0.35">
      <c r="BF86" s="2" t="s">
        <v>41</v>
      </c>
      <c r="BG86" s="7">
        <f>'Sex ratio by skill level'!A3</f>
        <v>1.2992999999999999</v>
      </c>
      <c r="BH86" s="7">
        <f>'Sex ratio by skill level'!B3</f>
        <v>1.0472999999999999</v>
      </c>
      <c r="BI86" s="7"/>
      <c r="BJ86" s="7">
        <f>'Singels sex ratio skill level'!A3</f>
        <v>0.91669999999999996</v>
      </c>
      <c r="BK86" s="7">
        <f>'Singels sex ratio skill level'!B3</f>
        <v>0.94410000000000005</v>
      </c>
    </row>
  </sheetData>
  <mergeCells count="46">
    <mergeCell ref="BF82:BF83"/>
    <mergeCell ref="BG82:BH82"/>
    <mergeCell ref="BJ82:BK82"/>
    <mergeCell ref="AR70:AY70"/>
    <mergeCell ref="AR71:AS71"/>
    <mergeCell ref="AU71:AV71"/>
    <mergeCell ref="AX71:AY71"/>
    <mergeCell ref="AQ70:AQ72"/>
    <mergeCell ref="H38:O38"/>
    <mergeCell ref="I42:J42"/>
    <mergeCell ref="K42:L42"/>
    <mergeCell ref="M42:N42"/>
    <mergeCell ref="H32:H33"/>
    <mergeCell ref="I32:N32"/>
    <mergeCell ref="I33:J33"/>
    <mergeCell ref="K33:L33"/>
    <mergeCell ref="M33:N33"/>
    <mergeCell ref="I37:J37"/>
    <mergeCell ref="K37:L37"/>
    <mergeCell ref="M37:N37"/>
    <mergeCell ref="M29:N29"/>
    <mergeCell ref="H31:O31"/>
    <mergeCell ref="I24:J24"/>
    <mergeCell ref="K24:L24"/>
    <mergeCell ref="M24:N24"/>
    <mergeCell ref="H25:O25"/>
    <mergeCell ref="B2:B3"/>
    <mergeCell ref="I20:J20"/>
    <mergeCell ref="K20:L20"/>
    <mergeCell ref="I29:J29"/>
    <mergeCell ref="K29:L29"/>
    <mergeCell ref="M20:N20"/>
    <mergeCell ref="I19:N19"/>
    <mergeCell ref="H19:H20"/>
    <mergeCell ref="H18:O18"/>
    <mergeCell ref="C2:D2"/>
    <mergeCell ref="E2:F2"/>
    <mergeCell ref="AN64:AO64"/>
    <mergeCell ref="AE63:AI63"/>
    <mergeCell ref="AK63:AO63"/>
    <mergeCell ref="AD63:AD65"/>
    <mergeCell ref="Y57:Y58"/>
    <mergeCell ref="Z57:AB57"/>
    <mergeCell ref="AE64:AF64"/>
    <mergeCell ref="AH64:AI64"/>
    <mergeCell ref="AK64:AL64"/>
  </mergeCells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692BC-1D4D-4536-9A02-990EC6933BB7}">
  <dimension ref="A1:B3"/>
  <sheetViews>
    <sheetView workbookViewId="0">
      <selection sqref="A1:B3"/>
    </sheetView>
  </sheetViews>
  <sheetFormatPr defaultRowHeight="14.5" x14ac:dyDescent="0.35"/>
  <sheetData>
    <row r="1" spans="1:2" x14ac:dyDescent="0.35">
      <c r="A1">
        <v>0.75039999999999996</v>
      </c>
      <c r="B1">
        <v>0.87460000000000004</v>
      </c>
    </row>
    <row r="2" spans="1:2" x14ac:dyDescent="0.35">
      <c r="A2">
        <v>1.3597999999999999</v>
      </c>
      <c r="B2">
        <v>1.2856000000000001</v>
      </c>
    </row>
    <row r="3" spans="1:2" x14ac:dyDescent="0.35">
      <c r="A3">
        <v>1.2992999999999999</v>
      </c>
      <c r="B3">
        <v>1.0472999999999999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823BC-E20D-4214-A28E-53CE8FE270AD}">
  <dimension ref="A1:B3"/>
  <sheetViews>
    <sheetView workbookViewId="0">
      <selection sqref="A1:B3"/>
    </sheetView>
  </sheetViews>
  <sheetFormatPr defaultRowHeight="14.5" x14ac:dyDescent="0.35"/>
  <sheetData>
    <row r="1" spans="1:2" x14ac:dyDescent="0.35">
      <c r="A1">
        <v>1.4152</v>
      </c>
      <c r="B1">
        <v>2.4588000000000001</v>
      </c>
    </row>
    <row r="2" spans="1:2" x14ac:dyDescent="0.35">
      <c r="A2">
        <v>2.6897000000000002</v>
      </c>
      <c r="B2">
        <v>6.3537999999999997</v>
      </c>
    </row>
    <row r="3" spans="1:2" x14ac:dyDescent="0.35">
      <c r="A3">
        <v>0.91669999999999996</v>
      </c>
      <c r="B3">
        <v>0.94410000000000005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785EA-7E1B-45B7-A10E-734DDFFB77FE}">
  <dimension ref="A1:E4"/>
  <sheetViews>
    <sheetView workbookViewId="0">
      <selection activeCell="D2" sqref="D2"/>
    </sheetView>
  </sheetViews>
  <sheetFormatPr defaultRowHeight="14.5" x14ac:dyDescent="0.35"/>
  <cols>
    <col min="1" max="1" width="8.81640625" bestFit="1" customWidth="1"/>
    <col min="2" max="5" width="11.81640625" bestFit="1" customWidth="1"/>
  </cols>
  <sheetData>
    <row r="1" spans="1:5" x14ac:dyDescent="0.35">
      <c r="A1" t="s">
        <v>44</v>
      </c>
      <c r="B1" t="s">
        <v>14</v>
      </c>
      <c r="C1" t="s">
        <v>28</v>
      </c>
      <c r="D1" t="s">
        <v>29</v>
      </c>
      <c r="E1" t="s">
        <v>30</v>
      </c>
    </row>
    <row r="2" spans="1:5" x14ac:dyDescent="0.35">
      <c r="A2" t="s">
        <v>39</v>
      </c>
      <c r="B2">
        <v>0.44106494580641059</v>
      </c>
      <c r="C2">
        <v>0.37129444659680882</v>
      </c>
      <c r="D2">
        <v>0.4877134067884708</v>
      </c>
      <c r="E2">
        <v>0.47478629341664258</v>
      </c>
    </row>
    <row r="3" spans="1:5" x14ac:dyDescent="0.35">
      <c r="A3" t="s">
        <v>40</v>
      </c>
      <c r="B3">
        <v>0.46875287399254656</v>
      </c>
      <c r="C3">
        <v>0.4246468422448475</v>
      </c>
      <c r="D3">
        <v>0.53230822496020402</v>
      </c>
      <c r="E3">
        <v>0.52610196340441417</v>
      </c>
    </row>
    <row r="4" spans="1:5" x14ac:dyDescent="0.35">
      <c r="A4" t="s">
        <v>41</v>
      </c>
      <c r="B4">
        <v>0.45347436364437893</v>
      </c>
      <c r="C4">
        <v>0.3448763598581806</v>
      </c>
      <c r="D4">
        <v>0.48390343358452986</v>
      </c>
      <c r="E4">
        <v>0.50046565892553263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Means MQD</vt:lpstr>
      <vt:lpstr>Simulation results</vt:lpstr>
      <vt:lpstr>Time allocation results</vt:lpstr>
      <vt:lpstr>Data MS 1990</vt:lpstr>
      <vt:lpstr>Data random MS 1990</vt:lpstr>
      <vt:lpstr>Data MS 2010</vt:lpstr>
      <vt:lpstr>Data random MS 2010</vt:lpstr>
      <vt:lpstr>Model MS 1990</vt:lpstr>
      <vt:lpstr>Model random MS 1990</vt:lpstr>
      <vt:lpstr>Model MS 2010</vt:lpstr>
      <vt:lpstr>Model random MS 2010</vt:lpstr>
      <vt:lpstr>Model detailed LFP 1990</vt:lpstr>
      <vt:lpstr>Model detailed LFP 2010</vt:lpstr>
      <vt:lpstr>Data detailed LFP 1990</vt:lpstr>
      <vt:lpstr>Data detailed LFP 2010</vt:lpstr>
      <vt:lpstr>Tables</vt:lpstr>
      <vt:lpstr>Sex ratio by skill level</vt:lpstr>
      <vt:lpstr>Singels sex ratio skill level</vt:lpstr>
      <vt:lpstr>Consumption by skill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Rodríguez Román</dc:creator>
  <cp:lastModifiedBy>Francisco Javier Rodríguez Román</cp:lastModifiedBy>
  <dcterms:created xsi:type="dcterms:W3CDTF">2019-09-25T14:12:19Z</dcterms:created>
  <dcterms:modified xsi:type="dcterms:W3CDTF">2019-09-26T08:32:29Z</dcterms:modified>
</cp:coreProperties>
</file>