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G:\My Drive\China project\Vigo Workshop July 2019\"/>
    </mc:Choice>
  </mc:AlternateContent>
  <xr:revisionPtr revIDLastSave="0" documentId="13_ncr:1_{4027014E-9FD8-4513-8C19-0BE0B3279273}" xr6:coauthVersionLast="43" xr6:coauthVersionMax="43" xr10:uidLastSave="{00000000-0000-0000-0000-000000000000}"/>
  <bookViews>
    <workbookView xWindow="-110" yWindow="-110" windowWidth="19420" windowHeight="10420" firstSheet="4" activeTab="7" xr2:uid="{00000000-000D-0000-FFFF-FFFF00000000}"/>
  </bookViews>
  <sheets>
    <sheet name="Parameters" sheetId="1" r:id="rId1"/>
    <sheet name="Education" sheetId="2" r:id="rId2"/>
    <sheet name="Results time allocation" sheetId="3" r:id="rId3"/>
    <sheet name="Results marital sorting" sheetId="4" r:id="rId4"/>
    <sheet name="Means match quality draw" sheetId="9" r:id="rId5"/>
    <sheet name="Simulations" sheetId="5" r:id="rId6"/>
    <sheet name="PWf" sheetId="6" r:id="rId7"/>
    <sheet name="Consumption wives" sheetId="10" r:id="rId8"/>
    <sheet name="Sheet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0" l="1"/>
  <c r="J5" i="10"/>
  <c r="J6" i="10"/>
  <c r="J7" i="10"/>
  <c r="J8" i="10"/>
  <c r="I4" i="10"/>
  <c r="I5" i="10"/>
  <c r="I6" i="10"/>
  <c r="I7" i="10"/>
  <c r="I8" i="10"/>
  <c r="H5" i="10"/>
  <c r="H6" i="10"/>
  <c r="H7" i="10"/>
  <c r="H8" i="10"/>
  <c r="H4" i="10"/>
  <c r="B22" i="4"/>
  <c r="J43" i="5" l="1"/>
  <c r="J41" i="5"/>
  <c r="J29" i="5"/>
  <c r="J27" i="5"/>
  <c r="E43" i="5" l="1"/>
  <c r="E41" i="5"/>
  <c r="I39" i="5"/>
  <c r="H39" i="5"/>
  <c r="J39" i="5" s="1"/>
  <c r="E39" i="5"/>
  <c r="I38" i="5"/>
  <c r="H38" i="5"/>
  <c r="E38" i="5"/>
  <c r="I37" i="5"/>
  <c r="H37" i="5"/>
  <c r="E37" i="5"/>
  <c r="I36" i="5"/>
  <c r="H36" i="5"/>
  <c r="E36" i="5"/>
  <c r="I35" i="5"/>
  <c r="H35" i="5"/>
  <c r="E35" i="5"/>
  <c r="I34" i="5"/>
  <c r="H34" i="5"/>
  <c r="J34" i="5" s="1"/>
  <c r="E34" i="5"/>
  <c r="I25" i="5"/>
  <c r="H25" i="5"/>
  <c r="J25" i="5" s="1"/>
  <c r="I24" i="5"/>
  <c r="H24" i="5"/>
  <c r="I23" i="5"/>
  <c r="H23" i="5"/>
  <c r="I22" i="5"/>
  <c r="H22" i="5"/>
  <c r="I21" i="5"/>
  <c r="H21" i="5"/>
  <c r="J21" i="5" s="1"/>
  <c r="I20" i="5"/>
  <c r="H20" i="5"/>
  <c r="E29" i="5"/>
  <c r="E27" i="5"/>
  <c r="E25" i="5"/>
  <c r="E24" i="5"/>
  <c r="E23" i="5"/>
  <c r="E22" i="5"/>
  <c r="E21" i="5"/>
  <c r="E20" i="5"/>
  <c r="E15" i="5"/>
  <c r="E13" i="5"/>
  <c r="E11" i="5"/>
  <c r="E10" i="5"/>
  <c r="E9" i="5"/>
  <c r="E8" i="5"/>
  <c r="E7" i="5"/>
  <c r="E6" i="5"/>
  <c r="J13" i="5"/>
  <c r="J15" i="5"/>
  <c r="I6" i="5"/>
  <c r="I7" i="5"/>
  <c r="I8" i="5"/>
  <c r="I9" i="5"/>
  <c r="I10" i="5"/>
  <c r="I11" i="5"/>
  <c r="H7" i="5"/>
  <c r="J7" i="5" s="1"/>
  <c r="H8" i="5"/>
  <c r="J8" i="5" s="1"/>
  <c r="H9" i="5"/>
  <c r="H10" i="5"/>
  <c r="H11" i="5"/>
  <c r="H6" i="5"/>
  <c r="J6" i="5" s="1"/>
  <c r="K39" i="4"/>
  <c r="I39" i="4"/>
  <c r="G39" i="4"/>
  <c r="E39" i="4"/>
  <c r="C39" i="4"/>
  <c r="M38" i="4"/>
  <c r="M37" i="4"/>
  <c r="M36" i="4"/>
  <c r="M35" i="4"/>
  <c r="M34" i="4"/>
  <c r="K32" i="4"/>
  <c r="I32" i="4"/>
  <c r="G32" i="4"/>
  <c r="E32" i="4"/>
  <c r="C32" i="4"/>
  <c r="M31" i="4"/>
  <c r="M30" i="4"/>
  <c r="D30" i="4" s="1"/>
  <c r="M29" i="4"/>
  <c r="M28" i="4"/>
  <c r="M27" i="4"/>
  <c r="M6" i="4"/>
  <c r="K11" i="4"/>
  <c r="I11" i="4"/>
  <c r="G11" i="4"/>
  <c r="E11" i="4"/>
  <c r="C11" i="4"/>
  <c r="M10" i="4"/>
  <c r="M9" i="4"/>
  <c r="M8" i="4"/>
  <c r="M7" i="4"/>
  <c r="J38" i="5" l="1"/>
  <c r="J36" i="5"/>
  <c r="J35" i="5"/>
  <c r="J24" i="5"/>
  <c r="J11" i="5"/>
  <c r="J10" i="5"/>
  <c r="J9" i="5"/>
  <c r="F28" i="4"/>
  <c r="H31" i="4"/>
  <c r="D28" i="4"/>
  <c r="J30" i="4"/>
  <c r="J31" i="4"/>
  <c r="F29" i="4"/>
  <c r="D29" i="4"/>
  <c r="F27" i="4"/>
  <c r="H38" i="4"/>
  <c r="L27" i="4"/>
  <c r="H30" i="4"/>
  <c r="L29" i="4"/>
  <c r="H34" i="4"/>
  <c r="H37" i="4"/>
  <c r="F35" i="4"/>
  <c r="D38" i="4"/>
  <c r="D37" i="4"/>
  <c r="F38" i="4"/>
  <c r="H36" i="4"/>
  <c r="F34" i="4"/>
  <c r="J38" i="4"/>
  <c r="L34" i="4"/>
  <c r="L30" i="4"/>
  <c r="D27" i="4"/>
  <c r="F31" i="4"/>
  <c r="J29" i="4"/>
  <c r="L28" i="4"/>
  <c r="F36" i="4"/>
  <c r="J34" i="4"/>
  <c r="L37" i="4"/>
  <c r="F30" i="4"/>
  <c r="J28" i="4"/>
  <c r="D34" i="4"/>
  <c r="F37" i="4"/>
  <c r="J35" i="4"/>
  <c r="L38" i="4"/>
  <c r="D31" i="4"/>
  <c r="H27" i="4"/>
  <c r="H29" i="4"/>
  <c r="D35" i="4"/>
  <c r="J36" i="4"/>
  <c r="J22" i="5"/>
  <c r="L35" i="4"/>
  <c r="J27" i="4"/>
  <c r="J37" i="4"/>
  <c r="M39" i="4"/>
  <c r="H28" i="4"/>
  <c r="L31" i="4"/>
  <c r="D36" i="4"/>
  <c r="H35" i="4"/>
  <c r="J23" i="5"/>
  <c r="L36" i="4"/>
  <c r="J37" i="5"/>
  <c r="J20" i="5"/>
  <c r="M14" i="4"/>
  <c r="M15" i="4"/>
  <c r="M16" i="4"/>
  <c r="M17" i="4"/>
  <c r="M13" i="4"/>
  <c r="K18" i="4"/>
  <c r="L6" i="4" s="1"/>
  <c r="I18" i="4"/>
  <c r="J6" i="4" s="1"/>
  <c r="G18" i="4"/>
  <c r="E18" i="4"/>
  <c r="F6" i="4" s="1"/>
  <c r="C18" i="4"/>
  <c r="D6" i="4" s="1"/>
  <c r="J13" i="3"/>
  <c r="K13" i="3"/>
  <c r="M13" i="3"/>
  <c r="N13" i="3"/>
  <c r="J14" i="3"/>
  <c r="K14" i="3"/>
  <c r="M14" i="3"/>
  <c r="N14" i="3"/>
  <c r="J15" i="3"/>
  <c r="K15" i="3"/>
  <c r="M15" i="3"/>
  <c r="N15" i="3"/>
  <c r="J16" i="3"/>
  <c r="K16" i="3"/>
  <c r="M16" i="3"/>
  <c r="N16" i="3"/>
  <c r="J17" i="3"/>
  <c r="K17" i="3"/>
  <c r="M17" i="3"/>
  <c r="N17" i="3"/>
  <c r="K12" i="3"/>
  <c r="M12" i="3"/>
  <c r="N12" i="3"/>
  <c r="J12" i="3"/>
  <c r="K5" i="3"/>
  <c r="M5" i="3"/>
  <c r="N5" i="3"/>
  <c r="K6" i="3"/>
  <c r="M6" i="3"/>
  <c r="N6" i="3"/>
  <c r="K7" i="3"/>
  <c r="M7" i="3"/>
  <c r="N7" i="3"/>
  <c r="K8" i="3"/>
  <c r="M8" i="3"/>
  <c r="N8" i="3"/>
  <c r="K9" i="3"/>
  <c r="M9" i="3"/>
  <c r="N9" i="3"/>
  <c r="K10" i="3"/>
  <c r="M10" i="3"/>
  <c r="N10" i="3"/>
  <c r="J6" i="3"/>
  <c r="J7" i="3"/>
  <c r="J8" i="3"/>
  <c r="J9" i="3"/>
  <c r="J10" i="3"/>
  <c r="J5" i="3"/>
  <c r="B43" i="4" l="1"/>
  <c r="B42" i="4"/>
  <c r="J9" i="4"/>
  <c r="H7" i="4"/>
  <c r="H6" i="4"/>
  <c r="H8" i="4"/>
  <c r="D9" i="4"/>
  <c r="D14" i="4"/>
  <c r="D7" i="4"/>
  <c r="D17" i="4"/>
  <c r="D10" i="4"/>
  <c r="D15" i="4"/>
  <c r="D13" i="4"/>
  <c r="D16" i="4"/>
  <c r="L7" i="4"/>
  <c r="L16" i="4"/>
  <c r="L17" i="4"/>
  <c r="L14" i="4"/>
  <c r="L13" i="4"/>
  <c r="L15" i="4"/>
  <c r="D8" i="4"/>
  <c r="J8" i="4"/>
  <c r="L10" i="4"/>
  <c r="F10" i="4"/>
  <c r="F16" i="4"/>
  <c r="F15" i="4"/>
  <c r="F17" i="4"/>
  <c r="F13" i="4"/>
  <c r="F9" i="4"/>
  <c r="F8" i="4"/>
  <c r="F7" i="4"/>
  <c r="F14" i="4"/>
  <c r="L8" i="4"/>
  <c r="H16" i="4"/>
  <c r="H13" i="4"/>
  <c r="H10" i="4"/>
  <c r="H17" i="4"/>
  <c r="H14" i="4"/>
  <c r="H15" i="4"/>
  <c r="J16" i="4"/>
  <c r="J15" i="4"/>
  <c r="J7" i="4"/>
  <c r="J17" i="4"/>
  <c r="J10" i="4"/>
  <c r="J14" i="4"/>
  <c r="J13" i="4"/>
  <c r="H9" i="4"/>
  <c r="L9" i="4"/>
  <c r="B21" i="4" l="1"/>
</calcChain>
</file>

<file path=xl/sharedStrings.xml><?xml version="1.0" encoding="utf-8"?>
<sst xmlns="http://schemas.openxmlformats.org/spreadsheetml/2006/main" count="272" uniqueCount="75">
  <si>
    <t>Parameter</t>
  </si>
  <si>
    <t>Value</t>
  </si>
  <si>
    <t>Target</t>
  </si>
  <si>
    <t>Externally chosen parameters</t>
  </si>
  <si>
    <t>$\beta$</t>
  </si>
  <si>
    <t>$\delta$</t>
  </si>
  <si>
    <t>$\sigma$</t>
  </si>
  <si>
    <t>Source</t>
  </si>
  <si>
    <t>Standard</t>
  </si>
  <si>
    <t>Attanasio et al. (2008)</t>
  </si>
  <si>
    <t>Inverse of life expectancy at 20 years</t>
  </si>
  <si>
    <t>Parameters chosen to exactly match data</t>
  </si>
  <si>
    <t>$\eta$</t>
  </si>
  <si>
    <t>$\eta_f$</t>
  </si>
  <si>
    <t>$\sigma_g$</t>
  </si>
  <si>
    <t xml:space="preserve">$\sigma_l$ </t>
  </si>
  <si>
    <t xml:space="preserve">$\sigma_c$ </t>
  </si>
  <si>
    <t>Single women</t>
  </si>
  <si>
    <t>Single men</t>
  </si>
  <si>
    <t>Set to match</t>
  </si>
  <si>
    <t>$\mu_{z_f,z_m}$</t>
  </si>
  <si>
    <t>Marital sorting</t>
  </si>
  <si>
    <t>Married households time allocation</t>
  </si>
  <si>
    <t>Single women time allocation</t>
  </si>
  <si>
    <t>$\psi_f$</t>
  </si>
  <si>
    <t>Husband to wife leisure ratio</t>
  </si>
  <si>
    <t>$\alpha_g$</t>
  </si>
  <si>
    <t>Share of home equipment over total consumption expenditure</t>
  </si>
  <si>
    <t>$A_g$ (1990)</t>
  </si>
  <si>
    <t>Normalization</t>
  </si>
  <si>
    <t>$A_g$ (2010)</t>
  </si>
  <si>
    <t>Productivity growth since 1990</t>
  </si>
  <si>
    <t>Wages</t>
  </si>
  <si>
    <t>Female</t>
  </si>
  <si>
    <t>LM</t>
  </si>
  <si>
    <t>UM</t>
  </si>
  <si>
    <t>P</t>
  </si>
  <si>
    <t>C+</t>
  </si>
  <si>
    <t>Male</t>
  </si>
  <si>
    <t>Level of husband to wife housework ratio in 1990</t>
  </si>
  <si>
    <t>Single men time allocation</t>
  </si>
  <si>
    <t>Statistic</t>
  </si>
  <si>
    <t>Data</t>
  </si>
  <si>
    <t>Model</t>
  </si>
  <si>
    <t>Wives housework time</t>
  </si>
  <si>
    <t>Wives paid work time</t>
  </si>
  <si>
    <t>Wives leisure time</t>
  </si>
  <si>
    <t>Husbands housework time</t>
  </si>
  <si>
    <t>Husbands paid work time</t>
  </si>
  <si>
    <t>Husbands leisure time</t>
  </si>
  <si>
    <t>Single women paid work time</t>
  </si>
  <si>
    <t>Single women leisure time</t>
  </si>
  <si>
    <t>Single women housework time</t>
  </si>
  <si>
    <t>Single men housework time</t>
  </si>
  <si>
    <t>Single men paid work time</t>
  </si>
  <si>
    <t>Single men leisure time</t>
  </si>
  <si>
    <t>Married agents</t>
  </si>
  <si>
    <t>Education</t>
  </si>
  <si>
    <t>NS</t>
  </si>
  <si>
    <t>Distribution</t>
  </si>
  <si>
    <t>Marginal</t>
  </si>
  <si>
    <t>Husband</t>
  </si>
  <si>
    <t>Wife</t>
  </si>
  <si>
    <t>Simulation 1</t>
  </si>
  <si>
    <t>Model 2010</t>
  </si>
  <si>
    <t>Difference</t>
  </si>
  <si>
    <t>Assortative mating measure</t>
  </si>
  <si>
    <t>Average Pareto weight wives</t>
  </si>
  <si>
    <t>Simulation 2</t>
  </si>
  <si>
    <t>Simulation 3</t>
  </si>
  <si>
    <t>Sim 1</t>
  </si>
  <si>
    <t>Sim 2</t>
  </si>
  <si>
    <t>Sim 3</t>
  </si>
  <si>
    <t>Knowles (2014)</t>
  </si>
  <si>
    <t>20 different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</si>
</sst>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1" xfId="0" applyBorder="1"/>
    <xf numFmtId="2" fontId="0" fillId="0" borderId="1" xfId="0" applyNumberFormat="1" applyBorder="1"/>
    <xf numFmtId="0" fontId="0" fillId="0" borderId="3" xfId="0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0" fontId="2" fillId="0" borderId="1" xfId="0" applyFont="1" applyBorder="1"/>
    <xf numFmtId="2" fontId="2" fillId="0" borderId="1" xfId="0" applyNumberFormat="1" applyFont="1" applyBorder="1"/>
    <xf numFmtId="0" fontId="0" fillId="0" borderId="5" xfId="0" applyBorder="1" applyAlignment="1">
      <alignment horizontal="center" vertical="center"/>
    </xf>
    <xf numFmtId="0" fontId="0" fillId="0" borderId="4" xfId="0" applyBorder="1"/>
    <xf numFmtId="2" fontId="0" fillId="0" borderId="4" xfId="0" applyNumberFormat="1" applyBorder="1"/>
    <xf numFmtId="0" fontId="0" fillId="0" borderId="7" xfId="0" applyBorder="1" applyAlignment="1">
      <alignment horizontal="center"/>
    </xf>
    <xf numFmtId="10" fontId="0" fillId="0" borderId="0" xfId="1" applyNumberFormat="1" applyFont="1"/>
    <xf numFmtId="0" fontId="0" fillId="0" borderId="6" xfId="0" applyBorder="1"/>
    <xf numFmtId="10" fontId="0" fillId="0" borderId="4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1"/>
  <sheetViews>
    <sheetView topLeftCell="A12" workbookViewId="0">
      <selection activeCell="H17" sqref="H17"/>
    </sheetView>
  </sheetViews>
  <sheetFormatPr defaultColWidth="10.90625" defaultRowHeight="14.5" x14ac:dyDescent="0.35"/>
  <cols>
    <col min="4" max="4" width="61.54296875" bestFit="1" customWidth="1"/>
    <col min="8" max="8" width="24.7265625" customWidth="1"/>
  </cols>
  <sheetData>
    <row r="2" spans="2:8" x14ac:dyDescent="0.35">
      <c r="B2" s="18" t="s">
        <v>3</v>
      </c>
      <c r="C2" s="18"/>
      <c r="D2" s="18"/>
      <c r="F2" s="14" t="s">
        <v>0</v>
      </c>
      <c r="G2" s="14" t="s">
        <v>1</v>
      </c>
      <c r="H2" s="14" t="s">
        <v>2</v>
      </c>
    </row>
    <row r="3" spans="2:8" x14ac:dyDescent="0.35">
      <c r="B3" s="14" t="s">
        <v>0</v>
      </c>
      <c r="C3" s="14" t="s">
        <v>1</v>
      </c>
      <c r="D3" s="14" t="s">
        <v>7</v>
      </c>
      <c r="F3" s="19" t="s">
        <v>56</v>
      </c>
      <c r="G3" s="19"/>
    </row>
    <row r="4" spans="2:8" x14ac:dyDescent="0.35">
      <c r="B4" t="s">
        <v>4</v>
      </c>
      <c r="C4" s="2">
        <v>0.96</v>
      </c>
      <c r="D4" t="s">
        <v>8</v>
      </c>
      <c r="F4" t="s">
        <v>16</v>
      </c>
      <c r="G4" s="2">
        <v>0.34300000000000003</v>
      </c>
      <c r="H4" s="26" t="s">
        <v>22</v>
      </c>
    </row>
    <row r="5" spans="2:8" x14ac:dyDescent="0.35">
      <c r="B5" t="s">
        <v>6</v>
      </c>
      <c r="C5" s="2">
        <v>1.5</v>
      </c>
      <c r="D5" t="s">
        <v>9</v>
      </c>
      <c r="F5" t="s">
        <v>15</v>
      </c>
      <c r="G5" s="2">
        <v>0.61799999999999999</v>
      </c>
      <c r="H5" s="26"/>
    </row>
    <row r="6" spans="2:8" x14ac:dyDescent="0.35">
      <c r="B6" t="s">
        <v>5</v>
      </c>
      <c r="C6" s="2">
        <v>2.0299999999999999E-2</v>
      </c>
      <c r="D6" t="s">
        <v>10</v>
      </c>
      <c r="F6" t="s">
        <v>14</v>
      </c>
      <c r="G6" s="2">
        <v>3.9E-2</v>
      </c>
      <c r="H6" s="26"/>
    </row>
    <row r="7" spans="2:8" x14ac:dyDescent="0.35">
      <c r="B7" t="s">
        <v>26</v>
      </c>
      <c r="C7" s="2">
        <v>0.95</v>
      </c>
      <c r="D7" t="s">
        <v>27</v>
      </c>
      <c r="G7" s="3"/>
      <c r="H7" s="5"/>
    </row>
    <row r="8" spans="2:8" x14ac:dyDescent="0.35">
      <c r="B8" t="s">
        <v>28</v>
      </c>
      <c r="C8" s="2">
        <v>1</v>
      </c>
      <c r="D8" t="s">
        <v>29</v>
      </c>
      <c r="F8" t="s">
        <v>20</v>
      </c>
      <c r="G8" t="s">
        <v>74</v>
      </c>
      <c r="H8" t="s">
        <v>21</v>
      </c>
    </row>
    <row r="9" spans="2:8" x14ac:dyDescent="0.35">
      <c r="B9" t="s">
        <v>30</v>
      </c>
      <c r="C9" s="2">
        <v>3.7822</v>
      </c>
      <c r="D9" t="s">
        <v>31</v>
      </c>
    </row>
    <row r="10" spans="2:8" ht="15" customHeight="1" x14ac:dyDescent="0.35">
      <c r="B10" t="s">
        <v>12</v>
      </c>
      <c r="C10" s="2">
        <v>0.33</v>
      </c>
      <c r="D10" t="s">
        <v>73</v>
      </c>
      <c r="F10" s="7" t="s">
        <v>24</v>
      </c>
      <c r="G10" s="10">
        <v>-1.29</v>
      </c>
      <c r="H10" s="7" t="s">
        <v>25</v>
      </c>
    </row>
    <row r="11" spans="2:8" x14ac:dyDescent="0.35">
      <c r="B11" s="18" t="s">
        <v>11</v>
      </c>
      <c r="C11" s="18"/>
      <c r="D11" s="18"/>
    </row>
    <row r="12" spans="2:8" x14ac:dyDescent="0.35">
      <c r="B12" s="14" t="s">
        <v>0</v>
      </c>
      <c r="C12" s="14" t="s">
        <v>1</v>
      </c>
      <c r="D12" s="14" t="s">
        <v>19</v>
      </c>
    </row>
    <row r="13" spans="2:8" x14ac:dyDescent="0.35">
      <c r="B13" t="s">
        <v>13</v>
      </c>
      <c r="C13" s="2">
        <v>0.54700000000000004</v>
      </c>
      <c r="D13" t="s">
        <v>39</v>
      </c>
    </row>
    <row r="14" spans="2:8" x14ac:dyDescent="0.35">
      <c r="B14" s="19" t="s">
        <v>17</v>
      </c>
      <c r="C14" s="19"/>
    </row>
    <row r="15" spans="2:8" x14ac:dyDescent="0.35">
      <c r="B15" t="s">
        <v>16</v>
      </c>
      <c r="C15" s="2">
        <v>0.35260000000000002</v>
      </c>
      <c r="D15" s="4"/>
    </row>
    <row r="16" spans="2:8" ht="15" customHeight="1" x14ac:dyDescent="0.35">
      <c r="B16" t="s">
        <v>15</v>
      </c>
      <c r="C16" s="2">
        <v>0.62290000000000001</v>
      </c>
      <c r="D16" s="6" t="s">
        <v>23</v>
      </c>
    </row>
    <row r="17" spans="2:4" x14ac:dyDescent="0.35">
      <c r="B17" t="s">
        <v>14</v>
      </c>
      <c r="C17" s="2">
        <v>2.4500000000000001E-2</v>
      </c>
      <c r="D17" s="4"/>
    </row>
    <row r="18" spans="2:4" x14ac:dyDescent="0.35">
      <c r="B18" s="19" t="s">
        <v>18</v>
      </c>
      <c r="C18" s="19"/>
    </row>
    <row r="19" spans="2:4" x14ac:dyDescent="0.35">
      <c r="B19" t="s">
        <v>16</v>
      </c>
      <c r="C19" s="2">
        <v>0.36349999999999999</v>
      </c>
      <c r="D19" s="4"/>
    </row>
    <row r="20" spans="2:4" x14ac:dyDescent="0.35">
      <c r="B20" t="s">
        <v>15</v>
      </c>
      <c r="C20" s="2">
        <v>0.63419999999999999</v>
      </c>
      <c r="D20" s="6" t="s">
        <v>40</v>
      </c>
    </row>
    <row r="21" spans="2:4" x14ac:dyDescent="0.35">
      <c r="B21" s="7" t="s">
        <v>14</v>
      </c>
      <c r="C21" s="10">
        <v>2.3E-3</v>
      </c>
      <c r="D21" s="12"/>
    </row>
    <row r="22" spans="2:4" x14ac:dyDescent="0.35">
      <c r="D22" s="4"/>
    </row>
    <row r="23" spans="2:4" x14ac:dyDescent="0.35">
      <c r="B23" s="14" t="s">
        <v>0</v>
      </c>
      <c r="C23" s="14" t="s">
        <v>1</v>
      </c>
      <c r="D23" s="14" t="s">
        <v>2</v>
      </c>
    </row>
    <row r="24" spans="2:4" x14ac:dyDescent="0.35">
      <c r="B24" s="19" t="s">
        <v>56</v>
      </c>
      <c r="C24" s="19"/>
    </row>
    <row r="25" spans="2:4" ht="15" customHeight="1" x14ac:dyDescent="0.35">
      <c r="B25" t="s">
        <v>16</v>
      </c>
      <c r="C25" s="2">
        <v>0.34300000000000003</v>
      </c>
      <c r="D25" s="5"/>
    </row>
    <row r="26" spans="2:4" x14ac:dyDescent="0.35">
      <c r="B26" t="s">
        <v>15</v>
      </c>
      <c r="C26" s="2">
        <v>0.61799999999999999</v>
      </c>
      <c r="D26" s="13" t="s">
        <v>22</v>
      </c>
    </row>
    <row r="27" spans="2:4" x14ac:dyDescent="0.35">
      <c r="B27" t="s">
        <v>14</v>
      </c>
      <c r="C27" s="2">
        <v>3.9E-2</v>
      </c>
      <c r="D27" s="5"/>
    </row>
    <row r="28" spans="2:4" x14ac:dyDescent="0.35">
      <c r="C28" s="3"/>
      <c r="D28" s="5"/>
    </row>
    <row r="29" spans="2:4" x14ac:dyDescent="0.35">
      <c r="B29" t="s">
        <v>20</v>
      </c>
      <c r="C29" t="s">
        <v>74</v>
      </c>
      <c r="D29" t="s">
        <v>21</v>
      </c>
    </row>
    <row r="31" spans="2:4" x14ac:dyDescent="0.35">
      <c r="B31" s="7" t="s">
        <v>24</v>
      </c>
      <c r="C31" s="10">
        <v>-1.29</v>
      </c>
      <c r="D31" s="7" t="s">
        <v>25</v>
      </c>
    </row>
  </sheetData>
  <mergeCells count="7">
    <mergeCell ref="F3:G3"/>
    <mergeCell ref="H4:H6"/>
    <mergeCell ref="B11:D11"/>
    <mergeCell ref="B2:D2"/>
    <mergeCell ref="B14:C14"/>
    <mergeCell ref="B18:C18"/>
    <mergeCell ref="B24:C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9"/>
  <sheetViews>
    <sheetView workbookViewId="0">
      <selection activeCell="E18" sqref="E18"/>
    </sheetView>
  </sheetViews>
  <sheetFormatPr defaultColWidth="10.90625" defaultRowHeight="14.5" x14ac:dyDescent="0.35"/>
  <sheetData>
    <row r="2" spans="2:13" x14ac:dyDescent="0.35">
      <c r="B2" s="20" t="s">
        <v>57</v>
      </c>
      <c r="C2" s="18" t="s">
        <v>59</v>
      </c>
      <c r="D2" s="18"/>
      <c r="E2" s="18"/>
      <c r="F2" s="18"/>
      <c r="G2" s="18"/>
      <c r="H2" s="9"/>
      <c r="I2" s="18" t="s">
        <v>32</v>
      </c>
      <c r="J2" s="18"/>
      <c r="K2" s="18"/>
      <c r="L2" s="18"/>
      <c r="M2" s="18"/>
    </row>
    <row r="3" spans="2:13" x14ac:dyDescent="0.35">
      <c r="B3" s="23"/>
      <c r="C3" s="25">
        <v>1990</v>
      </c>
      <c r="D3" s="25"/>
      <c r="E3" s="17"/>
      <c r="F3" s="25">
        <v>2010</v>
      </c>
      <c r="G3" s="25"/>
      <c r="H3" s="17"/>
      <c r="I3" s="25">
        <v>1990</v>
      </c>
      <c r="J3" s="25"/>
      <c r="K3" s="17"/>
      <c r="L3" s="25">
        <v>2010</v>
      </c>
      <c r="M3" s="25"/>
    </row>
    <row r="4" spans="2:13" x14ac:dyDescent="0.35">
      <c r="B4" s="21"/>
      <c r="C4" s="7" t="s">
        <v>33</v>
      </c>
      <c r="D4" s="7" t="s">
        <v>38</v>
      </c>
      <c r="E4" s="16"/>
      <c r="F4" s="7" t="s">
        <v>33</v>
      </c>
      <c r="G4" s="7" t="s">
        <v>38</v>
      </c>
      <c r="H4" s="16"/>
      <c r="I4" s="7" t="s">
        <v>33</v>
      </c>
      <c r="J4" s="7" t="s">
        <v>38</v>
      </c>
      <c r="K4" s="16"/>
      <c r="L4" s="7" t="s">
        <v>33</v>
      </c>
      <c r="M4" s="7" t="s">
        <v>38</v>
      </c>
    </row>
    <row r="5" spans="2:13" x14ac:dyDescent="0.35">
      <c r="B5" t="s">
        <v>58</v>
      </c>
      <c r="C5" s="3">
        <v>0.25536882877349854</v>
      </c>
      <c r="D5" s="3">
        <v>0.1089409738779068</v>
      </c>
      <c r="E5" s="3"/>
      <c r="F5" s="3">
        <v>5.0964187830686569E-2</v>
      </c>
      <c r="G5" s="3">
        <v>3.0193237587809563E-2</v>
      </c>
      <c r="H5" s="3"/>
      <c r="I5" s="3">
        <v>0.72840000000000005</v>
      </c>
      <c r="J5" s="3">
        <v>1</v>
      </c>
      <c r="K5" s="3"/>
      <c r="L5" s="3">
        <v>3.2149000000000001</v>
      </c>
      <c r="M5" s="3">
        <v>3.7822</v>
      </c>
    </row>
    <row r="6" spans="2:13" x14ac:dyDescent="0.35">
      <c r="B6" t="s">
        <v>36</v>
      </c>
      <c r="C6" s="3">
        <v>0.2133520096540451</v>
      </c>
      <c r="D6" s="3">
        <v>0.2191840261220932</v>
      </c>
      <c r="E6" s="3"/>
      <c r="F6" s="3">
        <v>0.12672176957130432</v>
      </c>
      <c r="G6" s="3">
        <v>0.10628019273281097</v>
      </c>
      <c r="H6" s="3"/>
      <c r="I6" s="3">
        <v>0.72840000000000005</v>
      </c>
      <c r="J6" s="3">
        <v>1</v>
      </c>
      <c r="K6" s="3"/>
      <c r="L6" s="3">
        <v>4.1026999999999996</v>
      </c>
      <c r="M6" s="3">
        <v>4.8266999999999998</v>
      </c>
    </row>
    <row r="7" spans="2:13" x14ac:dyDescent="0.35">
      <c r="B7" t="s">
        <v>34</v>
      </c>
      <c r="C7" s="3">
        <v>0.33986929059028625</v>
      </c>
      <c r="D7" s="3">
        <v>0.4309895932674408</v>
      </c>
      <c r="E7" s="3"/>
      <c r="F7" s="3">
        <v>0.40082645416259766</v>
      </c>
      <c r="G7" s="3">
        <v>0.42391303181648254</v>
      </c>
      <c r="H7" s="3"/>
      <c r="I7" s="3">
        <v>0.72840000000000005</v>
      </c>
      <c r="J7" s="3">
        <v>1</v>
      </c>
      <c r="K7" s="3"/>
      <c r="L7" s="3">
        <v>4.7647000000000004</v>
      </c>
      <c r="M7" s="3">
        <v>5.6055000000000001</v>
      </c>
    </row>
    <row r="8" spans="2:13" x14ac:dyDescent="0.35">
      <c r="B8" t="s">
        <v>35</v>
      </c>
      <c r="C8" s="3">
        <v>0.15452848374843597</v>
      </c>
      <c r="D8" s="3">
        <v>0.1961805522441864</v>
      </c>
      <c r="E8" s="3"/>
      <c r="F8" s="3">
        <v>0.11157024651765823</v>
      </c>
      <c r="G8" s="3">
        <v>0.15458936989307404</v>
      </c>
      <c r="H8" s="3"/>
      <c r="I8" s="3">
        <v>0.72840000000000005</v>
      </c>
      <c r="J8" s="3">
        <v>1</v>
      </c>
      <c r="K8" s="3"/>
      <c r="L8" s="3">
        <v>4.9104000000000001</v>
      </c>
      <c r="M8" s="3">
        <v>5.7770000000000001</v>
      </c>
    </row>
    <row r="9" spans="2:13" x14ac:dyDescent="0.35">
      <c r="B9" s="7" t="s">
        <v>37</v>
      </c>
      <c r="C9" s="11">
        <v>3.6881420761346817E-2</v>
      </c>
      <c r="D9" s="11">
        <v>4.47048619389534E-2</v>
      </c>
      <c r="E9" s="11"/>
      <c r="F9" s="11">
        <v>0.30991736054420471</v>
      </c>
      <c r="G9" s="11">
        <v>0.28502416610717773</v>
      </c>
      <c r="H9" s="11"/>
      <c r="I9" s="11">
        <v>0.72840000000000005</v>
      </c>
      <c r="J9" s="11">
        <v>1</v>
      </c>
      <c r="K9" s="11"/>
      <c r="L9" s="11">
        <v>7.6939000000000002</v>
      </c>
      <c r="M9" s="11">
        <v>9.0517000000000003</v>
      </c>
    </row>
  </sheetData>
  <mergeCells count="7">
    <mergeCell ref="I2:M2"/>
    <mergeCell ref="I3:J3"/>
    <mergeCell ref="L3:M3"/>
    <mergeCell ref="C2:G2"/>
    <mergeCell ref="B2:B4"/>
    <mergeCell ref="C3:D3"/>
    <mergeCell ref="F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17"/>
  <sheetViews>
    <sheetView topLeftCell="C1" workbookViewId="0">
      <selection activeCell="G6" sqref="G6"/>
    </sheetView>
  </sheetViews>
  <sheetFormatPr defaultColWidth="10.90625" defaultRowHeight="14.5" x14ac:dyDescent="0.35"/>
  <cols>
    <col min="2" max="2" width="28.81640625" bestFit="1" customWidth="1"/>
    <col min="9" max="9" width="24.7265625" bestFit="1" customWidth="1"/>
  </cols>
  <sheetData>
    <row r="3" spans="2:14" x14ac:dyDescent="0.35">
      <c r="B3" s="20" t="s">
        <v>41</v>
      </c>
      <c r="C3" s="18">
        <v>1990</v>
      </c>
      <c r="D3" s="18"/>
      <c r="E3" s="9"/>
      <c r="F3" s="18">
        <v>2010</v>
      </c>
      <c r="G3" s="18"/>
      <c r="I3" s="20" t="s">
        <v>41</v>
      </c>
      <c r="J3" s="18">
        <v>1990</v>
      </c>
      <c r="K3" s="18"/>
      <c r="L3" s="9"/>
      <c r="M3" s="18">
        <v>2010</v>
      </c>
      <c r="N3" s="18"/>
    </row>
    <row r="4" spans="2:14" x14ac:dyDescent="0.35">
      <c r="B4" s="21"/>
      <c r="C4" s="7" t="s">
        <v>42</v>
      </c>
      <c r="D4" s="7" t="s">
        <v>43</v>
      </c>
      <c r="E4" s="7"/>
      <c r="F4" s="7" t="s">
        <v>42</v>
      </c>
      <c r="G4" s="7" t="s">
        <v>43</v>
      </c>
      <c r="I4" s="21"/>
      <c r="J4" s="7" t="s">
        <v>42</v>
      </c>
      <c r="K4" s="7" t="s">
        <v>43</v>
      </c>
      <c r="L4" s="7"/>
      <c r="M4" s="7" t="s">
        <v>42</v>
      </c>
      <c r="N4" s="7" t="s">
        <v>43</v>
      </c>
    </row>
    <row r="5" spans="2:14" x14ac:dyDescent="0.35">
      <c r="B5" t="s">
        <v>44</v>
      </c>
      <c r="C5" s="2">
        <v>0.15329562127590179</v>
      </c>
      <c r="D5" s="2">
        <v>0.15529999999999999</v>
      </c>
      <c r="E5" s="2"/>
      <c r="F5" s="2">
        <v>9.5502190291881561E-2</v>
      </c>
      <c r="G5" s="2">
        <v>0.1053</v>
      </c>
      <c r="I5" t="s">
        <v>44</v>
      </c>
      <c r="J5" s="1">
        <f>C5*118</f>
        <v>18.088883310556412</v>
      </c>
      <c r="K5" s="1">
        <f t="shared" ref="K5:K10" si="0">D5*118</f>
        <v>18.325399999999998</v>
      </c>
      <c r="L5" s="1"/>
      <c r="M5" s="1">
        <f t="shared" ref="M5:N10" si="1">F5*118</f>
        <v>11.269258454442024</v>
      </c>
      <c r="N5" s="1">
        <f t="shared" si="1"/>
        <v>12.4254</v>
      </c>
    </row>
    <row r="6" spans="2:14" x14ac:dyDescent="0.35">
      <c r="B6" t="s">
        <v>45</v>
      </c>
      <c r="C6" s="2">
        <v>0.34826532006263733</v>
      </c>
      <c r="D6" s="2">
        <v>0.35270000000000001</v>
      </c>
      <c r="E6" s="2"/>
      <c r="F6" s="2">
        <v>0.30395480990409851</v>
      </c>
      <c r="G6" s="2">
        <v>0.22259999999999999</v>
      </c>
      <c r="I6" s="27" t="s">
        <v>45</v>
      </c>
      <c r="J6" s="28">
        <f t="shared" ref="J6:J12" si="2">C6*118</f>
        <v>41.095307767391205</v>
      </c>
      <c r="K6" s="28">
        <f t="shared" si="0"/>
        <v>41.618600000000001</v>
      </c>
      <c r="L6" s="28"/>
      <c r="M6" s="28">
        <f t="shared" si="1"/>
        <v>35.866667568683624</v>
      </c>
      <c r="N6" s="28">
        <f t="shared" si="1"/>
        <v>26.2668</v>
      </c>
    </row>
    <row r="7" spans="2:14" x14ac:dyDescent="0.35">
      <c r="B7" t="s">
        <v>46</v>
      </c>
      <c r="C7" s="2">
        <v>0.49843907356262207</v>
      </c>
      <c r="D7" s="2">
        <v>0.49199999999999999</v>
      </c>
      <c r="E7" s="2"/>
      <c r="F7" s="2">
        <v>0.60054302215576172</v>
      </c>
      <c r="G7" s="2">
        <v>0.67200000000000004</v>
      </c>
      <c r="I7" t="s">
        <v>46</v>
      </c>
      <c r="J7" s="1">
        <f t="shared" si="2"/>
        <v>58.815810680389404</v>
      </c>
      <c r="K7" s="1">
        <f t="shared" si="0"/>
        <v>58.055999999999997</v>
      </c>
      <c r="L7" s="1"/>
      <c r="M7" s="1">
        <f t="shared" si="1"/>
        <v>70.864076614379883</v>
      </c>
      <c r="N7" s="1">
        <f t="shared" si="1"/>
        <v>79.296000000000006</v>
      </c>
    </row>
    <row r="8" spans="2:14" x14ac:dyDescent="0.35">
      <c r="B8" t="s">
        <v>47</v>
      </c>
      <c r="C8" s="2">
        <v>3.3120967447757721E-2</v>
      </c>
      <c r="D8" s="2">
        <v>3.3599999999999998E-2</v>
      </c>
      <c r="E8" s="2"/>
      <c r="F8" s="2">
        <v>2.2872159257531166E-2</v>
      </c>
      <c r="G8" s="2">
        <v>2.6499999999999999E-2</v>
      </c>
      <c r="I8" t="s">
        <v>47</v>
      </c>
      <c r="J8" s="1">
        <f t="shared" si="2"/>
        <v>3.9082741588354111</v>
      </c>
      <c r="K8" s="1">
        <f t="shared" si="0"/>
        <v>3.9647999999999999</v>
      </c>
      <c r="L8" s="1"/>
      <c r="M8" s="1">
        <f t="shared" si="1"/>
        <v>2.6989147923886776</v>
      </c>
      <c r="N8" s="1">
        <f t="shared" si="1"/>
        <v>3.1269999999999998</v>
      </c>
    </row>
    <row r="9" spans="2:14" x14ac:dyDescent="0.35">
      <c r="B9" t="s">
        <v>48</v>
      </c>
      <c r="C9" s="2">
        <v>0.40150415897369385</v>
      </c>
      <c r="D9" s="2">
        <v>0.4042</v>
      </c>
      <c r="E9" s="2"/>
      <c r="F9" s="2">
        <v>0.40262725949287415</v>
      </c>
      <c r="G9" s="2">
        <v>0.4491</v>
      </c>
      <c r="I9" t="s">
        <v>48</v>
      </c>
      <c r="J9" s="1">
        <f t="shared" si="2"/>
        <v>47.377490758895874</v>
      </c>
      <c r="K9" s="1">
        <f t="shared" si="0"/>
        <v>47.695599999999999</v>
      </c>
      <c r="L9" s="1"/>
      <c r="M9" s="1">
        <f t="shared" si="1"/>
        <v>47.510016620159149</v>
      </c>
      <c r="N9" s="1">
        <f t="shared" si="1"/>
        <v>52.9938</v>
      </c>
    </row>
    <row r="10" spans="2:14" x14ac:dyDescent="0.35">
      <c r="B10" t="s">
        <v>49</v>
      </c>
      <c r="C10" s="2">
        <v>0.56537485122680664</v>
      </c>
      <c r="D10" s="2">
        <v>0.56230000000000002</v>
      </c>
      <c r="E10" s="2"/>
      <c r="F10" s="2">
        <v>0.57450056076049805</v>
      </c>
      <c r="G10" s="2">
        <v>0.52449999999999997</v>
      </c>
      <c r="I10" t="s">
        <v>49</v>
      </c>
      <c r="J10" s="1">
        <f t="shared" si="2"/>
        <v>66.714232444763184</v>
      </c>
      <c r="K10" s="1">
        <f t="shared" si="0"/>
        <v>66.351399999999998</v>
      </c>
      <c r="L10" s="1"/>
      <c r="M10" s="1">
        <f t="shared" si="1"/>
        <v>67.79106616973877</v>
      </c>
      <c r="N10" s="1">
        <f t="shared" si="1"/>
        <v>61.890999999999998</v>
      </c>
    </row>
    <row r="11" spans="2:14" x14ac:dyDescent="0.35">
      <c r="J11" s="1"/>
      <c r="K11" s="1"/>
      <c r="L11" s="1"/>
      <c r="M11" s="1"/>
      <c r="N11" s="1"/>
    </row>
    <row r="12" spans="2:14" x14ac:dyDescent="0.35">
      <c r="B12" t="s">
        <v>52</v>
      </c>
      <c r="C12" s="2">
        <v>6.2609851360321045E-2</v>
      </c>
      <c r="D12" s="2">
        <v>6.2600000000000003E-2</v>
      </c>
      <c r="E12" s="2"/>
      <c r="F12" s="2">
        <v>3.809405118227005E-2</v>
      </c>
      <c r="G12" s="2">
        <v>3.6200000000000003E-2</v>
      </c>
      <c r="I12" t="s">
        <v>52</v>
      </c>
      <c r="J12" s="1">
        <f t="shared" si="2"/>
        <v>7.3879624605178833</v>
      </c>
      <c r="K12" s="1">
        <f t="shared" ref="K12" si="3">D12*118</f>
        <v>7.3868</v>
      </c>
      <c r="L12" s="1"/>
      <c r="M12" s="1">
        <f t="shared" ref="M12" si="4">F12*118</f>
        <v>4.4950980395078659</v>
      </c>
      <c r="N12" s="1">
        <f t="shared" ref="N12" si="5">G12*118</f>
        <v>4.2716000000000003</v>
      </c>
    </row>
    <row r="13" spans="2:14" x14ac:dyDescent="0.35">
      <c r="B13" t="s">
        <v>50</v>
      </c>
      <c r="C13" s="2">
        <v>0.40681666135787964</v>
      </c>
      <c r="D13" s="2">
        <v>0.40679999999999999</v>
      </c>
      <c r="E13" s="2"/>
      <c r="F13" s="2">
        <v>0.38189685344696045</v>
      </c>
      <c r="G13" s="2">
        <v>0.37590000000000001</v>
      </c>
      <c r="I13" t="s">
        <v>50</v>
      </c>
      <c r="J13" s="1">
        <f t="shared" ref="J13:J17" si="6">C13*118</f>
        <v>48.004366040229797</v>
      </c>
      <c r="K13" s="1">
        <f t="shared" ref="K13:K17" si="7">D13*118</f>
        <v>48.002400000000002</v>
      </c>
      <c r="L13" s="1"/>
      <c r="M13" s="1">
        <f t="shared" ref="M13:M17" si="8">F13*118</f>
        <v>45.063828706741333</v>
      </c>
      <c r="N13" s="1">
        <f t="shared" ref="N13:N17" si="9">G13*118</f>
        <v>44.356200000000001</v>
      </c>
    </row>
    <row r="14" spans="2:14" x14ac:dyDescent="0.35">
      <c r="B14" t="s">
        <v>51</v>
      </c>
      <c r="C14" s="2">
        <v>0.53057348728179932</v>
      </c>
      <c r="D14" s="2">
        <v>0.53059999999999996</v>
      </c>
      <c r="E14" s="2"/>
      <c r="F14" s="2">
        <v>0.5800091028213501</v>
      </c>
      <c r="G14" s="2">
        <v>0.58789999999999998</v>
      </c>
      <c r="I14" t="s">
        <v>51</v>
      </c>
      <c r="J14" s="1">
        <f t="shared" si="6"/>
        <v>62.607671499252319</v>
      </c>
      <c r="K14" s="1">
        <f t="shared" si="7"/>
        <v>62.610799999999998</v>
      </c>
      <c r="L14" s="1"/>
      <c r="M14" s="1">
        <f t="shared" si="8"/>
        <v>68.441074132919312</v>
      </c>
      <c r="N14" s="1">
        <f t="shared" si="9"/>
        <v>69.372199999999992</v>
      </c>
    </row>
    <row r="15" spans="2:14" x14ac:dyDescent="0.35">
      <c r="B15" t="s">
        <v>53</v>
      </c>
      <c r="C15" s="2">
        <v>1.4106133952736855E-2</v>
      </c>
      <c r="D15" s="2">
        <v>1.41E-2</v>
      </c>
      <c r="E15" s="2"/>
      <c r="F15" s="2">
        <v>1.3461538590490818E-2</v>
      </c>
      <c r="G15" s="2">
        <v>7.9000000000000008E-3</v>
      </c>
      <c r="I15" t="s">
        <v>53</v>
      </c>
      <c r="J15" s="1">
        <f t="shared" si="6"/>
        <v>1.6645238064229488</v>
      </c>
      <c r="K15" s="1">
        <f t="shared" si="7"/>
        <v>1.6637999999999999</v>
      </c>
      <c r="L15" s="1"/>
      <c r="M15" s="1">
        <f t="shared" si="8"/>
        <v>1.5884615536779165</v>
      </c>
      <c r="N15" s="1">
        <f t="shared" si="9"/>
        <v>0.93220000000000014</v>
      </c>
    </row>
    <row r="16" spans="2:14" x14ac:dyDescent="0.35">
      <c r="B16" t="s">
        <v>54</v>
      </c>
      <c r="C16" s="2">
        <v>0.40295243263244629</v>
      </c>
      <c r="D16" s="2">
        <v>0.40300000000000002</v>
      </c>
      <c r="E16" s="2"/>
      <c r="F16" s="2">
        <v>0.3620762825012207</v>
      </c>
      <c r="G16" s="2">
        <v>0.36570000000000003</v>
      </c>
      <c r="I16" t="s">
        <v>54</v>
      </c>
      <c r="J16" s="1">
        <f t="shared" si="6"/>
        <v>47.548387050628662</v>
      </c>
      <c r="K16" s="1">
        <f t="shared" si="7"/>
        <v>47.554000000000002</v>
      </c>
      <c r="L16" s="1"/>
      <c r="M16" s="1">
        <f t="shared" si="8"/>
        <v>42.725001335144043</v>
      </c>
      <c r="N16" s="1">
        <f t="shared" si="9"/>
        <v>43.1526</v>
      </c>
    </row>
    <row r="17" spans="2:14" x14ac:dyDescent="0.35">
      <c r="B17" s="7" t="s">
        <v>55</v>
      </c>
      <c r="C17" s="10">
        <v>0.58294141292572021</v>
      </c>
      <c r="D17" s="10">
        <v>0.58289999999999997</v>
      </c>
      <c r="E17" s="10"/>
      <c r="F17" s="10">
        <v>0.62446218729019165</v>
      </c>
      <c r="G17" s="10">
        <v>0.62639999999999996</v>
      </c>
      <c r="I17" s="7" t="s">
        <v>55</v>
      </c>
      <c r="J17" s="8">
        <f t="shared" si="6"/>
        <v>68.787086725234985</v>
      </c>
      <c r="K17" s="8">
        <f t="shared" si="7"/>
        <v>68.782200000000003</v>
      </c>
      <c r="L17" s="8"/>
      <c r="M17" s="8">
        <f t="shared" si="8"/>
        <v>73.686538100242615</v>
      </c>
      <c r="N17" s="8">
        <f t="shared" si="9"/>
        <v>73.915199999999999</v>
      </c>
    </row>
  </sheetData>
  <mergeCells count="6">
    <mergeCell ref="M3:N3"/>
    <mergeCell ref="C3:D3"/>
    <mergeCell ref="F3:G3"/>
    <mergeCell ref="B3:B4"/>
    <mergeCell ref="I3:I4"/>
    <mergeCell ref="J3:K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M43"/>
  <sheetViews>
    <sheetView topLeftCell="A24" workbookViewId="0">
      <selection activeCell="C25" sqref="C25:L25"/>
    </sheetView>
  </sheetViews>
  <sheetFormatPr defaultColWidth="10.90625" defaultRowHeight="14.5" x14ac:dyDescent="0.35"/>
  <sheetData>
    <row r="3" spans="2:13" x14ac:dyDescent="0.35">
      <c r="B3" s="18" t="s">
        <v>42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2:13" x14ac:dyDescent="0.35">
      <c r="B4" s="20" t="s">
        <v>62</v>
      </c>
      <c r="C4" s="18" t="s">
        <v>61</v>
      </c>
      <c r="D4" s="18"/>
      <c r="E4" s="18"/>
      <c r="F4" s="18"/>
      <c r="G4" s="18"/>
      <c r="H4" s="18"/>
      <c r="I4" s="18"/>
      <c r="J4" s="18"/>
      <c r="K4" s="18"/>
      <c r="L4" s="18"/>
      <c r="M4" s="15"/>
    </row>
    <row r="5" spans="2:13" x14ac:dyDescent="0.35">
      <c r="B5" s="23"/>
      <c r="C5" s="24" t="s">
        <v>58</v>
      </c>
      <c r="D5" s="24"/>
      <c r="E5" s="24" t="s">
        <v>36</v>
      </c>
      <c r="F5" s="24"/>
      <c r="G5" s="24" t="s">
        <v>34</v>
      </c>
      <c r="H5" s="24"/>
      <c r="I5" s="24" t="s">
        <v>35</v>
      </c>
      <c r="J5" s="24"/>
      <c r="K5" s="24" t="s">
        <v>37</v>
      </c>
      <c r="L5" s="24"/>
      <c r="M5" s="16" t="s">
        <v>60</v>
      </c>
    </row>
    <row r="6" spans="2:13" x14ac:dyDescent="0.35">
      <c r="B6" t="s">
        <v>58</v>
      </c>
      <c r="C6" s="29">
        <v>7.3097662540443378E-2</v>
      </c>
      <c r="D6" s="30">
        <f>C$18*$M6</f>
        <v>3.329568570658778E-2</v>
      </c>
      <c r="E6" s="2">
        <v>8.7477530581186333E-2</v>
      </c>
      <c r="F6" s="2">
        <f>E$18*$M6</f>
        <v>5.7960215118420623E-2</v>
      </c>
      <c r="G6" s="2">
        <v>9.0473336423007783E-2</v>
      </c>
      <c r="H6" s="2">
        <f>G$18*$M6</f>
        <v>0.12449442655613423</v>
      </c>
      <c r="I6" s="2">
        <v>3.2354703091671655E-2</v>
      </c>
      <c r="J6" s="2">
        <f>I$18*$M6</f>
        <v>5.7131395474222295E-2</v>
      </c>
      <c r="K6" s="2">
        <v>2.3966446734571597E-3</v>
      </c>
      <c r="L6" s="2">
        <f>K$18*$M6</f>
        <v>1.2946734442132415E-2</v>
      </c>
      <c r="M6" s="2">
        <f>C6+E6+G6+I6+K6</f>
        <v>0.28579987730976636</v>
      </c>
    </row>
    <row r="7" spans="2:13" x14ac:dyDescent="0.35">
      <c r="B7" t="s">
        <v>36</v>
      </c>
      <c r="C7" s="2">
        <v>1.7375673882564408E-2</v>
      </c>
      <c r="D7" s="2">
        <f>C$18*M7</f>
        <v>2.5408028505656082E-2</v>
      </c>
      <c r="E7" s="29">
        <v>7.3097662540443378E-2</v>
      </c>
      <c r="F7" s="30">
        <f>E$18*$M7</f>
        <v>4.4229598119717196E-2</v>
      </c>
      <c r="G7" s="2">
        <v>9.0473336423007783E-2</v>
      </c>
      <c r="H7" s="2">
        <f>G$18*$M7</f>
        <v>9.5002036197972442E-2</v>
      </c>
      <c r="I7" s="2">
        <v>3.3553025428400239E-2</v>
      </c>
      <c r="J7" s="2">
        <f>I$18*$M7</f>
        <v>4.3597123590391848E-2</v>
      </c>
      <c r="K7" s="2">
        <v>3.5949670101857395E-3</v>
      </c>
      <c r="L7" s="2">
        <f>K$18*$M7</f>
        <v>9.8796883373924501E-3</v>
      </c>
      <c r="M7" s="2">
        <f t="shared" ref="M7:M10" si="0">C7+E7+G7+I7+K7</f>
        <v>0.21809466528460156</v>
      </c>
    </row>
    <row r="8" spans="2:13" x14ac:dyDescent="0.35">
      <c r="B8" t="s">
        <v>34</v>
      </c>
      <c r="C8" s="2">
        <v>1.1983223367285798E-2</v>
      </c>
      <c r="D8" s="2">
        <f>C$18*M8</f>
        <v>3.6576392683966445E-2</v>
      </c>
      <c r="E8" s="2">
        <v>4.4937087627321751E-2</v>
      </c>
      <c r="F8" s="2">
        <f>E$18*$M8</f>
        <v>6.3671179710801676E-2</v>
      </c>
      <c r="G8" s="29">
        <v>0.17435589999400838</v>
      </c>
      <c r="H8" s="30">
        <f>G$18*$M8</f>
        <v>0.13676117298828999</v>
      </c>
      <c r="I8" s="2">
        <v>7.369682370880766E-2</v>
      </c>
      <c r="J8" s="2">
        <f>I$18*$M8</f>
        <v>6.2760694399355291E-2</v>
      </c>
      <c r="K8" s="2">
        <v>8.9874175254643484E-3</v>
      </c>
      <c r="L8" s="2">
        <f>K$18*$M8</f>
        <v>1.4222408485696824E-2</v>
      </c>
      <c r="M8" s="2">
        <f t="shared" si="0"/>
        <v>0.31396045222288793</v>
      </c>
    </row>
    <row r="9" spans="2:13" x14ac:dyDescent="0.35">
      <c r="B9" t="s">
        <v>35</v>
      </c>
      <c r="C9" s="2">
        <v>4.1941281785500299E-3</v>
      </c>
      <c r="D9" s="2">
        <f>C$18*M9</f>
        <v>1.7939184961411024E-2</v>
      </c>
      <c r="E9" s="2">
        <v>1.3181545704014379E-2</v>
      </c>
      <c r="F9" s="2">
        <f>E$18*$M9</f>
        <v>3.1228040430679449E-2</v>
      </c>
      <c r="G9" s="2">
        <v>6.2312761509886155E-2</v>
      </c>
      <c r="H9" s="2">
        <f>G$18*$M9</f>
        <v>6.707561346944757E-2</v>
      </c>
      <c r="I9" s="29">
        <v>6.051527800479329E-2</v>
      </c>
      <c r="J9" s="30">
        <f>I$18*$M9</f>
        <v>3.0781485611897544E-2</v>
      </c>
      <c r="K9" s="2">
        <v>1.378070687237867E-2</v>
      </c>
      <c r="L9" s="2">
        <f>K$18*$M9</f>
        <v>6.9754942382139005E-3</v>
      </c>
      <c r="M9" s="2">
        <f t="shared" si="0"/>
        <v>0.15398442026962253</v>
      </c>
    </row>
    <row r="10" spans="2:13" x14ac:dyDescent="0.35">
      <c r="B10" t="s">
        <v>37</v>
      </c>
      <c r="C10" s="2">
        <v>9.9999999000000002E-9</v>
      </c>
      <c r="D10" s="2">
        <f>C$18*M10</f>
        <v>3.2807081423786581E-3</v>
      </c>
      <c r="E10" s="2">
        <v>5.9916116836428992E-4</v>
      </c>
      <c r="F10" s="2">
        <f>E$18*$M10</f>
        <v>5.7109666203810465E-3</v>
      </c>
      <c r="G10" s="2">
        <v>2.9958058418214496E-3</v>
      </c>
      <c r="H10" s="2">
        <f>G$18*$M10</f>
        <v>1.2266750788155737E-2</v>
      </c>
      <c r="I10" s="2">
        <v>7.7890951887357694E-3</v>
      </c>
      <c r="J10" s="2">
        <f>I$18*$M10</f>
        <v>5.6293009241329935E-3</v>
      </c>
      <c r="K10" s="29">
        <v>1.677651271420012E-2</v>
      </c>
      <c r="L10" s="30">
        <f>K$18*$M10</f>
        <v>1.2756744965644053E-3</v>
      </c>
      <c r="M10" s="2">
        <f t="shared" si="0"/>
        <v>2.8160584913121529E-2</v>
      </c>
    </row>
    <row r="11" spans="2:13" x14ac:dyDescent="0.35">
      <c r="B11" s="7" t="s">
        <v>60</v>
      </c>
      <c r="C11" s="22">
        <f>SUM(C6:C10)</f>
        <v>0.10665069796884351</v>
      </c>
      <c r="D11" s="22"/>
      <c r="E11" s="22">
        <f>SUM(E6:E10)</f>
        <v>0.21929298762133012</v>
      </c>
      <c r="F11" s="22"/>
      <c r="G11" s="22">
        <f>SUM(G6:G10)</f>
        <v>0.42061114019173163</v>
      </c>
      <c r="H11" s="22"/>
      <c r="I11" s="22">
        <f>SUM(I6:I10)</f>
        <v>0.20790892542240863</v>
      </c>
      <c r="J11" s="22"/>
      <c r="K11" s="22">
        <f>SUM(K6:K10)</f>
        <v>4.5536248795686032E-2</v>
      </c>
      <c r="L11" s="22"/>
      <c r="M11" s="10"/>
    </row>
    <row r="12" spans="2:13" x14ac:dyDescent="0.35">
      <c r="B12" s="18" t="s">
        <v>43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2:13" x14ac:dyDescent="0.35">
      <c r="B13" t="s">
        <v>58</v>
      </c>
      <c r="C13" s="29">
        <v>8.2799999999999999E-2</v>
      </c>
      <c r="D13" s="30">
        <f>C$18*$M13</f>
        <v>2.9404600000000003E-2</v>
      </c>
      <c r="E13" s="2">
        <v>5.7599999999999998E-2</v>
      </c>
      <c r="F13" s="2">
        <f>E$18*$M13</f>
        <v>5.1186720000000005E-2</v>
      </c>
      <c r="G13" s="2">
        <v>8.3900000000000002E-2</v>
      </c>
      <c r="H13" s="2">
        <f>G$18*$M13</f>
        <v>0.10994544000000001</v>
      </c>
      <c r="I13" s="2">
        <v>2.7099999999999999E-2</v>
      </c>
      <c r="J13" s="2">
        <f>I$18*$M13</f>
        <v>5.0454760000000001E-2</v>
      </c>
      <c r="K13" s="2">
        <v>1E-3</v>
      </c>
      <c r="L13" s="2">
        <f>K$18*$M13</f>
        <v>1.1433720000000001E-2</v>
      </c>
      <c r="M13" s="2">
        <f>C13+E13+G13+I13+K13</f>
        <v>0.25240000000000001</v>
      </c>
    </row>
    <row r="14" spans="2:13" x14ac:dyDescent="0.35">
      <c r="B14" t="s">
        <v>36</v>
      </c>
      <c r="C14" s="2">
        <v>1.7399999999999999E-2</v>
      </c>
      <c r="D14" s="2">
        <f>C$18*M14</f>
        <v>2.5210600000000003E-2</v>
      </c>
      <c r="E14" s="29">
        <v>6.4000000000000001E-2</v>
      </c>
      <c r="F14" s="30">
        <f t="shared" ref="F14:F17" si="1">E$18*$M14</f>
        <v>4.3885920000000002E-2</v>
      </c>
      <c r="G14" s="2">
        <v>9.4700000000000006E-2</v>
      </c>
      <c r="H14" s="2">
        <f t="shared" ref="H14:H17" si="2">G$18*$M14</f>
        <v>9.4263840000000002E-2</v>
      </c>
      <c r="I14" s="2">
        <v>3.44E-2</v>
      </c>
      <c r="J14" s="2">
        <f t="shared" ref="J14:J17" si="3">I$18*$M14</f>
        <v>4.3258360000000003E-2</v>
      </c>
      <c r="K14" s="2">
        <v>5.8999999999999999E-3</v>
      </c>
      <c r="L14" s="2">
        <f t="shared" ref="L14:L17" si="4">K$18*$M14</f>
        <v>9.8029199999999997E-3</v>
      </c>
      <c r="M14" s="2">
        <f t="shared" ref="M14:M17" si="5">C14+E14+G14+I14+K14</f>
        <v>0.21640000000000001</v>
      </c>
    </row>
    <row r="15" spans="2:13" x14ac:dyDescent="0.35">
      <c r="B15" t="s">
        <v>34</v>
      </c>
      <c r="C15" s="2">
        <v>1.4200000000000001E-2</v>
      </c>
      <c r="D15" s="2">
        <f>C$18*M15</f>
        <v>3.9540100000000009E-2</v>
      </c>
      <c r="E15" s="2">
        <v>5.7700000000000001E-2</v>
      </c>
      <c r="F15" s="2">
        <f t="shared" si="1"/>
        <v>6.8830320000000014E-2</v>
      </c>
      <c r="G15" s="29">
        <v>0.18590000000000001</v>
      </c>
      <c r="H15" s="30">
        <f t="shared" si="2"/>
        <v>0.14784264</v>
      </c>
      <c r="I15" s="2">
        <v>6.8699999999999997E-2</v>
      </c>
      <c r="J15" s="2">
        <f t="shared" si="3"/>
        <v>6.784606E-2</v>
      </c>
      <c r="K15" s="2">
        <v>1.29E-2</v>
      </c>
      <c r="L15" s="2">
        <f t="shared" si="4"/>
        <v>1.5374820000000001E-2</v>
      </c>
      <c r="M15" s="2">
        <f t="shared" si="5"/>
        <v>0.33940000000000003</v>
      </c>
    </row>
    <row r="16" spans="2:13" x14ac:dyDescent="0.35">
      <c r="B16" t="s">
        <v>35</v>
      </c>
      <c r="C16" s="2">
        <v>2.0999999999999999E-3</v>
      </c>
      <c r="D16" s="2">
        <f>C$18*M16</f>
        <v>1.8080800000000001E-2</v>
      </c>
      <c r="E16" s="2">
        <v>1.9E-2</v>
      </c>
      <c r="F16" s="2">
        <f t="shared" si="1"/>
        <v>3.1474560000000006E-2</v>
      </c>
      <c r="G16" s="2">
        <v>6.4799999999999996E-2</v>
      </c>
      <c r="H16" s="2">
        <f t="shared" si="2"/>
        <v>6.7605120000000005E-2</v>
      </c>
      <c r="I16" s="29">
        <v>6.2199999999999998E-2</v>
      </c>
      <c r="J16" s="30">
        <f t="shared" si="3"/>
        <v>3.102448E-2</v>
      </c>
      <c r="K16" s="2">
        <v>7.1000000000000004E-3</v>
      </c>
      <c r="L16" s="2">
        <f t="shared" si="4"/>
        <v>7.0305599999999999E-3</v>
      </c>
      <c r="M16" s="2">
        <f t="shared" si="5"/>
        <v>0.1552</v>
      </c>
    </row>
    <row r="17" spans="2:13" x14ac:dyDescent="0.35">
      <c r="B17" t="s">
        <v>37</v>
      </c>
      <c r="C17" s="2">
        <v>0</v>
      </c>
      <c r="D17" s="2">
        <f>C$18*M17</f>
        <v>4.2755499999999995E-3</v>
      </c>
      <c r="E17" s="2">
        <v>4.4999999999999997E-3</v>
      </c>
      <c r="F17" s="2">
        <f t="shared" si="1"/>
        <v>7.4427599999999997E-3</v>
      </c>
      <c r="G17" s="2">
        <v>6.3E-3</v>
      </c>
      <c r="H17" s="2">
        <f t="shared" si="2"/>
        <v>1.5986519999999997E-2</v>
      </c>
      <c r="I17" s="2">
        <v>7.4999999999999997E-3</v>
      </c>
      <c r="J17" s="2">
        <f t="shared" si="3"/>
        <v>7.3363299999999994E-3</v>
      </c>
      <c r="K17" s="29">
        <v>1.84E-2</v>
      </c>
      <c r="L17" s="30">
        <f t="shared" si="4"/>
        <v>1.6625099999999999E-3</v>
      </c>
      <c r="M17" s="2">
        <f t="shared" si="5"/>
        <v>3.6699999999999997E-2</v>
      </c>
    </row>
    <row r="18" spans="2:13" x14ac:dyDescent="0.35">
      <c r="B18" s="7" t="s">
        <v>60</v>
      </c>
      <c r="C18" s="22">
        <f>SUM(C13:C17)</f>
        <v>0.11650000000000001</v>
      </c>
      <c r="D18" s="22"/>
      <c r="E18" s="22">
        <f>SUM(E13:E17)</f>
        <v>0.20280000000000001</v>
      </c>
      <c r="F18" s="22"/>
      <c r="G18" s="22">
        <f>SUM(G13:G17)</f>
        <v>0.43559999999999999</v>
      </c>
      <c r="H18" s="22"/>
      <c r="I18" s="22">
        <f>SUM(I13:I17)</f>
        <v>0.19989999999999999</v>
      </c>
      <c r="J18" s="22"/>
      <c r="K18" s="22">
        <f>SUM(K13:K17)</f>
        <v>4.53E-2</v>
      </c>
      <c r="L18" s="22"/>
      <c r="M18" s="10"/>
    </row>
    <row r="21" spans="2:13" x14ac:dyDescent="0.35">
      <c r="B21" s="2">
        <f>(C13+E14+G15+I16+K17)/(D13+F14+H15+J16+L17)</f>
        <v>1.6283183190932633</v>
      </c>
    </row>
    <row r="22" spans="2:13" x14ac:dyDescent="0.35">
      <c r="B22" s="2">
        <f>(C6+E7+G8+I9+K10)/(D6+F7+H8+J9+L10)</f>
        <v>1.6149921835326102</v>
      </c>
    </row>
    <row r="24" spans="2:13" x14ac:dyDescent="0.35">
      <c r="B24" s="18" t="s">
        <v>42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2:13" x14ac:dyDescent="0.35">
      <c r="B25" s="20" t="s">
        <v>62</v>
      </c>
      <c r="C25" s="18" t="s">
        <v>61</v>
      </c>
      <c r="D25" s="18"/>
      <c r="E25" s="18"/>
      <c r="F25" s="18"/>
      <c r="G25" s="18"/>
      <c r="H25" s="18"/>
      <c r="I25" s="18"/>
      <c r="J25" s="18"/>
      <c r="K25" s="18"/>
      <c r="L25" s="18"/>
      <c r="M25" s="15"/>
    </row>
    <row r="26" spans="2:13" x14ac:dyDescent="0.35">
      <c r="B26" s="23"/>
      <c r="C26" s="24" t="s">
        <v>58</v>
      </c>
      <c r="D26" s="24"/>
      <c r="E26" s="24" t="s">
        <v>36</v>
      </c>
      <c r="F26" s="24"/>
      <c r="G26" s="24" t="s">
        <v>34</v>
      </c>
      <c r="H26" s="24"/>
      <c r="I26" s="24" t="s">
        <v>35</v>
      </c>
      <c r="J26" s="24"/>
      <c r="K26" s="24" t="s">
        <v>37</v>
      </c>
      <c r="L26" s="24"/>
      <c r="M26" s="16" t="s">
        <v>60</v>
      </c>
    </row>
    <row r="27" spans="2:13" x14ac:dyDescent="0.35">
      <c r="B27" t="s">
        <v>58</v>
      </c>
      <c r="C27" s="29">
        <v>1.6528925619834711E-2</v>
      </c>
      <c r="D27" s="30">
        <f>C$32*$M27</f>
        <v>1.9834710743801649E-3</v>
      </c>
      <c r="E27" s="2">
        <v>1.3223140495867768E-2</v>
      </c>
      <c r="F27" s="2">
        <f>E$32*$M27</f>
        <v>6.4913598797896313E-3</v>
      </c>
      <c r="G27" s="2">
        <v>2.3140495867768594E-2</v>
      </c>
      <c r="H27" s="2">
        <f>G$32*$M27</f>
        <v>2.5694966190833956E-2</v>
      </c>
      <c r="I27" s="2">
        <v>1.652892561983471E-3</v>
      </c>
      <c r="J27" s="2">
        <f>I$32*$M27</f>
        <v>7.7535687453042824E-3</v>
      </c>
      <c r="K27" s="2">
        <v>0</v>
      </c>
      <c r="L27" s="2">
        <f>K$32*$M27</f>
        <v>1.2622088655146507E-2</v>
      </c>
      <c r="M27" s="2">
        <f>C27+E27+G27+I27+K27</f>
        <v>5.4545454545454543E-2</v>
      </c>
    </row>
    <row r="28" spans="2:13" x14ac:dyDescent="0.35">
      <c r="B28" t="s">
        <v>36</v>
      </c>
      <c r="C28" s="2">
        <v>9.9173553719008271E-3</v>
      </c>
      <c r="D28" s="2">
        <f>C$32*$M28</f>
        <v>5.349361382419233E-3</v>
      </c>
      <c r="E28" s="29">
        <v>5.9504132231404959E-2</v>
      </c>
      <c r="F28" s="30">
        <f>E$32*$M28</f>
        <v>1.7507000887917491E-2</v>
      </c>
      <c r="G28" s="2">
        <v>6.7768595041322308E-2</v>
      </c>
      <c r="H28" s="2">
        <f>G$32*$M28</f>
        <v>6.9298545181340071E-2</v>
      </c>
      <c r="I28" s="2">
        <v>8.2644628099173556E-3</v>
      </c>
      <c r="J28" s="2">
        <f>I$32*$M28</f>
        <v>2.0911139949457005E-2</v>
      </c>
      <c r="K28" s="2">
        <v>1.652892561983471E-3</v>
      </c>
      <c r="L28" s="2">
        <f t="shared" ref="L28:L30" si="6">K$32*$M28</f>
        <v>3.4041390615395122E-2</v>
      </c>
      <c r="M28" s="2">
        <f t="shared" ref="M28:M31" si="7">C28+E28+G28+I28+K28</f>
        <v>0.14710743801652892</v>
      </c>
    </row>
    <row r="29" spans="2:13" x14ac:dyDescent="0.35">
      <c r="B29" t="s">
        <v>34</v>
      </c>
      <c r="C29" s="2">
        <v>8.2644628099173556E-3</v>
      </c>
      <c r="D29" s="2">
        <f t="shared" ref="D29:D31" si="8">C$32*$M29</f>
        <v>1.5867768595041319E-2</v>
      </c>
      <c r="E29" s="2">
        <v>3.4710743801652892E-2</v>
      </c>
      <c r="F29" s="2">
        <f>E$32*$M29</f>
        <v>5.1930879038317043E-2</v>
      </c>
      <c r="G29" s="29">
        <v>0.29090909090909089</v>
      </c>
      <c r="H29" s="30">
        <f>G$32*$M29</f>
        <v>0.20555972952667162</v>
      </c>
      <c r="I29" s="2">
        <v>5.9504132231404959E-2</v>
      </c>
      <c r="J29" s="2">
        <f>I$32*$M29</f>
        <v>6.2028549962434253E-2</v>
      </c>
      <c r="K29" s="2">
        <v>4.2975206611570248E-2</v>
      </c>
      <c r="L29" s="2">
        <f t="shared" si="6"/>
        <v>0.10097670924117204</v>
      </c>
      <c r="M29" s="2">
        <f t="shared" si="7"/>
        <v>0.43636363636363629</v>
      </c>
    </row>
    <row r="30" spans="2:13" x14ac:dyDescent="0.35">
      <c r="B30" t="s">
        <v>35</v>
      </c>
      <c r="C30" s="2">
        <v>1.652892561983471E-3</v>
      </c>
      <c r="D30" s="2">
        <f t="shared" si="8"/>
        <v>4.2073628850488355E-3</v>
      </c>
      <c r="E30" s="2">
        <v>6.6115702479338841E-3</v>
      </c>
      <c r="F30" s="2">
        <f t="shared" ref="F30:F31" si="9">E$32*$M30</f>
        <v>1.3769551260159826E-2</v>
      </c>
      <c r="G30" s="2">
        <v>4.1322314049586778E-2</v>
      </c>
      <c r="H30" s="2">
        <f>G$32*$M30</f>
        <v>5.4504473738132643E-2</v>
      </c>
      <c r="I30" s="29">
        <v>4.1322314049586778E-2</v>
      </c>
      <c r="J30" s="30">
        <f>I$32*$M30</f>
        <v>1.6446964005190905E-2</v>
      </c>
      <c r="K30" s="2">
        <v>2.4793388429752067E-2</v>
      </c>
      <c r="L30" s="2">
        <f t="shared" si="6"/>
        <v>2.6774127450310773E-2</v>
      </c>
      <c r="M30" s="2">
        <f t="shared" si="7"/>
        <v>0.11570247933884298</v>
      </c>
    </row>
    <row r="31" spans="2:13" x14ac:dyDescent="0.35">
      <c r="B31" t="s">
        <v>37</v>
      </c>
      <c r="C31" s="2">
        <v>0</v>
      </c>
      <c r="D31" s="2">
        <f t="shared" si="8"/>
        <v>8.9556724267468059E-3</v>
      </c>
      <c r="E31" s="2">
        <v>4.9586776859504135E-3</v>
      </c>
      <c r="F31" s="2">
        <f t="shared" si="9"/>
        <v>2.9309473396625915E-2</v>
      </c>
      <c r="G31" s="2">
        <v>4.7933884297520664E-2</v>
      </c>
      <c r="H31" s="2">
        <f>G$32*$M31</f>
        <v>0.1160166655283109</v>
      </c>
      <c r="I31" s="2">
        <v>3.1404958677685953E-2</v>
      </c>
      <c r="J31" s="2">
        <f>I$32*$M31</f>
        <v>3.5008537668192063E-2</v>
      </c>
      <c r="K31" s="29">
        <v>0.16198347107438016</v>
      </c>
      <c r="L31" s="30">
        <f>K$32*$M31</f>
        <v>5.6990642715661503E-2</v>
      </c>
      <c r="M31" s="2">
        <f t="shared" si="7"/>
        <v>0.24628099173553719</v>
      </c>
    </row>
    <row r="32" spans="2:13" x14ac:dyDescent="0.35">
      <c r="B32" s="7" t="s">
        <v>60</v>
      </c>
      <c r="C32" s="22">
        <f>SUM(C27:C31)</f>
        <v>3.6363636363636362E-2</v>
      </c>
      <c r="D32" s="22"/>
      <c r="E32" s="22">
        <f>SUM(E27:E31)</f>
        <v>0.11900826446280992</v>
      </c>
      <c r="F32" s="22"/>
      <c r="G32" s="22">
        <f>SUM(G27:G31)</f>
        <v>0.47107438016528924</v>
      </c>
      <c r="H32" s="22"/>
      <c r="I32" s="22">
        <f>SUM(I27:I31)</f>
        <v>0.14214876033057852</v>
      </c>
      <c r="J32" s="22"/>
      <c r="K32" s="22">
        <f>SUM(K27:K31)</f>
        <v>0.23140495867768596</v>
      </c>
      <c r="L32" s="22"/>
      <c r="M32" s="10"/>
    </row>
    <row r="33" spans="2:13" x14ac:dyDescent="0.35">
      <c r="B33" s="18" t="s">
        <v>43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2:13" x14ac:dyDescent="0.35">
      <c r="B34" t="s">
        <v>58</v>
      </c>
      <c r="C34" s="29">
        <v>2.3599999999999999E-2</v>
      </c>
      <c r="D34" s="30">
        <f>C$39*$M34</f>
        <v>1.6883100000000006E-3</v>
      </c>
      <c r="E34" s="2">
        <v>5.5999999999999999E-3</v>
      </c>
      <c r="F34" s="2">
        <f>E$39*$M34</f>
        <v>4.7556600000000001E-3</v>
      </c>
      <c r="G34" s="2">
        <v>1.66E-2</v>
      </c>
      <c r="H34" s="2">
        <f>G$39*$M34</f>
        <v>1.9788210000000004E-2</v>
      </c>
      <c r="I34" s="2">
        <v>4.3E-3</v>
      </c>
      <c r="J34" s="2">
        <f>I$39*$M34</f>
        <v>8.1829799999999994E-3</v>
      </c>
      <c r="K34" s="2">
        <v>5.9999999999999995E-4</v>
      </c>
      <c r="L34" s="2">
        <f>K$39*$M34</f>
        <v>1.6284839999999998E-2</v>
      </c>
      <c r="M34" s="2">
        <f>C34+E34+G34+I34+K34</f>
        <v>5.0700000000000002E-2</v>
      </c>
    </row>
    <row r="35" spans="2:13" x14ac:dyDescent="0.35">
      <c r="B35" t="s">
        <v>36</v>
      </c>
      <c r="C35" s="2">
        <v>3.2000000000000002E-3</v>
      </c>
      <c r="D35" s="2">
        <f>C$39*$M35</f>
        <v>4.2757200000000011E-3</v>
      </c>
      <c r="E35" s="29">
        <v>3.1699999999999999E-2</v>
      </c>
      <c r="F35" s="30">
        <f>E$39*$M35</f>
        <v>1.2043919999999998E-2</v>
      </c>
      <c r="G35" s="2">
        <v>5.5100000000000003E-2</v>
      </c>
      <c r="H35" s="2">
        <f>G$39*$M35</f>
        <v>5.011452000000001E-2</v>
      </c>
      <c r="I35" s="2">
        <v>1.6899999999999998E-2</v>
      </c>
      <c r="J35" s="2">
        <f>I$39*$M35</f>
        <v>2.0723759999999997E-2</v>
      </c>
      <c r="K35" s="2">
        <v>2.1499999999999998E-2</v>
      </c>
      <c r="L35" s="2">
        <f>K$39*$M35</f>
        <v>4.1242079999999993E-2</v>
      </c>
      <c r="M35" s="2">
        <f t="shared" ref="M35:M38" si="10">C35+E35+G35+I35+K35</f>
        <v>0.12839999999999999</v>
      </c>
    </row>
    <row r="36" spans="2:13" x14ac:dyDescent="0.35">
      <c r="B36" t="s">
        <v>34</v>
      </c>
      <c r="C36" s="2">
        <v>5.7999999999999996E-3</v>
      </c>
      <c r="D36" s="2">
        <f t="shared" ref="D36:F37" si="11">C$39*$M36</f>
        <v>1.3359960000000004E-2</v>
      </c>
      <c r="E36" s="2">
        <v>3.1199999999999999E-2</v>
      </c>
      <c r="F36" s="2">
        <f t="shared" si="11"/>
        <v>3.7632559999999995E-2</v>
      </c>
      <c r="G36" s="29">
        <v>0.20930000000000001</v>
      </c>
      <c r="H36" s="30">
        <f t="shared" ref="H36" si="12">G$39*$M36</f>
        <v>0.15658836000000004</v>
      </c>
      <c r="I36" s="2">
        <v>6.3500000000000001E-2</v>
      </c>
      <c r="J36" s="2">
        <f t="shared" ref="J36" si="13">I$39*$M36</f>
        <v>6.4753679999999994E-2</v>
      </c>
      <c r="K36" s="2">
        <v>9.1399999999999995E-2</v>
      </c>
      <c r="L36" s="2">
        <f t="shared" ref="L36" si="14">K$39*$M36</f>
        <v>0.12886544</v>
      </c>
      <c r="M36" s="2">
        <f t="shared" si="10"/>
        <v>0.4012</v>
      </c>
    </row>
    <row r="37" spans="2:13" x14ac:dyDescent="0.35">
      <c r="B37" t="s">
        <v>35</v>
      </c>
      <c r="C37" s="2">
        <v>5.9999999999999995E-4</v>
      </c>
      <c r="D37" s="2">
        <f t="shared" si="11"/>
        <v>3.7629000000000009E-3</v>
      </c>
      <c r="E37" s="2">
        <v>6.1000000000000004E-3</v>
      </c>
      <c r="F37" s="2">
        <f t="shared" si="11"/>
        <v>1.0599399999999998E-2</v>
      </c>
      <c r="G37" s="2">
        <v>4.6100000000000002E-2</v>
      </c>
      <c r="H37" s="2">
        <f t="shared" ref="H37" si="15">G$39*$M37</f>
        <v>4.4103900000000008E-2</v>
      </c>
      <c r="I37" s="29">
        <v>2.76E-2</v>
      </c>
      <c r="J37" s="30">
        <f t="shared" ref="J37" si="16">I$39*$M37</f>
        <v>1.8238199999999996E-2</v>
      </c>
      <c r="K37" s="2">
        <v>3.2599999999999997E-2</v>
      </c>
      <c r="L37" s="2">
        <f t="shared" ref="L37" si="17">K$39*$M37</f>
        <v>3.6295599999999997E-2</v>
      </c>
      <c r="M37" s="2">
        <f t="shared" si="10"/>
        <v>0.11299999999999999</v>
      </c>
    </row>
    <row r="38" spans="2:13" x14ac:dyDescent="0.35">
      <c r="B38" t="s">
        <v>37</v>
      </c>
      <c r="C38" s="2">
        <v>1E-4</v>
      </c>
      <c r="D38" s="2">
        <f>C$39*$M38</f>
        <v>1.0213110000000003E-2</v>
      </c>
      <c r="E38" s="2">
        <v>1.9199999999999998E-2</v>
      </c>
      <c r="F38" s="2">
        <f>E$39*$M38</f>
        <v>2.8768459999999996E-2</v>
      </c>
      <c r="G38" s="2">
        <v>6.3200000000000006E-2</v>
      </c>
      <c r="H38" s="2">
        <f>G$39*$M38</f>
        <v>0.11970501000000001</v>
      </c>
      <c r="I38" s="2">
        <v>4.9099999999999998E-2</v>
      </c>
      <c r="J38" s="2">
        <f>I$39*$M38</f>
        <v>4.9501379999999991E-2</v>
      </c>
      <c r="K38" s="29">
        <v>0.17510000000000001</v>
      </c>
      <c r="L38" s="30">
        <f>K$39*$M38</f>
        <v>9.8512039999999981E-2</v>
      </c>
      <c r="M38" s="2">
        <f t="shared" si="10"/>
        <v>0.30669999999999997</v>
      </c>
    </row>
    <row r="39" spans="2:13" x14ac:dyDescent="0.35">
      <c r="B39" s="7" t="s">
        <v>60</v>
      </c>
      <c r="C39" s="22">
        <f>SUM(C34:C38)</f>
        <v>3.330000000000001E-2</v>
      </c>
      <c r="D39" s="22"/>
      <c r="E39" s="22">
        <f>SUM(E34:E38)</f>
        <v>9.3799999999999994E-2</v>
      </c>
      <c r="F39" s="22"/>
      <c r="G39" s="22">
        <f>SUM(G34:G38)</f>
        <v>0.39030000000000009</v>
      </c>
      <c r="H39" s="22"/>
      <c r="I39" s="22">
        <f>SUM(I34:I38)</f>
        <v>0.16139999999999999</v>
      </c>
      <c r="J39" s="22"/>
      <c r="K39" s="22">
        <f>SUM(K34:K38)</f>
        <v>0.32119999999999999</v>
      </c>
      <c r="L39" s="22"/>
      <c r="M39" s="10">
        <f>SUM(C39:L39)</f>
        <v>1</v>
      </c>
    </row>
    <row r="42" spans="2:13" x14ac:dyDescent="0.35">
      <c r="B42" s="2">
        <f>(C34+E35+G36+I37+K38)/(D34+F35+H36+J37+L38)</f>
        <v>1.6278212593038452</v>
      </c>
    </row>
    <row r="43" spans="2:13" x14ac:dyDescent="0.35">
      <c r="B43" s="2">
        <f>(C27+E28+G29+I30+K31)/(D27+F28+H29+J30+L31)</f>
        <v>1.9104563677302435</v>
      </c>
    </row>
  </sheetData>
  <mergeCells count="38">
    <mergeCell ref="C39:D39"/>
    <mergeCell ref="E39:F39"/>
    <mergeCell ref="G39:H39"/>
    <mergeCell ref="I39:J39"/>
    <mergeCell ref="K39:L39"/>
    <mergeCell ref="B3:M3"/>
    <mergeCell ref="B33:M33"/>
    <mergeCell ref="B24:M24"/>
    <mergeCell ref="B25:B26"/>
    <mergeCell ref="C25:L25"/>
    <mergeCell ref="C26:D26"/>
    <mergeCell ref="E26:F26"/>
    <mergeCell ref="G26:H26"/>
    <mergeCell ref="I26:J26"/>
    <mergeCell ref="K26:L26"/>
    <mergeCell ref="C32:D32"/>
    <mergeCell ref="E32:F32"/>
    <mergeCell ref="G32:H32"/>
    <mergeCell ref="I32:J32"/>
    <mergeCell ref="K32:L32"/>
    <mergeCell ref="B12:M12"/>
    <mergeCell ref="B4:B5"/>
    <mergeCell ref="C4:L4"/>
    <mergeCell ref="C5:D5"/>
    <mergeCell ref="E5:F5"/>
    <mergeCell ref="G5:H5"/>
    <mergeCell ref="I5:J5"/>
    <mergeCell ref="K5:L5"/>
    <mergeCell ref="C11:D11"/>
    <mergeCell ref="E11:F11"/>
    <mergeCell ref="G11:H11"/>
    <mergeCell ref="I11:J11"/>
    <mergeCell ref="K11:L11"/>
    <mergeCell ref="C18:D18"/>
    <mergeCell ref="E18:F18"/>
    <mergeCell ref="G18:H18"/>
    <mergeCell ref="I18:J18"/>
    <mergeCell ref="K18:L1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3974C-1154-4A77-B635-E219D5F19022}">
  <dimension ref="D3:I9"/>
  <sheetViews>
    <sheetView workbookViewId="0">
      <selection activeCell="D3" sqref="D3:I9"/>
    </sheetView>
  </sheetViews>
  <sheetFormatPr defaultRowHeight="14.5" x14ac:dyDescent="0.35"/>
  <sheetData>
    <row r="3" spans="4:9" x14ac:dyDescent="0.35">
      <c r="D3" s="33" t="s">
        <v>62</v>
      </c>
      <c r="E3" s="36" t="s">
        <v>61</v>
      </c>
      <c r="F3" s="36"/>
      <c r="G3" s="36"/>
      <c r="H3" s="36"/>
      <c r="I3" s="36"/>
    </row>
    <row r="4" spans="4:9" x14ac:dyDescent="0.35">
      <c r="D4" s="23"/>
      <c r="E4" s="16" t="s">
        <v>58</v>
      </c>
      <c r="F4" s="16" t="s">
        <v>36</v>
      </c>
      <c r="G4" s="16" t="s">
        <v>34</v>
      </c>
      <c r="H4" s="16" t="s">
        <v>35</v>
      </c>
      <c r="I4" s="16" t="s">
        <v>37</v>
      </c>
    </row>
    <row r="5" spans="4:9" x14ac:dyDescent="0.35">
      <c r="D5" t="s">
        <v>58</v>
      </c>
      <c r="E5" s="1">
        <v>0</v>
      </c>
      <c r="F5" s="1">
        <v>5.5099</v>
      </c>
      <c r="G5" s="1">
        <v>1.1158999999999999</v>
      </c>
      <c r="H5" s="1">
        <v>0.4955</v>
      </c>
      <c r="I5" s="1">
        <v>-0.87760000000000005</v>
      </c>
    </row>
    <row r="6" spans="4:9" x14ac:dyDescent="0.35">
      <c r="D6" t="s">
        <v>36</v>
      </c>
      <c r="E6" s="1">
        <v>1.8823000000000001</v>
      </c>
      <c r="F6" s="1">
        <v>0</v>
      </c>
      <c r="G6" s="1">
        <v>4.4866000000000001</v>
      </c>
      <c r="H6" s="1">
        <v>1.6646000000000001</v>
      </c>
      <c r="I6" s="1">
        <v>1.1535</v>
      </c>
    </row>
    <row r="7" spans="4:9" x14ac:dyDescent="0.35">
      <c r="D7" t="s">
        <v>34</v>
      </c>
      <c r="E7" s="1">
        <v>0.89829999999999999</v>
      </c>
      <c r="F7" s="1">
        <v>1.2808999999999999</v>
      </c>
      <c r="G7" s="1">
        <v>0</v>
      </c>
      <c r="H7" s="1">
        <v>5.4318999999999997</v>
      </c>
      <c r="I7" s="1">
        <v>1.7264999999999999</v>
      </c>
    </row>
    <row r="8" spans="4:9" x14ac:dyDescent="0.35">
      <c r="D8" t="s">
        <v>35</v>
      </c>
      <c r="E8" s="1">
        <v>7.0900000000000005E-2</v>
      </c>
      <c r="F8" s="1">
        <v>0.73470000000000002</v>
      </c>
      <c r="G8" s="1">
        <v>2.3794</v>
      </c>
      <c r="H8" s="1">
        <v>0</v>
      </c>
      <c r="I8" s="1">
        <v>5.8197999999999999</v>
      </c>
    </row>
    <row r="9" spans="4:9" x14ac:dyDescent="0.35">
      <c r="D9" s="34" t="s">
        <v>37</v>
      </c>
      <c r="E9" s="35">
        <v>-1.4576</v>
      </c>
      <c r="F9" s="35">
        <v>0.67549999999999999</v>
      </c>
      <c r="G9" s="35">
        <v>0.44159999999999999</v>
      </c>
      <c r="H9" s="35">
        <v>4.4439000000000002</v>
      </c>
      <c r="I9" s="35">
        <v>0</v>
      </c>
    </row>
  </sheetData>
  <mergeCells count="2">
    <mergeCell ref="E3:I3"/>
    <mergeCell ref="D3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P43"/>
  <sheetViews>
    <sheetView topLeftCell="E3" workbookViewId="0">
      <selection activeCell="L4" sqref="L4:P15"/>
    </sheetView>
  </sheetViews>
  <sheetFormatPr defaultColWidth="10.90625" defaultRowHeight="14.5" x14ac:dyDescent="0.35"/>
  <cols>
    <col min="2" max="2" width="27.1796875" bestFit="1" customWidth="1"/>
    <col min="7" max="7" width="27.1796875" bestFit="1" customWidth="1"/>
    <col min="12" max="12" width="27.1796875" bestFit="1" customWidth="1"/>
  </cols>
  <sheetData>
    <row r="4" spans="2:16" x14ac:dyDescent="0.35">
      <c r="B4" t="s">
        <v>41</v>
      </c>
      <c r="C4" t="s">
        <v>63</v>
      </c>
      <c r="D4" t="s">
        <v>64</v>
      </c>
      <c r="E4" t="s">
        <v>65</v>
      </c>
      <c r="G4" t="s">
        <v>41</v>
      </c>
      <c r="H4" t="s">
        <v>63</v>
      </c>
      <c r="I4" t="s">
        <v>64</v>
      </c>
      <c r="J4" t="s">
        <v>65</v>
      </c>
      <c r="L4" s="14" t="s">
        <v>41</v>
      </c>
      <c r="M4" s="14" t="s">
        <v>64</v>
      </c>
      <c r="N4" s="14" t="s">
        <v>70</v>
      </c>
      <c r="O4" s="14" t="s">
        <v>71</v>
      </c>
      <c r="P4" s="14" t="s">
        <v>72</v>
      </c>
    </row>
    <row r="6" spans="2:16" x14ac:dyDescent="0.35">
      <c r="B6" t="s">
        <v>44</v>
      </c>
      <c r="C6">
        <v>0.1047</v>
      </c>
      <c r="D6" s="2">
        <v>0.1053</v>
      </c>
      <c r="E6">
        <f>C6-D6</f>
        <v>-6.0000000000000331E-4</v>
      </c>
      <c r="G6" t="s">
        <v>44</v>
      </c>
      <c r="H6">
        <f>C6*118</f>
        <v>12.3546</v>
      </c>
      <c r="I6">
        <f>D6*118</f>
        <v>12.4254</v>
      </c>
      <c r="J6">
        <f>H6-I6</f>
        <v>-7.0800000000000196E-2</v>
      </c>
      <c r="L6" t="s">
        <v>44</v>
      </c>
      <c r="M6" s="1">
        <v>12.4254</v>
      </c>
      <c r="N6" s="1">
        <v>12.3546</v>
      </c>
      <c r="O6" s="1">
        <v>12.507999999999999</v>
      </c>
      <c r="P6" s="1">
        <v>9.4753999999999987</v>
      </c>
    </row>
    <row r="7" spans="2:16" x14ac:dyDescent="0.35">
      <c r="B7" t="s">
        <v>45</v>
      </c>
      <c r="C7">
        <v>0.30599999999999999</v>
      </c>
      <c r="D7" s="2">
        <v>0.22259999999999999</v>
      </c>
      <c r="E7">
        <f t="shared" ref="E7:E15" si="0">C7-D7</f>
        <v>8.3400000000000002E-2</v>
      </c>
      <c r="G7" t="s">
        <v>45</v>
      </c>
      <c r="H7">
        <f t="shared" ref="H7:I11" si="1">C7*118</f>
        <v>36.107999999999997</v>
      </c>
      <c r="I7">
        <f t="shared" si="1"/>
        <v>26.2668</v>
      </c>
      <c r="J7">
        <f t="shared" ref="J7:J15" si="2">H7-I7</f>
        <v>9.8411999999999971</v>
      </c>
      <c r="L7" s="27" t="s">
        <v>45</v>
      </c>
      <c r="M7" s="28">
        <v>26.2668</v>
      </c>
      <c r="N7" s="28">
        <v>36.107999999999997</v>
      </c>
      <c r="O7" s="28">
        <v>20.838799999999999</v>
      </c>
      <c r="P7" s="28">
        <v>25.192999999999998</v>
      </c>
    </row>
    <row r="8" spans="2:16" x14ac:dyDescent="0.35">
      <c r="B8" t="s">
        <v>46</v>
      </c>
      <c r="C8">
        <v>0.58930000000000005</v>
      </c>
      <c r="D8" s="2">
        <v>0.67200000000000004</v>
      </c>
      <c r="E8">
        <f t="shared" si="0"/>
        <v>-8.2699999999999996E-2</v>
      </c>
      <c r="G8" t="s">
        <v>46</v>
      </c>
      <c r="H8">
        <f t="shared" si="1"/>
        <v>69.537400000000005</v>
      </c>
      <c r="I8">
        <f t="shared" si="1"/>
        <v>79.296000000000006</v>
      </c>
      <c r="J8">
        <f t="shared" si="2"/>
        <v>-9.7586000000000013</v>
      </c>
      <c r="L8" t="s">
        <v>46</v>
      </c>
      <c r="M8" s="1">
        <v>79.296000000000006</v>
      </c>
      <c r="N8" s="1">
        <v>69.537400000000005</v>
      </c>
      <c r="O8" s="1">
        <v>84.641400000000004</v>
      </c>
      <c r="P8" s="1">
        <v>83.331600000000009</v>
      </c>
    </row>
    <row r="9" spans="2:16" x14ac:dyDescent="0.35">
      <c r="B9" t="s">
        <v>47</v>
      </c>
      <c r="C9">
        <v>2.69E-2</v>
      </c>
      <c r="D9" s="2">
        <v>2.6499999999999999E-2</v>
      </c>
      <c r="E9">
        <f t="shared" si="0"/>
        <v>4.0000000000000105E-4</v>
      </c>
      <c r="G9" t="s">
        <v>47</v>
      </c>
      <c r="H9">
        <f t="shared" si="1"/>
        <v>3.1741999999999999</v>
      </c>
      <c r="I9">
        <f t="shared" si="1"/>
        <v>3.1269999999999998</v>
      </c>
      <c r="J9">
        <f t="shared" si="2"/>
        <v>4.7200000000000131E-2</v>
      </c>
      <c r="L9" t="s">
        <v>47</v>
      </c>
      <c r="M9" s="1">
        <v>3.1269999999999998</v>
      </c>
      <c r="N9" s="1">
        <v>3.1741999999999999</v>
      </c>
      <c r="O9" s="1">
        <v>3.0916000000000001</v>
      </c>
      <c r="P9" s="1">
        <v>5.31</v>
      </c>
    </row>
    <row r="10" spans="2:16" x14ac:dyDescent="0.35">
      <c r="B10" t="s">
        <v>48</v>
      </c>
      <c r="C10">
        <v>0.38400000000000001</v>
      </c>
      <c r="D10" s="2">
        <v>0.4491</v>
      </c>
      <c r="E10">
        <f t="shared" si="0"/>
        <v>-6.5099999999999991E-2</v>
      </c>
      <c r="G10" t="s">
        <v>48</v>
      </c>
      <c r="H10">
        <f t="shared" si="1"/>
        <v>45.311999999999998</v>
      </c>
      <c r="I10">
        <f t="shared" si="1"/>
        <v>52.9938</v>
      </c>
      <c r="J10">
        <f t="shared" si="2"/>
        <v>-7.6818000000000026</v>
      </c>
      <c r="L10" t="s">
        <v>48</v>
      </c>
      <c r="M10" s="1">
        <v>52.9938</v>
      </c>
      <c r="N10" s="1">
        <v>45.311999999999998</v>
      </c>
      <c r="O10" s="1">
        <v>56.994</v>
      </c>
      <c r="P10" s="1">
        <v>55.035199999999996</v>
      </c>
    </row>
    <row r="11" spans="2:16" x14ac:dyDescent="0.35">
      <c r="B11" t="s">
        <v>49</v>
      </c>
      <c r="C11">
        <v>0.58930000000000005</v>
      </c>
      <c r="D11" s="2">
        <v>0.52449999999999997</v>
      </c>
      <c r="E11">
        <f t="shared" si="0"/>
        <v>6.480000000000008E-2</v>
      </c>
      <c r="G11" t="s">
        <v>49</v>
      </c>
      <c r="H11">
        <f t="shared" si="1"/>
        <v>69.537400000000005</v>
      </c>
      <c r="I11">
        <f t="shared" si="1"/>
        <v>61.890999999999998</v>
      </c>
      <c r="J11">
        <f t="shared" si="2"/>
        <v>7.646400000000007</v>
      </c>
      <c r="L11" t="s">
        <v>49</v>
      </c>
      <c r="M11" s="1">
        <v>61.890999999999998</v>
      </c>
      <c r="N11" s="1">
        <v>69.537400000000005</v>
      </c>
      <c r="O11" s="1">
        <v>57.914400000000001</v>
      </c>
      <c r="P11" s="1">
        <v>57.654799999999994</v>
      </c>
    </row>
    <row r="12" spans="2:16" x14ac:dyDescent="0.35">
      <c r="M12" s="1"/>
      <c r="N12" s="1"/>
      <c r="O12" s="1"/>
      <c r="P12" s="1"/>
    </row>
    <row r="13" spans="2:16" x14ac:dyDescent="0.35">
      <c r="B13" t="s">
        <v>66</v>
      </c>
      <c r="C13">
        <v>1.6226</v>
      </c>
      <c r="D13" s="2">
        <v>1.6278212593038452</v>
      </c>
      <c r="E13">
        <f t="shared" si="0"/>
        <v>-5.2212593038452049E-3</v>
      </c>
      <c r="G13" t="s">
        <v>66</v>
      </c>
      <c r="H13">
        <v>1.6226</v>
      </c>
      <c r="I13" s="2">
        <v>1.6278212593038452</v>
      </c>
      <c r="J13">
        <f t="shared" si="2"/>
        <v>-5.2212593038452049E-3</v>
      </c>
      <c r="L13" s="27" t="s">
        <v>66</v>
      </c>
      <c r="M13" s="28">
        <v>1.6278212593038452</v>
      </c>
      <c r="N13" s="28">
        <v>1.6226</v>
      </c>
      <c r="O13" s="28">
        <v>1.6354</v>
      </c>
      <c r="P13" s="28">
        <v>1.6447000000000001</v>
      </c>
    </row>
    <row r="14" spans="2:16" x14ac:dyDescent="0.35">
      <c r="M14" s="1"/>
      <c r="N14" s="1"/>
      <c r="O14" s="1"/>
      <c r="P14" s="1"/>
    </row>
    <row r="15" spans="2:16" x14ac:dyDescent="0.35">
      <c r="B15" t="s">
        <v>67</v>
      </c>
      <c r="C15">
        <v>0.43519999999999998</v>
      </c>
      <c r="D15" s="2">
        <v>0.51900000000000002</v>
      </c>
      <c r="E15">
        <f t="shared" si="0"/>
        <v>-8.3800000000000041E-2</v>
      </c>
      <c r="G15" t="s">
        <v>67</v>
      </c>
      <c r="H15">
        <v>0.43519999999999998</v>
      </c>
      <c r="I15" s="2">
        <v>0.51900000000000002</v>
      </c>
      <c r="J15">
        <f t="shared" si="2"/>
        <v>-8.3800000000000041E-2</v>
      </c>
      <c r="L15" s="31" t="s">
        <v>67</v>
      </c>
      <c r="M15" s="32">
        <v>0.51900000000000002</v>
      </c>
      <c r="N15" s="32">
        <v>0.43519999999999998</v>
      </c>
      <c r="O15" s="32">
        <v>0.56279999999999997</v>
      </c>
      <c r="P15" s="32">
        <v>0.62519999999999998</v>
      </c>
    </row>
    <row r="18" spans="2:10" x14ac:dyDescent="0.35">
      <c r="B18" t="s">
        <v>41</v>
      </c>
      <c r="C18" t="s">
        <v>68</v>
      </c>
      <c r="D18" t="s">
        <v>64</v>
      </c>
      <c r="E18" t="s">
        <v>65</v>
      </c>
      <c r="G18" t="s">
        <v>41</v>
      </c>
      <c r="H18" t="s">
        <v>68</v>
      </c>
      <c r="I18" t="s">
        <v>64</v>
      </c>
      <c r="J18" t="s">
        <v>65</v>
      </c>
    </row>
    <row r="20" spans="2:10" x14ac:dyDescent="0.35">
      <c r="B20" t="s">
        <v>44</v>
      </c>
      <c r="C20">
        <v>0.106</v>
      </c>
      <c r="D20" s="2">
        <v>0.1053</v>
      </c>
      <c r="E20">
        <f>C20-D20</f>
        <v>6.999999999999923E-4</v>
      </c>
      <c r="G20" t="s">
        <v>44</v>
      </c>
      <c r="H20">
        <f>C20*118</f>
        <v>12.507999999999999</v>
      </c>
      <c r="I20">
        <f>D20*118</f>
        <v>12.4254</v>
      </c>
      <c r="J20">
        <f>H20-I20</f>
        <v>8.2599999999999341E-2</v>
      </c>
    </row>
    <row r="21" spans="2:10" x14ac:dyDescent="0.35">
      <c r="B21" t="s">
        <v>45</v>
      </c>
      <c r="C21">
        <v>0.17660000000000001</v>
      </c>
      <c r="D21" s="2">
        <v>0.22259999999999999</v>
      </c>
      <c r="E21">
        <f t="shared" ref="E21:E29" si="3">C21-D21</f>
        <v>-4.5999999999999985E-2</v>
      </c>
      <c r="G21" t="s">
        <v>45</v>
      </c>
      <c r="H21">
        <f t="shared" ref="H21:H25" si="4">C21*118</f>
        <v>20.838799999999999</v>
      </c>
      <c r="I21">
        <f t="shared" ref="I21:I25" si="5">D21*118</f>
        <v>26.2668</v>
      </c>
      <c r="J21">
        <f t="shared" ref="J21:J25" si="6">H21-I21</f>
        <v>-5.4280000000000008</v>
      </c>
    </row>
    <row r="22" spans="2:10" x14ac:dyDescent="0.35">
      <c r="B22" t="s">
        <v>46</v>
      </c>
      <c r="C22">
        <v>0.71730000000000005</v>
      </c>
      <c r="D22" s="2">
        <v>0.67200000000000004</v>
      </c>
      <c r="E22">
        <f t="shared" si="3"/>
        <v>4.5300000000000007E-2</v>
      </c>
      <c r="G22" t="s">
        <v>46</v>
      </c>
      <c r="H22">
        <f t="shared" si="4"/>
        <v>84.641400000000004</v>
      </c>
      <c r="I22">
        <f t="shared" si="5"/>
        <v>79.296000000000006</v>
      </c>
      <c r="J22">
        <f t="shared" si="6"/>
        <v>5.3453999999999979</v>
      </c>
    </row>
    <row r="23" spans="2:10" x14ac:dyDescent="0.35">
      <c r="B23" t="s">
        <v>47</v>
      </c>
      <c r="C23">
        <v>2.6200000000000001E-2</v>
      </c>
      <c r="D23" s="2">
        <v>2.6499999999999999E-2</v>
      </c>
      <c r="E23">
        <f t="shared" si="3"/>
        <v>-2.9999999999999818E-4</v>
      </c>
      <c r="G23" t="s">
        <v>47</v>
      </c>
      <c r="H23">
        <f t="shared" si="4"/>
        <v>3.0916000000000001</v>
      </c>
      <c r="I23">
        <f t="shared" si="5"/>
        <v>3.1269999999999998</v>
      </c>
      <c r="J23">
        <f t="shared" si="6"/>
        <v>-3.5399999999999654E-2</v>
      </c>
    </row>
    <row r="24" spans="2:10" x14ac:dyDescent="0.35">
      <c r="B24" t="s">
        <v>48</v>
      </c>
      <c r="C24">
        <v>0.48299999999999998</v>
      </c>
      <c r="D24" s="2">
        <v>0.4491</v>
      </c>
      <c r="E24">
        <f t="shared" si="3"/>
        <v>3.3899999999999986E-2</v>
      </c>
      <c r="G24" t="s">
        <v>48</v>
      </c>
      <c r="H24">
        <f t="shared" si="4"/>
        <v>56.994</v>
      </c>
      <c r="I24">
        <f t="shared" si="5"/>
        <v>52.9938</v>
      </c>
      <c r="J24">
        <f t="shared" si="6"/>
        <v>4.0001999999999995</v>
      </c>
    </row>
    <row r="25" spans="2:10" x14ac:dyDescent="0.35">
      <c r="B25" t="s">
        <v>49</v>
      </c>
      <c r="C25">
        <v>0.49080000000000001</v>
      </c>
      <c r="D25" s="2">
        <v>0.52449999999999997</v>
      </c>
      <c r="E25">
        <f t="shared" si="3"/>
        <v>-3.3699999999999952E-2</v>
      </c>
      <c r="G25" t="s">
        <v>49</v>
      </c>
      <c r="H25">
        <f t="shared" si="4"/>
        <v>57.914400000000001</v>
      </c>
      <c r="I25">
        <f t="shared" si="5"/>
        <v>61.890999999999998</v>
      </c>
      <c r="J25">
        <f t="shared" si="6"/>
        <v>-3.9765999999999977</v>
      </c>
    </row>
    <row r="27" spans="2:10" x14ac:dyDescent="0.35">
      <c r="B27" t="s">
        <v>66</v>
      </c>
      <c r="C27">
        <v>1.6354</v>
      </c>
      <c r="D27" s="2">
        <v>1.6278212593038452</v>
      </c>
      <c r="E27">
        <f t="shared" si="3"/>
        <v>7.5787406961547177E-3</v>
      </c>
      <c r="G27" t="s">
        <v>66</v>
      </c>
      <c r="H27">
        <v>1.6354</v>
      </c>
      <c r="I27" s="2">
        <v>1.6278212593038452</v>
      </c>
      <c r="J27">
        <f t="shared" ref="J27" si="7">H27-I27</f>
        <v>7.5787406961547177E-3</v>
      </c>
    </row>
    <row r="29" spans="2:10" x14ac:dyDescent="0.35">
      <c r="B29" t="s">
        <v>67</v>
      </c>
      <c r="C29">
        <v>0.56279999999999997</v>
      </c>
      <c r="D29" s="2">
        <v>0.51900000000000002</v>
      </c>
      <c r="E29">
        <f t="shared" si="3"/>
        <v>4.379999999999995E-2</v>
      </c>
      <c r="G29" t="s">
        <v>67</v>
      </c>
      <c r="H29">
        <v>0.56279999999999997</v>
      </c>
      <c r="I29" s="2">
        <v>0.51900000000000002</v>
      </c>
      <c r="J29">
        <f t="shared" ref="J29" si="8">H29-I29</f>
        <v>4.379999999999995E-2</v>
      </c>
    </row>
    <row r="32" spans="2:10" x14ac:dyDescent="0.35">
      <c r="B32" t="s">
        <v>41</v>
      </c>
      <c r="C32" t="s">
        <v>69</v>
      </c>
      <c r="D32" t="s">
        <v>64</v>
      </c>
      <c r="E32" t="s">
        <v>65</v>
      </c>
      <c r="G32" t="s">
        <v>41</v>
      </c>
      <c r="H32" t="s">
        <v>69</v>
      </c>
      <c r="I32" t="s">
        <v>64</v>
      </c>
      <c r="J32" t="s">
        <v>65</v>
      </c>
    </row>
    <row r="34" spans="2:10" x14ac:dyDescent="0.35">
      <c r="B34" t="s">
        <v>44</v>
      </c>
      <c r="C34">
        <v>8.0299999999999996E-2</v>
      </c>
      <c r="D34" s="2">
        <v>0.1053</v>
      </c>
      <c r="E34">
        <f>C34-D34</f>
        <v>-2.5000000000000008E-2</v>
      </c>
      <c r="G34" t="s">
        <v>44</v>
      </c>
      <c r="H34">
        <f>C34*118</f>
        <v>9.4753999999999987</v>
      </c>
      <c r="I34">
        <f>D34*118</f>
        <v>12.4254</v>
      </c>
      <c r="J34">
        <f>H34-I34</f>
        <v>-2.9500000000000011</v>
      </c>
    </row>
    <row r="35" spans="2:10" x14ac:dyDescent="0.35">
      <c r="B35" t="s">
        <v>45</v>
      </c>
      <c r="C35">
        <v>0.2135</v>
      </c>
      <c r="D35" s="2">
        <v>0.22259999999999999</v>
      </c>
      <c r="E35">
        <f t="shared" ref="E35:E39" si="9">C35-D35</f>
        <v>-9.099999999999997E-3</v>
      </c>
      <c r="G35" t="s">
        <v>45</v>
      </c>
      <c r="H35">
        <f t="shared" ref="H35:H39" si="10">C35*118</f>
        <v>25.192999999999998</v>
      </c>
      <c r="I35">
        <f t="shared" ref="I35:I39" si="11">D35*118</f>
        <v>26.2668</v>
      </c>
      <c r="J35">
        <f t="shared" ref="J35:J39" si="12">H35-I35</f>
        <v>-1.0738000000000021</v>
      </c>
    </row>
    <row r="36" spans="2:10" x14ac:dyDescent="0.35">
      <c r="B36" t="s">
        <v>46</v>
      </c>
      <c r="C36">
        <v>0.70620000000000005</v>
      </c>
      <c r="D36" s="2">
        <v>0.67200000000000004</v>
      </c>
      <c r="E36">
        <f t="shared" si="9"/>
        <v>3.4200000000000008E-2</v>
      </c>
      <c r="G36" t="s">
        <v>46</v>
      </c>
      <c r="H36">
        <f t="shared" si="10"/>
        <v>83.331600000000009</v>
      </c>
      <c r="I36">
        <f t="shared" si="11"/>
        <v>79.296000000000006</v>
      </c>
      <c r="J36">
        <f t="shared" si="12"/>
        <v>4.0356000000000023</v>
      </c>
    </row>
    <row r="37" spans="2:10" x14ac:dyDescent="0.35">
      <c r="B37" t="s">
        <v>47</v>
      </c>
      <c r="C37">
        <v>4.4999999999999998E-2</v>
      </c>
      <c r="D37" s="2">
        <v>2.6499999999999999E-2</v>
      </c>
      <c r="E37">
        <f t="shared" si="9"/>
        <v>1.8499999999999999E-2</v>
      </c>
      <c r="G37" t="s">
        <v>47</v>
      </c>
      <c r="H37">
        <f t="shared" si="10"/>
        <v>5.31</v>
      </c>
      <c r="I37">
        <f t="shared" si="11"/>
        <v>3.1269999999999998</v>
      </c>
      <c r="J37">
        <f t="shared" si="12"/>
        <v>2.1829999999999998</v>
      </c>
    </row>
    <row r="38" spans="2:10" x14ac:dyDescent="0.35">
      <c r="B38" t="s">
        <v>48</v>
      </c>
      <c r="C38">
        <v>0.46639999999999998</v>
      </c>
      <c r="D38" s="2">
        <v>0.4491</v>
      </c>
      <c r="E38">
        <f t="shared" si="9"/>
        <v>1.7299999999999982E-2</v>
      </c>
      <c r="G38" t="s">
        <v>48</v>
      </c>
      <c r="H38">
        <f t="shared" si="10"/>
        <v>55.035199999999996</v>
      </c>
      <c r="I38">
        <f t="shared" si="11"/>
        <v>52.9938</v>
      </c>
      <c r="J38">
        <f t="shared" si="12"/>
        <v>2.0413999999999959</v>
      </c>
    </row>
    <row r="39" spans="2:10" x14ac:dyDescent="0.35">
      <c r="B39" t="s">
        <v>49</v>
      </c>
      <c r="C39">
        <v>0.48859999999999998</v>
      </c>
      <c r="D39" s="2">
        <v>0.52449999999999997</v>
      </c>
      <c r="E39">
        <f t="shared" si="9"/>
        <v>-3.5899999999999987E-2</v>
      </c>
      <c r="G39" t="s">
        <v>49</v>
      </c>
      <c r="H39">
        <f t="shared" si="10"/>
        <v>57.654799999999994</v>
      </c>
      <c r="I39">
        <f t="shared" si="11"/>
        <v>61.890999999999998</v>
      </c>
      <c r="J39">
        <f t="shared" si="12"/>
        <v>-4.2362000000000037</v>
      </c>
    </row>
    <row r="41" spans="2:10" x14ac:dyDescent="0.35">
      <c r="B41" t="s">
        <v>66</v>
      </c>
      <c r="C41">
        <v>1.6447000000000001</v>
      </c>
      <c r="D41" s="2">
        <v>1.6278212593038452</v>
      </c>
      <c r="E41">
        <f t="shared" ref="E41" si="13">C41-D41</f>
        <v>1.6878740696154804E-2</v>
      </c>
      <c r="G41" t="s">
        <v>66</v>
      </c>
      <c r="H41">
        <v>1.6447000000000001</v>
      </c>
      <c r="I41" s="2">
        <v>1.6278212593038452</v>
      </c>
      <c r="J41">
        <f t="shared" ref="J41" si="14">H41-I41</f>
        <v>1.6878740696154804E-2</v>
      </c>
    </row>
    <row r="43" spans="2:10" x14ac:dyDescent="0.35">
      <c r="B43" t="s">
        <v>67</v>
      </c>
      <c r="C43">
        <v>0.62519999999999998</v>
      </c>
      <c r="D43" s="2">
        <v>0.51900000000000002</v>
      </c>
      <c r="E43">
        <f t="shared" ref="E43" si="15">C43-D43</f>
        <v>0.10619999999999996</v>
      </c>
      <c r="G43" t="s">
        <v>67</v>
      </c>
      <c r="H43">
        <v>0.62519999999999998</v>
      </c>
      <c r="I43" s="2">
        <v>0.51900000000000002</v>
      </c>
      <c r="J43">
        <f t="shared" ref="J43" si="16">H43-I43</f>
        <v>0.10619999999999996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7"/>
  <sheetViews>
    <sheetView workbookViewId="0">
      <selection activeCell="B2" sqref="B2:B7"/>
    </sheetView>
  </sheetViews>
  <sheetFormatPr defaultColWidth="10.90625" defaultRowHeight="14.5" x14ac:dyDescent="0.35"/>
  <sheetData>
    <row r="2" spans="2:7" x14ac:dyDescent="0.35">
      <c r="B2" s="14" t="s">
        <v>57</v>
      </c>
      <c r="C2" s="14">
        <v>1990</v>
      </c>
      <c r="D2" s="14">
        <v>2010</v>
      </c>
      <c r="E2" s="14" t="s">
        <v>70</v>
      </c>
      <c r="F2" s="14" t="s">
        <v>71</v>
      </c>
      <c r="G2" s="14" t="s">
        <v>72</v>
      </c>
    </row>
    <row r="3" spans="2:7" x14ac:dyDescent="0.35">
      <c r="B3" t="s">
        <v>58</v>
      </c>
      <c r="C3" s="2">
        <v>0.12640000000000001</v>
      </c>
      <c r="D3" s="2">
        <v>9.5100000000000004E-2</v>
      </c>
      <c r="E3" s="2">
        <v>8.4199999999999997E-2</v>
      </c>
      <c r="F3" s="2">
        <v>0.1076</v>
      </c>
      <c r="G3" s="2">
        <v>0.11899999999999999</v>
      </c>
    </row>
    <row r="4" spans="2:7" x14ac:dyDescent="0.35">
      <c r="B4" t="s">
        <v>36</v>
      </c>
      <c r="C4" s="2">
        <v>0.37390000000000001</v>
      </c>
      <c r="D4" s="2">
        <v>0.31530000000000002</v>
      </c>
      <c r="E4" s="2">
        <v>0.21110000000000001</v>
      </c>
      <c r="F4" s="2">
        <v>0.40350000000000003</v>
      </c>
      <c r="G4" s="2">
        <v>0.4345</v>
      </c>
    </row>
    <row r="5" spans="2:7" x14ac:dyDescent="0.35">
      <c r="B5" t="s">
        <v>34</v>
      </c>
      <c r="C5" s="2">
        <v>0.46989999999999998</v>
      </c>
      <c r="D5" s="2">
        <v>0.48399999999999999</v>
      </c>
      <c r="E5" s="2">
        <v>0.42559999999999998</v>
      </c>
      <c r="F5" s="2">
        <v>0.53139999999999998</v>
      </c>
      <c r="G5" s="2">
        <v>0.55769999999999997</v>
      </c>
    </row>
    <row r="6" spans="2:7" x14ac:dyDescent="0.35">
      <c r="B6" t="s">
        <v>35</v>
      </c>
      <c r="C6" s="2">
        <v>0.6079</v>
      </c>
      <c r="D6" s="2">
        <v>0.55789999999999995</v>
      </c>
      <c r="E6" s="2">
        <v>0.51649999999999996</v>
      </c>
      <c r="F6" s="2">
        <v>0.60350000000000004</v>
      </c>
      <c r="G6" s="2">
        <v>0.623</v>
      </c>
    </row>
    <row r="7" spans="2:7" x14ac:dyDescent="0.35">
      <c r="B7" s="7" t="s">
        <v>37</v>
      </c>
      <c r="C7" s="10">
        <v>0.67889999999999995</v>
      </c>
      <c r="D7" s="10">
        <v>0.69579999999999997</v>
      </c>
      <c r="E7" s="10">
        <v>0.62890000000000001</v>
      </c>
      <c r="F7" s="10">
        <v>0.75219999999999998</v>
      </c>
      <c r="G7" s="10">
        <v>0.76859999999999995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95ECE-E6DC-40F5-9399-FC307A7C384C}">
  <dimension ref="B3:J8"/>
  <sheetViews>
    <sheetView tabSelected="1" workbookViewId="0">
      <selection activeCell="N12" sqref="N12"/>
    </sheetView>
  </sheetViews>
  <sheetFormatPr defaultRowHeight="14.5" x14ac:dyDescent="0.35"/>
  <sheetData>
    <row r="3" spans="2:10" x14ac:dyDescent="0.35">
      <c r="B3">
        <v>2010</v>
      </c>
      <c r="C3" t="s">
        <v>70</v>
      </c>
      <c r="D3" t="s">
        <v>71</v>
      </c>
      <c r="E3" t="s">
        <v>72</v>
      </c>
      <c r="G3" s="38" t="s">
        <v>57</v>
      </c>
      <c r="H3" s="38" t="s">
        <v>70</v>
      </c>
      <c r="I3" s="38" t="s">
        <v>71</v>
      </c>
      <c r="J3" s="38" t="s">
        <v>72</v>
      </c>
    </row>
    <row r="4" spans="2:10" x14ac:dyDescent="0.35">
      <c r="B4">
        <v>1.0800000000000001E-2</v>
      </c>
      <c r="C4">
        <v>7.7999999999999996E-3</v>
      </c>
      <c r="D4">
        <v>1.26E-2</v>
      </c>
      <c r="E4">
        <v>1.5299999999999999E-2</v>
      </c>
      <c r="G4" t="s">
        <v>58</v>
      </c>
      <c r="H4" s="37">
        <f>(C4-$B4)/$B4</f>
        <v>-0.27777777777777785</v>
      </c>
      <c r="I4" s="37">
        <f>(D4-$B4)/$B4</f>
        <v>0.1666666666666666</v>
      </c>
      <c r="J4" s="37">
        <f>(E4-$B4)/$B4</f>
        <v>0.41666666666666652</v>
      </c>
    </row>
    <row r="5" spans="2:10" x14ac:dyDescent="0.35">
      <c r="B5">
        <v>5.11E-2</v>
      </c>
      <c r="C5">
        <v>5.0099999999999999E-2</v>
      </c>
      <c r="D5">
        <v>5.0500000000000003E-2</v>
      </c>
      <c r="E5">
        <v>5.9700000000000003E-2</v>
      </c>
      <c r="G5" t="s">
        <v>36</v>
      </c>
      <c r="H5" s="37">
        <f t="shared" ref="H5:J8" si="0">(C5-$B5)/$B5</f>
        <v>-1.9569471624266161E-2</v>
      </c>
      <c r="I5" s="37">
        <f t="shared" si="0"/>
        <v>-1.1741682974559615E-2</v>
      </c>
      <c r="J5" s="37">
        <f t="shared" si="0"/>
        <v>0.16829745596868892</v>
      </c>
    </row>
    <row r="6" spans="2:10" x14ac:dyDescent="0.35">
      <c r="B6">
        <v>0.21560000000000001</v>
      </c>
      <c r="C6">
        <v>0.20200000000000001</v>
      </c>
      <c r="D6">
        <v>0.2175</v>
      </c>
      <c r="E6">
        <v>0.25650000000000001</v>
      </c>
      <c r="G6" t="s">
        <v>34</v>
      </c>
      <c r="H6" s="37">
        <f t="shared" si="0"/>
        <v>-6.3079777365491654E-2</v>
      </c>
      <c r="I6" s="37">
        <f t="shared" si="0"/>
        <v>8.8126159554730282E-3</v>
      </c>
      <c r="J6" s="37">
        <f t="shared" si="0"/>
        <v>0.18970315398886822</v>
      </c>
    </row>
    <row r="7" spans="2:10" x14ac:dyDescent="0.35">
      <c r="B7">
        <v>9.4100000000000003E-2</v>
      </c>
      <c r="C7">
        <v>8.3000000000000004E-2</v>
      </c>
      <c r="D7">
        <v>9.7900000000000001E-2</v>
      </c>
      <c r="E7">
        <v>0.1162</v>
      </c>
      <c r="G7" t="s">
        <v>35</v>
      </c>
      <c r="H7" s="37">
        <f t="shared" si="0"/>
        <v>-0.11795961742826779</v>
      </c>
      <c r="I7" s="37">
        <f t="shared" si="0"/>
        <v>4.0382571732199765E-2</v>
      </c>
      <c r="J7" s="37">
        <f t="shared" si="0"/>
        <v>0.23485653560042502</v>
      </c>
    </row>
    <row r="8" spans="2:10" x14ac:dyDescent="0.35">
      <c r="B8">
        <v>0.15509999999999999</v>
      </c>
      <c r="C8">
        <v>0.1159</v>
      </c>
      <c r="D8">
        <v>0.18629999999999999</v>
      </c>
      <c r="E8">
        <v>0.22650000000000001</v>
      </c>
      <c r="G8" s="34" t="s">
        <v>37</v>
      </c>
      <c r="H8" s="39">
        <f t="shared" si="0"/>
        <v>-0.2527401676337846</v>
      </c>
      <c r="I8" s="39">
        <f t="shared" si="0"/>
        <v>0.20116054158607355</v>
      </c>
      <c r="J8" s="39">
        <f t="shared" si="0"/>
        <v>0.46034816247582222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8E52D-80AC-4CF5-A7FC-119991FB278D}">
  <dimension ref="B2:F2"/>
  <sheetViews>
    <sheetView workbookViewId="0">
      <selection activeCell="B2" sqref="B2:F2"/>
    </sheetView>
  </sheetViews>
  <sheetFormatPr defaultRowHeight="14.5" x14ac:dyDescent="0.35"/>
  <sheetData>
    <row r="2" spans="2:6" x14ac:dyDescent="0.35">
      <c r="B2">
        <v>1.5299999999999999E-2</v>
      </c>
      <c r="C2">
        <v>5.9700000000000003E-2</v>
      </c>
      <c r="D2">
        <v>0.25650000000000001</v>
      </c>
      <c r="E2">
        <v>0.1162</v>
      </c>
      <c r="F2">
        <v>0.22650000000000001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Parameters</vt:lpstr>
      <vt:lpstr>Education</vt:lpstr>
      <vt:lpstr>Results time allocation</vt:lpstr>
      <vt:lpstr>Results marital sorting</vt:lpstr>
      <vt:lpstr>Means match quality draw</vt:lpstr>
      <vt:lpstr>Simulations</vt:lpstr>
      <vt:lpstr>PWf</vt:lpstr>
      <vt:lpstr>Consumption wives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Francisco Javier Rodríguez Román</cp:lastModifiedBy>
  <dcterms:created xsi:type="dcterms:W3CDTF">2019-06-19T16:13:04Z</dcterms:created>
  <dcterms:modified xsi:type="dcterms:W3CDTF">2019-07-08T17:40:04Z</dcterms:modified>
</cp:coreProperties>
</file>