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8800" windowHeight="18000"/>
  </bookViews>
  <sheets>
    <sheet name="Media e Deviazione standard" sheetId="1" r:id="rId1"/>
    <sheet name="Euristiche" sheetId="2" r:id="rId2"/>
    <sheet name="Impatto Costruttivo-ALNS-LS" sheetId="3" r:id="rId3"/>
    <sheet name="Coppia di euristiche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J29" i="1"/>
  <c r="J17" i="1"/>
  <c r="J20" i="1"/>
  <c r="J23" i="1"/>
  <c r="J26" i="1"/>
  <c r="J32" i="1"/>
  <c r="J35" i="1"/>
  <c r="J38" i="1"/>
  <c r="J41" i="1"/>
  <c r="J44" i="1"/>
  <c r="J47" i="1"/>
  <c r="J8" i="1"/>
  <c r="J11" i="1"/>
  <c r="J14" i="1"/>
  <c r="J5" i="1"/>
  <c r="Q8" i="2"/>
  <c r="Q37" i="2"/>
  <c r="Q36" i="2"/>
  <c r="O25" i="4"/>
  <c r="K21" i="4"/>
  <c r="M21" i="4"/>
  <c r="N21" i="4"/>
  <c r="O21" i="4"/>
  <c r="K22" i="4"/>
  <c r="L22" i="4"/>
  <c r="M22" i="4"/>
  <c r="N22" i="4"/>
  <c r="O22" i="4"/>
  <c r="K23" i="4"/>
  <c r="L23" i="4"/>
  <c r="M23" i="4"/>
  <c r="N23" i="4"/>
  <c r="O23" i="4"/>
  <c r="K24" i="4"/>
  <c r="L24" i="4"/>
  <c r="M24" i="4"/>
  <c r="N24" i="4"/>
  <c r="O24" i="4"/>
  <c r="L20" i="4"/>
  <c r="M20" i="4"/>
  <c r="N20" i="4"/>
  <c r="O20" i="4"/>
  <c r="K20" i="4"/>
  <c r="O16" i="4"/>
  <c r="K12" i="4"/>
  <c r="M12" i="4"/>
  <c r="N12" i="4"/>
  <c r="O12" i="4"/>
  <c r="K13" i="4"/>
  <c r="L13" i="4"/>
  <c r="M13" i="4"/>
  <c r="N13" i="4"/>
  <c r="O13" i="4"/>
  <c r="K14" i="4"/>
  <c r="L14" i="4"/>
  <c r="M14" i="4"/>
  <c r="N14" i="4"/>
  <c r="O14" i="4"/>
  <c r="K15" i="4"/>
  <c r="L15" i="4"/>
  <c r="M15" i="4"/>
  <c r="N15" i="4"/>
  <c r="O15" i="4"/>
  <c r="L11" i="4"/>
  <c r="M11" i="4"/>
  <c r="N11" i="4"/>
  <c r="O11" i="4"/>
  <c r="K11" i="4"/>
  <c r="Q50" i="3"/>
  <c r="Q51" i="3"/>
  <c r="K49" i="3"/>
  <c r="Q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C49" i="3"/>
  <c r="D49" i="3"/>
  <c r="E49" i="3"/>
  <c r="F49" i="3"/>
  <c r="G49" i="3"/>
  <c r="H49" i="3"/>
  <c r="I49" i="3"/>
  <c r="J49" i="3"/>
  <c r="L49" i="3"/>
  <c r="M49" i="3"/>
  <c r="N49" i="3"/>
  <c r="O49" i="3"/>
  <c r="P49" i="3"/>
  <c r="B49" i="3"/>
  <c r="B50" i="3"/>
  <c r="Q3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B48" i="3"/>
  <c r="Q28" i="2"/>
  <c r="Q29" i="2"/>
  <c r="Q30" i="2"/>
  <c r="Q31" i="2"/>
  <c r="Q27" i="2"/>
  <c r="Q20" i="2"/>
  <c r="Q21" i="2"/>
  <c r="Q22" i="2"/>
  <c r="Q23" i="2"/>
  <c r="Q19" i="2"/>
  <c r="Q12" i="2"/>
  <c r="Q13" i="2"/>
  <c r="Q14" i="2"/>
  <c r="Q15" i="2"/>
  <c r="Q11" i="2"/>
  <c r="Q4" i="2"/>
  <c r="Q5" i="2"/>
  <c r="Q6" i="2"/>
  <c r="Q7" i="2"/>
  <c r="Q3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8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B16" i="2"/>
  <c r="F4" i="1"/>
  <c r="I4" i="1"/>
  <c r="F7" i="1"/>
  <c r="I7" i="1"/>
  <c r="F10" i="1"/>
  <c r="I10" i="1"/>
  <c r="F13" i="1"/>
  <c r="I13" i="1"/>
  <c r="F16" i="1"/>
  <c r="I16" i="1"/>
  <c r="F19" i="1"/>
  <c r="I19" i="1"/>
  <c r="F22" i="1"/>
  <c r="I22" i="1"/>
  <c r="F25" i="1"/>
  <c r="I25" i="1"/>
  <c r="F28" i="1"/>
  <c r="I28" i="1"/>
  <c r="F31" i="1"/>
  <c r="I31" i="1"/>
  <c r="F34" i="1"/>
  <c r="I34" i="1"/>
  <c r="F37" i="1"/>
  <c r="I37" i="1"/>
  <c r="F40" i="1"/>
  <c r="I40" i="1"/>
  <c r="F43" i="1"/>
  <c r="I43" i="1"/>
  <c r="F46" i="1"/>
  <c r="I46" i="1"/>
  <c r="I50" i="1"/>
  <c r="H10" i="1"/>
  <c r="H43" i="1"/>
  <c r="H46" i="1"/>
  <c r="H4" i="1"/>
  <c r="H7" i="1"/>
  <c r="H13" i="1"/>
  <c r="H16" i="1"/>
  <c r="H19" i="1"/>
  <c r="H22" i="1"/>
  <c r="H25" i="1"/>
  <c r="H28" i="1"/>
  <c r="H31" i="1"/>
  <c r="H34" i="1"/>
  <c r="H37" i="1"/>
  <c r="H40" i="1"/>
  <c r="H50" i="1"/>
  <c r="G46" i="1"/>
  <c r="G43" i="1"/>
  <c r="G40" i="1"/>
  <c r="G37" i="1"/>
  <c r="G34" i="1"/>
  <c r="G31" i="1"/>
  <c r="G28" i="1"/>
  <c r="G25" i="1"/>
  <c r="G22" i="1"/>
  <c r="G19" i="1"/>
  <c r="G16" i="1"/>
  <c r="G13" i="1"/>
  <c r="G10" i="1"/>
  <c r="G7" i="1"/>
  <c r="G4" i="1"/>
</calcChain>
</file>

<file path=xl/sharedStrings.xml><?xml version="1.0" encoding="utf-8"?>
<sst xmlns="http://schemas.openxmlformats.org/spreadsheetml/2006/main" count="343" uniqueCount="63">
  <si>
    <t>ISTANZA</t>
  </si>
  <si>
    <t>Benchmark</t>
  </si>
  <si>
    <t>1.3.r</t>
  </si>
  <si>
    <t>1.4.p</t>
  </si>
  <si>
    <t>1.4.q</t>
  </si>
  <si>
    <t>1.4.r</t>
  </si>
  <si>
    <t>2.4.j</t>
  </si>
  <si>
    <t>3.4.s</t>
  </si>
  <si>
    <t>3.4.t</t>
  </si>
  <si>
    <t>4.2.t</t>
  </si>
  <si>
    <t>5.2.z</t>
  </si>
  <si>
    <t xml:space="preserve">5.3.v  </t>
  </si>
  <si>
    <t>6.2.n</t>
  </si>
  <si>
    <t>6.3.n</t>
  </si>
  <si>
    <t>6.4.j</t>
  </si>
  <si>
    <t>7.4.j</t>
  </si>
  <si>
    <t>7.4.s</t>
  </si>
  <si>
    <t>FUNZIONE OBIETTIVO</t>
  </si>
  <si>
    <t>Media</t>
  </si>
  <si>
    <t>Deviazione</t>
  </si>
  <si>
    <t>Miglioramento % rispetto al massimo</t>
  </si>
  <si>
    <t>Miglioramento medio</t>
  </si>
  <si>
    <t>Repair Heuristic</t>
  </si>
  <si>
    <t>HighCostRemoval</t>
  </si>
  <si>
    <t>RandomRemoval</t>
  </si>
  <si>
    <t>TravelTime</t>
  </si>
  <si>
    <t>VehicleTime</t>
  </si>
  <si>
    <t>WorstRemoval</t>
  </si>
  <si>
    <t>Destroy Heuristic</t>
  </si>
  <si>
    <t>CloseToBarycenter</t>
  </si>
  <si>
    <t>GreedyCostInsertion</t>
  </si>
  <si>
    <t>GreedyBestInsertion</t>
  </si>
  <si>
    <t>GreedyProfitInsertion</t>
  </si>
  <si>
    <t>RandomInsertion</t>
  </si>
  <si>
    <t>Cluster</t>
  </si>
  <si>
    <t>Miglioramento % rispetto alla media</t>
  </si>
  <si>
    <t>TOT</t>
  </si>
  <si>
    <t>% VOLTE ESTRATTO</t>
  </si>
  <si>
    <t>Peso New</t>
  </si>
  <si>
    <t>Costruttivo</t>
  </si>
  <si>
    <t>ALNS1</t>
  </si>
  <si>
    <t>LocalSearch1</t>
  </si>
  <si>
    <t>ALNS2</t>
  </si>
  <si>
    <t>LocalSearch2</t>
  </si>
  <si>
    <t>ALNS3</t>
  </si>
  <si>
    <t>LocalSearch3</t>
  </si>
  <si>
    <t>Tot</t>
  </si>
  <si>
    <t>ALNS4</t>
  </si>
  <si>
    <t>LocalSearch4</t>
  </si>
  <si>
    <t>LocalSearch5</t>
  </si>
  <si>
    <t>LocalSearch6</t>
  </si>
  <si>
    <t>ALNS5</t>
  </si>
  <si>
    <t>ALNS7</t>
  </si>
  <si>
    <t>ALNS6</t>
  </si>
  <si>
    <t>Impatto</t>
  </si>
  <si>
    <t>SommaALNS</t>
  </si>
  <si>
    <t>Somma LS</t>
  </si>
  <si>
    <t>Alns</t>
  </si>
  <si>
    <t>LS</t>
  </si>
  <si>
    <t>-</t>
  </si>
  <si>
    <t>Normalizzato</t>
  </si>
  <si>
    <t>Soluzioni peggiori accettate</t>
  </si>
  <si>
    <t>Soluzioni peggiori  non accettate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</si>
</sst>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4"/>
      <color theme="1"/>
      <name val="Garamond"/>
      <family val="1"/>
    </font>
    <font>
      <b/>
      <i/>
      <sz val="14"/>
      <color theme="1"/>
      <name val="Garamond"/>
      <family val="1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i/>
      <sz val="10"/>
      <color theme="1"/>
      <name val="Garamond"/>
      <family val="1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i/>
      <sz val="12"/>
      <name val="Calibri"/>
      <family val="2"/>
      <scheme val="minor"/>
    </font>
    <font>
      <u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42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9" fontId="17" fillId="0" borderId="0" applyFont="0" applyFill="0" applyBorder="0" applyAlignment="0" applyProtection="0"/>
  </cellStyleXfs>
  <cellXfs count="166">
    <xf numFmtId="0" fontId="0" fillId="0" borderId="0" xfId="0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5" fillId="0" borderId="0" xfId="0" applyFont="1" applyFill="1"/>
    <xf numFmtId="0" fontId="7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1" fillId="0" borderId="0" xfId="0" applyFont="1" applyFill="1"/>
    <xf numFmtId="0" fontId="9" fillId="3" borderId="3" xfId="0" applyFont="1" applyFill="1" applyBorder="1"/>
    <xf numFmtId="0" fontId="0" fillId="0" borderId="3" xfId="0" applyBorder="1"/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0" fillId="0" borderId="0" xfId="0" applyFont="1"/>
    <xf numFmtId="0" fontId="11" fillId="0" borderId="13" xfId="0" applyFont="1" applyBorder="1" applyAlignment="1">
      <alignment horizontal="center" vertical="center"/>
    </xf>
    <xf numFmtId="10" fontId="13" fillId="0" borderId="14" xfId="0" applyNumberFormat="1" applyFont="1" applyBorder="1"/>
    <xf numFmtId="10" fontId="14" fillId="0" borderId="13" xfId="0" applyNumberFormat="1" applyFont="1" applyBorder="1"/>
    <xf numFmtId="0" fontId="6" fillId="0" borderId="1" xfId="2" applyFont="1" applyFill="1" applyBorder="1" applyAlignment="1">
      <alignment horizontal="center" vertical="center"/>
    </xf>
    <xf numFmtId="9" fontId="0" fillId="0" borderId="3" xfId="1" applyFont="1" applyFill="1" applyBorder="1"/>
    <xf numFmtId="0" fontId="0" fillId="0" borderId="3" xfId="0" applyFill="1" applyBorder="1"/>
    <xf numFmtId="0" fontId="0" fillId="0" borderId="3" xfId="1" applyNumberFormat="1" applyFont="1" applyFill="1" applyBorder="1"/>
    <xf numFmtId="0" fontId="0" fillId="0" borderId="0" xfId="0" applyAlignment="1">
      <alignment horizontal="center"/>
    </xf>
    <xf numFmtId="0" fontId="18" fillId="5" borderId="0" xfId="0" applyFont="1" applyFill="1" applyAlignment="1">
      <alignment horizontal="center"/>
    </xf>
    <xf numFmtId="9" fontId="0" fillId="0" borderId="0" xfId="0" applyNumberFormat="1"/>
    <xf numFmtId="9" fontId="19" fillId="0" borderId="3" xfId="1" applyFont="1" applyFill="1" applyBorder="1"/>
    <xf numFmtId="10" fontId="0" fillId="0" borderId="0" xfId="0" applyNumberFormat="1"/>
    <xf numFmtId="9" fontId="0" fillId="0" borderId="3" xfId="0" applyNumberFormat="1" applyBorder="1"/>
    <xf numFmtId="10" fontId="0" fillId="0" borderId="3" xfId="0" applyNumberFormat="1" applyBorder="1"/>
    <xf numFmtId="10" fontId="0" fillId="0" borderId="3" xfId="1" applyNumberFormat="1" applyFont="1" applyBorder="1"/>
    <xf numFmtId="10" fontId="19" fillId="0" borderId="3" xfId="1" applyNumberFormat="1" applyFont="1" applyFill="1" applyBorder="1"/>
    <xf numFmtId="10" fontId="0" fillId="0" borderId="3" xfId="5" applyNumberFormat="1" applyFont="1" applyBorder="1"/>
    <xf numFmtId="0" fontId="17" fillId="0" borderId="3" xfId="4" applyBorder="1"/>
    <xf numFmtId="0" fontId="18" fillId="0" borderId="0" xfId="0" applyFont="1" applyFill="1" applyAlignment="1">
      <alignment horizontal="center"/>
    </xf>
    <xf numFmtId="0" fontId="15" fillId="5" borderId="0" xfId="0" applyFont="1" applyFill="1"/>
    <xf numFmtId="9" fontId="15" fillId="5" borderId="0" xfId="0" applyNumberFormat="1" applyFont="1" applyFill="1"/>
    <xf numFmtId="43" fontId="15" fillId="5" borderId="0" xfId="3" applyFont="1" applyFill="1"/>
    <xf numFmtId="9" fontId="0" fillId="0" borderId="3" xfId="5" applyFont="1" applyFill="1" applyBorder="1"/>
    <xf numFmtId="164" fontId="0" fillId="0" borderId="0" xfId="0" applyNumberFormat="1"/>
    <xf numFmtId="0" fontId="0" fillId="0" borderId="19" xfId="0" applyBorder="1"/>
    <xf numFmtId="9" fontId="0" fillId="7" borderId="3" xfId="0" applyNumberFormat="1" applyFill="1" applyBorder="1"/>
    <xf numFmtId="9" fontId="0" fillId="6" borderId="3" xfId="0" applyNumberFormat="1" applyFill="1" applyBorder="1"/>
    <xf numFmtId="9" fontId="9" fillId="0" borderId="3" xfId="5" applyFont="1" applyFill="1" applyBorder="1"/>
    <xf numFmtId="0" fontId="0" fillId="8" borderId="19" xfId="0" applyFill="1" applyBorder="1"/>
    <xf numFmtId="9" fontId="0" fillId="8" borderId="3" xfId="5" applyFont="1" applyFill="1" applyBorder="1"/>
    <xf numFmtId="9" fontId="0" fillId="8" borderId="3" xfId="0" applyNumberFormat="1" applyFill="1" applyBorder="1"/>
    <xf numFmtId="10" fontId="0" fillId="8" borderId="3" xfId="0" applyNumberFormat="1" applyFill="1" applyBorder="1"/>
    <xf numFmtId="10" fontId="0" fillId="8" borderId="3" xfId="5" applyNumberFormat="1" applyFont="1" applyFill="1" applyBorder="1"/>
    <xf numFmtId="0" fontId="0" fillId="6" borderId="19" xfId="0" applyFill="1" applyBorder="1"/>
    <xf numFmtId="9" fontId="0" fillId="6" borderId="3" xfId="5" applyFont="1" applyFill="1" applyBorder="1"/>
    <xf numFmtId="164" fontId="0" fillId="6" borderId="3" xfId="0" applyNumberFormat="1" applyFill="1" applyBorder="1"/>
    <xf numFmtId="10" fontId="0" fillId="6" borderId="3" xfId="0" applyNumberFormat="1" applyFill="1" applyBorder="1"/>
    <xf numFmtId="10" fontId="0" fillId="6" borderId="3" xfId="5" applyNumberFormat="1" applyFont="1" applyFill="1" applyBorder="1"/>
    <xf numFmtId="9" fontId="0" fillId="5" borderId="0" xfId="0" applyNumberFormat="1" applyFill="1"/>
    <xf numFmtId="10" fontId="0" fillId="6" borderId="19" xfId="0" applyNumberFormat="1" applyFill="1" applyBorder="1"/>
    <xf numFmtId="10" fontId="0" fillId="0" borderId="19" xfId="0" applyNumberFormat="1" applyBorder="1"/>
    <xf numFmtId="9" fontId="0" fillId="7" borderId="19" xfId="0" applyNumberFormat="1" applyFill="1" applyBorder="1"/>
    <xf numFmtId="9" fontId="0" fillId="5" borderId="0" xfId="0" applyNumberFormat="1" applyFill="1" applyBorder="1"/>
    <xf numFmtId="9" fontId="0" fillId="0" borderId="0" xfId="0" applyNumberFormat="1" applyFill="1" applyBorder="1"/>
    <xf numFmtId="0" fontId="0" fillId="0" borderId="0" xfId="0" applyFill="1" applyBorder="1"/>
    <xf numFmtId="9" fontId="18" fillId="5" borderId="0" xfId="0" applyNumberFormat="1" applyFont="1" applyFill="1"/>
    <xf numFmtId="0" fontId="18" fillId="0" borderId="0" xfId="0" applyFont="1" applyFill="1"/>
    <xf numFmtId="0" fontId="0" fillId="7" borderId="3" xfId="0" applyFill="1" applyBorder="1"/>
    <xf numFmtId="9" fontId="18" fillId="7" borderId="3" xfId="0" applyNumberFormat="1" applyFont="1" applyFill="1" applyBorder="1"/>
    <xf numFmtId="0" fontId="15" fillId="7" borderId="3" xfId="0" applyFont="1" applyFill="1" applyBorder="1"/>
    <xf numFmtId="9" fontId="15" fillId="7" borderId="3" xfId="0" applyNumberFormat="1" applyFont="1" applyFill="1" applyBorder="1"/>
    <xf numFmtId="9" fontId="20" fillId="7" borderId="3" xfId="0" applyNumberFormat="1" applyFont="1" applyFill="1" applyBorder="1"/>
    <xf numFmtId="0" fontId="18" fillId="0" borderId="0" xfId="0" applyFont="1" applyFill="1" applyBorder="1" applyAlignment="1">
      <alignment horizontal="center"/>
    </xf>
    <xf numFmtId="0" fontId="1" fillId="0" borderId="21" xfId="0" applyFont="1" applyBorder="1" applyAlignment="1">
      <alignment horizontal="left"/>
    </xf>
    <xf numFmtId="10" fontId="1" fillId="0" borderId="21" xfId="5" applyNumberFormat="1" applyFont="1" applyFill="1" applyBorder="1"/>
    <xf numFmtId="0" fontId="16" fillId="0" borderId="20" xfId="0" applyFont="1" applyFill="1" applyBorder="1"/>
    <xf numFmtId="0" fontId="1" fillId="0" borderId="22" xfId="0" applyFont="1" applyBorder="1" applyAlignment="1">
      <alignment horizontal="left"/>
    </xf>
    <xf numFmtId="10" fontId="1" fillId="0" borderId="22" xfId="0" applyNumberFormat="1" applyFont="1" applyBorder="1"/>
    <xf numFmtId="10" fontId="0" fillId="0" borderId="16" xfId="5" applyNumberFormat="1" applyFont="1" applyBorder="1"/>
    <xf numFmtId="10" fontId="0" fillId="0" borderId="0" xfId="5" applyNumberFormat="1" applyFont="1" applyBorder="1"/>
    <xf numFmtId="10" fontId="0" fillId="0" borderId="2" xfId="0" applyNumberFormat="1" applyBorder="1"/>
    <xf numFmtId="10" fontId="0" fillId="0" borderId="0" xfId="0" applyNumberFormat="1" applyBorder="1"/>
    <xf numFmtId="0" fontId="17" fillId="0" borderId="0" xfId="4" applyFill="1" applyBorder="1"/>
    <xf numFmtId="0" fontId="15" fillId="0" borderId="0" xfId="4" applyFont="1" applyFill="1" applyBorder="1" applyAlignment="1">
      <alignment horizontal="center"/>
    </xf>
    <xf numFmtId="0" fontId="15" fillId="0" borderId="0" xfId="4" applyFont="1" applyFill="1" applyBorder="1"/>
    <xf numFmtId="10" fontId="0" fillId="0" borderId="0" xfId="5" applyNumberFormat="1" applyFont="1" applyFill="1" applyBorder="1"/>
    <xf numFmtId="0" fontId="18" fillId="0" borderId="0" xfId="0" applyFont="1" applyFill="1" applyAlignment="1">
      <alignment vertical="center"/>
    </xf>
    <xf numFmtId="0" fontId="0" fillId="4" borderId="24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0" fontId="0" fillId="4" borderId="26" xfId="0" applyFill="1" applyBorder="1" applyAlignment="1">
      <alignment vertical="center"/>
    </xf>
    <xf numFmtId="0" fontId="0" fillId="4" borderId="27" xfId="0" applyFill="1" applyBorder="1" applyAlignment="1">
      <alignment vertical="center"/>
    </xf>
    <xf numFmtId="0" fontId="0" fillId="4" borderId="28" xfId="0" applyFill="1" applyBorder="1" applyAlignment="1">
      <alignment vertical="center"/>
    </xf>
    <xf numFmtId="0" fontId="0" fillId="4" borderId="29" xfId="0" applyFill="1" applyBorder="1" applyAlignment="1">
      <alignment vertical="center"/>
    </xf>
    <xf numFmtId="164" fontId="0" fillId="0" borderId="23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9" fontId="0" fillId="0" borderId="33" xfId="0" applyNumberFormat="1" applyBorder="1"/>
    <xf numFmtId="9" fontId="0" fillId="0" borderId="23" xfId="0" applyNumberFormat="1" applyBorder="1"/>
    <xf numFmtId="164" fontId="0" fillId="0" borderId="23" xfId="0" applyNumberFormat="1" applyBorder="1"/>
    <xf numFmtId="9" fontId="0" fillId="0" borderId="23" xfId="5" applyFont="1" applyBorder="1"/>
    <xf numFmtId="9" fontId="17" fillId="0" borderId="18" xfId="5" applyFill="1" applyBorder="1"/>
    <xf numFmtId="9" fontId="0" fillId="0" borderId="10" xfId="0" applyNumberFormat="1" applyBorder="1"/>
    <xf numFmtId="9" fontId="0" fillId="0" borderId="15" xfId="0" applyNumberFormat="1" applyBorder="1"/>
    <xf numFmtId="164" fontId="0" fillId="0" borderId="15" xfId="0" applyNumberFormat="1" applyBorder="1"/>
    <xf numFmtId="9" fontId="0" fillId="0" borderId="15" xfId="5" applyFont="1" applyBorder="1"/>
    <xf numFmtId="9" fontId="17" fillId="0" borderId="11" xfId="5" applyFill="1" applyBorder="1"/>
    <xf numFmtId="10" fontId="15" fillId="5" borderId="0" xfId="1" applyNumberFormat="1" applyFont="1" applyFill="1"/>
    <xf numFmtId="0" fontId="9" fillId="3" borderId="34" xfId="0" applyFont="1" applyFill="1" applyBorder="1"/>
    <xf numFmtId="0" fontId="9" fillId="3" borderId="35" xfId="0" applyFont="1" applyFill="1" applyBorder="1"/>
    <xf numFmtId="0" fontId="18" fillId="5" borderId="33" xfId="0" applyFont="1" applyFill="1" applyBorder="1" applyAlignment="1">
      <alignment horizontal="center"/>
    </xf>
    <xf numFmtId="0" fontId="18" fillId="5" borderId="23" xfId="0" applyFont="1" applyFill="1" applyBorder="1" applyAlignment="1">
      <alignment horizontal="center"/>
    </xf>
    <xf numFmtId="0" fontId="18" fillId="5" borderId="18" xfId="0" applyFont="1" applyFill="1" applyBorder="1" applyAlignment="1">
      <alignment horizontal="center"/>
    </xf>
    <xf numFmtId="9" fontId="0" fillId="0" borderId="23" xfId="5" applyFont="1" applyFill="1" applyBorder="1"/>
    <xf numFmtId="164" fontId="0" fillId="0" borderId="23" xfId="5" applyNumberFormat="1" applyFont="1" applyFill="1" applyBorder="1"/>
    <xf numFmtId="9" fontId="0" fillId="0" borderId="15" xfId="5" applyFont="1" applyFill="1" applyBorder="1"/>
    <xf numFmtId="164" fontId="0" fillId="0" borderId="15" xfId="5" applyNumberFormat="1" applyFont="1" applyFill="1" applyBorder="1"/>
    <xf numFmtId="10" fontId="0" fillId="0" borderId="0" xfId="1" applyNumberFormat="1" applyFont="1"/>
    <xf numFmtId="43" fontId="0" fillId="0" borderId="0" xfId="0" applyNumberFormat="1"/>
    <xf numFmtId="0" fontId="0" fillId="9" borderId="27" xfId="0" applyFill="1" applyBorder="1" applyAlignment="1">
      <alignment vertical="center"/>
    </xf>
    <xf numFmtId="0" fontId="0" fillId="9" borderId="28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9" borderId="30" xfId="0" applyFill="1" applyBorder="1" applyAlignment="1">
      <alignment vertical="center"/>
    </xf>
    <xf numFmtId="0" fontId="0" fillId="9" borderId="31" xfId="0" applyFill="1" applyBorder="1" applyAlignment="1">
      <alignment vertical="center"/>
    </xf>
    <xf numFmtId="0" fontId="0" fillId="9" borderId="32" xfId="0" applyFill="1" applyBorder="1" applyAlignment="1">
      <alignment vertical="center"/>
    </xf>
    <xf numFmtId="164" fontId="0" fillId="10" borderId="0" xfId="0" applyNumberFormat="1" applyFill="1" applyBorder="1" applyAlignment="1">
      <alignment horizontal="center" vertical="center"/>
    </xf>
    <xf numFmtId="10" fontId="10" fillId="0" borderId="5" xfId="1" applyNumberFormat="1" applyFont="1" applyBorder="1" applyAlignment="1">
      <alignment horizontal="center" vertical="center"/>
    </xf>
    <xf numFmtId="10" fontId="10" fillId="0" borderId="7" xfId="1" applyNumberFormat="1" applyFont="1" applyBorder="1" applyAlignment="1">
      <alignment horizontal="center" vertical="center"/>
    </xf>
    <xf numFmtId="10" fontId="10" fillId="0" borderId="11" xfId="1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10" fontId="0" fillId="0" borderId="11" xfId="1" applyNumberFormat="1" applyFont="1" applyBorder="1" applyAlignment="1">
      <alignment horizontal="center" vertical="center"/>
    </xf>
    <xf numFmtId="0" fontId="12" fillId="0" borderId="12" xfId="0" applyFont="1" applyFill="1" applyBorder="1" applyAlignment="1">
      <alignment horizontal="right"/>
    </xf>
    <xf numFmtId="0" fontId="12" fillId="0" borderId="14" xfId="0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9" fillId="3" borderId="17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8" fillId="5" borderId="0" xfId="0" applyFont="1" applyFill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</cellXfs>
  <cellStyles count="6">
    <cellStyle name="Migliaia" xfId="3" builtinId="3"/>
    <cellStyle name="Normale" xfId="0" builtinId="0"/>
    <cellStyle name="Normale 2" xfId="4"/>
    <cellStyle name="Percentuale" xfId="1" builtinId="5"/>
    <cellStyle name="Percentuale 2" xfId="5"/>
    <cellStyle name="Valore non valido" xfId="2" builtinId="27"/>
  </cellStyles>
  <dxfs count="4">
    <dxf>
      <fill>
        <patternFill>
          <bgColor theme="5" tint="0.59996337778862885"/>
        </patternFill>
      </fill>
    </dxf>
    <dxf>
      <fill>
        <patternFill>
          <bgColor theme="6"/>
        </patternFill>
      </fill>
    </dxf>
    <dxf>
      <fill>
        <patternFill>
          <bgColor theme="5" tint="0.59996337778862885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Euristiche!$A$3:$A$7</c:f>
              <c:strCache>
                <c:ptCount val="5"/>
                <c:pt idx="0">
                  <c:v>HighCostRemoval</c:v>
                </c:pt>
                <c:pt idx="1">
                  <c:v>RandomRemoval</c:v>
                </c:pt>
                <c:pt idx="2">
                  <c:v>TravelTime</c:v>
                </c:pt>
                <c:pt idx="3">
                  <c:v>VehicleTime</c:v>
                </c:pt>
                <c:pt idx="4">
                  <c:v>WorstRemoval</c:v>
                </c:pt>
              </c:strCache>
            </c:strRef>
          </c:cat>
          <c:val>
            <c:numRef>
              <c:f>Euristiche!$Q$3:$Q$7</c:f>
              <c:numCache>
                <c:formatCode>0%</c:formatCode>
                <c:ptCount val="5"/>
                <c:pt idx="0">
                  <c:v>0.22681780307236063</c:v>
                </c:pt>
                <c:pt idx="1">
                  <c:v>0.18730055913557103</c:v>
                </c:pt>
                <c:pt idx="2">
                  <c:v>0.1845282723260146</c:v>
                </c:pt>
                <c:pt idx="3">
                  <c:v>0.21822032186212509</c:v>
                </c:pt>
                <c:pt idx="4">
                  <c:v>0.18313304360392857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Euristiche!$A$3:$A$7</c:f>
              <c:strCache>
                <c:ptCount val="5"/>
                <c:pt idx="0">
                  <c:v>HighCostRemoval</c:v>
                </c:pt>
                <c:pt idx="1">
                  <c:v>RandomRemoval</c:v>
                </c:pt>
                <c:pt idx="2">
                  <c:v>TravelTime</c:v>
                </c:pt>
                <c:pt idx="3">
                  <c:v>VehicleTime</c:v>
                </c:pt>
                <c:pt idx="4">
                  <c:v>WorstRemoval</c:v>
                </c:pt>
              </c:strCache>
            </c:strRef>
          </c:cat>
          <c:val>
            <c:numRef>
              <c:f>Euristiche!$Q$3:$Q$7</c:f>
              <c:numCache>
                <c:formatCode>0%</c:formatCode>
                <c:ptCount val="5"/>
                <c:pt idx="0">
                  <c:v>0.22681780307236063</c:v>
                </c:pt>
                <c:pt idx="1">
                  <c:v>0.18730055913557103</c:v>
                </c:pt>
                <c:pt idx="2">
                  <c:v>0.1845282723260146</c:v>
                </c:pt>
                <c:pt idx="3">
                  <c:v>0.21822032186212509</c:v>
                </c:pt>
                <c:pt idx="4">
                  <c:v>0.18313304360392857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05030621172357"/>
          <c:y val="0.3046861329833771"/>
          <c:w val="0.30928302712160982"/>
          <c:h val="0.46007217847769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Euristiche!$A$11:$A$15</c:f>
              <c:strCache>
                <c:ptCount val="5"/>
                <c:pt idx="0">
                  <c:v>CloseToBarycenter</c:v>
                </c:pt>
                <c:pt idx="1">
                  <c:v>GreedyCostInsertion</c:v>
                </c:pt>
                <c:pt idx="2">
                  <c:v>GreedyBestInsertion</c:v>
                </c:pt>
                <c:pt idx="3">
                  <c:v>GreedyProfitInsertion</c:v>
                </c:pt>
                <c:pt idx="4">
                  <c:v>RandomInsertion</c:v>
                </c:pt>
              </c:strCache>
            </c:strRef>
          </c:cat>
          <c:val>
            <c:numRef>
              <c:f>Euristiche!$Q$11:$Q$15</c:f>
              <c:numCache>
                <c:formatCode>0%</c:formatCode>
                <c:ptCount val="5"/>
                <c:pt idx="0">
                  <c:v>0.28338681797743431</c:v>
                </c:pt>
                <c:pt idx="1">
                  <c:v>0.16559882077313232</c:v>
                </c:pt>
                <c:pt idx="2">
                  <c:v>0.18416338720825937</c:v>
                </c:pt>
                <c:pt idx="3">
                  <c:v>0.19444665739503303</c:v>
                </c:pt>
                <c:pt idx="4">
                  <c:v>0.17240431664614092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05030621172357"/>
          <c:y val="0.3046861329833771"/>
          <c:w val="0.30928302712160982"/>
          <c:h val="0.46007217847769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'Impatto Costruttivo-ALNS-LS'!$T$11:$T$13</c:f>
              <c:strCache>
                <c:ptCount val="3"/>
                <c:pt idx="0">
                  <c:v>Costruttivo</c:v>
                </c:pt>
                <c:pt idx="1">
                  <c:v>Alns</c:v>
                </c:pt>
                <c:pt idx="2">
                  <c:v>LS</c:v>
                </c:pt>
              </c:strCache>
            </c:strRef>
          </c:cat>
          <c:val>
            <c:numRef>
              <c:f>'Impatto Costruttivo-ALNS-LS'!$U$11:$U$13</c:f>
              <c:numCache>
                <c:formatCode>0%</c:formatCode>
                <c:ptCount val="3"/>
                <c:pt idx="0">
                  <c:v>0.420616453673269</c:v>
                </c:pt>
                <c:pt idx="1">
                  <c:v>0.45965526771942911</c:v>
                </c:pt>
                <c:pt idx="2">
                  <c:v>0.11972827860730192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77155579228083"/>
          <c:y val="0.3046861329833771"/>
          <c:w val="0.23356184378876871"/>
          <c:h val="0.46007217847769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1609725</xdr:colOff>
      <xdr:row>6</xdr:row>
      <xdr:rowOff>71437</xdr:rowOff>
    </xdr:from>
    <xdr:to>
      <xdr:col>7</xdr:col>
      <xdr:colOff>428625</xdr:colOff>
      <xdr:row>20</xdr:row>
      <xdr:rowOff>147637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91168</xdr:colOff>
      <xdr:row>6</xdr:row>
      <xdr:rowOff>25854</xdr:rowOff>
    </xdr:from>
    <xdr:to>
      <xdr:col>15</xdr:col>
      <xdr:colOff>523876</xdr:colOff>
      <xdr:row>20</xdr:row>
      <xdr:rowOff>102054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460887</xdr:colOff>
      <xdr:row>17</xdr:row>
      <xdr:rowOff>163872</xdr:rowOff>
    </xdr:from>
    <xdr:to>
      <xdr:col>16</xdr:col>
      <xdr:colOff>73216</xdr:colOff>
      <xdr:row>31</xdr:row>
      <xdr:rowOff>182717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A2" zoomScale="90" zoomScaleNormal="90" zoomScalePageLayoutView="70" workbookViewId="0">
      <selection activeCell="E16" sqref="E16"/>
    </sheetView>
  </sheetViews>
  <sheetFormatPr defaultColWidth="8.85546875" defaultRowHeight="21" x14ac:dyDescent="0.35"/>
  <cols>
    <col min="1" max="1" width="14.28515625" style="13" bestFit="1" customWidth="1"/>
    <col min="2" max="3" width="8.85546875" style="2"/>
    <col min="4" max="4" width="15.7109375" style="2" bestFit="1" customWidth="1"/>
    <col min="5" max="5" width="34.85546875" style="9" bestFit="1" customWidth="1"/>
    <col min="7" max="7" width="14.28515625" bestFit="1" customWidth="1"/>
    <col min="8" max="8" width="44.140625" bestFit="1" customWidth="1"/>
    <col min="9" max="9" width="25.85546875" style="21" bestFit="1" customWidth="1"/>
    <col min="12" max="12" width="9.28515625" bestFit="1" customWidth="1"/>
  </cols>
  <sheetData>
    <row r="1" spans="1:16" x14ac:dyDescent="0.25">
      <c r="A1" s="11"/>
      <c r="B1" s="1"/>
      <c r="C1" s="1"/>
      <c r="D1" s="1"/>
      <c r="E1" s="3"/>
    </row>
    <row r="2" spans="1:16" ht="19.5" thickBot="1" x14ac:dyDescent="0.3">
      <c r="A2" s="12"/>
      <c r="B2" s="10"/>
      <c r="C2" s="10"/>
      <c r="D2" s="10"/>
      <c r="E2"/>
      <c r="O2" t="s">
        <v>18</v>
      </c>
      <c r="P2" t="s">
        <v>19</v>
      </c>
    </row>
    <row r="3" spans="1:16" ht="19.5" thickBot="1" x14ac:dyDescent="0.3">
      <c r="A3" s="152" t="s">
        <v>0</v>
      </c>
      <c r="B3" s="153"/>
      <c r="C3" s="18" t="s">
        <v>34</v>
      </c>
      <c r="D3" s="18" t="s">
        <v>1</v>
      </c>
      <c r="E3" s="19" t="s">
        <v>17</v>
      </c>
      <c r="F3" s="18" t="s">
        <v>18</v>
      </c>
      <c r="G3" s="18" t="s">
        <v>19</v>
      </c>
      <c r="H3" s="20" t="s">
        <v>20</v>
      </c>
      <c r="I3" s="22" t="s">
        <v>35</v>
      </c>
      <c r="N3" s="30" t="s">
        <v>2</v>
      </c>
      <c r="O3">
        <v>120</v>
      </c>
      <c r="P3">
        <v>5</v>
      </c>
    </row>
    <row r="4" spans="1:16" x14ac:dyDescent="0.25">
      <c r="A4" s="134">
        <v>1</v>
      </c>
      <c r="B4" s="136" t="s">
        <v>2</v>
      </c>
      <c r="C4" s="138">
        <v>30</v>
      </c>
      <c r="D4" s="138">
        <v>115</v>
      </c>
      <c r="E4" s="4">
        <v>115</v>
      </c>
      <c r="F4" s="143">
        <f>AVERAGE(E4:E6)</f>
        <v>120</v>
      </c>
      <c r="G4" s="143">
        <f>STDEV(E4:E6)</f>
        <v>5</v>
      </c>
      <c r="H4" s="149">
        <f>+(MAX(E4:E6)-D4)/D4</f>
        <v>8.6956521739130432E-2</v>
      </c>
      <c r="I4" s="131">
        <f>(F4-D4)/D4</f>
        <v>4.3478260869565216E-2</v>
      </c>
      <c r="N4" s="30" t="s">
        <v>3</v>
      </c>
      <c r="O4">
        <v>81.666666666666671</v>
      </c>
      <c r="P4">
        <v>2.8867513459481287</v>
      </c>
    </row>
    <row r="5" spans="1:16" x14ac:dyDescent="0.25">
      <c r="A5" s="134"/>
      <c r="B5" s="136"/>
      <c r="C5" s="138"/>
      <c r="D5" s="138"/>
      <c r="E5" s="4">
        <v>125</v>
      </c>
      <c r="F5" s="143"/>
      <c r="G5" s="143"/>
      <c r="H5" s="149"/>
      <c r="I5" s="131"/>
      <c r="J5" s="122">
        <f>G4/F4</f>
        <v>4.1666666666666664E-2</v>
      </c>
      <c r="N5" s="30" t="s">
        <v>4</v>
      </c>
      <c r="O5">
        <v>66.666666666666671</v>
      </c>
      <c r="P5">
        <v>5.7735026918962573</v>
      </c>
    </row>
    <row r="6" spans="1:16" x14ac:dyDescent="0.25">
      <c r="A6" s="135"/>
      <c r="B6" s="137"/>
      <c r="C6" s="139"/>
      <c r="D6" s="139"/>
      <c r="E6" s="4">
        <v>120</v>
      </c>
      <c r="F6" s="144"/>
      <c r="G6" s="144"/>
      <c r="H6" s="150"/>
      <c r="I6" s="132"/>
      <c r="J6" s="122"/>
      <c r="N6" s="30" t="s">
        <v>5</v>
      </c>
      <c r="O6">
        <v>65</v>
      </c>
      <c r="P6">
        <v>0</v>
      </c>
    </row>
    <row r="7" spans="1:16" x14ac:dyDescent="0.25">
      <c r="A7" s="134">
        <v>2</v>
      </c>
      <c r="B7" s="136" t="s">
        <v>3</v>
      </c>
      <c r="C7" s="138">
        <v>30</v>
      </c>
      <c r="D7" s="138">
        <v>95</v>
      </c>
      <c r="E7" s="5">
        <v>80</v>
      </c>
      <c r="F7" s="148">
        <f>AVERAGE(E7:E9)</f>
        <v>81.666666666666671</v>
      </c>
      <c r="G7" s="148">
        <f>STDEV(E7:E9)</f>
        <v>2.8867513459481287</v>
      </c>
      <c r="H7" s="151">
        <f>+(MAX(E7:E9)-D7)/D7</f>
        <v>-0.10526315789473684</v>
      </c>
      <c r="I7" s="131">
        <f>(F7-D7)/D7</f>
        <v>-0.14035087719298239</v>
      </c>
      <c r="J7" s="122"/>
      <c r="N7" s="30" t="s">
        <v>6</v>
      </c>
      <c r="O7">
        <v>110</v>
      </c>
      <c r="P7">
        <v>0</v>
      </c>
    </row>
    <row r="8" spans="1:16" x14ac:dyDescent="0.25">
      <c r="A8" s="134"/>
      <c r="B8" s="136"/>
      <c r="C8" s="138"/>
      <c r="D8" s="138"/>
      <c r="E8" s="4">
        <v>85</v>
      </c>
      <c r="F8" s="143"/>
      <c r="G8" s="143"/>
      <c r="H8" s="149"/>
      <c r="I8" s="131"/>
      <c r="J8" s="122">
        <f t="shared" ref="J8:J47" si="0">G7/F7</f>
        <v>3.5347975664670961E-2</v>
      </c>
      <c r="N8" s="30" t="s">
        <v>7</v>
      </c>
      <c r="O8">
        <v>270</v>
      </c>
      <c r="P8">
        <v>17.320508075688775</v>
      </c>
    </row>
    <row r="9" spans="1:16" x14ac:dyDescent="0.25">
      <c r="A9" s="135"/>
      <c r="B9" s="137"/>
      <c r="C9" s="139"/>
      <c r="D9" s="139"/>
      <c r="E9" s="6">
        <v>80</v>
      </c>
      <c r="F9" s="144"/>
      <c r="G9" s="144"/>
      <c r="H9" s="150"/>
      <c r="I9" s="132"/>
      <c r="J9" s="122"/>
      <c r="L9" s="33">
        <f>AVERAGE(H7:H12)</f>
        <v>-8.5964912280701744E-2</v>
      </c>
      <c r="N9" s="30" t="s">
        <v>8</v>
      </c>
      <c r="O9">
        <v>343.33333333333331</v>
      </c>
      <c r="P9">
        <v>28.867513459481287</v>
      </c>
    </row>
    <row r="10" spans="1:16" x14ac:dyDescent="0.25">
      <c r="A10" s="134">
        <v>3</v>
      </c>
      <c r="B10" s="136" t="s">
        <v>4</v>
      </c>
      <c r="C10" s="138">
        <v>30</v>
      </c>
      <c r="D10" s="138">
        <v>75</v>
      </c>
      <c r="E10" s="4">
        <v>70</v>
      </c>
      <c r="F10" s="148">
        <f>AVERAGE(E10:E12)</f>
        <v>66.666666666666671</v>
      </c>
      <c r="G10" s="148">
        <f>STDEV(E10:E12)</f>
        <v>5.7735026918962573</v>
      </c>
      <c r="H10" s="151">
        <f>+(MAX(E10:E12)-D10)/D10</f>
        <v>-6.6666666666666666E-2</v>
      </c>
      <c r="I10" s="131">
        <f>(F10-D10)/D10</f>
        <v>-0.11111111111111105</v>
      </c>
      <c r="J10" s="122"/>
      <c r="N10" s="30" t="s">
        <v>9</v>
      </c>
      <c r="O10">
        <v>543.66666666666663</v>
      </c>
      <c r="P10">
        <v>128.43026642241819</v>
      </c>
    </row>
    <row r="11" spans="1:16" x14ac:dyDescent="0.25">
      <c r="A11" s="134"/>
      <c r="B11" s="136"/>
      <c r="C11" s="138"/>
      <c r="D11" s="138"/>
      <c r="E11" s="4">
        <v>60</v>
      </c>
      <c r="F11" s="143"/>
      <c r="G11" s="143"/>
      <c r="H11" s="149"/>
      <c r="I11" s="131"/>
      <c r="J11" s="122">
        <f t="shared" si="0"/>
        <v>8.6602540378443851E-2</v>
      </c>
      <c r="N11" s="30" t="s">
        <v>10</v>
      </c>
      <c r="O11">
        <v>518.33333333333337</v>
      </c>
      <c r="P11">
        <v>18.929694486000912</v>
      </c>
    </row>
    <row r="12" spans="1:16" x14ac:dyDescent="0.25">
      <c r="A12" s="135"/>
      <c r="B12" s="137"/>
      <c r="C12" s="139"/>
      <c r="D12" s="139"/>
      <c r="E12" s="6">
        <v>70</v>
      </c>
      <c r="F12" s="144"/>
      <c r="G12" s="144"/>
      <c r="H12" s="150"/>
      <c r="I12" s="132"/>
      <c r="J12" s="122"/>
      <c r="N12" s="30" t="s">
        <v>11</v>
      </c>
      <c r="O12">
        <v>335</v>
      </c>
      <c r="P12">
        <v>90</v>
      </c>
    </row>
    <row r="13" spans="1:16" x14ac:dyDescent="0.25">
      <c r="A13" s="134">
        <v>4</v>
      </c>
      <c r="B13" s="136" t="s">
        <v>5</v>
      </c>
      <c r="C13" s="138">
        <v>30</v>
      </c>
      <c r="D13" s="138">
        <v>65</v>
      </c>
      <c r="E13" s="4">
        <v>65</v>
      </c>
      <c r="F13" s="143">
        <f>AVERAGE(E13:E15)</f>
        <v>65</v>
      </c>
      <c r="G13" s="143">
        <f>STDEV(E13:E15)</f>
        <v>0</v>
      </c>
      <c r="H13" s="149">
        <f>+(MAX(E13:E15)-D13)/D13</f>
        <v>0</v>
      </c>
      <c r="I13" s="131">
        <f>(F13-D13)/D13</f>
        <v>0</v>
      </c>
      <c r="J13" s="122"/>
      <c r="N13" s="30" t="s">
        <v>12</v>
      </c>
      <c r="O13">
        <v>706</v>
      </c>
      <c r="P13">
        <v>21.071307505705477</v>
      </c>
    </row>
    <row r="14" spans="1:16" x14ac:dyDescent="0.35">
      <c r="A14" s="134"/>
      <c r="B14" s="136"/>
      <c r="C14" s="138"/>
      <c r="D14" s="138"/>
      <c r="E14" s="16">
        <v>65</v>
      </c>
      <c r="F14" s="143"/>
      <c r="G14" s="143"/>
      <c r="H14" s="149"/>
      <c r="I14" s="131"/>
      <c r="J14" s="122">
        <f t="shared" si="0"/>
        <v>0</v>
      </c>
      <c r="N14" s="30" t="s">
        <v>13</v>
      </c>
      <c r="O14">
        <v>400</v>
      </c>
      <c r="P14">
        <v>6.9282032302755088</v>
      </c>
    </row>
    <row r="15" spans="1:16" x14ac:dyDescent="0.35">
      <c r="A15" s="135"/>
      <c r="B15" s="137"/>
      <c r="C15" s="139"/>
      <c r="D15" s="139"/>
      <c r="E15" s="7">
        <v>65</v>
      </c>
      <c r="F15" s="144"/>
      <c r="G15" s="144"/>
      <c r="H15" s="150"/>
      <c r="I15" s="132"/>
      <c r="J15" s="122"/>
      <c r="N15" s="30" t="s">
        <v>14</v>
      </c>
      <c r="O15">
        <v>204</v>
      </c>
      <c r="P15">
        <v>18</v>
      </c>
    </row>
    <row r="16" spans="1:16" x14ac:dyDescent="0.25">
      <c r="A16" s="134">
        <v>5</v>
      </c>
      <c r="B16" s="136" t="s">
        <v>6</v>
      </c>
      <c r="C16" s="138">
        <v>19</v>
      </c>
      <c r="D16" s="138">
        <v>90</v>
      </c>
      <c r="E16" s="4">
        <v>110</v>
      </c>
      <c r="F16" s="143">
        <f>AVERAGE(E16:E18)</f>
        <v>110</v>
      </c>
      <c r="G16" s="143">
        <f>STDEV(E16:E18)</f>
        <v>0</v>
      </c>
      <c r="H16" s="149">
        <f>+(MAX(E16:E18)-D16)/D16</f>
        <v>0.22222222222222221</v>
      </c>
      <c r="I16" s="131">
        <f>(F16-D16)/D16</f>
        <v>0.22222222222222221</v>
      </c>
      <c r="J16" s="122"/>
      <c r="N16" s="30" t="s">
        <v>15</v>
      </c>
      <c r="O16">
        <v>168.33333333333334</v>
      </c>
      <c r="P16">
        <v>17.502380790433438</v>
      </c>
    </row>
    <row r="17" spans="1:16" x14ac:dyDescent="0.25">
      <c r="A17" s="134"/>
      <c r="B17" s="136"/>
      <c r="C17" s="138"/>
      <c r="D17" s="138"/>
      <c r="E17" s="4">
        <v>110</v>
      </c>
      <c r="F17" s="143"/>
      <c r="G17" s="143"/>
      <c r="H17" s="149"/>
      <c r="I17" s="131"/>
      <c r="J17" s="122">
        <f t="shared" si="0"/>
        <v>0</v>
      </c>
      <c r="N17" s="30" t="s">
        <v>16</v>
      </c>
      <c r="O17">
        <v>213</v>
      </c>
      <c r="P17">
        <v>58.077534382926416</v>
      </c>
    </row>
    <row r="18" spans="1:16" x14ac:dyDescent="0.25">
      <c r="A18" s="135"/>
      <c r="B18" s="137"/>
      <c r="C18" s="139"/>
      <c r="D18" s="139"/>
      <c r="E18" s="4">
        <v>110</v>
      </c>
      <c r="F18" s="144"/>
      <c r="G18" s="144"/>
      <c r="H18" s="150"/>
      <c r="I18" s="132"/>
      <c r="J18" s="122"/>
    </row>
    <row r="19" spans="1:16" x14ac:dyDescent="0.25">
      <c r="A19" s="134">
        <v>6</v>
      </c>
      <c r="B19" s="141" t="s">
        <v>7</v>
      </c>
      <c r="C19" s="138">
        <v>31</v>
      </c>
      <c r="D19" s="138">
        <v>210</v>
      </c>
      <c r="E19" s="5">
        <v>280</v>
      </c>
      <c r="F19" s="143">
        <f>AVERAGE(E19:E21)</f>
        <v>270</v>
      </c>
      <c r="G19" s="143">
        <f>STDEV(E19:E21)</f>
        <v>17.320508075688775</v>
      </c>
      <c r="H19" s="149">
        <f>+(MAX(E19:E21)-D19)/D19</f>
        <v>0.33333333333333331</v>
      </c>
      <c r="I19" s="131">
        <f>(F19-D19)/D19</f>
        <v>0.2857142857142857</v>
      </c>
      <c r="J19" s="122"/>
    </row>
    <row r="20" spans="1:16" x14ac:dyDescent="0.25">
      <c r="A20" s="134"/>
      <c r="B20" s="136"/>
      <c r="C20" s="138"/>
      <c r="D20" s="138"/>
      <c r="E20" s="4">
        <v>250</v>
      </c>
      <c r="F20" s="143"/>
      <c r="G20" s="143"/>
      <c r="H20" s="149"/>
      <c r="I20" s="131"/>
      <c r="J20" s="122">
        <f t="shared" si="0"/>
        <v>6.4150029909958425E-2</v>
      </c>
    </row>
    <row r="21" spans="1:16" x14ac:dyDescent="0.25">
      <c r="A21" s="135"/>
      <c r="B21" s="137"/>
      <c r="C21" s="139"/>
      <c r="D21" s="139"/>
      <c r="E21" s="4">
        <v>280</v>
      </c>
      <c r="F21" s="144"/>
      <c r="G21" s="144"/>
      <c r="H21" s="150"/>
      <c r="I21" s="132"/>
      <c r="J21" s="122"/>
    </row>
    <row r="22" spans="1:16" x14ac:dyDescent="0.25">
      <c r="A22" s="134">
        <v>7</v>
      </c>
      <c r="B22" s="136" t="s">
        <v>8</v>
      </c>
      <c r="C22" s="138">
        <v>31</v>
      </c>
      <c r="D22" s="138">
        <v>330</v>
      </c>
      <c r="E22" s="5">
        <v>360</v>
      </c>
      <c r="F22" s="143">
        <f>AVERAGE(E22:E24)</f>
        <v>343.33333333333331</v>
      </c>
      <c r="G22" s="143">
        <f>STDEV(E22:E24)</f>
        <v>28.867513459481287</v>
      </c>
      <c r="H22" s="149">
        <f>+(MAX(E22:E24)-D22)/D22</f>
        <v>9.0909090909090912E-2</v>
      </c>
      <c r="I22" s="131">
        <f>(F22-D22)/D22</f>
        <v>4.0404040404040345E-2</v>
      </c>
      <c r="J22" s="122"/>
    </row>
    <row r="23" spans="1:16" x14ac:dyDescent="0.25">
      <c r="A23" s="134"/>
      <c r="B23" s="136"/>
      <c r="C23" s="138"/>
      <c r="D23" s="138"/>
      <c r="E23" s="4">
        <v>360</v>
      </c>
      <c r="F23" s="143"/>
      <c r="G23" s="143"/>
      <c r="H23" s="149"/>
      <c r="I23" s="131"/>
      <c r="J23" s="122">
        <f t="shared" si="0"/>
        <v>8.4080136289751334E-2</v>
      </c>
    </row>
    <row r="24" spans="1:16" x14ac:dyDescent="0.25">
      <c r="A24" s="135"/>
      <c r="B24" s="137"/>
      <c r="C24" s="139"/>
      <c r="D24" s="139"/>
      <c r="E24" s="4">
        <v>310</v>
      </c>
      <c r="F24" s="144"/>
      <c r="G24" s="144"/>
      <c r="H24" s="150"/>
      <c r="I24" s="132"/>
      <c r="J24" s="122"/>
    </row>
    <row r="25" spans="1:16" x14ac:dyDescent="0.25">
      <c r="A25" s="140">
        <v>8</v>
      </c>
      <c r="B25" s="141" t="s">
        <v>9</v>
      </c>
      <c r="C25" s="142">
        <v>98</v>
      </c>
      <c r="D25" s="142">
        <v>134</v>
      </c>
      <c r="E25" s="5">
        <v>636</v>
      </c>
      <c r="F25" s="148">
        <f>AVERAGE(E25:E27)</f>
        <v>543.66666666666663</v>
      </c>
      <c r="G25" s="148">
        <f>STDEV(E25:E27)</f>
        <v>128.43026642241819</v>
      </c>
      <c r="H25" s="151">
        <f>+(MAX(E25:E27)-D25)/D25</f>
        <v>3.7462686567164178</v>
      </c>
      <c r="I25" s="131">
        <f>(F25-D25)/D25</f>
        <v>3.0572139303482584</v>
      </c>
      <c r="J25" s="122"/>
    </row>
    <row r="26" spans="1:16" x14ac:dyDescent="0.25">
      <c r="A26" s="134"/>
      <c r="B26" s="136"/>
      <c r="C26" s="138"/>
      <c r="D26" s="138"/>
      <c r="E26" s="4">
        <v>598</v>
      </c>
      <c r="F26" s="143"/>
      <c r="G26" s="143"/>
      <c r="H26" s="149"/>
      <c r="I26" s="131"/>
      <c r="J26" s="122">
        <f t="shared" si="0"/>
        <v>0.23622979722087958</v>
      </c>
    </row>
    <row r="27" spans="1:16" x14ac:dyDescent="0.25">
      <c r="A27" s="135"/>
      <c r="B27" s="137"/>
      <c r="C27" s="139"/>
      <c r="D27" s="139"/>
      <c r="E27" s="4">
        <v>397</v>
      </c>
      <c r="F27" s="144"/>
      <c r="G27" s="144"/>
      <c r="H27" s="150"/>
      <c r="I27" s="132"/>
      <c r="J27" s="122"/>
    </row>
    <row r="28" spans="1:16" x14ac:dyDescent="0.25">
      <c r="A28" s="140">
        <v>9</v>
      </c>
      <c r="B28" s="141" t="s">
        <v>10</v>
      </c>
      <c r="C28" s="142">
        <v>64</v>
      </c>
      <c r="D28" s="142">
        <v>260</v>
      </c>
      <c r="E28" s="5">
        <v>540</v>
      </c>
      <c r="F28" s="143">
        <f>AVERAGE(E28:E30)</f>
        <v>518.33333333333337</v>
      </c>
      <c r="G28" s="143">
        <f>STDEV(E28:E30)</f>
        <v>18.929694486000912</v>
      </c>
      <c r="H28" s="149">
        <f>+(MAX(E28:E30)-D28)/D28</f>
        <v>1.0769230769230769</v>
      </c>
      <c r="I28" s="131">
        <f>(F28-D28)/D28</f>
        <v>0.99358974358974372</v>
      </c>
      <c r="J28" s="122"/>
    </row>
    <row r="29" spans="1:16" x14ac:dyDescent="0.25">
      <c r="A29" s="134"/>
      <c r="B29" s="136"/>
      <c r="C29" s="138"/>
      <c r="D29" s="138"/>
      <c r="E29" s="4">
        <v>510</v>
      </c>
      <c r="F29" s="143"/>
      <c r="G29" s="143"/>
      <c r="H29" s="149"/>
      <c r="I29" s="131"/>
      <c r="J29" s="122">
        <f t="shared" si="0"/>
        <v>3.6520310905467993E-2</v>
      </c>
    </row>
    <row r="30" spans="1:16" x14ac:dyDescent="0.25">
      <c r="A30" s="135"/>
      <c r="B30" s="137"/>
      <c r="C30" s="139"/>
      <c r="D30" s="139"/>
      <c r="E30" s="6">
        <v>505</v>
      </c>
      <c r="F30" s="144"/>
      <c r="G30" s="144"/>
      <c r="H30" s="150"/>
      <c r="I30" s="132"/>
      <c r="J30" s="122"/>
    </row>
    <row r="31" spans="1:16" x14ac:dyDescent="0.25">
      <c r="A31" s="140">
        <v>10</v>
      </c>
      <c r="B31" s="141" t="s">
        <v>11</v>
      </c>
      <c r="C31" s="142">
        <v>64</v>
      </c>
      <c r="D31" s="142">
        <v>345</v>
      </c>
      <c r="E31" s="5">
        <v>335</v>
      </c>
      <c r="F31" s="148">
        <f>AVERAGE(E31:E33)</f>
        <v>335</v>
      </c>
      <c r="G31" s="148">
        <f>STDEV(E31:E33)</f>
        <v>90</v>
      </c>
      <c r="H31" s="151">
        <f>+(MAX(E31:E33)-D31)/D31</f>
        <v>0.2318840579710145</v>
      </c>
      <c r="I31" s="131">
        <f>(F31-D31)/D31</f>
        <v>-2.8985507246376812E-2</v>
      </c>
      <c r="J31" s="122"/>
    </row>
    <row r="32" spans="1:16" x14ac:dyDescent="0.25">
      <c r="A32" s="134"/>
      <c r="B32" s="136"/>
      <c r="C32" s="138"/>
      <c r="D32" s="138"/>
      <c r="E32" s="4">
        <v>425</v>
      </c>
      <c r="F32" s="143"/>
      <c r="G32" s="143"/>
      <c r="H32" s="149"/>
      <c r="I32" s="131"/>
      <c r="J32" s="122">
        <f t="shared" si="0"/>
        <v>0.26865671641791045</v>
      </c>
    </row>
    <row r="33" spans="1:10" x14ac:dyDescent="0.25">
      <c r="A33" s="135"/>
      <c r="B33" s="137"/>
      <c r="C33" s="139"/>
      <c r="D33" s="139"/>
      <c r="E33" s="6">
        <v>245</v>
      </c>
      <c r="F33" s="144"/>
      <c r="G33" s="144"/>
      <c r="H33" s="150"/>
      <c r="I33" s="132"/>
      <c r="J33" s="122"/>
    </row>
    <row r="34" spans="1:10" x14ac:dyDescent="0.25">
      <c r="A34" s="140">
        <v>11</v>
      </c>
      <c r="B34" s="141" t="s">
        <v>12</v>
      </c>
      <c r="C34" s="142">
        <v>62</v>
      </c>
      <c r="D34" s="142">
        <v>696</v>
      </c>
      <c r="E34" s="5">
        <v>726</v>
      </c>
      <c r="F34" s="148">
        <f>AVERAGE(E34:E36)</f>
        <v>706</v>
      </c>
      <c r="G34" s="148">
        <f>STDEV(E34:E36)</f>
        <v>21.071307505705477</v>
      </c>
      <c r="H34" s="151">
        <f>+(MAX(E34:E36)-D34)/D34</f>
        <v>4.3103448275862072E-2</v>
      </c>
      <c r="I34" s="131">
        <f>(F34-D34)/D34</f>
        <v>1.4367816091954023E-2</v>
      </c>
      <c r="J34" s="122"/>
    </row>
    <row r="35" spans="1:10" x14ac:dyDescent="0.25">
      <c r="A35" s="134"/>
      <c r="B35" s="136"/>
      <c r="C35" s="138"/>
      <c r="D35" s="138"/>
      <c r="E35" s="4">
        <v>708</v>
      </c>
      <c r="F35" s="143"/>
      <c r="G35" s="143"/>
      <c r="H35" s="149"/>
      <c r="I35" s="131"/>
      <c r="J35" s="122">
        <f t="shared" si="0"/>
        <v>2.9846044625645152E-2</v>
      </c>
    </row>
    <row r="36" spans="1:10" x14ac:dyDescent="0.25">
      <c r="A36" s="135"/>
      <c r="B36" s="137"/>
      <c r="C36" s="139"/>
      <c r="D36" s="139"/>
      <c r="E36" s="25">
        <v>684</v>
      </c>
      <c r="F36" s="144"/>
      <c r="G36" s="144"/>
      <c r="H36" s="150"/>
      <c r="I36" s="132"/>
      <c r="J36" s="122"/>
    </row>
    <row r="37" spans="1:10" x14ac:dyDescent="0.25">
      <c r="A37" s="134">
        <v>12</v>
      </c>
      <c r="B37" s="136" t="s">
        <v>13</v>
      </c>
      <c r="C37" s="138">
        <v>62</v>
      </c>
      <c r="D37" s="138">
        <v>342</v>
      </c>
      <c r="E37" s="4">
        <v>408</v>
      </c>
      <c r="F37" s="143">
        <f>AVERAGE(E37:E39)</f>
        <v>400</v>
      </c>
      <c r="G37" s="143">
        <f>STDEV(E37:E39)</f>
        <v>6.9282032302755088</v>
      </c>
      <c r="H37" s="149">
        <f>+(MAX(E37:E39)-D37)/D37</f>
        <v>0.19298245614035087</v>
      </c>
      <c r="I37" s="131">
        <f>(F37-D37)/D37</f>
        <v>0.16959064327485379</v>
      </c>
      <c r="J37" s="122"/>
    </row>
    <row r="38" spans="1:10" x14ac:dyDescent="0.25">
      <c r="A38" s="134"/>
      <c r="B38" s="136"/>
      <c r="C38" s="138"/>
      <c r="D38" s="138"/>
      <c r="E38" s="4">
        <v>396</v>
      </c>
      <c r="F38" s="143"/>
      <c r="G38" s="143"/>
      <c r="H38" s="149"/>
      <c r="I38" s="131"/>
      <c r="J38" s="122">
        <f t="shared" si="0"/>
        <v>1.7320508075688773E-2</v>
      </c>
    </row>
    <row r="39" spans="1:10" x14ac:dyDescent="0.25">
      <c r="A39" s="135"/>
      <c r="B39" s="137"/>
      <c r="C39" s="139"/>
      <c r="D39" s="139"/>
      <c r="E39" s="4">
        <v>396</v>
      </c>
      <c r="F39" s="144"/>
      <c r="G39" s="144"/>
      <c r="H39" s="150"/>
      <c r="I39" s="132"/>
      <c r="J39" s="122"/>
    </row>
    <row r="40" spans="1:10" x14ac:dyDescent="0.25">
      <c r="A40" s="134">
        <v>13</v>
      </c>
      <c r="B40" s="136" t="s">
        <v>14</v>
      </c>
      <c r="C40" s="138">
        <v>62</v>
      </c>
      <c r="D40" s="138">
        <v>192</v>
      </c>
      <c r="E40" s="8">
        <v>186</v>
      </c>
      <c r="F40" s="148">
        <f>AVERAGE(E40:E42)</f>
        <v>204</v>
      </c>
      <c r="G40" s="148">
        <f>STDEV(E40:E42)</f>
        <v>18</v>
      </c>
      <c r="H40" s="151">
        <f>+(MAX(E40:E42)-D40)/D40</f>
        <v>0.15625</v>
      </c>
      <c r="I40" s="131">
        <f>(F40-D40)/D40</f>
        <v>6.25E-2</v>
      </c>
      <c r="J40" s="122"/>
    </row>
    <row r="41" spans="1:10" x14ac:dyDescent="0.25">
      <c r="A41" s="134"/>
      <c r="B41" s="136"/>
      <c r="C41" s="138"/>
      <c r="D41" s="138"/>
      <c r="E41" s="4">
        <v>204</v>
      </c>
      <c r="F41" s="143"/>
      <c r="G41" s="143"/>
      <c r="H41" s="149"/>
      <c r="I41" s="131"/>
      <c r="J41" s="122">
        <f t="shared" si="0"/>
        <v>8.8235294117647065E-2</v>
      </c>
    </row>
    <row r="42" spans="1:10" x14ac:dyDescent="0.25">
      <c r="A42" s="135"/>
      <c r="B42" s="137"/>
      <c r="C42" s="139"/>
      <c r="D42" s="139"/>
      <c r="E42" s="6">
        <v>222</v>
      </c>
      <c r="F42" s="144"/>
      <c r="G42" s="144"/>
      <c r="H42" s="150"/>
      <c r="I42" s="132"/>
      <c r="J42" s="122"/>
    </row>
    <row r="43" spans="1:10" x14ac:dyDescent="0.25">
      <c r="A43" s="134">
        <v>14</v>
      </c>
      <c r="B43" s="136" t="s">
        <v>15</v>
      </c>
      <c r="C43" s="138">
        <v>100</v>
      </c>
      <c r="D43" s="138">
        <v>77</v>
      </c>
      <c r="E43" s="4">
        <v>186</v>
      </c>
      <c r="F43" s="157">
        <f>AVERAGE(E43:E45)</f>
        <v>168.33333333333334</v>
      </c>
      <c r="G43" s="157">
        <f>STDEV(E43:E45)</f>
        <v>17.502380790433438</v>
      </c>
      <c r="H43" s="151">
        <f>+(MAX(E43:E45)-D43)/D43</f>
        <v>1.4155844155844155</v>
      </c>
      <c r="I43" s="131">
        <f>(F43-D43)/D43</f>
        <v>1.1861471861471862</v>
      </c>
      <c r="J43" s="122"/>
    </row>
    <row r="44" spans="1:10" x14ac:dyDescent="0.25">
      <c r="A44" s="134"/>
      <c r="B44" s="136"/>
      <c r="C44" s="138"/>
      <c r="D44" s="138"/>
      <c r="E44" s="4">
        <v>168</v>
      </c>
      <c r="F44" s="158"/>
      <c r="G44" s="158"/>
      <c r="H44" s="149"/>
      <c r="I44" s="131"/>
      <c r="J44" s="122">
        <f t="shared" si="0"/>
        <v>0.10397453934910952</v>
      </c>
    </row>
    <row r="45" spans="1:10" x14ac:dyDescent="0.25">
      <c r="A45" s="135"/>
      <c r="B45" s="137"/>
      <c r="C45" s="139"/>
      <c r="D45" s="139"/>
      <c r="E45" s="4">
        <v>151</v>
      </c>
      <c r="F45" s="159"/>
      <c r="G45" s="159"/>
      <c r="H45" s="150"/>
      <c r="I45" s="132"/>
      <c r="J45" s="122"/>
    </row>
    <row r="46" spans="1:10" x14ac:dyDescent="0.25">
      <c r="A46" s="134">
        <v>15</v>
      </c>
      <c r="B46" s="136" t="s">
        <v>16</v>
      </c>
      <c r="C46" s="138">
        <v>100</v>
      </c>
      <c r="D46" s="138">
        <v>96</v>
      </c>
      <c r="E46" s="5">
        <v>182</v>
      </c>
      <c r="F46" s="157">
        <f>AVERAGE(E46:E48)</f>
        <v>213</v>
      </c>
      <c r="G46" s="157">
        <f>STDEV(E46:E48)</f>
        <v>58.077534382926416</v>
      </c>
      <c r="H46" s="151">
        <f>+(MAX(E46:E48)-D46)/D46</f>
        <v>1.9166666666666667</v>
      </c>
      <c r="I46" s="131">
        <f>(F46-D46)/D46</f>
        <v>1.21875</v>
      </c>
      <c r="J46" s="122"/>
    </row>
    <row r="47" spans="1:10" x14ac:dyDescent="0.25">
      <c r="A47" s="134"/>
      <c r="B47" s="136"/>
      <c r="C47" s="138"/>
      <c r="D47" s="138"/>
      <c r="E47" s="4">
        <v>177</v>
      </c>
      <c r="F47" s="158"/>
      <c r="G47" s="158"/>
      <c r="H47" s="149"/>
      <c r="I47" s="131"/>
      <c r="J47" s="122">
        <f t="shared" si="0"/>
        <v>0.27266448067101606</v>
      </c>
    </row>
    <row r="48" spans="1:10" ht="21.75" thickBot="1" x14ac:dyDescent="0.3">
      <c r="A48" s="145"/>
      <c r="B48" s="146"/>
      <c r="C48" s="147"/>
      <c r="D48" s="147"/>
      <c r="E48" s="17">
        <v>280</v>
      </c>
      <c r="F48" s="160"/>
      <c r="G48" s="160"/>
      <c r="H48" s="154"/>
      <c r="I48" s="133"/>
      <c r="J48" s="122"/>
    </row>
    <row r="49" spans="5:9" ht="21.75" thickBot="1" x14ac:dyDescent="0.4"/>
    <row r="50" spans="5:9" ht="19.5" thickBot="1" x14ac:dyDescent="0.35">
      <c r="E50" s="155" t="s">
        <v>21</v>
      </c>
      <c r="F50" s="156"/>
      <c r="G50" s="156"/>
      <c r="H50" s="23">
        <f>AVERAGE(H4:H48)</f>
        <v>0.62274360812801188</v>
      </c>
      <c r="I50" s="24">
        <f>AVERAGE(I4:I48)</f>
        <v>0.46756870887410928</v>
      </c>
    </row>
  </sheetData>
  <mergeCells count="122">
    <mergeCell ref="A3:B3"/>
    <mergeCell ref="H40:H42"/>
    <mergeCell ref="H43:H45"/>
    <mergeCell ref="H46:H48"/>
    <mergeCell ref="E50:G50"/>
    <mergeCell ref="H22:H24"/>
    <mergeCell ref="H25:H27"/>
    <mergeCell ref="H28:H30"/>
    <mergeCell ref="H31:H33"/>
    <mergeCell ref="H34:H36"/>
    <mergeCell ref="H37:H39"/>
    <mergeCell ref="G40:G42"/>
    <mergeCell ref="G43:G45"/>
    <mergeCell ref="G46:G48"/>
    <mergeCell ref="G31:G33"/>
    <mergeCell ref="G34:G36"/>
    <mergeCell ref="G37:G39"/>
    <mergeCell ref="F40:F42"/>
    <mergeCell ref="F43:F45"/>
    <mergeCell ref="F46:F48"/>
    <mergeCell ref="F25:F27"/>
    <mergeCell ref="F22:F24"/>
    <mergeCell ref="F28:F30"/>
    <mergeCell ref="F31:F33"/>
    <mergeCell ref="F34:F36"/>
    <mergeCell ref="H4:H6"/>
    <mergeCell ref="H7:H9"/>
    <mergeCell ref="H10:H12"/>
    <mergeCell ref="H13:H15"/>
    <mergeCell ref="H16:H18"/>
    <mergeCell ref="H19:H21"/>
    <mergeCell ref="G22:G24"/>
    <mergeCell ref="G25:G27"/>
    <mergeCell ref="G28:G30"/>
    <mergeCell ref="G4:G6"/>
    <mergeCell ref="G7:G9"/>
    <mergeCell ref="G10:G12"/>
    <mergeCell ref="G13:G15"/>
    <mergeCell ref="G16:G18"/>
    <mergeCell ref="G19:G21"/>
    <mergeCell ref="F37:F39"/>
    <mergeCell ref="A46:A48"/>
    <mergeCell ref="B46:B48"/>
    <mergeCell ref="C46:C48"/>
    <mergeCell ref="D46:D48"/>
    <mergeCell ref="F4:F6"/>
    <mergeCell ref="F7:F9"/>
    <mergeCell ref="F10:F12"/>
    <mergeCell ref="F13:F15"/>
    <mergeCell ref="F16:F18"/>
    <mergeCell ref="F19:F21"/>
    <mergeCell ref="A40:A42"/>
    <mergeCell ref="B40:B42"/>
    <mergeCell ref="C40:C42"/>
    <mergeCell ref="D40:D42"/>
    <mergeCell ref="A43:A45"/>
    <mergeCell ref="B43:B45"/>
    <mergeCell ref="C43:C45"/>
    <mergeCell ref="D43:D45"/>
    <mergeCell ref="A34:A36"/>
    <mergeCell ref="B34:B36"/>
    <mergeCell ref="C34:C36"/>
    <mergeCell ref="D34:D36"/>
    <mergeCell ref="A37:A39"/>
    <mergeCell ref="B37:B39"/>
    <mergeCell ref="C37:C39"/>
    <mergeCell ref="D37:D39"/>
    <mergeCell ref="A28:A30"/>
    <mergeCell ref="B28:B30"/>
    <mergeCell ref="C28:C30"/>
    <mergeCell ref="D28:D30"/>
    <mergeCell ref="A31:A33"/>
    <mergeCell ref="B31:B33"/>
    <mergeCell ref="C31:C33"/>
    <mergeCell ref="D31:D33"/>
    <mergeCell ref="A22:A24"/>
    <mergeCell ref="B22:B24"/>
    <mergeCell ref="C22:C24"/>
    <mergeCell ref="D22:D24"/>
    <mergeCell ref="A25:A27"/>
    <mergeCell ref="B25:B27"/>
    <mergeCell ref="C25:C27"/>
    <mergeCell ref="D25:D27"/>
    <mergeCell ref="A16:A18"/>
    <mergeCell ref="B16:B18"/>
    <mergeCell ref="C16:C18"/>
    <mergeCell ref="D16:D18"/>
    <mergeCell ref="A19:A21"/>
    <mergeCell ref="B19:B21"/>
    <mergeCell ref="C19:C21"/>
    <mergeCell ref="D19:D21"/>
    <mergeCell ref="A10:A12"/>
    <mergeCell ref="B10:B12"/>
    <mergeCell ref="C10:C12"/>
    <mergeCell ref="D10:D12"/>
    <mergeCell ref="A13:A15"/>
    <mergeCell ref="B13:B15"/>
    <mergeCell ref="C13:C15"/>
    <mergeCell ref="D13:D15"/>
    <mergeCell ref="A4:A6"/>
    <mergeCell ref="B4:B6"/>
    <mergeCell ref="C4:C6"/>
    <mergeCell ref="D4:D6"/>
    <mergeCell ref="A7:A9"/>
    <mergeCell ref="B7:B9"/>
    <mergeCell ref="C7:C9"/>
    <mergeCell ref="D7:D9"/>
    <mergeCell ref="I31:I33"/>
    <mergeCell ref="I34:I36"/>
    <mergeCell ref="I37:I39"/>
    <mergeCell ref="I40:I42"/>
    <mergeCell ref="I43:I45"/>
    <mergeCell ref="I46:I48"/>
    <mergeCell ref="I4:I6"/>
    <mergeCell ref="I7:I9"/>
    <mergeCell ref="I10:I12"/>
    <mergeCell ref="I13:I15"/>
    <mergeCell ref="I16:I18"/>
    <mergeCell ref="I19:I21"/>
    <mergeCell ref="I22:I24"/>
    <mergeCell ref="I25:I27"/>
    <mergeCell ref="I28:I30"/>
  </mergeCells>
  <conditionalFormatting sqref="H4:H48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I4:I48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Normal="100" workbookViewId="0">
      <selection activeCell="O38" sqref="O38"/>
    </sheetView>
  </sheetViews>
  <sheetFormatPr defaultColWidth="8.85546875" defaultRowHeight="15" x14ac:dyDescent="0.25"/>
  <cols>
    <col min="1" max="1" width="30.42578125" bestFit="1" customWidth="1"/>
    <col min="2" max="2" width="11.5703125" customWidth="1"/>
    <col min="17" max="17" width="10.7109375" customWidth="1"/>
    <col min="20" max="20" width="21.5703125" bestFit="1" customWidth="1"/>
    <col min="21" max="21" width="30.42578125" bestFit="1" customWidth="1"/>
    <col min="22" max="22" width="21.5703125" bestFit="1" customWidth="1"/>
  </cols>
  <sheetData>
    <row r="1" spans="1:20" x14ac:dyDescent="0.25">
      <c r="A1" s="29"/>
      <c r="B1" s="30" t="s">
        <v>2</v>
      </c>
      <c r="C1" s="30" t="s">
        <v>3</v>
      </c>
      <c r="D1" s="30" t="s">
        <v>4</v>
      </c>
      <c r="E1" s="30" t="s">
        <v>5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30" t="s">
        <v>13</v>
      </c>
      <c r="N1" s="30" t="s">
        <v>14</v>
      </c>
      <c r="O1" s="30" t="s">
        <v>15</v>
      </c>
      <c r="P1" s="30" t="s">
        <v>16</v>
      </c>
      <c r="Q1" s="161" t="s">
        <v>18</v>
      </c>
    </row>
    <row r="2" spans="1:20" x14ac:dyDescent="0.25">
      <c r="A2" s="14" t="s">
        <v>22</v>
      </c>
      <c r="B2" s="162" t="s">
        <v>37</v>
      </c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1"/>
    </row>
    <row r="3" spans="1:20" x14ac:dyDescent="0.25">
      <c r="A3" s="15" t="s">
        <v>23</v>
      </c>
      <c r="B3" s="34">
        <v>0.10526315789473684</v>
      </c>
      <c r="C3" s="34">
        <v>0.33898305084745761</v>
      </c>
      <c r="D3" s="34">
        <v>0.14583333333333334</v>
      </c>
      <c r="E3" s="26">
        <v>0.17460317460317459</v>
      </c>
      <c r="F3" s="26">
        <v>0.32</v>
      </c>
      <c r="G3" s="34">
        <v>0.1388888888888889</v>
      </c>
      <c r="H3" s="34">
        <v>0.21052631578947367</v>
      </c>
      <c r="I3" s="35">
        <v>0.33333333333333331</v>
      </c>
      <c r="J3" s="34">
        <v>0.29166666666666669</v>
      </c>
      <c r="K3" s="34">
        <v>9.0909090909090912E-2</v>
      </c>
      <c r="L3" s="35">
        <v>0.17241379310344829</v>
      </c>
      <c r="M3" s="36">
        <v>0.26923076923076922</v>
      </c>
      <c r="N3" s="35">
        <v>0.25217391304347825</v>
      </c>
      <c r="O3" s="35">
        <v>0.2857142857142857</v>
      </c>
      <c r="P3" s="35">
        <v>0.27272727272727271</v>
      </c>
      <c r="Q3" s="42">
        <f>AVERAGE(B3:P3)</f>
        <v>0.22681780307236063</v>
      </c>
    </row>
    <row r="4" spans="1:20" x14ac:dyDescent="0.25">
      <c r="A4" s="15" t="s">
        <v>24</v>
      </c>
      <c r="B4" s="34">
        <v>0.26315789473684209</v>
      </c>
      <c r="C4" s="34">
        <v>0.23728813559322035</v>
      </c>
      <c r="D4" s="34">
        <v>0.21875</v>
      </c>
      <c r="E4" s="26">
        <v>0.19047619047619047</v>
      </c>
      <c r="F4" s="26">
        <v>0.2</v>
      </c>
      <c r="G4" s="34">
        <v>8.3333333333333329E-2</v>
      </c>
      <c r="H4" s="34">
        <v>0.15789473684210525</v>
      </c>
      <c r="I4" s="35">
        <v>0.33333333333333331</v>
      </c>
      <c r="J4" s="34">
        <v>0.125</v>
      </c>
      <c r="K4" s="34">
        <v>0.18181818181818182</v>
      </c>
      <c r="L4" s="35">
        <v>0.2413793103448276</v>
      </c>
      <c r="M4" s="36">
        <v>0.13461538461538461</v>
      </c>
      <c r="N4" s="35">
        <v>0.20869565217391303</v>
      </c>
      <c r="O4" s="35">
        <v>0.14285714285714285</v>
      </c>
      <c r="P4" s="35">
        <v>9.0909090909090912E-2</v>
      </c>
      <c r="Q4" s="42">
        <f t="shared" ref="Q4:Q7" si="0">AVERAGE(B4:P4)</f>
        <v>0.18730055913557103</v>
      </c>
    </row>
    <row r="5" spans="1:20" x14ac:dyDescent="0.25">
      <c r="A5" s="15" t="s">
        <v>25</v>
      </c>
      <c r="B5" s="34">
        <v>0.15789473684210525</v>
      </c>
      <c r="C5" s="34">
        <v>8.4745762711864403E-2</v>
      </c>
      <c r="D5" s="34">
        <v>0.21354166666666666</v>
      </c>
      <c r="E5" s="26">
        <v>0.26984126984126983</v>
      </c>
      <c r="F5" s="26">
        <v>0.24</v>
      </c>
      <c r="G5" s="34">
        <v>0.25</v>
      </c>
      <c r="H5" s="34">
        <v>0.15789473684210525</v>
      </c>
      <c r="I5" s="35">
        <v>0</v>
      </c>
      <c r="J5" s="34">
        <v>0.33333333333333331</v>
      </c>
      <c r="K5" s="34">
        <v>0.18181818181818182</v>
      </c>
      <c r="L5" s="35">
        <v>0.13793103448275862</v>
      </c>
      <c r="M5" s="36">
        <v>0.13461538461538461</v>
      </c>
      <c r="N5" s="35">
        <v>0.2</v>
      </c>
      <c r="O5" s="35">
        <v>0.22448979591836735</v>
      </c>
      <c r="P5" s="35">
        <v>0.18181818181818182</v>
      </c>
      <c r="Q5" s="42">
        <f t="shared" si="0"/>
        <v>0.1845282723260146</v>
      </c>
      <c r="T5" s="74"/>
    </row>
    <row r="6" spans="1:20" x14ac:dyDescent="0.25">
      <c r="A6" s="15" t="s">
        <v>26</v>
      </c>
      <c r="B6" s="34">
        <v>0.10526315789473684</v>
      </c>
      <c r="C6" s="34">
        <v>0.20338983050847459</v>
      </c>
      <c r="D6" s="34">
        <v>0.24479166666666666</v>
      </c>
      <c r="E6" s="26">
        <v>0.17460317460317459</v>
      </c>
      <c r="F6" s="26">
        <v>0.08</v>
      </c>
      <c r="G6" s="34">
        <v>0.30555555555555558</v>
      </c>
      <c r="H6" s="34">
        <v>0.31578947368421051</v>
      </c>
      <c r="I6" s="35">
        <v>0.33333333333333331</v>
      </c>
      <c r="J6" s="34">
        <v>0.20833333333333334</v>
      </c>
      <c r="K6" s="34">
        <v>0.27272727272727271</v>
      </c>
      <c r="L6" s="35">
        <v>0.20689655172413793</v>
      </c>
      <c r="M6" s="36">
        <v>0.19230769230769232</v>
      </c>
      <c r="N6" s="35">
        <v>0.17391304347826086</v>
      </c>
      <c r="O6" s="35">
        <v>0.18367346938775511</v>
      </c>
      <c r="P6" s="35">
        <v>0.27272727272727271</v>
      </c>
      <c r="Q6" s="42">
        <f t="shared" si="0"/>
        <v>0.21822032186212509</v>
      </c>
      <c r="T6" s="74"/>
    </row>
    <row r="7" spans="1:20" s="40" customFormat="1" x14ac:dyDescent="0.25">
      <c r="A7" s="15" t="s">
        <v>27</v>
      </c>
      <c r="B7" s="34">
        <v>0.36842105263157893</v>
      </c>
      <c r="C7" s="34">
        <v>0.13559322033898305</v>
      </c>
      <c r="D7" s="34">
        <v>0.17708333333333334</v>
      </c>
      <c r="E7" s="26">
        <v>0.19047619047619047</v>
      </c>
      <c r="F7" s="26">
        <v>0.16</v>
      </c>
      <c r="G7" s="34">
        <v>0.22222222222222221</v>
      </c>
      <c r="H7" s="34">
        <v>0.15789473684210525</v>
      </c>
      <c r="I7" s="35">
        <v>0</v>
      </c>
      <c r="J7" s="34">
        <v>4.1666666666666664E-2</v>
      </c>
      <c r="K7" s="34">
        <v>0.27272727272727271</v>
      </c>
      <c r="L7" s="35">
        <v>0.2413793103448276</v>
      </c>
      <c r="M7" s="36">
        <v>0.26923076923076922</v>
      </c>
      <c r="N7" s="35">
        <v>0.16521739130434782</v>
      </c>
      <c r="O7" s="35">
        <v>0.16326530612244897</v>
      </c>
      <c r="P7" s="35">
        <v>0.18181818181818182</v>
      </c>
      <c r="Q7" s="42">
        <f t="shared" si="0"/>
        <v>0.18313304360392857</v>
      </c>
      <c r="T7" s="74"/>
    </row>
    <row r="8" spans="1:20" x14ac:dyDescent="0.25">
      <c r="A8" s="27" t="s">
        <v>36</v>
      </c>
      <c r="B8" s="34">
        <f>SUM(B3:B7)</f>
        <v>1</v>
      </c>
      <c r="C8" s="34">
        <f t="shared" ref="C8:P8" si="1">SUM(C3:C7)</f>
        <v>1</v>
      </c>
      <c r="D8" s="34">
        <f t="shared" si="1"/>
        <v>1</v>
      </c>
      <c r="E8" s="34">
        <f t="shared" si="1"/>
        <v>1</v>
      </c>
      <c r="F8" s="34">
        <f t="shared" si="1"/>
        <v>1</v>
      </c>
      <c r="G8" s="34">
        <f t="shared" si="1"/>
        <v>1</v>
      </c>
      <c r="H8" s="34">
        <f t="shared" si="1"/>
        <v>1</v>
      </c>
      <c r="I8" s="34">
        <f t="shared" si="1"/>
        <v>1</v>
      </c>
      <c r="J8" s="34">
        <f t="shared" si="1"/>
        <v>1</v>
      </c>
      <c r="K8" s="34">
        <f t="shared" si="1"/>
        <v>1</v>
      </c>
      <c r="L8" s="34">
        <f t="shared" si="1"/>
        <v>1</v>
      </c>
      <c r="M8" s="34">
        <f t="shared" si="1"/>
        <v>1</v>
      </c>
      <c r="N8" s="34">
        <f t="shared" si="1"/>
        <v>1</v>
      </c>
      <c r="O8" s="34">
        <f t="shared" si="1"/>
        <v>0.99999999999999989</v>
      </c>
      <c r="P8" s="34">
        <f t="shared" si="1"/>
        <v>1</v>
      </c>
      <c r="Q8" s="42">
        <f>SUM(Q3:Q7)</f>
        <v>0.99999999999999989</v>
      </c>
      <c r="T8" s="74"/>
    </row>
    <row r="9" spans="1:20" x14ac:dyDescent="0.25">
      <c r="Q9" s="41"/>
      <c r="T9" s="74"/>
    </row>
    <row r="10" spans="1:20" x14ac:dyDescent="0.25">
      <c r="A10" s="14" t="s">
        <v>28</v>
      </c>
      <c r="B10" s="162" t="s">
        <v>37</v>
      </c>
      <c r="C10" s="163"/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41"/>
      <c r="T10" s="74"/>
    </row>
    <row r="11" spans="1:20" x14ac:dyDescent="0.25">
      <c r="A11" s="15" t="s">
        <v>29</v>
      </c>
      <c r="B11" s="34">
        <v>0.31578947368421051</v>
      </c>
      <c r="C11" s="34">
        <v>0.25423728813559321</v>
      </c>
      <c r="D11" s="34">
        <v>0.16666666666666666</v>
      </c>
      <c r="E11" s="26">
        <v>0.26984126984126983</v>
      </c>
      <c r="F11" s="32">
        <v>0.28000000000000003</v>
      </c>
      <c r="G11" s="34">
        <v>0.3888888888888889</v>
      </c>
      <c r="H11" s="34">
        <v>0.26315789473684209</v>
      </c>
      <c r="I11" s="35">
        <v>0.33333333333333331</v>
      </c>
      <c r="J11" s="34">
        <v>0.25</v>
      </c>
      <c r="K11" s="34">
        <v>0.36363636363636365</v>
      </c>
      <c r="L11" s="35">
        <v>0.2413793103448276</v>
      </c>
      <c r="M11" s="35">
        <v>0.19230769230769232</v>
      </c>
      <c r="N11" s="37">
        <v>0.19130434782608696</v>
      </c>
      <c r="O11" s="35">
        <v>0.2857142857142857</v>
      </c>
      <c r="P11" s="38">
        <v>0.45454545454545453</v>
      </c>
      <c r="Q11" s="42">
        <f>AVERAGE(B11:P11)</f>
        <v>0.28338681797743431</v>
      </c>
      <c r="T11" s="74"/>
    </row>
    <row r="12" spans="1:20" x14ac:dyDescent="0.25">
      <c r="A12" s="15" t="s">
        <v>30</v>
      </c>
      <c r="B12" s="34">
        <v>5.2631578947368418E-2</v>
      </c>
      <c r="C12" s="34">
        <v>0.15254237288135594</v>
      </c>
      <c r="D12" s="34">
        <v>0.21875</v>
      </c>
      <c r="E12" s="26">
        <v>0.12698412698412698</v>
      </c>
      <c r="F12" s="32">
        <v>0.16</v>
      </c>
      <c r="G12" s="34">
        <v>0.22222222222222221</v>
      </c>
      <c r="H12" s="34">
        <v>0.31578947368421051</v>
      </c>
      <c r="I12" s="35">
        <v>0</v>
      </c>
      <c r="J12" s="34">
        <v>0.20833333333333334</v>
      </c>
      <c r="K12" s="34">
        <v>9.0909090909090912E-2</v>
      </c>
      <c r="L12" s="35">
        <v>0.20689655172413793</v>
      </c>
      <c r="M12" s="35">
        <v>0.32692307692307693</v>
      </c>
      <c r="N12" s="37">
        <v>0.14782608695652175</v>
      </c>
      <c r="O12" s="35">
        <v>0.16326530612244897</v>
      </c>
      <c r="P12" s="38">
        <v>9.0909090909090912E-2</v>
      </c>
      <c r="Q12" s="42">
        <f t="shared" ref="Q12:Q15" si="2">AVERAGE(B12:P12)</f>
        <v>0.16559882077313232</v>
      </c>
      <c r="T12" s="74"/>
    </row>
    <row r="13" spans="1:20" x14ac:dyDescent="0.25">
      <c r="A13" s="15" t="s">
        <v>31</v>
      </c>
      <c r="B13" s="34">
        <v>0.31578947368421051</v>
      </c>
      <c r="C13" s="34">
        <v>0.16949152542372881</v>
      </c>
      <c r="D13" s="34">
        <v>0.203125</v>
      </c>
      <c r="E13" s="26">
        <v>0.14285714285714285</v>
      </c>
      <c r="F13" s="32">
        <v>0.2</v>
      </c>
      <c r="G13" s="34">
        <v>8.3333333333333329E-2</v>
      </c>
      <c r="H13" s="34">
        <v>0.15789473684210525</v>
      </c>
      <c r="I13" s="35">
        <v>0.16666666666666666</v>
      </c>
      <c r="J13" s="34">
        <v>0.20833333333333334</v>
      </c>
      <c r="K13" s="34">
        <v>0.27272727272727271</v>
      </c>
      <c r="L13" s="35">
        <v>0.13793103448275862</v>
      </c>
      <c r="M13" s="35">
        <v>0.11538461538461539</v>
      </c>
      <c r="N13" s="37">
        <v>0.18260869565217391</v>
      </c>
      <c r="O13" s="35">
        <v>0.22448979591836735</v>
      </c>
      <c r="P13" s="38">
        <v>0.18181818181818182</v>
      </c>
      <c r="Q13" s="42">
        <f t="shared" si="2"/>
        <v>0.18416338720825937</v>
      </c>
      <c r="T13" s="74"/>
    </row>
    <row r="14" spans="1:20" x14ac:dyDescent="0.25">
      <c r="A14" s="15" t="s">
        <v>32</v>
      </c>
      <c r="B14" s="34">
        <v>0.15789473684210525</v>
      </c>
      <c r="C14" s="34">
        <v>0.15254237288135594</v>
      </c>
      <c r="D14" s="34">
        <v>0.21875</v>
      </c>
      <c r="E14" s="26">
        <v>0.15873015873015872</v>
      </c>
      <c r="F14" s="32">
        <v>0.16</v>
      </c>
      <c r="G14" s="34">
        <v>0.16666666666666666</v>
      </c>
      <c r="H14" s="34">
        <v>0.15789473684210525</v>
      </c>
      <c r="I14" s="35">
        <v>0.33333333333333331</v>
      </c>
      <c r="J14" s="34">
        <v>0.16666666666666666</v>
      </c>
      <c r="K14" s="34">
        <v>0.27272727272727271</v>
      </c>
      <c r="L14" s="35">
        <v>0.2413793103448276</v>
      </c>
      <c r="M14" s="35">
        <v>0.15384615384615385</v>
      </c>
      <c r="N14" s="37">
        <v>0.2608695652173913</v>
      </c>
      <c r="O14" s="35">
        <v>0.22448979591836735</v>
      </c>
      <c r="P14" s="38">
        <v>9.0909090909090912E-2</v>
      </c>
      <c r="Q14" s="42">
        <f t="shared" si="2"/>
        <v>0.19444665739503303</v>
      </c>
      <c r="T14" s="74"/>
    </row>
    <row r="15" spans="1:20" x14ac:dyDescent="0.25">
      <c r="A15" s="15" t="s">
        <v>33</v>
      </c>
      <c r="B15" s="34">
        <v>0.157894736842105</v>
      </c>
      <c r="C15" s="34">
        <v>0.2711864406779661</v>
      </c>
      <c r="D15" s="34">
        <v>0.19270833333333334</v>
      </c>
      <c r="E15" s="26">
        <v>0.30158730158730157</v>
      </c>
      <c r="F15" s="32">
        <v>0.2</v>
      </c>
      <c r="G15" s="34">
        <v>0.1388888888888889</v>
      </c>
      <c r="H15" s="34">
        <v>0.10526315789473684</v>
      </c>
      <c r="I15" s="35">
        <v>0.16666666666666666</v>
      </c>
      <c r="J15" s="34">
        <v>0.16666666666666666</v>
      </c>
      <c r="K15" s="34">
        <v>0</v>
      </c>
      <c r="L15" s="35">
        <v>0.17241379310344829</v>
      </c>
      <c r="M15" s="35">
        <v>0.21153846153846154</v>
      </c>
      <c r="N15" s="37">
        <v>0.21739130434782608</v>
      </c>
      <c r="O15" s="35">
        <v>0.10204081632653061</v>
      </c>
      <c r="P15" s="38">
        <v>0.18181818181818182</v>
      </c>
      <c r="Q15" s="42">
        <f t="shared" si="2"/>
        <v>0.17240431664614092</v>
      </c>
      <c r="T15" s="74"/>
    </row>
    <row r="16" spans="1:20" x14ac:dyDescent="0.25">
      <c r="A16" s="27" t="s">
        <v>36</v>
      </c>
      <c r="B16" s="34">
        <f>SUM(B11:B15)</f>
        <v>0.99999999999999967</v>
      </c>
      <c r="C16" s="34">
        <f t="shared" ref="C16:P16" si="3">SUM(C11:C15)</f>
        <v>1</v>
      </c>
      <c r="D16" s="34">
        <f t="shared" si="3"/>
        <v>1</v>
      </c>
      <c r="E16" s="34">
        <f t="shared" si="3"/>
        <v>1</v>
      </c>
      <c r="F16" s="34">
        <f t="shared" si="3"/>
        <v>1.0000000000000002</v>
      </c>
      <c r="G16" s="34">
        <f t="shared" si="3"/>
        <v>1</v>
      </c>
      <c r="H16" s="34">
        <f t="shared" si="3"/>
        <v>1</v>
      </c>
      <c r="I16" s="34">
        <f t="shared" si="3"/>
        <v>0.99999999999999989</v>
      </c>
      <c r="J16" s="34">
        <f t="shared" si="3"/>
        <v>1</v>
      </c>
      <c r="K16" s="34">
        <f t="shared" si="3"/>
        <v>1</v>
      </c>
      <c r="L16" s="34">
        <f t="shared" si="3"/>
        <v>1</v>
      </c>
      <c r="M16" s="34">
        <f t="shared" si="3"/>
        <v>1</v>
      </c>
      <c r="N16" s="34">
        <f t="shared" si="3"/>
        <v>1.0000000000000002</v>
      </c>
      <c r="O16" s="34">
        <f t="shared" si="3"/>
        <v>1</v>
      </c>
      <c r="P16" s="34">
        <f t="shared" si="3"/>
        <v>1</v>
      </c>
      <c r="Q16" s="41"/>
      <c r="T16" s="74"/>
    </row>
    <row r="17" spans="1:23" x14ac:dyDescent="0.25">
      <c r="Q17" s="41"/>
      <c r="T17" s="74"/>
    </row>
    <row r="18" spans="1:23" x14ac:dyDescent="0.25">
      <c r="A18" s="14" t="s">
        <v>22</v>
      </c>
      <c r="B18" s="162" t="s">
        <v>38</v>
      </c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41"/>
      <c r="T18" s="74"/>
    </row>
    <row r="19" spans="1:23" x14ac:dyDescent="0.25">
      <c r="A19" s="15" t="s">
        <v>23</v>
      </c>
      <c r="B19" s="28">
        <v>1</v>
      </c>
      <c r="C19" s="28">
        <v>0.84</v>
      </c>
      <c r="D19" s="28">
        <v>0.84</v>
      </c>
      <c r="E19" s="28">
        <v>0.84</v>
      </c>
      <c r="F19" s="28">
        <v>1</v>
      </c>
      <c r="G19" s="15">
        <v>1</v>
      </c>
      <c r="H19" s="15">
        <v>1</v>
      </c>
      <c r="I19" s="15">
        <v>1</v>
      </c>
      <c r="J19" s="28">
        <v>0.84</v>
      </c>
      <c r="K19" s="15">
        <v>1</v>
      </c>
      <c r="L19" s="39">
        <v>0.84</v>
      </c>
      <c r="M19" s="15">
        <v>0.84</v>
      </c>
      <c r="N19" s="15">
        <v>1</v>
      </c>
      <c r="O19" s="15">
        <v>1</v>
      </c>
      <c r="P19" s="39">
        <v>1</v>
      </c>
      <c r="Q19" s="43">
        <f>AVERAGE(B19:P19)</f>
        <v>0.93599999999999994</v>
      </c>
      <c r="T19" s="74" t="s">
        <v>23</v>
      </c>
      <c r="U19" s="123">
        <v>0.93599999999999994</v>
      </c>
      <c r="V19" t="s">
        <v>29</v>
      </c>
      <c r="W19" s="123">
        <v>0.94666666666666666</v>
      </c>
    </row>
    <row r="20" spans="1:23" x14ac:dyDescent="0.25">
      <c r="A20" s="15" t="s">
        <v>24</v>
      </c>
      <c r="B20" s="28">
        <v>1</v>
      </c>
      <c r="C20" s="28">
        <v>0.96896000000000004</v>
      </c>
      <c r="D20" s="28">
        <v>1</v>
      </c>
      <c r="E20" s="28">
        <v>1</v>
      </c>
      <c r="F20" s="28">
        <v>0.40870000000000001</v>
      </c>
      <c r="G20" s="15">
        <v>0.32500000000000001</v>
      </c>
      <c r="H20" s="15">
        <v>0.52500000000000002</v>
      </c>
      <c r="I20" s="15">
        <v>0.65</v>
      </c>
      <c r="J20" s="28">
        <v>1</v>
      </c>
      <c r="K20" s="15">
        <v>0.85</v>
      </c>
      <c r="L20" s="39">
        <v>1</v>
      </c>
      <c r="M20" s="15">
        <v>0.92500000000000004</v>
      </c>
      <c r="N20" s="15">
        <v>0.73</v>
      </c>
      <c r="O20" s="15">
        <v>0.84</v>
      </c>
      <c r="P20" s="39">
        <v>1.25</v>
      </c>
      <c r="Q20" s="43">
        <f t="shared" ref="Q20:Q23" si="4">AVERAGE(B20:P20)</f>
        <v>0.83151066666666673</v>
      </c>
      <c r="T20" t="s">
        <v>24</v>
      </c>
      <c r="U20" s="123">
        <v>0.83151066666666673</v>
      </c>
      <c r="V20" t="s">
        <v>30</v>
      </c>
      <c r="W20" s="123">
        <v>0.82840533333333355</v>
      </c>
    </row>
    <row r="21" spans="1:23" x14ac:dyDescent="0.25">
      <c r="A21" s="15" t="s">
        <v>25</v>
      </c>
      <c r="B21" s="28">
        <v>1.1815</v>
      </c>
      <c r="C21" s="28">
        <v>0.85</v>
      </c>
      <c r="D21" s="28">
        <v>0.73</v>
      </c>
      <c r="E21" s="28">
        <v>0.95499999999999996</v>
      </c>
      <c r="F21" s="28">
        <v>0.57199999999999995</v>
      </c>
      <c r="G21" s="15">
        <v>0.26250000000000001</v>
      </c>
      <c r="H21" s="15">
        <v>0.8</v>
      </c>
      <c r="I21" s="15">
        <v>1</v>
      </c>
      <c r="J21" s="28">
        <v>1</v>
      </c>
      <c r="K21" s="15">
        <v>1.1950000000000001</v>
      </c>
      <c r="L21" s="39">
        <v>1</v>
      </c>
      <c r="M21" s="15">
        <v>1</v>
      </c>
      <c r="N21" s="15">
        <v>0.625</v>
      </c>
      <c r="O21" s="15">
        <v>1</v>
      </c>
      <c r="P21" s="39">
        <v>0.8</v>
      </c>
      <c r="Q21" s="43">
        <f t="shared" si="4"/>
        <v>0.86473333333333335</v>
      </c>
      <c r="T21" t="s">
        <v>25</v>
      </c>
      <c r="U21" s="123">
        <v>0.86473333333333335</v>
      </c>
      <c r="V21" t="s">
        <v>31</v>
      </c>
      <c r="W21" s="123">
        <v>0.6752716666666666</v>
      </c>
    </row>
    <row r="22" spans="1:23" x14ac:dyDescent="0.25">
      <c r="A22" s="15" t="s">
        <v>26</v>
      </c>
      <c r="B22" s="28">
        <v>1</v>
      </c>
      <c r="C22" s="28">
        <v>0.55149999999999999</v>
      </c>
      <c r="D22" s="28">
        <v>1</v>
      </c>
      <c r="E22" s="28">
        <v>0.85</v>
      </c>
      <c r="F22" s="28">
        <v>0.85</v>
      </c>
      <c r="G22" s="15">
        <v>0.30130000000000001</v>
      </c>
      <c r="H22" s="15">
        <v>0.59</v>
      </c>
      <c r="I22" s="15">
        <v>1</v>
      </c>
      <c r="J22" s="28">
        <v>1</v>
      </c>
      <c r="K22" s="15">
        <v>1.51</v>
      </c>
      <c r="L22" s="39">
        <v>0.37</v>
      </c>
      <c r="M22" s="15">
        <v>1</v>
      </c>
      <c r="N22" s="15">
        <v>0.61</v>
      </c>
      <c r="O22" s="15">
        <v>1</v>
      </c>
      <c r="P22" s="39">
        <v>1.3374999999999999</v>
      </c>
      <c r="Q22" s="43">
        <f t="shared" si="4"/>
        <v>0.86468666666666671</v>
      </c>
      <c r="T22" t="s">
        <v>26</v>
      </c>
      <c r="U22" s="123">
        <v>0.86468666666666671</v>
      </c>
      <c r="V22" t="s">
        <v>32</v>
      </c>
      <c r="W22" s="123">
        <v>0.91090933333333324</v>
      </c>
    </row>
    <row r="23" spans="1:23" x14ac:dyDescent="0.25">
      <c r="A23" s="15" t="s">
        <v>27</v>
      </c>
      <c r="B23" s="28">
        <v>0.84</v>
      </c>
      <c r="C23" s="28">
        <v>0.66100000000000003</v>
      </c>
      <c r="D23" s="28">
        <v>0.84</v>
      </c>
      <c r="E23" s="28">
        <v>1.0449999999999999</v>
      </c>
      <c r="F23" s="28">
        <v>0.46750000000000003</v>
      </c>
      <c r="G23" s="15">
        <v>0.40389999999999998</v>
      </c>
      <c r="H23" s="15">
        <v>0.32500000000000001</v>
      </c>
      <c r="I23" s="15">
        <v>1</v>
      </c>
      <c r="J23" s="28">
        <v>1</v>
      </c>
      <c r="K23" s="15">
        <v>1.36</v>
      </c>
      <c r="L23" s="39">
        <v>1</v>
      </c>
      <c r="M23" s="15">
        <v>1</v>
      </c>
      <c r="N23" s="15">
        <v>0.74</v>
      </c>
      <c r="O23" s="15">
        <v>1</v>
      </c>
      <c r="P23" s="39">
        <v>0.42499999999999999</v>
      </c>
      <c r="Q23" s="43">
        <f t="shared" si="4"/>
        <v>0.80715999999999999</v>
      </c>
      <c r="T23" t="s">
        <v>27</v>
      </c>
      <c r="U23" s="123">
        <v>0.80715999999999999</v>
      </c>
      <c r="V23" t="s">
        <v>33</v>
      </c>
      <c r="W23" s="123">
        <v>0.80989199999999995</v>
      </c>
    </row>
    <row r="24" spans="1:23" x14ac:dyDescent="0.25">
      <c r="Q24" s="41"/>
      <c r="U24" t="s">
        <v>61</v>
      </c>
      <c r="V24">
        <v>0.429555920270206</v>
      </c>
    </row>
    <row r="25" spans="1:23" x14ac:dyDescent="0.25">
      <c r="Q25" s="41"/>
      <c r="U25" t="s">
        <v>62</v>
      </c>
      <c r="V25">
        <v>0.57044407972979416</v>
      </c>
    </row>
    <row r="26" spans="1:23" x14ac:dyDescent="0.25">
      <c r="A26" s="14" t="s">
        <v>28</v>
      </c>
      <c r="B26" s="162" t="s">
        <v>38</v>
      </c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41"/>
    </row>
    <row r="27" spans="1:23" x14ac:dyDescent="0.25">
      <c r="A27" s="15" t="s">
        <v>29</v>
      </c>
      <c r="B27" s="28">
        <v>1</v>
      </c>
      <c r="C27" s="28">
        <v>0.84</v>
      </c>
      <c r="D27" s="28">
        <v>0.84</v>
      </c>
      <c r="E27" s="28">
        <v>1</v>
      </c>
      <c r="F27" s="28">
        <v>1</v>
      </c>
      <c r="G27" s="15">
        <v>1</v>
      </c>
      <c r="H27" s="28">
        <v>1</v>
      </c>
      <c r="I27" s="15">
        <v>1</v>
      </c>
      <c r="J27" s="28">
        <v>1</v>
      </c>
      <c r="K27" s="15">
        <v>1</v>
      </c>
      <c r="L27" s="39">
        <v>0.84</v>
      </c>
      <c r="M27" s="15">
        <v>0.84</v>
      </c>
      <c r="N27" s="15">
        <v>0.84</v>
      </c>
      <c r="O27" s="15">
        <v>1</v>
      </c>
      <c r="P27" s="39">
        <v>1</v>
      </c>
      <c r="Q27" s="43">
        <f>AVERAGE(B27:P27)</f>
        <v>0.94666666666666666</v>
      </c>
    </row>
    <row r="28" spans="1:23" x14ac:dyDescent="0.25">
      <c r="A28" s="15" t="s">
        <v>30</v>
      </c>
      <c r="B28" s="28">
        <v>1</v>
      </c>
      <c r="C28" s="28">
        <v>0.91269999999999996</v>
      </c>
      <c r="D28" s="28">
        <v>1</v>
      </c>
      <c r="E28" s="28">
        <v>0.85</v>
      </c>
      <c r="F28" s="28">
        <v>0.77439999999999998</v>
      </c>
      <c r="G28" s="15">
        <v>0.23397999999999999</v>
      </c>
      <c r="H28" s="28">
        <v>0.37</v>
      </c>
      <c r="I28" s="15">
        <v>1</v>
      </c>
      <c r="J28" s="28">
        <v>1</v>
      </c>
      <c r="K28" s="15">
        <v>1.1499999999999999</v>
      </c>
      <c r="L28" s="39">
        <v>1</v>
      </c>
      <c r="M28" s="15">
        <v>0.92500000000000004</v>
      </c>
      <c r="N28" s="15">
        <v>0.46</v>
      </c>
      <c r="O28" s="15">
        <v>1</v>
      </c>
      <c r="P28" s="39">
        <v>0.75</v>
      </c>
      <c r="Q28" s="43">
        <f t="shared" ref="Q28:Q31" si="5">AVERAGE(B28:P28)</f>
        <v>0.82840533333333355</v>
      </c>
    </row>
    <row r="29" spans="1:23" x14ac:dyDescent="0.25">
      <c r="A29" s="15" t="s">
        <v>31</v>
      </c>
      <c r="B29" s="28">
        <v>0.85</v>
      </c>
      <c r="C29" s="28">
        <v>0.85</v>
      </c>
      <c r="D29" s="28">
        <v>0.73</v>
      </c>
      <c r="E29" s="28">
        <v>1.1499999999999999</v>
      </c>
      <c r="F29" s="28">
        <v>0.28007500000000002</v>
      </c>
      <c r="G29" s="15">
        <v>0.21249999999999999</v>
      </c>
      <c r="H29" s="28">
        <v>0.59</v>
      </c>
      <c r="I29" s="15">
        <v>0.65</v>
      </c>
      <c r="J29" s="28">
        <v>1</v>
      </c>
      <c r="K29" s="15">
        <v>0.67149999999999999</v>
      </c>
      <c r="L29" s="39">
        <v>0.37</v>
      </c>
      <c r="M29" s="15">
        <v>1</v>
      </c>
      <c r="N29" s="15">
        <v>0.45</v>
      </c>
      <c r="O29" s="15">
        <v>1</v>
      </c>
      <c r="P29" s="39">
        <v>0.32500000000000001</v>
      </c>
      <c r="Q29" s="43">
        <f t="shared" si="5"/>
        <v>0.6752716666666666</v>
      </c>
    </row>
    <row r="30" spans="1:23" x14ac:dyDescent="0.25">
      <c r="A30" s="15" t="s">
        <v>32</v>
      </c>
      <c r="B30" s="28">
        <v>0.73799999999999999</v>
      </c>
      <c r="C30" s="28">
        <v>0.97150000000000003</v>
      </c>
      <c r="D30" s="28">
        <v>1</v>
      </c>
      <c r="E30" s="28">
        <v>1</v>
      </c>
      <c r="F30" s="28">
        <v>0.46013999999999999</v>
      </c>
      <c r="G30" s="15">
        <v>0.23899999999999999</v>
      </c>
      <c r="H30" s="28">
        <v>0.92500000000000004</v>
      </c>
      <c r="I30" s="15">
        <v>0.86</v>
      </c>
      <c r="J30" s="28">
        <v>0.84</v>
      </c>
      <c r="K30" s="15">
        <v>1.51</v>
      </c>
      <c r="L30" s="39">
        <v>1</v>
      </c>
      <c r="M30" s="15">
        <v>1</v>
      </c>
      <c r="N30" s="15">
        <v>0.62</v>
      </c>
      <c r="O30" s="15">
        <v>1</v>
      </c>
      <c r="P30" s="39">
        <v>1.5</v>
      </c>
      <c r="Q30" s="43">
        <f t="shared" si="5"/>
        <v>0.91090933333333324</v>
      </c>
    </row>
    <row r="31" spans="1:23" x14ac:dyDescent="0.25">
      <c r="A31" s="15" t="s">
        <v>33</v>
      </c>
      <c r="B31" s="28">
        <v>1</v>
      </c>
      <c r="C31" s="28">
        <v>0.64700000000000002</v>
      </c>
      <c r="D31" s="28">
        <v>1</v>
      </c>
      <c r="E31" s="28">
        <v>0.66</v>
      </c>
      <c r="F31" s="28">
        <v>0.51327999999999996</v>
      </c>
      <c r="G31" s="15">
        <v>0.92810000000000004</v>
      </c>
      <c r="H31" s="28">
        <v>0.42499999999999999</v>
      </c>
      <c r="I31" s="15">
        <v>1.35</v>
      </c>
      <c r="J31" s="28">
        <v>1</v>
      </c>
      <c r="K31" s="15">
        <v>1</v>
      </c>
      <c r="L31" s="39">
        <v>1</v>
      </c>
      <c r="M31" s="15">
        <v>1</v>
      </c>
      <c r="N31" s="15">
        <v>0.36</v>
      </c>
      <c r="O31" s="15">
        <v>0.84</v>
      </c>
      <c r="P31" s="39">
        <v>0.42499999999999999</v>
      </c>
      <c r="Q31" s="43">
        <f t="shared" si="5"/>
        <v>0.80989199999999995</v>
      </c>
    </row>
    <row r="34" spans="1:19" ht="15.75" thickBot="1" x14ac:dyDescent="0.3">
      <c r="Q34" s="161" t="s">
        <v>18</v>
      </c>
    </row>
    <row r="35" spans="1:19" ht="15.75" thickBot="1" x14ac:dyDescent="0.3">
      <c r="A35" s="29"/>
      <c r="B35" s="115" t="s">
        <v>2</v>
      </c>
      <c r="C35" s="116" t="s">
        <v>3</v>
      </c>
      <c r="D35" s="116" t="s">
        <v>4</v>
      </c>
      <c r="E35" s="116" t="s">
        <v>5</v>
      </c>
      <c r="F35" s="116" t="s">
        <v>6</v>
      </c>
      <c r="G35" s="116" t="s">
        <v>7</v>
      </c>
      <c r="H35" s="116" t="s">
        <v>8</v>
      </c>
      <c r="I35" s="116" t="s">
        <v>9</v>
      </c>
      <c r="J35" s="116" t="s">
        <v>10</v>
      </c>
      <c r="K35" s="116" t="s">
        <v>11</v>
      </c>
      <c r="L35" s="116" t="s">
        <v>12</v>
      </c>
      <c r="M35" s="116" t="s">
        <v>13</v>
      </c>
      <c r="N35" s="116" t="s">
        <v>14</v>
      </c>
      <c r="O35" s="116" t="s">
        <v>15</v>
      </c>
      <c r="P35" s="117" t="s">
        <v>16</v>
      </c>
      <c r="Q35" s="161"/>
    </row>
    <row r="36" spans="1:19" x14ac:dyDescent="0.25">
      <c r="A36" s="113" t="s">
        <v>61</v>
      </c>
      <c r="B36" s="102">
        <v>0.75</v>
      </c>
      <c r="C36" s="103">
        <v>0.2</v>
      </c>
      <c r="D36" s="103">
        <v>0.28333333333333333</v>
      </c>
      <c r="E36" s="118">
        <v>0.75</v>
      </c>
      <c r="F36" s="103">
        <v>0.23076923076923078</v>
      </c>
      <c r="G36" s="118">
        <v>0.16666666666666666</v>
      </c>
      <c r="H36" s="103">
        <v>0.375</v>
      </c>
      <c r="I36" s="118">
        <v>1</v>
      </c>
      <c r="J36" s="119">
        <v>0.33333333333333331</v>
      </c>
      <c r="K36" s="103">
        <v>1</v>
      </c>
      <c r="L36" s="103">
        <v>9.0909090909090912E-2</v>
      </c>
      <c r="M36" s="104">
        <v>6.6666666666666666E-2</v>
      </c>
      <c r="N36" s="103">
        <v>0.46938775510204084</v>
      </c>
      <c r="O36" s="105">
        <v>0.23</v>
      </c>
      <c r="P36" s="106">
        <v>0.5</v>
      </c>
      <c r="Q36" s="112">
        <f>AVERAGE(B36:P36)</f>
        <v>0.42973773845202418</v>
      </c>
      <c r="S36" s="33">
        <v>0.429555920270206</v>
      </c>
    </row>
    <row r="37" spans="1:19" ht="15.75" thickBot="1" x14ac:dyDescent="0.3">
      <c r="A37" s="114" t="s">
        <v>62</v>
      </c>
      <c r="B37" s="107">
        <v>0.25</v>
      </c>
      <c r="C37" s="108">
        <v>0.8</v>
      </c>
      <c r="D37" s="108">
        <v>0.71666666666666667</v>
      </c>
      <c r="E37" s="120">
        <v>0.25</v>
      </c>
      <c r="F37" s="108">
        <v>0.76923076923076927</v>
      </c>
      <c r="G37" s="120">
        <v>0.83333333333333337</v>
      </c>
      <c r="H37" s="108">
        <v>0.625</v>
      </c>
      <c r="I37" s="120">
        <v>0</v>
      </c>
      <c r="J37" s="121">
        <v>0.66666666666666663</v>
      </c>
      <c r="K37" s="108">
        <v>0</v>
      </c>
      <c r="L37" s="108">
        <v>0.90909090909090906</v>
      </c>
      <c r="M37" s="109">
        <v>0.93333333333333335</v>
      </c>
      <c r="N37" s="108">
        <v>0.53061224489795922</v>
      </c>
      <c r="O37" s="110">
        <v>0.77</v>
      </c>
      <c r="P37" s="111">
        <v>0.5</v>
      </c>
      <c r="Q37" s="112">
        <f>AVERAGE(B37:P37)</f>
        <v>0.57026226154797588</v>
      </c>
      <c r="S37" s="33">
        <v>0.57044407972979416</v>
      </c>
    </row>
  </sheetData>
  <mergeCells count="6">
    <mergeCell ref="Q34:Q35"/>
    <mergeCell ref="B26:P26"/>
    <mergeCell ref="Q1:Q2"/>
    <mergeCell ref="B10:P10"/>
    <mergeCell ref="B2:P2"/>
    <mergeCell ref="B18:P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93" workbookViewId="0">
      <selection activeCell="R21" sqref="R21:S21"/>
    </sheetView>
  </sheetViews>
  <sheetFormatPr defaultRowHeight="15" x14ac:dyDescent="0.25"/>
  <cols>
    <col min="1" max="1" width="11.5703125" bestFit="1" customWidth="1"/>
    <col min="17" max="17" width="8.85546875" style="68"/>
    <col min="20" max="20" width="10.28515625" bestFit="1" customWidth="1"/>
  </cols>
  <sheetData>
    <row r="1" spans="1:21" x14ac:dyDescent="0.25">
      <c r="Q1" s="164" t="s">
        <v>54</v>
      </c>
    </row>
    <row r="2" spans="1:21" x14ac:dyDescent="0.25"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0" t="s">
        <v>8</v>
      </c>
      <c r="I2" s="30" t="s">
        <v>9</v>
      </c>
      <c r="J2" s="30" t="s">
        <v>10</v>
      </c>
      <c r="K2" s="30" t="s">
        <v>11</v>
      </c>
      <c r="L2" s="30" t="s">
        <v>12</v>
      </c>
      <c r="M2" s="30" t="s">
        <v>13</v>
      </c>
      <c r="N2" s="30" t="s">
        <v>14</v>
      </c>
      <c r="O2" s="30" t="s">
        <v>15</v>
      </c>
      <c r="P2" s="30" t="s">
        <v>16</v>
      </c>
      <c r="Q2" s="164"/>
    </row>
    <row r="3" spans="1:21" x14ac:dyDescent="0.25">
      <c r="A3" s="50" t="s">
        <v>39</v>
      </c>
      <c r="B3" s="51">
        <v>0.44</v>
      </c>
      <c r="C3" s="51">
        <v>0.15384615384615385</v>
      </c>
      <c r="D3" s="51">
        <v>0.5714285714285714</v>
      </c>
      <c r="E3" s="52">
        <v>0.15384615384615385</v>
      </c>
      <c r="F3" s="52">
        <v>0.68181818181818177</v>
      </c>
      <c r="G3" s="52">
        <v>0.6785714285714286</v>
      </c>
      <c r="H3" s="51">
        <v>0.75</v>
      </c>
      <c r="I3" s="53">
        <v>0.36006289308176098</v>
      </c>
      <c r="J3" s="52">
        <v>0.80555555555555558</v>
      </c>
      <c r="K3" s="52">
        <v>0.36470588235294116</v>
      </c>
      <c r="L3" s="53">
        <v>0.23966942148760331</v>
      </c>
      <c r="M3" s="53">
        <v>0.10294117647058823</v>
      </c>
      <c r="N3" s="53">
        <v>0.48648648648648651</v>
      </c>
      <c r="O3" s="54">
        <v>0.18817204301075269</v>
      </c>
      <c r="P3" s="53">
        <v>0.33214285714285713</v>
      </c>
      <c r="Q3" s="60">
        <f>AVERAGE(B3:P3)</f>
        <v>0.420616453673269</v>
      </c>
    </row>
    <row r="4" spans="1:21" x14ac:dyDescent="0.25">
      <c r="A4" s="55" t="s">
        <v>40</v>
      </c>
      <c r="B4" s="56">
        <v>0.2</v>
      </c>
      <c r="C4" s="56">
        <v>0.61538461538461542</v>
      </c>
      <c r="D4" s="56">
        <v>7.1428571428571425E-2</v>
      </c>
      <c r="E4" s="48">
        <v>0.61538461538461542</v>
      </c>
      <c r="F4" s="57">
        <v>0.31818181818181818</v>
      </c>
      <c r="G4" s="57">
        <v>0.32142857142857145</v>
      </c>
      <c r="H4" s="56">
        <v>0.25</v>
      </c>
      <c r="I4" s="58">
        <v>4.40251572327044E-2</v>
      </c>
      <c r="J4" s="48">
        <v>0.19444444444444445</v>
      </c>
      <c r="K4" s="48">
        <v>0.63529411764705879</v>
      </c>
      <c r="L4" s="58">
        <v>0.34710743801652894</v>
      </c>
      <c r="M4" s="58">
        <v>0.45588235294117646</v>
      </c>
      <c r="N4" s="58">
        <v>0.21621621621621623</v>
      </c>
      <c r="O4" s="59">
        <v>0.70430107526881724</v>
      </c>
      <c r="P4" s="61">
        <v>0.66785714285714282</v>
      </c>
      <c r="Q4" s="65"/>
    </row>
    <row r="5" spans="1:21" x14ac:dyDescent="0.25">
      <c r="A5" s="46" t="s">
        <v>41</v>
      </c>
      <c r="B5" s="44">
        <v>0</v>
      </c>
      <c r="C5" s="44">
        <v>0.23076923076923078</v>
      </c>
      <c r="D5" s="44">
        <v>0</v>
      </c>
      <c r="E5" s="34">
        <v>0.23076923076923078</v>
      </c>
      <c r="F5" s="34"/>
      <c r="G5" s="34"/>
      <c r="H5" s="49"/>
      <c r="I5" s="35">
        <v>0.59591194968553463</v>
      </c>
      <c r="J5" s="34">
        <v>0</v>
      </c>
      <c r="K5" s="34">
        <v>0</v>
      </c>
      <c r="L5" s="35">
        <v>0</v>
      </c>
      <c r="M5" s="35">
        <v>0.44117647058823528</v>
      </c>
      <c r="N5" s="35">
        <v>0.29729729729729731</v>
      </c>
      <c r="O5" s="38">
        <v>0</v>
      </c>
      <c r="P5" s="62">
        <v>0</v>
      </c>
      <c r="Q5" s="65"/>
      <c r="S5" s="31"/>
    </row>
    <row r="6" spans="1:21" x14ac:dyDescent="0.25">
      <c r="A6" s="55" t="s">
        <v>42</v>
      </c>
      <c r="B6" s="56">
        <v>0.36</v>
      </c>
      <c r="C6" s="56">
        <v>0</v>
      </c>
      <c r="D6" s="56">
        <v>0.2857142857142857</v>
      </c>
      <c r="E6" s="48">
        <v>0</v>
      </c>
      <c r="F6" s="57"/>
      <c r="G6" s="57"/>
      <c r="H6" s="56"/>
      <c r="I6" s="58"/>
      <c r="J6" s="48">
        <v>0</v>
      </c>
      <c r="K6" s="48"/>
      <c r="L6" s="58">
        <v>0.41322314049586778</v>
      </c>
      <c r="M6" s="58">
        <v>0</v>
      </c>
      <c r="N6" s="58">
        <v>0</v>
      </c>
      <c r="O6" s="59">
        <v>0</v>
      </c>
      <c r="P6" s="61"/>
      <c r="Q6" s="65"/>
    </row>
    <row r="7" spans="1:21" x14ac:dyDescent="0.25">
      <c r="A7" s="46" t="s">
        <v>43</v>
      </c>
      <c r="B7" s="44">
        <v>0</v>
      </c>
      <c r="C7" s="44">
        <v>0</v>
      </c>
      <c r="D7" s="44">
        <v>0</v>
      </c>
      <c r="E7" s="34">
        <v>0</v>
      </c>
      <c r="F7" s="34"/>
      <c r="G7" s="15"/>
      <c r="H7" s="15"/>
      <c r="I7" s="15"/>
      <c r="J7" s="34"/>
      <c r="K7" s="15"/>
      <c r="L7" s="35"/>
      <c r="M7" s="35"/>
      <c r="N7" s="35">
        <v>0</v>
      </c>
      <c r="O7" s="38">
        <v>0</v>
      </c>
      <c r="P7" s="46"/>
      <c r="Q7" s="65"/>
    </row>
    <row r="8" spans="1:21" x14ac:dyDescent="0.25">
      <c r="A8" s="55" t="s">
        <v>44</v>
      </c>
      <c r="B8" s="56">
        <v>0</v>
      </c>
      <c r="C8" s="56">
        <v>0</v>
      </c>
      <c r="D8" s="56">
        <v>0</v>
      </c>
      <c r="E8" s="48">
        <v>0</v>
      </c>
      <c r="F8" s="57"/>
      <c r="G8" s="57"/>
      <c r="H8" s="56"/>
      <c r="I8" s="58"/>
      <c r="J8" s="48"/>
      <c r="K8" s="48"/>
      <c r="L8" s="58"/>
      <c r="M8" s="58"/>
      <c r="N8" s="58">
        <v>0</v>
      </c>
      <c r="O8" s="59">
        <v>0.10752688172043011</v>
      </c>
      <c r="P8" s="61"/>
      <c r="Q8" s="65"/>
    </row>
    <row r="9" spans="1:21" x14ac:dyDescent="0.25">
      <c r="A9" s="46" t="s">
        <v>45</v>
      </c>
      <c r="B9" s="44">
        <v>0</v>
      </c>
      <c r="C9" s="44">
        <v>0</v>
      </c>
      <c r="D9" s="44">
        <v>0</v>
      </c>
      <c r="E9" s="34">
        <v>0</v>
      </c>
      <c r="F9" s="15"/>
      <c r="G9" s="15"/>
      <c r="H9" s="15"/>
      <c r="I9" s="15"/>
      <c r="J9" s="15"/>
      <c r="K9" s="15"/>
      <c r="L9" s="15"/>
      <c r="M9" s="15"/>
      <c r="N9" s="35">
        <v>0</v>
      </c>
      <c r="O9" s="38"/>
      <c r="P9" s="46"/>
      <c r="Q9" s="65"/>
      <c r="U9" s="165" t="s">
        <v>54</v>
      </c>
    </row>
    <row r="10" spans="1:21" x14ac:dyDescent="0.25">
      <c r="A10" s="55" t="s">
        <v>47</v>
      </c>
      <c r="B10" s="56"/>
      <c r="C10" s="56">
        <v>0</v>
      </c>
      <c r="D10" s="56">
        <v>0</v>
      </c>
      <c r="E10" s="48">
        <v>0</v>
      </c>
      <c r="F10" s="57"/>
      <c r="G10" s="57"/>
      <c r="H10" s="56"/>
      <c r="I10" s="58"/>
      <c r="J10" s="48"/>
      <c r="K10" s="48"/>
      <c r="L10" s="58"/>
      <c r="M10" s="58"/>
      <c r="N10" s="58">
        <v>0</v>
      </c>
      <c r="O10" s="59"/>
      <c r="P10" s="61"/>
      <c r="Q10" s="65"/>
      <c r="U10" s="165"/>
    </row>
    <row r="11" spans="1:21" x14ac:dyDescent="0.25">
      <c r="A11" s="46" t="s">
        <v>48</v>
      </c>
      <c r="B11" s="15"/>
      <c r="C11" s="44">
        <v>0</v>
      </c>
      <c r="D11" s="44">
        <v>0</v>
      </c>
      <c r="E11" s="34">
        <v>0</v>
      </c>
      <c r="F11" s="15"/>
      <c r="G11" s="15"/>
      <c r="H11" s="15"/>
      <c r="I11" s="15"/>
      <c r="J11" s="15"/>
      <c r="K11" s="15"/>
      <c r="L11" s="15"/>
      <c r="M11" s="15"/>
      <c r="N11" s="35">
        <v>0</v>
      </c>
      <c r="O11" s="15"/>
      <c r="P11" s="46"/>
      <c r="Q11" s="65"/>
      <c r="T11" s="71" t="s">
        <v>39</v>
      </c>
      <c r="U11" s="72">
        <v>0.420616453673269</v>
      </c>
    </row>
    <row r="12" spans="1:21" x14ac:dyDescent="0.25">
      <c r="A12" s="55" t="s">
        <v>51</v>
      </c>
      <c r="B12" s="56"/>
      <c r="C12" s="56"/>
      <c r="D12" s="56">
        <v>0</v>
      </c>
      <c r="E12" s="48"/>
      <c r="F12" s="57"/>
      <c r="G12" s="57"/>
      <c r="H12" s="56"/>
      <c r="I12" s="58"/>
      <c r="J12" s="48"/>
      <c r="K12" s="48"/>
      <c r="L12" s="58"/>
      <c r="M12" s="58"/>
      <c r="N12" s="58">
        <v>0</v>
      </c>
      <c r="O12" s="59"/>
      <c r="P12" s="61"/>
      <c r="Q12" s="65"/>
      <c r="T12" s="71" t="s">
        <v>57</v>
      </c>
      <c r="U12" s="72">
        <v>0.45965526771942911</v>
      </c>
    </row>
    <row r="13" spans="1:21" x14ac:dyDescent="0.25">
      <c r="A13" s="46" t="s">
        <v>49</v>
      </c>
      <c r="B13" s="15"/>
      <c r="C13" s="15"/>
      <c r="D13" s="44">
        <v>0</v>
      </c>
      <c r="E13" s="15"/>
      <c r="F13" s="15"/>
      <c r="G13" s="15"/>
      <c r="H13" s="15"/>
      <c r="I13" s="15"/>
      <c r="J13" s="15"/>
      <c r="K13" s="15"/>
      <c r="L13" s="15"/>
      <c r="M13" s="15"/>
      <c r="N13" s="35">
        <v>0</v>
      </c>
      <c r="O13" s="15"/>
      <c r="P13" s="46"/>
      <c r="Q13" s="65"/>
      <c r="T13" s="71" t="s">
        <v>58</v>
      </c>
      <c r="U13" s="73">
        <v>0.11972827860730192</v>
      </c>
    </row>
    <row r="14" spans="1:21" x14ac:dyDescent="0.25">
      <c r="A14" s="55" t="s">
        <v>53</v>
      </c>
      <c r="B14" s="56"/>
      <c r="C14" s="56"/>
      <c r="D14" s="56">
        <v>0</v>
      </c>
      <c r="E14" s="48"/>
      <c r="F14" s="57"/>
      <c r="G14" s="57"/>
      <c r="H14" s="56"/>
      <c r="I14" s="58"/>
      <c r="J14" s="48"/>
      <c r="K14" s="48"/>
      <c r="L14" s="58"/>
      <c r="M14" s="58"/>
      <c r="N14" s="58">
        <v>0</v>
      </c>
      <c r="O14" s="59"/>
      <c r="P14" s="61"/>
      <c r="Q14" s="65"/>
      <c r="T14" s="69" t="s">
        <v>46</v>
      </c>
      <c r="U14" s="70">
        <v>1</v>
      </c>
    </row>
    <row r="15" spans="1:21" x14ac:dyDescent="0.25">
      <c r="A15" s="46" t="s">
        <v>50</v>
      </c>
      <c r="B15" s="15"/>
      <c r="C15" s="15"/>
      <c r="D15" s="44"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35">
        <v>0</v>
      </c>
      <c r="O15" s="15"/>
      <c r="P15" s="46"/>
      <c r="Q15" s="65"/>
    </row>
    <row r="16" spans="1:21" x14ac:dyDescent="0.25">
      <c r="A16" s="55" t="s">
        <v>52</v>
      </c>
      <c r="B16" s="56"/>
      <c r="C16" s="56"/>
      <c r="D16" s="56">
        <v>7.1428571428571425E-2</v>
      </c>
      <c r="E16" s="48"/>
      <c r="F16" s="57"/>
      <c r="G16" s="57"/>
      <c r="H16" s="56"/>
      <c r="I16" s="58"/>
      <c r="J16" s="48"/>
      <c r="K16" s="48"/>
      <c r="L16" s="58"/>
      <c r="M16" s="58"/>
      <c r="N16" s="58">
        <v>0</v>
      </c>
      <c r="O16" s="59"/>
      <c r="P16" s="61"/>
      <c r="Q16" s="65"/>
    </row>
    <row r="17" spans="2:17" x14ac:dyDescent="0.25">
      <c r="B17" s="15"/>
      <c r="C17" s="15"/>
      <c r="D17" s="44">
        <v>0</v>
      </c>
      <c r="E17" s="15"/>
      <c r="F17" s="15"/>
      <c r="G17" s="15"/>
      <c r="H17" s="15"/>
      <c r="I17" s="15"/>
      <c r="J17" s="15"/>
      <c r="K17" s="15"/>
      <c r="L17" s="15"/>
      <c r="M17" s="15"/>
      <c r="N17" s="35">
        <v>0</v>
      </c>
      <c r="O17" s="15"/>
      <c r="P17" s="46"/>
      <c r="Q17" s="65"/>
    </row>
    <row r="18" spans="2:17" x14ac:dyDescent="0.25">
      <c r="B18" s="15"/>
      <c r="C18" s="15"/>
      <c r="D18" s="44"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35"/>
      <c r="O18" s="15"/>
      <c r="P18" s="46"/>
      <c r="Q18" s="65"/>
    </row>
    <row r="19" spans="2:17" x14ac:dyDescent="0.25">
      <c r="B19" s="15"/>
      <c r="C19" s="15"/>
      <c r="D19" s="44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46"/>
      <c r="Q19" s="65"/>
    </row>
    <row r="20" spans="2:17" x14ac:dyDescent="0.25">
      <c r="B20" s="15"/>
      <c r="C20" s="15"/>
      <c r="D20" s="44">
        <v>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65"/>
    </row>
    <row r="21" spans="2:17" x14ac:dyDescent="0.25">
      <c r="B21" s="15"/>
      <c r="C21" s="15"/>
      <c r="D21" s="44"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46"/>
      <c r="Q21" s="65"/>
    </row>
    <row r="22" spans="2:17" x14ac:dyDescent="0.25">
      <c r="B22" s="15"/>
      <c r="C22" s="15"/>
      <c r="D22" s="44">
        <v>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65"/>
    </row>
    <row r="23" spans="2:17" x14ac:dyDescent="0.25">
      <c r="B23" s="15"/>
      <c r="C23" s="15"/>
      <c r="D23" s="44"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46"/>
      <c r="Q23" s="66"/>
    </row>
    <row r="24" spans="2:17" x14ac:dyDescent="0.25">
      <c r="B24" s="15"/>
      <c r="C24" s="15"/>
      <c r="D24" s="44">
        <v>0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46"/>
      <c r="Q24" s="66"/>
    </row>
    <row r="25" spans="2:17" x14ac:dyDescent="0.25">
      <c r="B25" s="15"/>
      <c r="C25" s="15"/>
      <c r="D25" s="44"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46"/>
      <c r="Q25" s="66"/>
    </row>
    <row r="26" spans="2:17" x14ac:dyDescent="0.25">
      <c r="B26" s="15"/>
      <c r="C26" s="15"/>
      <c r="D26" s="44">
        <v>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46"/>
      <c r="Q26" s="66"/>
    </row>
    <row r="27" spans="2:17" x14ac:dyDescent="0.25">
      <c r="B27" s="15"/>
      <c r="C27" s="15"/>
      <c r="D27" s="44">
        <v>0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6"/>
      <c r="Q27" s="66"/>
    </row>
    <row r="28" spans="2:17" x14ac:dyDescent="0.25">
      <c r="B28" s="15"/>
      <c r="C28" s="15"/>
      <c r="D28" s="44">
        <v>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46"/>
      <c r="Q28" s="66"/>
    </row>
    <row r="29" spans="2:17" x14ac:dyDescent="0.25">
      <c r="B29" s="15"/>
      <c r="C29" s="15"/>
      <c r="D29" s="44">
        <v>0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46"/>
      <c r="Q29" s="66"/>
    </row>
    <row r="30" spans="2:17" x14ac:dyDescent="0.25">
      <c r="B30" s="15"/>
      <c r="C30" s="15"/>
      <c r="D30" s="44">
        <v>0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46"/>
      <c r="Q30" s="66"/>
    </row>
    <row r="31" spans="2:17" x14ac:dyDescent="0.25">
      <c r="B31" s="15"/>
      <c r="C31" s="15"/>
      <c r="D31" s="44">
        <v>0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46"/>
      <c r="Q31" s="66"/>
    </row>
    <row r="32" spans="2:17" x14ac:dyDescent="0.25">
      <c r="B32" s="15"/>
      <c r="C32" s="15"/>
      <c r="D32" s="44">
        <v>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46"/>
      <c r="Q32" s="66"/>
    </row>
    <row r="33" spans="1:17" x14ac:dyDescent="0.25">
      <c r="B33" s="15"/>
      <c r="C33" s="15"/>
      <c r="D33" s="44">
        <v>0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46"/>
      <c r="Q33" s="66"/>
    </row>
    <row r="34" spans="1:17" x14ac:dyDescent="0.25">
      <c r="B34" s="15"/>
      <c r="C34" s="15"/>
      <c r="D34" s="44">
        <v>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46"/>
      <c r="Q34" s="66"/>
    </row>
    <row r="35" spans="1:17" x14ac:dyDescent="0.25">
      <c r="B35" s="15"/>
      <c r="C35" s="15"/>
      <c r="D35" s="44">
        <v>0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46"/>
      <c r="Q35" s="66"/>
    </row>
    <row r="36" spans="1:17" x14ac:dyDescent="0.25">
      <c r="B36" s="15"/>
      <c r="C36" s="15"/>
      <c r="D36" s="44">
        <v>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46"/>
      <c r="Q36" s="66"/>
    </row>
    <row r="37" spans="1:17" x14ac:dyDescent="0.25">
      <c r="B37" s="15"/>
      <c r="C37" s="15"/>
      <c r="D37" s="44">
        <v>0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46"/>
      <c r="Q37" s="66"/>
    </row>
    <row r="38" spans="1:17" x14ac:dyDescent="0.25">
      <c r="B38" s="15"/>
      <c r="C38" s="15"/>
      <c r="D38" s="44">
        <v>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46"/>
      <c r="Q38" s="66"/>
    </row>
    <row r="39" spans="1:17" x14ac:dyDescent="0.25">
      <c r="B39" s="15"/>
      <c r="C39" s="15"/>
      <c r="D39" s="44">
        <v>0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46"/>
      <c r="Q39" s="66"/>
    </row>
    <row r="40" spans="1:17" x14ac:dyDescent="0.25">
      <c r="B40" s="15"/>
      <c r="C40" s="15"/>
      <c r="D40" s="44">
        <v>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46"/>
      <c r="Q40" s="66"/>
    </row>
    <row r="41" spans="1:17" x14ac:dyDescent="0.25">
      <c r="B41" s="15"/>
      <c r="C41" s="15"/>
      <c r="D41" s="44">
        <v>0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46"/>
      <c r="Q41" s="66"/>
    </row>
    <row r="42" spans="1:17" x14ac:dyDescent="0.25">
      <c r="B42" s="15"/>
      <c r="C42" s="15"/>
      <c r="D42" s="44">
        <v>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46"/>
      <c r="Q42" s="66"/>
    </row>
    <row r="43" spans="1:17" x14ac:dyDescent="0.25">
      <c r="B43" s="15"/>
      <c r="C43" s="15"/>
      <c r="D43" s="44">
        <v>0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46"/>
      <c r="Q43" s="66"/>
    </row>
    <row r="44" spans="1:17" x14ac:dyDescent="0.25">
      <c r="B44" s="15"/>
      <c r="C44" s="15"/>
      <c r="D44" s="44">
        <v>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46"/>
      <c r="Q44" s="66"/>
    </row>
    <row r="45" spans="1:17" x14ac:dyDescent="0.25">
      <c r="B45" s="15"/>
      <c r="C45" s="15"/>
      <c r="D45" s="44">
        <v>0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46"/>
      <c r="Q45" s="66"/>
    </row>
    <row r="46" spans="1:17" x14ac:dyDescent="0.25">
      <c r="B46" s="15"/>
      <c r="C46" s="15"/>
      <c r="D46" s="44">
        <v>0</v>
      </c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46"/>
      <c r="Q46" s="66"/>
    </row>
    <row r="47" spans="1:17" x14ac:dyDescent="0.25">
      <c r="B47" s="15"/>
      <c r="C47" s="15"/>
      <c r="D47" s="44">
        <v>0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46"/>
      <c r="Q47" s="66"/>
    </row>
    <row r="48" spans="1:17" x14ac:dyDescent="0.25">
      <c r="A48" t="s">
        <v>46</v>
      </c>
      <c r="B48" s="47">
        <f>SUM(B3:B47)</f>
        <v>1</v>
      </c>
      <c r="C48" s="47">
        <f t="shared" ref="C48:P48" si="0">SUM(C3:C47)</f>
        <v>1</v>
      </c>
      <c r="D48" s="47">
        <f t="shared" si="0"/>
        <v>0.99999999999999989</v>
      </c>
      <c r="E48" s="47">
        <f t="shared" si="0"/>
        <v>1</v>
      </c>
      <c r="F48" s="47">
        <f t="shared" si="0"/>
        <v>1</v>
      </c>
      <c r="G48" s="47">
        <f t="shared" si="0"/>
        <v>1</v>
      </c>
      <c r="H48" s="47">
        <f t="shared" si="0"/>
        <v>1</v>
      </c>
      <c r="I48" s="47">
        <f t="shared" si="0"/>
        <v>1</v>
      </c>
      <c r="J48" s="47">
        <f t="shared" si="0"/>
        <v>1</v>
      </c>
      <c r="K48" s="47">
        <f t="shared" si="0"/>
        <v>1</v>
      </c>
      <c r="L48" s="47">
        <f t="shared" si="0"/>
        <v>1</v>
      </c>
      <c r="M48" s="47">
        <f t="shared" si="0"/>
        <v>1</v>
      </c>
      <c r="N48" s="47">
        <f t="shared" si="0"/>
        <v>1</v>
      </c>
      <c r="O48" s="47">
        <f t="shared" si="0"/>
        <v>1</v>
      </c>
      <c r="P48" s="63">
        <f t="shared" si="0"/>
        <v>1</v>
      </c>
      <c r="Q48" s="65"/>
    </row>
    <row r="49" spans="1:17" x14ac:dyDescent="0.25">
      <c r="A49" t="s">
        <v>55</v>
      </c>
      <c r="B49" s="31">
        <f>B4+B6+B8+B10+B12+B14+B16</f>
        <v>0.56000000000000005</v>
      </c>
      <c r="C49" s="31">
        <f t="shared" ref="C49:P49" si="1">C4+C6+C8+C10+C12+C14+C16</f>
        <v>0.61538461538461542</v>
      </c>
      <c r="D49" s="31">
        <f t="shared" si="1"/>
        <v>0.42857142857142849</v>
      </c>
      <c r="E49" s="31">
        <f t="shared" si="1"/>
        <v>0.61538461538461542</v>
      </c>
      <c r="F49" s="31">
        <f t="shared" si="1"/>
        <v>0.31818181818181818</v>
      </c>
      <c r="G49" s="31">
        <f t="shared" si="1"/>
        <v>0.32142857142857145</v>
      </c>
      <c r="H49" s="31">
        <f t="shared" si="1"/>
        <v>0.25</v>
      </c>
      <c r="I49" s="31">
        <f t="shared" si="1"/>
        <v>4.40251572327044E-2</v>
      </c>
      <c r="J49" s="31">
        <f t="shared" si="1"/>
        <v>0.19444444444444445</v>
      </c>
      <c r="K49" s="31">
        <f t="shared" si="1"/>
        <v>0.63529411764705879</v>
      </c>
      <c r="L49" s="31">
        <f t="shared" si="1"/>
        <v>0.76033057851239672</v>
      </c>
      <c r="M49" s="31">
        <f t="shared" si="1"/>
        <v>0.45588235294117646</v>
      </c>
      <c r="N49" s="31">
        <f t="shared" si="1"/>
        <v>0.21621621621621623</v>
      </c>
      <c r="O49" s="31">
        <f t="shared" si="1"/>
        <v>0.81182795698924737</v>
      </c>
      <c r="P49" s="31">
        <f t="shared" si="1"/>
        <v>0.66785714285714282</v>
      </c>
      <c r="Q49" s="64">
        <f>AVERAGE(B49:P49)</f>
        <v>0.45965526771942911</v>
      </c>
    </row>
    <row r="50" spans="1:17" x14ac:dyDescent="0.25">
      <c r="A50" t="s">
        <v>56</v>
      </c>
      <c r="B50" s="31">
        <f>B5+B7+B9+B11+B13+B15</f>
        <v>0</v>
      </c>
      <c r="C50" s="31">
        <f t="shared" ref="C50:P50" si="2">C5+C7+C9+C11+C13+C15</f>
        <v>0.23076923076923078</v>
      </c>
      <c r="D50" s="31">
        <f t="shared" si="2"/>
        <v>0</v>
      </c>
      <c r="E50" s="31">
        <f t="shared" si="2"/>
        <v>0.23076923076923078</v>
      </c>
      <c r="F50" s="31">
        <f t="shared" si="2"/>
        <v>0</v>
      </c>
      <c r="G50" s="31">
        <f t="shared" si="2"/>
        <v>0</v>
      </c>
      <c r="H50" s="31">
        <f t="shared" si="2"/>
        <v>0</v>
      </c>
      <c r="I50" s="31">
        <f t="shared" si="2"/>
        <v>0.59591194968553463</v>
      </c>
      <c r="J50" s="31">
        <f t="shared" si="2"/>
        <v>0</v>
      </c>
      <c r="K50" s="31">
        <f t="shared" si="2"/>
        <v>0</v>
      </c>
      <c r="L50" s="31">
        <f t="shared" si="2"/>
        <v>0</v>
      </c>
      <c r="M50" s="31">
        <f t="shared" si="2"/>
        <v>0.44117647058823528</v>
      </c>
      <c r="N50" s="31">
        <f t="shared" si="2"/>
        <v>0.29729729729729731</v>
      </c>
      <c r="O50" s="31">
        <f t="shared" si="2"/>
        <v>0</v>
      </c>
      <c r="P50" s="31">
        <f t="shared" si="2"/>
        <v>0</v>
      </c>
      <c r="Q50" s="67">
        <f>AVERAGE(B50:P50)</f>
        <v>0.11972827860730192</v>
      </c>
    </row>
    <row r="51" spans="1:17" x14ac:dyDescent="0.25">
      <c r="Q51" s="67">
        <f>SUM(Q3:Q50)</f>
        <v>1</v>
      </c>
    </row>
  </sheetData>
  <mergeCells count="2">
    <mergeCell ref="Q1:Q2"/>
    <mergeCell ref="U9:U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zoomScale="80" zoomScaleNormal="80" workbookViewId="0">
      <selection activeCell="L7" sqref="L7"/>
    </sheetView>
  </sheetViews>
  <sheetFormatPr defaultRowHeight="15" x14ac:dyDescent="0.25"/>
  <cols>
    <col min="1" max="1" width="19.140625" customWidth="1"/>
    <col min="2" max="2" width="15.5703125" bestFit="1" customWidth="1"/>
    <col min="3" max="3" width="15.140625" bestFit="1" customWidth="1"/>
    <col min="4" max="4" width="10.140625" bestFit="1" customWidth="1"/>
    <col min="5" max="5" width="11" bestFit="1" customWidth="1"/>
    <col min="6" max="6" width="13.28515625" bestFit="1" customWidth="1"/>
    <col min="8" max="8" width="19.28515625" bestFit="1" customWidth="1"/>
    <col min="10" max="10" width="19.140625" bestFit="1" customWidth="1"/>
    <col min="11" max="11" width="15.5703125" bestFit="1" customWidth="1"/>
    <col min="12" max="12" width="19.140625" bestFit="1" customWidth="1"/>
    <col min="13" max="13" width="10.140625" bestFit="1" customWidth="1"/>
    <col min="14" max="14" width="11" bestFit="1" customWidth="1"/>
    <col min="15" max="15" width="13.28515625" bestFit="1" customWidth="1"/>
  </cols>
  <sheetData>
    <row r="1" spans="1:15" x14ac:dyDescent="0.25"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3" spans="1:15" x14ac:dyDescent="0.25">
      <c r="A3" s="30" t="s">
        <v>2</v>
      </c>
      <c r="B3" s="15" t="s">
        <v>23</v>
      </c>
      <c r="C3" s="15" t="s">
        <v>24</v>
      </c>
      <c r="D3" s="15" t="s">
        <v>25</v>
      </c>
      <c r="E3" s="15" t="s">
        <v>26</v>
      </c>
      <c r="F3" s="15" t="s">
        <v>27</v>
      </c>
    </row>
    <row r="4" spans="1:15" x14ac:dyDescent="0.25">
      <c r="A4" s="15" t="s">
        <v>29</v>
      </c>
      <c r="B4" s="76"/>
      <c r="C4" s="76">
        <v>0.36</v>
      </c>
      <c r="D4" s="76"/>
      <c r="E4" s="76"/>
      <c r="F4" s="76">
        <v>0.04</v>
      </c>
      <c r="G4" s="77"/>
    </row>
    <row r="5" spans="1:15" x14ac:dyDescent="0.25">
      <c r="A5" s="15" t="s">
        <v>30</v>
      </c>
      <c r="B5" s="76"/>
      <c r="C5" s="76"/>
      <c r="D5" s="76"/>
      <c r="E5" s="76"/>
      <c r="F5" s="76"/>
    </row>
    <row r="6" spans="1:15" x14ac:dyDescent="0.25">
      <c r="A6" s="15" t="s">
        <v>31</v>
      </c>
      <c r="B6" s="76"/>
      <c r="C6" s="76"/>
      <c r="D6" s="76"/>
      <c r="E6" s="76"/>
      <c r="F6" s="76"/>
    </row>
    <row r="7" spans="1:15" x14ac:dyDescent="0.25">
      <c r="A7" s="15" t="s">
        <v>32</v>
      </c>
      <c r="B7" s="76"/>
      <c r="C7" s="76"/>
      <c r="D7" s="76"/>
      <c r="E7" s="76"/>
      <c r="F7" s="76">
        <v>0.04</v>
      </c>
    </row>
    <row r="8" spans="1:15" x14ac:dyDescent="0.25">
      <c r="A8" s="15" t="s">
        <v>33</v>
      </c>
      <c r="B8" s="76">
        <v>0.08</v>
      </c>
      <c r="C8" s="76">
        <v>0.04</v>
      </c>
      <c r="D8" s="76"/>
      <c r="E8" s="76"/>
      <c r="F8" s="76"/>
    </row>
    <row r="9" spans="1:15" ht="15.75" thickBot="1" x14ac:dyDescent="0.3">
      <c r="B9" s="75"/>
    </row>
    <row r="10" spans="1:15" ht="15.75" thickBot="1" x14ac:dyDescent="0.3">
      <c r="A10" s="30" t="s">
        <v>3</v>
      </c>
      <c r="B10" s="15" t="s">
        <v>23</v>
      </c>
      <c r="C10" s="15" t="s">
        <v>24</v>
      </c>
      <c r="D10" s="15" t="s">
        <v>25</v>
      </c>
      <c r="E10" s="15" t="s">
        <v>26</v>
      </c>
      <c r="F10" s="15" t="s">
        <v>27</v>
      </c>
      <c r="J10" s="88"/>
      <c r="K10" s="89" t="s">
        <v>23</v>
      </c>
      <c r="L10" s="90" t="s">
        <v>24</v>
      </c>
      <c r="M10" s="90" t="s">
        <v>25</v>
      </c>
      <c r="N10" s="90" t="s">
        <v>26</v>
      </c>
      <c r="O10" s="91" t="s">
        <v>27</v>
      </c>
    </row>
    <row r="11" spans="1:15" x14ac:dyDescent="0.25">
      <c r="A11" s="15" t="s">
        <v>29</v>
      </c>
      <c r="B11" s="45"/>
      <c r="C11" s="45">
        <v>0.11764705882352941</v>
      </c>
      <c r="D11" s="45"/>
      <c r="E11" s="45">
        <v>0.11764705882352941</v>
      </c>
      <c r="F11" s="45"/>
      <c r="J11" s="92" t="s">
        <v>29</v>
      </c>
      <c r="K11" s="95">
        <f>IFERROR(AVERAGE(B4,B11,B18,B25,B32,B39,B46,B53,B60,B67,B74,B81,B88,B95,B102),"0%")</f>
        <v>7.5310211673848035E-2</v>
      </c>
      <c r="L11" s="95">
        <f t="shared" ref="L11:O11" si="0">IFERROR(AVERAGE(C4,C11,C18,C25,C32,C39,C46,C53,C60,C67,C74,C81,C88,C95,C102),"0%")</f>
        <v>0.13022389289481465</v>
      </c>
      <c r="M11" s="95">
        <f t="shared" si="0"/>
        <v>0.16534410245036429</v>
      </c>
      <c r="N11" s="95">
        <f t="shared" si="0"/>
        <v>8.1489262371615315E-2</v>
      </c>
      <c r="O11" s="96">
        <f t="shared" si="0"/>
        <v>5.4503958608236688E-2</v>
      </c>
    </row>
    <row r="12" spans="1:15" x14ac:dyDescent="0.25">
      <c r="A12" s="15" t="s">
        <v>30</v>
      </c>
      <c r="B12" s="45"/>
      <c r="C12" s="45"/>
      <c r="D12" s="45"/>
      <c r="E12" s="45"/>
      <c r="F12" s="45"/>
      <c r="I12" s="45"/>
      <c r="J12" s="93" t="s">
        <v>30</v>
      </c>
      <c r="K12" s="97">
        <f t="shared" ref="K12:K15" si="1">IFERROR(AVERAGE(B5,B12,B19,B26,B33,B40,B47,B54,B61,B68,B75,B82,B89,B96,B103),"0%")</f>
        <v>9.2592592592592587E-3</v>
      </c>
      <c r="L12" s="97" t="s">
        <v>59</v>
      </c>
      <c r="M12" s="97">
        <f t="shared" ref="M12:M15" si="2">IFERROR(AVERAGE(D5,D12,D19,D26,D33,D40,D47,D54,D61,D68,D75,D82,D89,D96,D103),"0%")</f>
        <v>2.7777777777777776E-2</v>
      </c>
      <c r="N12" s="97">
        <f t="shared" ref="N12:N15" si="3">IFERROR(AVERAGE(E5,E12,E19,E26,E33,E40,E47,E54,E61,E68,E75,E82,E89,E96,E103),"0%")</f>
        <v>0.24232585596221962</v>
      </c>
      <c r="O12" s="98">
        <f t="shared" ref="O12:O15" si="4">IFERROR(AVERAGE(F5,F12,F19,F26,F33,F40,F47,F54,F61,F68,F75,F82,F89,F96,F103),"0%")</f>
        <v>0.10266900607809698</v>
      </c>
    </row>
    <row r="13" spans="1:15" x14ac:dyDescent="0.25">
      <c r="A13" s="15" t="s">
        <v>31</v>
      </c>
      <c r="B13" s="45"/>
      <c r="C13" s="45"/>
      <c r="D13" s="45"/>
      <c r="E13" s="45"/>
      <c r="F13" s="45">
        <v>0.17647058823529413</v>
      </c>
      <c r="I13" s="45"/>
      <c r="J13" s="93" t="s">
        <v>31</v>
      </c>
      <c r="K13" s="97">
        <f t="shared" si="1"/>
        <v>2.5871459694989107E-2</v>
      </c>
      <c r="L13" s="97">
        <f t="shared" ref="L13:L15" si="5">IFERROR(AVERAGE(C6,C13,C20,C27,C34,C41,C48,C55,C62,C69,C76,C83,C90,C97,C104),"0%")</f>
        <v>0.10150626499600107</v>
      </c>
      <c r="M13" s="97">
        <f t="shared" si="2"/>
        <v>4.2447748330101266E-2</v>
      </c>
      <c r="N13" s="97">
        <f t="shared" si="3"/>
        <v>4.8339390852759831E-2</v>
      </c>
      <c r="O13" s="98">
        <f t="shared" si="4"/>
        <v>8.0452075524958047E-2</v>
      </c>
    </row>
    <row r="14" spans="1:15" x14ac:dyDescent="0.25">
      <c r="A14" s="15" t="s">
        <v>32</v>
      </c>
      <c r="B14" s="45"/>
      <c r="C14" s="45"/>
      <c r="D14" s="45"/>
      <c r="E14" s="45"/>
      <c r="F14" s="45"/>
      <c r="I14" s="45"/>
      <c r="J14" s="93" t="s">
        <v>32</v>
      </c>
      <c r="K14" s="97">
        <f t="shared" si="1"/>
        <v>5.6872691424578223E-2</v>
      </c>
      <c r="L14" s="97">
        <f t="shared" si="5"/>
        <v>7.5832030377484927E-2</v>
      </c>
      <c r="M14" s="97">
        <f t="shared" si="2"/>
        <v>4.1666666666666664E-2</v>
      </c>
      <c r="N14" s="97">
        <f t="shared" si="3"/>
        <v>0.18583175205566099</v>
      </c>
      <c r="O14" s="98">
        <f t="shared" si="4"/>
        <v>0.20823529411764705</v>
      </c>
    </row>
    <row r="15" spans="1:15" ht="15.75" thickBot="1" x14ac:dyDescent="0.3">
      <c r="A15" s="15" t="s">
        <v>33</v>
      </c>
      <c r="B15" s="45"/>
      <c r="C15" s="45">
        <v>0.11764705882352941</v>
      </c>
      <c r="D15" s="45"/>
      <c r="E15" s="45"/>
      <c r="F15" s="45"/>
      <c r="I15" s="45"/>
      <c r="J15" s="94" t="s">
        <v>33</v>
      </c>
      <c r="K15" s="99">
        <f t="shared" si="1"/>
        <v>4.8375350140056027E-2</v>
      </c>
      <c r="L15" s="99">
        <f t="shared" si="5"/>
        <v>5.6183762761302866E-2</v>
      </c>
      <c r="M15" s="99">
        <f t="shared" si="2"/>
        <v>2.3965141612200435E-2</v>
      </c>
      <c r="N15" s="99">
        <f t="shared" si="3"/>
        <v>0.10864135864135864</v>
      </c>
      <c r="O15" s="100">
        <f t="shared" si="4"/>
        <v>4.3210699369057137E-2</v>
      </c>
    </row>
    <row r="16" spans="1:15" x14ac:dyDescent="0.25">
      <c r="I16" s="45"/>
      <c r="J16" s="45"/>
      <c r="K16" s="45"/>
      <c r="L16" s="45"/>
      <c r="M16" s="45"/>
      <c r="O16" s="45">
        <f>SUM(K11:O15)</f>
        <v>2.0363350136410552</v>
      </c>
    </row>
    <row r="17" spans="1:19" x14ac:dyDescent="0.25">
      <c r="A17" s="30" t="s">
        <v>4</v>
      </c>
      <c r="B17" s="15" t="s">
        <v>23</v>
      </c>
      <c r="C17" s="15" t="s">
        <v>24</v>
      </c>
      <c r="D17" s="15" t="s">
        <v>25</v>
      </c>
      <c r="E17" s="15" t="s">
        <v>26</v>
      </c>
      <c r="F17" s="15" t="s">
        <v>27</v>
      </c>
    </row>
    <row r="18" spans="1:19" ht="15.75" thickBot="1" x14ac:dyDescent="0.3">
      <c r="A18" s="15" t="s">
        <v>29</v>
      </c>
      <c r="B18" s="33"/>
      <c r="C18" s="33"/>
      <c r="D18" s="33"/>
      <c r="E18" s="33"/>
      <c r="F18" s="33"/>
    </row>
    <row r="19" spans="1:19" ht="15.75" thickBot="1" x14ac:dyDescent="0.3">
      <c r="A19" s="15" t="s">
        <v>30</v>
      </c>
      <c r="B19" s="33"/>
      <c r="C19" s="33"/>
      <c r="D19" s="33"/>
      <c r="E19" s="33">
        <v>7.1428571428571425E-2</v>
      </c>
      <c r="F19" s="33">
        <v>0.2857142857142857</v>
      </c>
      <c r="J19" s="101" t="s">
        <v>60</v>
      </c>
      <c r="K19" s="127" t="s">
        <v>23</v>
      </c>
      <c r="L19" s="128" t="s">
        <v>24</v>
      </c>
      <c r="M19" s="128" t="s">
        <v>25</v>
      </c>
      <c r="N19" s="128" t="s">
        <v>26</v>
      </c>
      <c r="O19" s="129" t="s">
        <v>27</v>
      </c>
    </row>
    <row r="20" spans="1:19" x14ac:dyDescent="0.25">
      <c r="A20" s="15" t="s">
        <v>31</v>
      </c>
      <c r="B20" s="33"/>
      <c r="C20" s="33"/>
      <c r="D20" s="33"/>
      <c r="E20" s="33">
        <v>7.1428571428571425E-2</v>
      </c>
      <c r="F20" s="33"/>
      <c r="J20" s="124" t="s">
        <v>29</v>
      </c>
      <c r="K20" s="95">
        <f>K11/$O$16</f>
        <v>3.6983213061386258E-2</v>
      </c>
      <c r="L20" s="95">
        <f t="shared" ref="L20:O20" si="6">L11/$O$16</f>
        <v>6.3950131988335601E-2</v>
      </c>
      <c r="M20" s="95">
        <f t="shared" si="6"/>
        <v>8.1196905883733683E-2</v>
      </c>
      <c r="N20" s="95">
        <f t="shared" si="6"/>
        <v>4.0017610965648029E-2</v>
      </c>
      <c r="O20" s="96">
        <f t="shared" si="6"/>
        <v>2.6765713030087939E-2</v>
      </c>
    </row>
    <row r="21" spans="1:19" x14ac:dyDescent="0.25">
      <c r="A21" s="15" t="s">
        <v>32</v>
      </c>
      <c r="B21" s="33"/>
      <c r="C21" s="33"/>
      <c r="D21" s="33"/>
      <c r="E21" s="33"/>
      <c r="F21" s="33"/>
      <c r="J21" s="125" t="s">
        <v>30</v>
      </c>
      <c r="K21" s="97">
        <f t="shared" ref="K21:O21" si="7">K12/$O$16</f>
        <v>4.5470215839894159E-3</v>
      </c>
      <c r="L21" s="130" t="s">
        <v>59</v>
      </c>
      <c r="M21" s="97">
        <f t="shared" si="7"/>
        <v>1.3641064751968246E-2</v>
      </c>
      <c r="N21" s="97">
        <f t="shared" si="7"/>
        <v>0.11900097692124367</v>
      </c>
      <c r="O21" s="98">
        <f t="shared" si="7"/>
        <v>5.0418524157535526E-2</v>
      </c>
    </row>
    <row r="22" spans="1:19" x14ac:dyDescent="0.25">
      <c r="A22" s="15" t="s">
        <v>33</v>
      </c>
      <c r="B22" s="33"/>
      <c r="C22" s="33"/>
      <c r="D22" s="33"/>
      <c r="E22" s="33"/>
      <c r="F22" s="33"/>
      <c r="J22" s="125" t="s">
        <v>31</v>
      </c>
      <c r="K22" s="97">
        <f t="shared" ref="K22:O22" si="8">K13/$O$16</f>
        <v>1.2704913249382192E-2</v>
      </c>
      <c r="L22" s="97">
        <f t="shared" si="8"/>
        <v>4.9847527207472347E-2</v>
      </c>
      <c r="M22" s="97">
        <f t="shared" si="8"/>
        <v>2.0845169407661884E-2</v>
      </c>
      <c r="N22" s="97">
        <f t="shared" si="8"/>
        <v>2.3738427384955144E-2</v>
      </c>
      <c r="O22" s="98">
        <f t="shared" si="8"/>
        <v>3.9508270979982933E-2</v>
      </c>
    </row>
    <row r="23" spans="1:19" x14ac:dyDescent="0.25">
      <c r="J23" s="125" t="s">
        <v>32</v>
      </c>
      <c r="K23" s="97">
        <f t="shared" ref="K23:O23" si="9">K14/$O$16</f>
        <v>2.7928946388289709E-2</v>
      </c>
      <c r="L23" s="97">
        <f t="shared" si="9"/>
        <v>3.7239466919489823E-2</v>
      </c>
      <c r="M23" s="97">
        <f t="shared" si="9"/>
        <v>2.0461597127952369E-2</v>
      </c>
      <c r="N23" s="97">
        <f t="shared" si="9"/>
        <v>9.1257946659467279E-2</v>
      </c>
      <c r="O23" s="98">
        <f t="shared" si="9"/>
        <v>0.10225984070534314</v>
      </c>
    </row>
    <row r="24" spans="1:19" ht="15.75" thickBot="1" x14ac:dyDescent="0.3">
      <c r="A24" s="30" t="s">
        <v>5</v>
      </c>
      <c r="B24" s="15" t="s">
        <v>23</v>
      </c>
      <c r="C24" s="15" t="s">
        <v>24</v>
      </c>
      <c r="D24" s="15" t="s">
        <v>25</v>
      </c>
      <c r="E24" s="15" t="s">
        <v>26</v>
      </c>
      <c r="F24" s="15" t="s">
        <v>27</v>
      </c>
      <c r="J24" s="126" t="s">
        <v>33</v>
      </c>
      <c r="K24" s="99">
        <f t="shared" ref="K24:O24" si="10">K15/$O$16</f>
        <v>2.3756086211747057E-2</v>
      </c>
      <c r="L24" s="99">
        <f t="shared" si="10"/>
        <v>2.759062845010157E-2</v>
      </c>
      <c r="M24" s="99">
        <f t="shared" si="10"/>
        <v>1.1768761746796134E-2</v>
      </c>
      <c r="N24" s="99">
        <f t="shared" si="10"/>
        <v>5.3351417086868816E-2</v>
      </c>
      <c r="O24" s="100">
        <f t="shared" si="10"/>
        <v>2.1219838130561108E-2</v>
      </c>
    </row>
    <row r="25" spans="1:19" x14ac:dyDescent="0.25">
      <c r="A25" s="15" t="s">
        <v>29</v>
      </c>
      <c r="B25" s="33">
        <v>0.15384615384615385</v>
      </c>
      <c r="C25" s="33">
        <v>0.23076923076923078</v>
      </c>
      <c r="D25" s="33"/>
      <c r="E25" s="33"/>
      <c r="F25" s="33"/>
      <c r="J25" s="45"/>
      <c r="K25" s="45"/>
      <c r="L25" s="45"/>
      <c r="M25" s="45"/>
      <c r="O25" s="45">
        <f>SUM(K20:O24)</f>
        <v>0.99999999999999978</v>
      </c>
    </row>
    <row r="26" spans="1:19" x14ac:dyDescent="0.25">
      <c r="A26" s="15" t="s">
        <v>30</v>
      </c>
      <c r="B26" s="33"/>
      <c r="C26" s="33"/>
      <c r="D26" s="33"/>
      <c r="E26" s="33"/>
      <c r="F26" s="33"/>
      <c r="J26" s="33"/>
      <c r="K26" s="33"/>
      <c r="L26" s="33"/>
      <c r="M26" s="33"/>
      <c r="O26" s="33"/>
      <c r="P26" s="33"/>
      <c r="Q26" s="33"/>
      <c r="R26" s="33"/>
      <c r="S26" s="33"/>
    </row>
    <row r="27" spans="1:19" x14ac:dyDescent="0.25">
      <c r="A27" s="15" t="s">
        <v>31</v>
      </c>
      <c r="B27" s="33"/>
      <c r="C27" s="33"/>
      <c r="D27" s="33">
        <v>7.6923076923076927E-2</v>
      </c>
      <c r="E27" s="33"/>
      <c r="F27" s="33"/>
      <c r="I27" s="33"/>
      <c r="J27" s="33"/>
      <c r="K27" s="33"/>
      <c r="L27" s="33"/>
      <c r="M27" s="33"/>
      <c r="O27" s="33"/>
      <c r="P27" s="33"/>
      <c r="Q27" s="33"/>
      <c r="R27" s="33"/>
      <c r="S27" s="33"/>
    </row>
    <row r="28" spans="1:19" x14ac:dyDescent="0.25">
      <c r="A28" s="15" t="s">
        <v>32</v>
      </c>
      <c r="B28" s="33"/>
      <c r="C28" s="33"/>
      <c r="D28" s="33"/>
      <c r="E28" s="33"/>
      <c r="F28" s="33"/>
      <c r="I28" s="33"/>
      <c r="J28" s="33"/>
      <c r="K28" s="33"/>
      <c r="L28" s="33"/>
      <c r="O28" s="33"/>
      <c r="P28" s="33"/>
      <c r="Q28" s="33"/>
      <c r="R28" s="33"/>
      <c r="S28" s="33"/>
    </row>
    <row r="29" spans="1:19" x14ac:dyDescent="0.25">
      <c r="A29" s="15" t="s">
        <v>33</v>
      </c>
      <c r="B29" s="33"/>
      <c r="C29" s="33"/>
      <c r="D29" s="33"/>
      <c r="E29" s="33">
        <v>0.15384615384615385</v>
      </c>
      <c r="F29" s="33"/>
      <c r="I29" s="33"/>
      <c r="J29" s="33"/>
      <c r="K29" s="33"/>
      <c r="L29" s="33"/>
      <c r="M29" s="33"/>
      <c r="O29" s="33"/>
      <c r="P29" s="33"/>
      <c r="Q29" s="33"/>
      <c r="R29" s="33"/>
      <c r="S29" s="33"/>
    </row>
    <row r="30" spans="1:19" x14ac:dyDescent="0.25">
      <c r="O30" s="33"/>
      <c r="P30" s="33"/>
      <c r="Q30" s="33"/>
      <c r="R30" s="33"/>
      <c r="S30" s="33"/>
    </row>
    <row r="31" spans="1:19" x14ac:dyDescent="0.25">
      <c r="A31" s="30" t="s">
        <v>6</v>
      </c>
      <c r="B31" s="15" t="s">
        <v>23</v>
      </c>
      <c r="C31" s="15" t="s">
        <v>24</v>
      </c>
      <c r="D31" s="15" t="s">
        <v>25</v>
      </c>
      <c r="E31" s="15" t="s">
        <v>26</v>
      </c>
      <c r="F31" s="15" t="s">
        <v>27</v>
      </c>
    </row>
    <row r="32" spans="1:19" x14ac:dyDescent="0.25">
      <c r="A32" s="15" t="s">
        <v>29</v>
      </c>
      <c r="B32" s="33"/>
      <c r="C32" s="33"/>
      <c r="D32" s="33">
        <v>9.0909090909090912E-2</v>
      </c>
      <c r="E32" s="33"/>
      <c r="F32" s="33"/>
    </row>
    <row r="33" spans="1:13" x14ac:dyDescent="0.25">
      <c r="A33" s="15" t="s">
        <v>30</v>
      </c>
      <c r="B33" s="33"/>
      <c r="C33" s="33"/>
      <c r="D33" s="33"/>
      <c r="E33" s="33"/>
      <c r="F33" s="33">
        <v>9.0909090909090912E-2</v>
      </c>
      <c r="I33" s="33"/>
      <c r="J33" s="33"/>
      <c r="K33" s="33"/>
      <c r="L33" s="33"/>
      <c r="M33" s="33"/>
    </row>
    <row r="34" spans="1:13" x14ac:dyDescent="0.25">
      <c r="A34" s="15" t="s">
        <v>31</v>
      </c>
      <c r="B34" s="33"/>
      <c r="C34" s="33"/>
      <c r="D34" s="33"/>
      <c r="E34" s="33"/>
      <c r="F34" s="33"/>
      <c r="I34" s="33"/>
      <c r="J34" s="33"/>
      <c r="K34" s="33"/>
      <c r="L34" s="33"/>
      <c r="M34" s="33"/>
    </row>
    <row r="35" spans="1:13" x14ac:dyDescent="0.25">
      <c r="A35" s="15" t="s">
        <v>32</v>
      </c>
      <c r="B35" s="33"/>
      <c r="C35" s="33"/>
      <c r="D35" s="33"/>
      <c r="E35" s="33"/>
      <c r="F35" s="33"/>
      <c r="J35" s="33"/>
      <c r="K35" s="33"/>
      <c r="L35" s="33"/>
      <c r="M35" s="33"/>
    </row>
    <row r="36" spans="1:13" x14ac:dyDescent="0.25">
      <c r="A36" s="15" t="s">
        <v>33</v>
      </c>
      <c r="B36" s="33"/>
      <c r="C36" s="33"/>
      <c r="D36" s="33"/>
      <c r="E36" s="33">
        <v>0.13636363636363635</v>
      </c>
      <c r="F36" s="33"/>
      <c r="I36" s="33"/>
      <c r="J36" s="33"/>
      <c r="K36" s="33"/>
      <c r="L36" s="33"/>
    </row>
    <row r="37" spans="1:13" x14ac:dyDescent="0.25">
      <c r="I37" s="33"/>
      <c r="J37" s="33"/>
      <c r="L37" s="33"/>
      <c r="M37" s="33"/>
    </row>
    <row r="38" spans="1:13" x14ac:dyDescent="0.25">
      <c r="A38" s="30" t="s">
        <v>7</v>
      </c>
      <c r="B38" s="15" t="s">
        <v>23</v>
      </c>
      <c r="C38" s="15" t="s">
        <v>24</v>
      </c>
      <c r="D38" s="15" t="s">
        <v>25</v>
      </c>
      <c r="E38" s="15" t="s">
        <v>26</v>
      </c>
      <c r="F38" s="15" t="s">
        <v>27</v>
      </c>
    </row>
    <row r="39" spans="1:13" x14ac:dyDescent="0.25">
      <c r="A39" s="15" t="s">
        <v>29</v>
      </c>
      <c r="B39" s="33"/>
      <c r="C39" s="33">
        <v>3.5714285714285712E-2</v>
      </c>
      <c r="D39" s="33">
        <v>7.1428571428571425E-2</v>
      </c>
      <c r="E39" s="33"/>
      <c r="F39" s="33">
        <v>7.1428571428571425E-2</v>
      </c>
    </row>
    <row r="40" spans="1:13" x14ac:dyDescent="0.25">
      <c r="A40" s="15" t="s">
        <v>30</v>
      </c>
      <c r="B40" s="33"/>
      <c r="C40" s="33"/>
      <c r="D40" s="33"/>
      <c r="E40" s="33"/>
      <c r="F40" s="33"/>
    </row>
    <row r="41" spans="1:13" x14ac:dyDescent="0.25">
      <c r="A41" s="15" t="s">
        <v>31</v>
      </c>
      <c r="B41" s="33"/>
      <c r="C41" s="33"/>
      <c r="D41" s="33">
        <v>3.5714285714285712E-2</v>
      </c>
      <c r="E41" s="33">
        <v>3.5714285714285712E-2</v>
      </c>
      <c r="F41" s="33"/>
    </row>
    <row r="42" spans="1:13" x14ac:dyDescent="0.25">
      <c r="A42" s="15" t="s">
        <v>32</v>
      </c>
      <c r="B42" s="33"/>
      <c r="C42" s="33"/>
      <c r="D42" s="33"/>
      <c r="E42" s="33"/>
      <c r="F42" s="33"/>
    </row>
    <row r="43" spans="1:13" x14ac:dyDescent="0.25">
      <c r="A43" s="15" t="s">
        <v>33</v>
      </c>
      <c r="B43" s="33">
        <v>3.5714285714285712E-2</v>
      </c>
      <c r="C43" s="33"/>
      <c r="D43" s="33"/>
      <c r="E43" s="33">
        <v>3.5714285714285712E-2</v>
      </c>
      <c r="F43" s="33"/>
    </row>
    <row r="45" spans="1:13" x14ac:dyDescent="0.25">
      <c r="A45" s="30" t="s">
        <v>8</v>
      </c>
      <c r="B45" s="15" t="s">
        <v>23</v>
      </c>
      <c r="C45" s="15" t="s">
        <v>24</v>
      </c>
      <c r="D45" s="15" t="s">
        <v>25</v>
      </c>
      <c r="E45" s="15" t="s">
        <v>26</v>
      </c>
      <c r="F45" s="15" t="s">
        <v>27</v>
      </c>
    </row>
    <row r="46" spans="1:13" x14ac:dyDescent="0.25">
      <c r="A46" s="15" t="s">
        <v>29</v>
      </c>
      <c r="B46" s="79">
        <v>5.5555555555555552E-2</v>
      </c>
      <c r="C46" s="79">
        <v>5.5555555555555552E-2</v>
      </c>
      <c r="D46" s="33"/>
      <c r="E46" s="79">
        <v>5.5555555555555552E-2</v>
      </c>
      <c r="F46" s="33"/>
      <c r="H46" s="78"/>
      <c r="J46" s="79"/>
      <c r="K46" s="79"/>
      <c r="M46" s="79"/>
    </row>
    <row r="47" spans="1:13" x14ac:dyDescent="0.25">
      <c r="A47" s="15" t="s">
        <v>30</v>
      </c>
      <c r="B47" s="33"/>
      <c r="C47" s="33"/>
      <c r="D47" s="79">
        <v>2.7777777777777776E-2</v>
      </c>
      <c r="E47" s="33"/>
      <c r="F47" s="33"/>
      <c r="H47" s="78"/>
      <c r="J47" s="79"/>
      <c r="K47" s="79"/>
      <c r="L47" s="79"/>
      <c r="M47" s="79"/>
    </row>
    <row r="48" spans="1:13" x14ac:dyDescent="0.25">
      <c r="A48" s="15" t="s">
        <v>31</v>
      </c>
      <c r="B48" s="33"/>
      <c r="C48" s="33"/>
      <c r="D48" s="33"/>
      <c r="E48" s="33"/>
      <c r="F48" s="33"/>
      <c r="H48" s="78"/>
      <c r="I48" s="79"/>
      <c r="J48" s="79"/>
      <c r="M48" s="79"/>
    </row>
    <row r="49" spans="1:13" x14ac:dyDescent="0.25">
      <c r="A49" s="15" t="s">
        <v>32</v>
      </c>
      <c r="B49" s="79">
        <v>2.7777777777777776E-2</v>
      </c>
      <c r="C49" s="33"/>
      <c r="D49" s="79">
        <v>2.7777777777777776E-2</v>
      </c>
      <c r="E49" s="33"/>
      <c r="F49" s="33"/>
      <c r="H49" s="78"/>
      <c r="J49" s="79"/>
      <c r="K49" s="79"/>
      <c r="L49" s="79"/>
      <c r="M49" s="79"/>
    </row>
    <row r="50" spans="1:13" x14ac:dyDescent="0.25">
      <c r="A50" s="15" t="s">
        <v>33</v>
      </c>
      <c r="B50" s="33"/>
      <c r="C50" s="33"/>
      <c r="D50" s="33"/>
      <c r="E50" s="33"/>
      <c r="F50" s="33"/>
      <c r="H50" s="78"/>
      <c r="I50" s="79"/>
      <c r="J50" s="79"/>
      <c r="K50" s="79"/>
      <c r="L50" s="79"/>
      <c r="M50" s="79"/>
    </row>
    <row r="52" spans="1:13" x14ac:dyDescent="0.25">
      <c r="A52" s="30" t="s">
        <v>9</v>
      </c>
      <c r="B52" s="15" t="s">
        <v>23</v>
      </c>
      <c r="C52" s="15" t="s">
        <v>24</v>
      </c>
      <c r="D52" s="15" t="s">
        <v>25</v>
      </c>
      <c r="E52" s="15" t="s">
        <v>26</v>
      </c>
      <c r="F52" s="15" t="s">
        <v>27</v>
      </c>
    </row>
    <row r="53" spans="1:13" x14ac:dyDescent="0.25">
      <c r="A53" s="15" t="s">
        <v>29</v>
      </c>
      <c r="B53" s="33"/>
      <c r="C53" s="33"/>
      <c r="D53" s="33"/>
      <c r="E53" s="33"/>
      <c r="F53" s="33"/>
      <c r="K53" s="33"/>
    </row>
    <row r="54" spans="1:13" x14ac:dyDescent="0.25">
      <c r="A54" s="15" t="s">
        <v>30</v>
      </c>
      <c r="B54" s="33"/>
      <c r="C54" s="33"/>
      <c r="D54" s="33"/>
      <c r="E54" s="33"/>
      <c r="F54" s="33"/>
      <c r="J54" s="33"/>
      <c r="K54" s="33"/>
    </row>
    <row r="55" spans="1:13" x14ac:dyDescent="0.25">
      <c r="A55" s="15" t="s">
        <v>31</v>
      </c>
      <c r="B55" s="33"/>
      <c r="C55" s="33"/>
      <c r="D55" s="33"/>
      <c r="E55" s="33"/>
      <c r="F55" s="33"/>
      <c r="K55" s="33"/>
    </row>
    <row r="56" spans="1:13" x14ac:dyDescent="0.25">
      <c r="A56" s="15" t="s">
        <v>32</v>
      </c>
      <c r="B56" s="33">
        <v>4.40251572327044E-2</v>
      </c>
      <c r="C56" s="33"/>
      <c r="D56" s="33"/>
      <c r="E56" s="33"/>
      <c r="F56" s="33"/>
      <c r="K56" s="33"/>
    </row>
    <row r="57" spans="1:13" x14ac:dyDescent="0.25">
      <c r="A57" s="15" t="s">
        <v>33</v>
      </c>
      <c r="B57" s="33"/>
      <c r="C57" s="33"/>
      <c r="D57" s="33"/>
      <c r="E57" s="33"/>
      <c r="F57" s="33"/>
    </row>
    <row r="59" spans="1:13" x14ac:dyDescent="0.25">
      <c r="A59" s="30" t="s">
        <v>10</v>
      </c>
      <c r="B59" s="15" t="s">
        <v>23</v>
      </c>
      <c r="C59" s="15" t="s">
        <v>24</v>
      </c>
      <c r="D59" s="15" t="s">
        <v>25</v>
      </c>
      <c r="E59" s="15" t="s">
        <v>26</v>
      </c>
      <c r="F59" s="15" t="s">
        <v>27</v>
      </c>
    </row>
    <row r="60" spans="1:13" x14ac:dyDescent="0.25">
      <c r="A60" s="15" t="s">
        <v>29</v>
      </c>
      <c r="B60" s="33"/>
      <c r="C60" s="33"/>
      <c r="E60" s="33"/>
      <c r="F60" s="33"/>
      <c r="I60" s="31"/>
      <c r="M60" s="31"/>
    </row>
    <row r="61" spans="1:13" x14ac:dyDescent="0.25">
      <c r="A61" s="15" t="s">
        <v>30</v>
      </c>
      <c r="B61" s="31">
        <v>9.2592592592592587E-3</v>
      </c>
      <c r="C61" s="33"/>
      <c r="D61" s="33"/>
      <c r="E61" s="33"/>
      <c r="F61" s="31">
        <v>9.2592592592592587E-3</v>
      </c>
      <c r="I61" s="31"/>
      <c r="J61" s="31"/>
      <c r="L61" s="31"/>
      <c r="M61" s="31"/>
    </row>
    <row r="62" spans="1:13" x14ac:dyDescent="0.25">
      <c r="A62" s="15" t="s">
        <v>31</v>
      </c>
      <c r="B62" s="31">
        <v>3.7037037037037035E-2</v>
      </c>
      <c r="C62" s="33"/>
      <c r="D62" s="33"/>
      <c r="E62" s="31">
        <v>5.5555555555555552E-2</v>
      </c>
      <c r="F62" s="33"/>
      <c r="I62" s="31"/>
      <c r="J62" s="31"/>
      <c r="K62" s="31"/>
    </row>
    <row r="63" spans="1:13" x14ac:dyDescent="0.25">
      <c r="A63" s="15" t="s">
        <v>32</v>
      </c>
      <c r="B63" s="31">
        <v>9.2592592592592587E-3</v>
      </c>
      <c r="C63" s="33"/>
      <c r="D63" s="31">
        <v>5.5555555555555552E-2</v>
      </c>
      <c r="E63" s="33"/>
      <c r="F63" s="33"/>
      <c r="I63" s="31"/>
      <c r="K63" s="31"/>
      <c r="L63" s="31"/>
      <c r="M63" s="31"/>
    </row>
    <row r="64" spans="1:13" x14ac:dyDescent="0.25">
      <c r="A64" s="15" t="s">
        <v>33</v>
      </c>
      <c r="B64" s="33"/>
      <c r="C64" s="33"/>
      <c r="D64" s="31">
        <v>1.8518518518518517E-2</v>
      </c>
      <c r="E64" s="33"/>
      <c r="F64" s="33"/>
      <c r="I64" s="31"/>
      <c r="J64" s="31"/>
      <c r="K64" s="31"/>
      <c r="L64" s="31"/>
      <c r="M64" s="31"/>
    </row>
    <row r="66" spans="1:12" x14ac:dyDescent="0.25">
      <c r="A66" s="30" t="s">
        <v>11</v>
      </c>
      <c r="B66" s="15" t="s">
        <v>23</v>
      </c>
      <c r="C66" s="15" t="s">
        <v>24</v>
      </c>
      <c r="D66" s="15" t="s">
        <v>25</v>
      </c>
      <c r="E66" s="15" t="s">
        <v>26</v>
      </c>
      <c r="F66" s="15" t="s">
        <v>27</v>
      </c>
    </row>
    <row r="67" spans="1:12" x14ac:dyDescent="0.25">
      <c r="A67" s="15" t="s">
        <v>29</v>
      </c>
      <c r="B67" s="33"/>
      <c r="C67" s="33"/>
      <c r="D67" s="31">
        <v>0.11764705882352941</v>
      </c>
      <c r="E67" s="31">
        <v>7.0588235294117646E-2</v>
      </c>
      <c r="F67" s="33"/>
      <c r="I67" s="31"/>
      <c r="J67" s="31"/>
      <c r="K67" s="31"/>
      <c r="L67" s="31"/>
    </row>
    <row r="68" spans="1:12" x14ac:dyDescent="0.25">
      <c r="A68" s="15" t="s">
        <v>30</v>
      </c>
      <c r="B68" s="33"/>
      <c r="C68" s="33"/>
      <c r="D68" s="33"/>
      <c r="E68" s="33"/>
      <c r="F68" s="33"/>
      <c r="I68" s="31"/>
      <c r="J68" s="31"/>
      <c r="K68" s="31"/>
      <c r="L68" s="31"/>
    </row>
    <row r="69" spans="1:12" x14ac:dyDescent="0.25">
      <c r="A69" s="15" t="s">
        <v>31</v>
      </c>
      <c r="B69" s="33"/>
      <c r="C69" s="33"/>
      <c r="D69" s="33"/>
      <c r="E69" s="33"/>
      <c r="F69" s="33"/>
      <c r="J69" s="31"/>
      <c r="K69" s="31"/>
      <c r="L69" s="31"/>
    </row>
    <row r="70" spans="1:12" x14ac:dyDescent="0.25">
      <c r="A70" s="15" t="s">
        <v>32</v>
      </c>
      <c r="B70" s="33"/>
      <c r="C70" s="33"/>
      <c r="D70" s="33"/>
      <c r="E70" s="31">
        <v>7.0588235294117646E-2</v>
      </c>
      <c r="F70" s="31">
        <v>0.37647058823529411</v>
      </c>
      <c r="J70" s="31"/>
      <c r="K70" s="31"/>
    </row>
    <row r="71" spans="1:12" x14ac:dyDescent="0.25">
      <c r="A71" s="15" t="s">
        <v>33</v>
      </c>
      <c r="B71" s="33"/>
      <c r="C71" s="33"/>
      <c r="D71" s="33"/>
      <c r="E71" s="33"/>
      <c r="F71" s="33"/>
      <c r="I71" s="31"/>
      <c r="J71" s="31"/>
      <c r="K71" s="31"/>
    </row>
    <row r="73" spans="1:12" x14ac:dyDescent="0.25">
      <c r="A73" s="30" t="s">
        <v>12</v>
      </c>
      <c r="B73" s="15" t="s">
        <v>23</v>
      </c>
      <c r="C73" s="15" t="s">
        <v>24</v>
      </c>
      <c r="D73" s="15" t="s">
        <v>25</v>
      </c>
      <c r="E73" s="15" t="s">
        <v>26</v>
      </c>
      <c r="F73" s="15" t="s">
        <v>27</v>
      </c>
    </row>
    <row r="74" spans="1:12" x14ac:dyDescent="0.25">
      <c r="A74" s="15" t="s">
        <v>29</v>
      </c>
      <c r="B74" s="33">
        <v>1.6528925619834711E-2</v>
      </c>
      <c r="C74" s="33">
        <v>5.7851239669421489E-2</v>
      </c>
      <c r="D74" s="33"/>
      <c r="E74" s="33"/>
      <c r="F74" s="33">
        <v>3.3057851239669422E-2</v>
      </c>
    </row>
    <row r="75" spans="1:12" x14ac:dyDescent="0.25">
      <c r="A75" s="15" t="s">
        <v>30</v>
      </c>
      <c r="B75" s="33"/>
      <c r="C75" s="33"/>
      <c r="D75" s="33"/>
      <c r="E75" s="33">
        <v>0.41322314049586778</v>
      </c>
      <c r="F75" s="33">
        <v>2.4793388429752067E-2</v>
      </c>
    </row>
    <row r="76" spans="1:12" x14ac:dyDescent="0.25">
      <c r="A76" s="15" t="s">
        <v>31</v>
      </c>
      <c r="B76" s="33"/>
      <c r="C76" s="33">
        <v>5.7851239669421489E-2</v>
      </c>
      <c r="D76" s="33"/>
      <c r="E76" s="33">
        <v>4.9586776859504134E-2</v>
      </c>
      <c r="F76" s="33">
        <v>6.6115702479338845E-2</v>
      </c>
    </row>
    <row r="77" spans="1:12" x14ac:dyDescent="0.25">
      <c r="A77" s="15" t="s">
        <v>32</v>
      </c>
      <c r="B77" s="33"/>
      <c r="C77" s="33">
        <v>1.6528925619834711E-2</v>
      </c>
      <c r="D77" s="33"/>
      <c r="E77" s="33"/>
      <c r="F77" s="33"/>
    </row>
    <row r="78" spans="1:12" x14ac:dyDescent="0.25">
      <c r="A78" s="15" t="s">
        <v>33</v>
      </c>
      <c r="B78" s="33"/>
      <c r="C78" s="33">
        <v>8.2644628099173556E-3</v>
      </c>
      <c r="D78" s="33"/>
      <c r="E78" s="33"/>
      <c r="F78" s="33">
        <v>1.6528925619834711E-2</v>
      </c>
    </row>
    <row r="80" spans="1:12" x14ac:dyDescent="0.25">
      <c r="A80" s="30" t="s">
        <v>13</v>
      </c>
      <c r="B80" s="15" t="s">
        <v>23</v>
      </c>
      <c r="C80" s="15" t="s">
        <v>24</v>
      </c>
      <c r="D80" s="15" t="s">
        <v>25</v>
      </c>
      <c r="E80" s="15" t="s">
        <v>26</v>
      </c>
      <c r="F80" s="15" t="s">
        <v>27</v>
      </c>
    </row>
    <row r="81" spans="1:13" x14ac:dyDescent="0.25">
      <c r="A81" s="15" t="s">
        <v>29</v>
      </c>
      <c r="B81" s="33"/>
      <c r="C81" s="33">
        <v>8.8235294117647065E-2</v>
      </c>
      <c r="D81" s="33"/>
      <c r="E81" s="33">
        <v>0.10294117647058823</v>
      </c>
      <c r="F81" s="33">
        <v>7.3529411764705885E-2</v>
      </c>
      <c r="I81" s="33"/>
      <c r="J81" s="33"/>
      <c r="K81" s="33"/>
      <c r="L81" s="33"/>
      <c r="M81" s="33"/>
    </row>
    <row r="82" spans="1:13" x14ac:dyDescent="0.25">
      <c r="A82" s="15" t="s">
        <v>30</v>
      </c>
      <c r="B82" s="33"/>
      <c r="C82" s="33"/>
      <c r="D82" s="33"/>
      <c r="E82" s="33"/>
      <c r="F82" s="33"/>
      <c r="I82" s="33"/>
      <c r="J82" s="33"/>
      <c r="K82" s="33"/>
      <c r="L82" s="33"/>
      <c r="M82" s="33"/>
    </row>
    <row r="83" spans="1:13" x14ac:dyDescent="0.25">
      <c r="A83" s="15" t="s">
        <v>31</v>
      </c>
      <c r="B83" s="33">
        <v>1.4705882352941176E-2</v>
      </c>
      <c r="C83" s="33"/>
      <c r="D83" s="33">
        <v>1.4705882352941176E-2</v>
      </c>
      <c r="E83" s="33">
        <v>2.9411764705882353E-2</v>
      </c>
      <c r="F83" s="33">
        <v>1.4705882352941176E-2</v>
      </c>
      <c r="I83" s="33"/>
      <c r="J83" s="33"/>
      <c r="K83" s="33"/>
      <c r="L83" s="33"/>
      <c r="M83" s="33"/>
    </row>
    <row r="84" spans="1:13" x14ac:dyDescent="0.25">
      <c r="A84" s="15" t="s">
        <v>32</v>
      </c>
      <c r="B84" s="33"/>
      <c r="C84" s="33"/>
      <c r="D84" s="33"/>
      <c r="E84" s="33"/>
      <c r="F84" s="33"/>
      <c r="I84" s="33"/>
      <c r="J84" s="33"/>
      <c r="K84" s="33"/>
      <c r="L84" s="33"/>
      <c r="M84" s="33"/>
    </row>
    <row r="85" spans="1:13" x14ac:dyDescent="0.25">
      <c r="A85" s="15" t="s">
        <v>33</v>
      </c>
      <c r="B85" s="33">
        <v>2.9411764705882353E-2</v>
      </c>
      <c r="C85" s="33">
        <v>5.8823529411764705E-2</v>
      </c>
      <c r="D85" s="33">
        <v>2.9411764705882353E-2</v>
      </c>
      <c r="E85" s="33"/>
      <c r="F85" s="33"/>
      <c r="I85" s="33"/>
      <c r="J85" s="33"/>
      <c r="K85" s="33"/>
      <c r="L85" s="33"/>
      <c r="M85" s="33"/>
    </row>
    <row r="87" spans="1:13" x14ac:dyDescent="0.25">
      <c r="A87" s="30" t="s">
        <v>14</v>
      </c>
      <c r="B87" s="15" t="s">
        <v>23</v>
      </c>
      <c r="C87" s="15" t="s">
        <v>24</v>
      </c>
      <c r="D87" s="15" t="s">
        <v>25</v>
      </c>
      <c r="E87" s="15" t="s">
        <v>26</v>
      </c>
      <c r="F87" s="15" t="s">
        <v>27</v>
      </c>
    </row>
    <row r="88" spans="1:13" x14ac:dyDescent="0.25">
      <c r="A88" s="15" t="s">
        <v>29</v>
      </c>
      <c r="B88" s="33"/>
      <c r="C88" s="33">
        <v>8.1081081081081086E-2</v>
      </c>
      <c r="D88" s="33"/>
      <c r="E88" s="33"/>
      <c r="F88" s="33"/>
    </row>
    <row r="89" spans="1:13" x14ac:dyDescent="0.25">
      <c r="A89" s="15" t="s">
        <v>30</v>
      </c>
      <c r="B89" s="33"/>
      <c r="C89" s="33"/>
      <c r="D89" s="33"/>
      <c r="E89" s="33"/>
      <c r="F89" s="33"/>
    </row>
    <row r="90" spans="1:13" x14ac:dyDescent="0.25">
      <c r="A90" s="15" t="s">
        <v>31</v>
      </c>
      <c r="B90" s="33"/>
      <c r="C90" s="33"/>
      <c r="D90" s="33"/>
      <c r="E90" s="33"/>
      <c r="F90" s="33"/>
    </row>
    <row r="91" spans="1:13" x14ac:dyDescent="0.25">
      <c r="A91" s="15" t="s">
        <v>32</v>
      </c>
      <c r="B91" s="33"/>
      <c r="C91" s="33">
        <v>0.13513513513513514</v>
      </c>
      <c r="D91" s="33"/>
      <c r="E91" s="33"/>
      <c r="F91" s="33"/>
    </row>
    <row r="92" spans="1:13" x14ac:dyDescent="0.25">
      <c r="A92" s="15" t="s">
        <v>33</v>
      </c>
      <c r="B92" s="33"/>
      <c r="C92" s="33"/>
      <c r="D92" s="33"/>
      <c r="E92" s="33"/>
      <c r="F92" s="33"/>
    </row>
    <row r="94" spans="1:13" x14ac:dyDescent="0.25">
      <c r="A94" s="30" t="s">
        <v>15</v>
      </c>
      <c r="B94" s="15" t="s">
        <v>23</v>
      </c>
      <c r="C94" s="15" t="s">
        <v>24</v>
      </c>
      <c r="D94" s="15" t="s">
        <v>25</v>
      </c>
      <c r="E94" s="15" t="s">
        <v>26</v>
      </c>
      <c r="F94" s="15" t="s">
        <v>27</v>
      </c>
    </row>
    <row r="95" spans="1:13" x14ac:dyDescent="0.25">
      <c r="A95" s="15" t="s">
        <v>29</v>
      </c>
      <c r="B95" s="33"/>
      <c r="C95" s="33">
        <v>0.14516129032258066</v>
      </c>
      <c r="D95" s="33">
        <v>8.6021505376344093E-2</v>
      </c>
      <c r="E95" s="33"/>
      <c r="F95" s="33"/>
      <c r="I95" s="33"/>
      <c r="J95" s="33"/>
      <c r="K95" s="33"/>
      <c r="L95" s="33"/>
    </row>
    <row r="96" spans="1:13" x14ac:dyDescent="0.25">
      <c r="A96" s="15" t="s">
        <v>30</v>
      </c>
      <c r="B96" s="33"/>
      <c r="C96" s="33"/>
      <c r="D96" s="33"/>
      <c r="E96" s="33"/>
      <c r="F96" s="33"/>
      <c r="I96" s="33"/>
      <c r="J96" s="33"/>
      <c r="K96" s="33"/>
      <c r="L96" s="33"/>
    </row>
    <row r="97" spans="1:12" x14ac:dyDescent="0.25">
      <c r="A97" s="15" t="s">
        <v>31</v>
      </c>
      <c r="B97" s="33"/>
      <c r="C97" s="33">
        <v>0.14516129032258066</v>
      </c>
      <c r="D97" s="33"/>
      <c r="E97" s="33"/>
      <c r="F97" s="33">
        <v>6.4516129032258063E-2</v>
      </c>
      <c r="I97" s="33"/>
      <c r="J97" s="33"/>
      <c r="K97" s="33"/>
      <c r="L97" s="33"/>
    </row>
    <row r="98" spans="1:12" x14ac:dyDescent="0.25">
      <c r="A98" s="15" t="s">
        <v>32</v>
      </c>
      <c r="B98" s="33"/>
      <c r="C98" s="33"/>
      <c r="D98" s="33"/>
      <c r="E98" s="33">
        <v>0.30107526881720431</v>
      </c>
      <c r="F98" s="33"/>
      <c r="I98" s="33"/>
      <c r="J98" s="33"/>
      <c r="K98" s="33"/>
      <c r="L98" s="33"/>
    </row>
    <row r="99" spans="1:12" x14ac:dyDescent="0.25">
      <c r="A99" s="15" t="s">
        <v>33</v>
      </c>
      <c r="B99" s="33"/>
      <c r="C99" s="33"/>
      <c r="D99" s="33"/>
      <c r="E99" s="33"/>
      <c r="F99" s="33">
        <v>6.9892473118279563E-2</v>
      </c>
    </row>
    <row r="101" spans="1:12" x14ac:dyDescent="0.25">
      <c r="A101" s="30" t="s">
        <v>16</v>
      </c>
      <c r="B101" s="15" t="s">
        <v>23</v>
      </c>
      <c r="C101" s="15" t="s">
        <v>24</v>
      </c>
      <c r="D101" s="15" t="s">
        <v>25</v>
      </c>
      <c r="E101" s="15" t="s">
        <v>26</v>
      </c>
      <c r="F101" s="15" t="s">
        <v>27</v>
      </c>
      <c r="H101" s="84"/>
      <c r="I101" s="85"/>
      <c r="J101" s="85"/>
      <c r="K101" s="85"/>
      <c r="L101" s="66"/>
    </row>
    <row r="102" spans="1:12" x14ac:dyDescent="0.25">
      <c r="A102" s="15" t="s">
        <v>29</v>
      </c>
      <c r="B102" s="33"/>
      <c r="C102" s="82"/>
      <c r="D102" s="80">
        <v>0.46071428571428569</v>
      </c>
      <c r="E102" s="80">
        <v>6.0714285714285714E-2</v>
      </c>
      <c r="F102" s="33"/>
      <c r="H102" s="86"/>
      <c r="I102" s="87"/>
      <c r="J102" s="66"/>
      <c r="K102" s="66"/>
      <c r="L102" s="66"/>
    </row>
    <row r="103" spans="1:12" x14ac:dyDescent="0.25">
      <c r="A103" s="15" t="s">
        <v>30</v>
      </c>
      <c r="B103" s="33"/>
      <c r="C103" s="83"/>
      <c r="D103" s="83"/>
      <c r="E103" s="83"/>
      <c r="F103" s="33"/>
      <c r="H103" s="86"/>
      <c r="I103" s="66"/>
      <c r="J103" s="87"/>
      <c r="K103" s="87"/>
      <c r="L103" s="66"/>
    </row>
    <row r="104" spans="1:12" x14ac:dyDescent="0.25">
      <c r="A104" s="15" t="s">
        <v>31</v>
      </c>
      <c r="B104" s="33"/>
      <c r="C104" s="33"/>
      <c r="D104" s="33"/>
      <c r="E104" s="33"/>
      <c r="F104" s="33"/>
      <c r="H104" s="86"/>
      <c r="I104" s="87"/>
      <c r="J104" s="87"/>
      <c r="K104" s="87"/>
      <c r="L104" s="66"/>
    </row>
    <row r="105" spans="1:12" x14ac:dyDescent="0.25">
      <c r="A105" s="46" t="s">
        <v>32</v>
      </c>
      <c r="B105" s="81">
        <v>0.14642857142857144</v>
      </c>
      <c r="C105" s="33"/>
      <c r="D105" s="33"/>
      <c r="E105" s="33"/>
      <c r="F105" s="33"/>
      <c r="H105" s="66"/>
      <c r="I105" s="66"/>
      <c r="J105" s="66"/>
      <c r="K105" s="66"/>
      <c r="L105" s="66"/>
    </row>
    <row r="106" spans="1:12" x14ac:dyDescent="0.25">
      <c r="A106" s="15" t="s">
        <v>33</v>
      </c>
      <c r="B106" s="33"/>
      <c r="C106" s="33"/>
      <c r="D106" s="33"/>
      <c r="E106" s="33"/>
      <c r="F106" s="33"/>
      <c r="H106" s="66"/>
      <c r="I106" s="66"/>
      <c r="J106" s="66"/>
      <c r="K106" s="66"/>
      <c r="L106" s="66"/>
    </row>
    <row r="108" spans="1:12" x14ac:dyDescent="0.25">
      <c r="A108" s="74"/>
      <c r="B108" s="66"/>
      <c r="C108" s="66"/>
      <c r="D108" s="66"/>
      <c r="E108" s="66"/>
      <c r="F108" s="66"/>
    </row>
    <row r="109" spans="1:12" x14ac:dyDescent="0.25">
      <c r="A109" s="66"/>
      <c r="B109" s="66"/>
      <c r="C109" s="66"/>
      <c r="D109" s="66"/>
      <c r="E109" s="66"/>
      <c r="F109" s="66"/>
    </row>
    <row r="110" spans="1:12" x14ac:dyDescent="0.25">
      <c r="A110" s="66"/>
      <c r="B110" s="66"/>
      <c r="C110" s="66"/>
      <c r="D110" s="66"/>
      <c r="E110" s="66"/>
      <c r="F110" s="66"/>
    </row>
    <row r="111" spans="1:12" x14ac:dyDescent="0.25">
      <c r="A111" s="66"/>
      <c r="B111" s="66"/>
      <c r="C111" s="66"/>
      <c r="D111" s="66"/>
      <c r="E111" s="66"/>
      <c r="F111" s="66"/>
    </row>
    <row r="112" spans="1:12" x14ac:dyDescent="0.25">
      <c r="A112" s="66"/>
      <c r="B112" s="66"/>
      <c r="C112" s="66"/>
      <c r="D112" s="66"/>
      <c r="E112" s="66"/>
      <c r="F112" s="66"/>
    </row>
    <row r="113" spans="1:6" x14ac:dyDescent="0.25">
      <c r="A113" s="66"/>
      <c r="B113" s="66"/>
      <c r="C113" s="66"/>
      <c r="D113" s="66"/>
      <c r="E113" s="66"/>
      <c r="F113" s="66"/>
    </row>
    <row r="114" spans="1:6" x14ac:dyDescent="0.25">
      <c r="A114" s="66"/>
      <c r="B114" s="66"/>
      <c r="C114" s="66"/>
      <c r="D114" s="66"/>
      <c r="E114" s="66"/>
      <c r="F114" s="66"/>
    </row>
    <row r="115" spans="1:6" x14ac:dyDescent="0.25">
      <c r="A115" s="74"/>
      <c r="B115" s="66"/>
      <c r="C115" s="66"/>
      <c r="D115" s="66"/>
      <c r="E115" s="66"/>
      <c r="F115" s="66"/>
    </row>
    <row r="116" spans="1:6" x14ac:dyDescent="0.25">
      <c r="A116" s="66"/>
      <c r="B116" s="66"/>
      <c r="C116" s="66"/>
      <c r="D116" s="66"/>
      <c r="E116" s="66"/>
      <c r="F116" s="66"/>
    </row>
    <row r="117" spans="1:6" x14ac:dyDescent="0.25">
      <c r="A117" s="66"/>
      <c r="B117" s="66"/>
      <c r="C117" s="66"/>
      <c r="D117" s="66"/>
      <c r="E117" s="66"/>
      <c r="F117" s="66"/>
    </row>
    <row r="118" spans="1:6" x14ac:dyDescent="0.25">
      <c r="A118" s="66"/>
      <c r="B118" s="66"/>
      <c r="C118" s="66"/>
      <c r="D118" s="66"/>
      <c r="E118" s="66"/>
      <c r="F118" s="66"/>
    </row>
    <row r="119" spans="1:6" x14ac:dyDescent="0.25">
      <c r="A119" s="66"/>
      <c r="B119" s="66"/>
      <c r="C119" s="66"/>
      <c r="D119" s="66"/>
      <c r="E119" s="66"/>
      <c r="F119" s="66"/>
    </row>
    <row r="120" spans="1:6" x14ac:dyDescent="0.25">
      <c r="A120" s="66"/>
      <c r="B120" s="66"/>
      <c r="C120" s="66"/>
      <c r="D120" s="66"/>
      <c r="E120" s="66"/>
      <c r="F120" s="66"/>
    </row>
  </sheetData>
  <conditionalFormatting sqref="K20:O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{13561FED-C920-4B94-BC53-E6914D629E49}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3561FED-C920-4B94-BC53-E6914D629E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K20:O24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Media e Deviazione standard</vt:lpstr>
      <vt:lpstr>Euristiche</vt:lpstr>
      <vt:lpstr>Impatto Costruttivo-ALNS-LS</vt:lpstr>
      <vt:lpstr>Coppia di euristiche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2018-02-01T08:08:35Z</dcterms:modified>
</cp:coreProperties>
</file>