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uliazanoni/Dropbox/progetto AO/Relazione/Prova/2.4j -110/"/>
    </mc:Choice>
  </mc:AlternateContent>
  <bookViews>
    <workbookView xWindow="240" yWindow="460" windowWidth="28560" windowHeight="16100" activeTab="1"/>
  </bookViews>
  <sheets>
    <sheet name="p2.4.j.CTOPWSS" sheetId="1" r:id="rId1"/>
    <sheet name="Euristica" sheetId="2" r:id="rId2"/>
    <sheet name="Foglio1" sheetId="3" r:id="rId3"/>
  </sheets>
  <calcPr calcId="150001" concurrentCalc="0"/>
  <pivotCaches>
    <pivotCache cacheId="1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2" l="1"/>
  <c r="G11" i="2"/>
  <c r="G13" i="2"/>
  <c r="F13" i="2"/>
  <c r="F12" i="2"/>
  <c r="F11" i="2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" i="1"/>
  <c r="B14" i="3"/>
  <c r="C14" i="3"/>
  <c r="D14" i="3"/>
  <c r="E14" i="3"/>
  <c r="F14" i="3"/>
  <c r="B15" i="3"/>
  <c r="C15" i="3"/>
  <c r="D15" i="3"/>
  <c r="E15" i="3"/>
  <c r="F15" i="3"/>
  <c r="B16" i="3"/>
  <c r="C16" i="3"/>
  <c r="D16" i="3"/>
  <c r="E16" i="3"/>
  <c r="F16" i="3"/>
  <c r="B17" i="3"/>
  <c r="C17" i="3"/>
  <c r="D17" i="3"/>
  <c r="E17" i="3"/>
  <c r="F17" i="3"/>
  <c r="C13" i="3"/>
  <c r="D13" i="3"/>
  <c r="E13" i="3"/>
  <c r="F13" i="3"/>
  <c r="B13" i="3"/>
  <c r="G18" i="3"/>
  <c r="B3" i="2"/>
  <c r="B2" i="2"/>
  <c r="B4" i="2"/>
  <c r="B5" i="2"/>
  <c r="B6" i="2"/>
  <c r="B7" i="2"/>
  <c r="C3" i="2"/>
  <c r="C4" i="2"/>
  <c r="C5" i="2"/>
  <c r="C6" i="2"/>
  <c r="C7" i="2"/>
  <c r="G1" i="2"/>
  <c r="G2" i="2"/>
  <c r="G3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B14" i="2"/>
  <c r="B13" i="2"/>
  <c r="B12" i="2"/>
  <c r="B11" i="2"/>
  <c r="B10" i="2"/>
  <c r="B15" i="2"/>
  <c r="C11" i="2"/>
  <c r="C12" i="2"/>
  <c r="C13" i="2"/>
  <c r="C14" i="2"/>
  <c r="C15" i="2"/>
  <c r="C10" i="2"/>
  <c r="C2" i="2"/>
</calcChain>
</file>

<file path=xl/sharedStrings.xml><?xml version="1.0" encoding="utf-8"?>
<sst xmlns="http://schemas.openxmlformats.org/spreadsheetml/2006/main" count="576" uniqueCount="203">
  <si>
    <t>Segment</t>
  </si>
  <si>
    <t>Iteration</t>
  </si>
  <si>
    <t>Time</t>
  </si>
  <si>
    <t>Destroy Heuristic</t>
  </si>
  <si>
    <t>DWeight</t>
  </si>
  <si>
    <t>Repair Heuristic</t>
  </si>
  <si>
    <t>RWeight</t>
  </si>
  <si>
    <t>Repaired?</t>
  </si>
  <si>
    <t>Temperature</t>
  </si>
  <si>
    <t>q</t>
  </si>
  <si>
    <t>xOld</t>
  </si>
  <si>
    <t>xOldObj</t>
  </si>
  <si>
    <t>xNew</t>
  </si>
  <si>
    <t>xNewObj</t>
  </si>
  <si>
    <t>Accepted?</t>
  </si>
  <si>
    <t>Worse but accepted?</t>
  </si>
  <si>
    <t>Infeasible &amp; Discarded?</t>
  </si>
  <si>
    <t>xBest</t>
  </si>
  <si>
    <t>xBestObj</t>
  </si>
  <si>
    <t>xBestInSegments</t>
  </si>
  <si>
    <t>xBestInSegmentsObj</t>
  </si>
  <si>
    <t>Updated Cluster Roulette</t>
  </si>
  <si>
    <t>Nerf occurrences</t>
  </si>
  <si>
    <t>Comment</t>
  </si>
  <si>
    <t>0</t>
  </si>
  <si>
    <t>19</t>
  </si>
  <si>
    <t>RandomInsertion</t>
  </si>
  <si>
    <t>VehicleTime</t>
  </si>
  <si>
    <t>1</t>
  </si>
  <si>
    <t>8, 10, 5, 11, 12</t>
  </si>
  <si>
    <t>8, 10, 5, 11, 12, 3</t>
  </si>
  <si>
    <t/>
  </si>
  <si>
    <t>54</t>
  </si>
  <si>
    <t>CloseToBarycenter</t>
  </si>
  <si>
    <t>HighCostRemoval</t>
  </si>
  <si>
    <t>12, 3, 9, 5, 11, 10</t>
  </si>
  <si>
    <t>2</t>
  </si>
  <si>
    <t>57</t>
  </si>
  <si>
    <t>GreedyCostInsertion</t>
  </si>
  <si>
    <t>WorstRemoval</t>
  </si>
  <si>
    <t>12, 3, 9, 5, 11, 10, 4</t>
  </si>
  <si>
    <t>3</t>
  </si>
  <si>
    <t>89</t>
  </si>
  <si>
    <t>TravelTime</t>
  </si>
  <si>
    <t>11, 10, 3, 9, 4, 8, 12</t>
  </si>
  <si>
    <t>4</t>
  </si>
  <si>
    <t>129</t>
  </si>
  <si>
    <t>10, 5, 3, 9, 4, 8, 12</t>
  </si>
  <si>
    <t>5</t>
  </si>
  <si>
    <t>199</t>
  </si>
  <si>
    <t>5, 3, 9, 4, 8, 12</t>
  </si>
  <si>
    <t>6</t>
  </si>
  <si>
    <t>211</t>
  </si>
  <si>
    <t>GreedyProfitInsertion</t>
  </si>
  <si>
    <t>RandomRemoval</t>
  </si>
  <si>
    <t>5, 3, 9, 4, 8, 12, 10</t>
  </si>
  <si>
    <t>7</t>
  </si>
  <si>
    <t>252</t>
  </si>
  <si>
    <t>GreedyBestInsertion</t>
  </si>
  <si>
    <t>10, 11, 3, 9, 4, 8, 12</t>
  </si>
  <si>
    <t>8</t>
  </si>
  <si>
    <t>321</t>
  </si>
  <si>
    <t>9</t>
  </si>
  <si>
    <t>378</t>
  </si>
  <si>
    <t>10, 3, 9, 8, 12, 5</t>
  </si>
  <si>
    <t>10</t>
  </si>
  <si>
    <t>446</t>
  </si>
  <si>
    <t>11</t>
  </si>
  <si>
    <t>458</t>
  </si>
  <si>
    <t>12</t>
  </si>
  <si>
    <t>490</t>
  </si>
  <si>
    <t>12, 8, 3, 9, 4, 11, 10</t>
  </si>
  <si>
    <t>13</t>
  </si>
  <si>
    <t>531</t>
  </si>
  <si>
    <t>14</t>
  </si>
  <si>
    <t>598</t>
  </si>
  <si>
    <t>10, 5, 3, 8, 12, 11</t>
  </si>
  <si>
    <t>15</t>
  </si>
  <si>
    <t>682</t>
  </si>
  <si>
    <t>12, 8, 9, 4, 11</t>
  </si>
  <si>
    <t>16</t>
  </si>
  <si>
    <t>753</t>
  </si>
  <si>
    <t>17</t>
  </si>
  <si>
    <t>754</t>
  </si>
  <si>
    <t>infeasible</t>
  </si>
  <si>
    <t>18</t>
  </si>
  <si>
    <t>822</t>
  </si>
  <si>
    <t>12, 8, 3, 9, 4, 5, 11</t>
  </si>
  <si>
    <t>878</t>
  </si>
  <si>
    <t>8, 3, 9, 4, 5, 11, 10</t>
  </si>
  <si>
    <t>20</t>
  </si>
  <si>
    <t>930</t>
  </si>
  <si>
    <t>5, 11, 10, 3, 9, 4, 8</t>
  </si>
  <si>
    <t>21</t>
  </si>
  <si>
    <t>985</t>
  </si>
  <si>
    <t>22</t>
  </si>
  <si>
    <t>1040</t>
  </si>
  <si>
    <t>23</t>
  </si>
  <si>
    <t>1041</t>
  </si>
  <si>
    <t>24</t>
  </si>
  <si>
    <t>1106</t>
  </si>
  <si>
    <t>10, 3, 9, 4, 8, 12</t>
  </si>
  <si>
    <t>TOT</t>
  </si>
  <si>
    <t>Numero</t>
  </si>
  <si>
    <t>% VOLTE ESTRATTO</t>
  </si>
  <si>
    <t>Costruttivo</t>
  </si>
  <si>
    <t>Peso Old</t>
  </si>
  <si>
    <t>Peso New</t>
  </si>
  <si>
    <t>Soluzioni peggiori accettate</t>
  </si>
  <si>
    <t>Soluzioni peggiori  non accettate</t>
  </si>
  <si>
    <t>Sim, Ann, Barrier</t>
  </si>
  <si>
    <t>Cluster Roulette avg, p</t>
  </si>
  <si>
    <t>{
	[0,0, 0,2] -&gt; CloseToBarycenter (weight: 1,0)
	[0,2, 0,4] -&gt; GreedyCostInsertion (weight: 1,0)
	[0,4, 0,6000000000000001] -&gt; GreedyBestInsertion (weight: 1,0)
	[0,6000000000000001, 0,8] -&gt; GreedyProfitInsertion (weight: 1,0)
	[0,8, 1,0] -&gt; RandomInsertion (weight: 1,0)
}</t>
  </si>
  <si>
    <t>{
	[0,0, 0,2] -&gt; HighCostRemoval (weight: 1,0)
	[0,2, 0,4] -&gt; RandomRemoval (weight: 1,0)
	[0,4, 0,6000000000000001] -&gt; TravelTime (weight: 1,0)
	[0,6000000000000001, 0,8] -&gt; VehicleTime (weight: 1,0)
	[0,8, 1,0] -&gt; WorstRemoval (weight: 1,0)
}</t>
  </si>
  <si>
    <t>-1,0, -1,0, -1,0, 0,9525, 1,0!, 1,0!, -1,0, -1,0, 1,0!, 1,0!, 1,0!, 1,0!, 1,0!, -1,0, -1,0, -1,0, -1,0, -1,0, -1,0</t>
  </si>
  <si>
    <t xml:space="preserve">0,0 0,0 0,0 0,0 0,0 0,0 0,0 0,0 0,0 0,0 0,0 0,0 0,0 0,0 0,0 0,0 0,0 0,0 0,0 </t>
  </si>
  <si>
    <t>{
	[0,0, 0,18867924528301888] -&gt; CloseToBarycenter (weight: 1,0)
	[0,18867924528301888, 0,37735849056603776] -&gt; GreedyCostInsertion (weight: 1,0)
	[0,37735849056603776, 0,5660377358490567] -&gt; GreedyBestInsertion (weight: 1,0)
	[0,5660377358490567, 0,7547169811320755] -&gt; GreedyProfitInsertion (weight: 1,0)
	[0,7547169811320755, 1,0] -&gt; RandomInsertion (weight: 1,3)
}</t>
  </si>
  <si>
    <t>-1,0, -1,0, -1,0, 0,9527375, 1,0!, 1,0!, -1,0, -1,0, 0,95, 0,95, 1,0!, 1,0!, 1,0!, -1,0, -1,0, -1,0, -1,0, -1,0, -1,0</t>
  </si>
  <si>
    <t xml:space="preserve">1,0 1,0 1,0 1,0 0,0 0,0 1,0 1,0 0,0 0,0 0,0 0,0 0,0 1,0 1,0 1,0 1,0 1,0 1,0 </t>
  </si>
  <si>
    <t>-1,0, -1,0, -1,0, 0,9553251218750001, 0,9525, 1,0!, -1,0, -1,0, 0,9502499999999999, 0,9527374999999999, 1,0!, 1,0!, 1,0!, -1,0, -1,0, -1,0, -1,0, -1,0, -1,0</t>
  </si>
  <si>
    <t xml:space="preserve">2,0 2,0 2,0 2,0 0,0 0,0 2,0 2,0 1,0 1,0 0,0 0,0 0,0 2,0 2,0 2,0 2,0 2,0 2,0 </t>
  </si>
  <si>
    <t>{
	[0,0, 0,17857142857142858] -&gt; CloseToBarycenter (weight: 1,0)
	[0,17857142857142858, 0,41071428571428575] -&gt; GreedyCostInsertion (weight: 1,3)
	[0,41071428571428575, 0,5892857142857143] -&gt; GreedyBestInsertion (weight: 1,0)
	[0,5892857142857143, 0,7678571428571429] -&gt; GreedyProfitInsertion (weight: 1,0)
	[0,7678571428571429, 1,0] -&gt; RandomInsertion (weight: 1,3)
}</t>
  </si>
  <si>
    <t>-1,0, -1,0, -1,0, 0,9577710714523439, 0,955100625, 0,95, -1,0, -1,0, 0,9076006249999998, 0,955325121875, 1,0!, 1,0!, 1,0!, -1,0, -1,0, -1,0, -1,0, -1,0, -1,0</t>
  </si>
  <si>
    <t xml:space="preserve">3,0 3,0 3,0 3,0 1,0 0,0 3,0 3,0 2,0 2,0 0,0 0,0 0,0 3,0 3,0 3,0 3,0 3,0 3,0 </t>
  </si>
  <si>
    <t>{
	[0,0, 0,18867924528301888] -&gt; HighCostRemoval (weight: 1,0)
	[0,18867924528301888, 0,37735849056603776] -&gt; RandomRemoval (weight: 1,0)
	[0,37735849056603776, 0,6226415094339623] -&gt; TravelTime (weight: 1,3)
	[0,6226415094339623, 0,8113207547169812] -&gt; VehicleTime (weight: 1,0)
	[0,8113207547169812, 1,0] -&gt; WorstRemoval (weight: 1,0)
}</t>
  </si>
  <si>
    <t>-1,0, -1,0, -1,0, 0,9579822160950822!, 0,9553251218750001!, 0,9025, -1,0, -1,0, 0,9080626218749999, 0,955548496265625!, 1,0!, 0,95, 1,0!, -1,0, -1,0, -1,0, -1,0, -1,0, -1,0</t>
  </si>
  <si>
    <t xml:space="preserve">4,0 4,0 4,0 4,0 2,0 1,0 4,0 4,0 3,0 3,0 0,0 0,0 0,0 4,0 4,0 4,0 4,0 4,0 4,0 </t>
  </si>
  <si>
    <t>{
	[0,0, 0,18656716417910446] -&gt; CloseToBarycenter (weight: 1,0)
	[0,18656716417910446, 0,38432835820895517] -&gt; GreedyCostInsertion (weight: 1,06)
	[0,38432835820895517, 0,5708955223880596] -&gt; GreedyBestInsertion (weight: 1,0)
	[0,5708955223880596, 0,7574626865671641] -&gt; GreedyProfitInsertion (weight: 1,0)
	[0,7574626865671641, 0,9999999999999999] -&gt; RandomInsertion (weight: 1,3)
}</t>
  </si>
  <si>
    <t>{
	[0,0, 0,19762845849802368] -&gt; HighCostRemoval (weight: 1,0)
	[0,19762845849802368, 0,39525691699604737] -&gt; RandomRemoval (weight: 1,0)
	[0,39525691699604737, 0,6047430830039525] -&gt; TravelTime (weight: 1,06)
	[0,6047430830039525, 0,8023715415019762] -&gt; VehicleTime (weight: 1,0)
	[0,8023715415019762, 0,9999999999999999] -&gt; WorstRemoval (weight: 1,0)
}</t>
  </si>
  <si>
    <t>-1,0, -1,0, -1,0, 0,9581923050146067!, 0,9555484962656251!, 0,9029874999999999, -1,0, -1,0, 0,9085223087656249, 0,9557707537842969!, 0,95!, 0,8573749999999999, 1,0!, -1,0, -1,0, -1,0, -1,0, -1,0, -1,0</t>
  </si>
  <si>
    <t xml:space="preserve">5,0 5,0 5,0 4,0 2,0 2,0 5,0 5,0 4,0 3,0 0,0 1,0 0,0 5,0 5,0 5,0 5,0 5,0 5,0 </t>
  </si>
  <si>
    <t>{
	[0,0, 0,1953125] -&gt; CloseToBarycenter (weight: 1,0)
	[0,1953125, 0,40234375] -&gt; GreedyCostInsertion (weight: 1,06)
	[0,40234375, 0,59765625] -&gt; GreedyBestInsertion (weight: 1,0)
	[0,59765625, 0,79296875] -&gt; GreedyProfitInsertion (weight: 1,0)
	[0,79296875, 1,0] -&gt; RandomInsertion (weight: 1,06)
}</t>
  </si>
  <si>
    <t>{
	[0,0, 0,20441537203597712] -&gt; HighCostRemoval (weight: 1,0)
	[0,20441537203597712, 0,40883074407195424] -&gt; RandomRemoval (weight: 1,0)
	[0,40883074407195424, 0,5911692559280458] -&gt; TravelTime (weight: 0,892)
	[0,5911692559280458, 0,795584627964023] -&gt; VehicleTime (weight: 1,0)
	[0,795584627964023, 1,0] -&gt; WorstRemoval (weight: 1,0)
}</t>
  </si>
  <si>
    <t>-1,0, -1,0, -1,0, 0,960481276315057!, 0,9579822160950822!, 0,908298934375, -1,0, -1,0, 0,9135307123607069, 0,9581923050146066!, 0,9073749999999999, 0,8580881249999999, 1,0!, -1,0, -1,0, -1,0, -1,0, -1,0, -1,0</t>
  </si>
  <si>
    <t xml:space="preserve">6,0 6,0 6,0 4,0 2,0 3,0 6,0 6,0 5,0 3,0 0,0 2,0 0,0 6,0 6,0 6,0 6,0 6,0 6,0 </t>
  </si>
  <si>
    <t>{
	[0,0, 0,18975332068311196] -&gt; CloseToBarycenter (weight: 1,0)
	[0,18975332068311196, 0,39089184060721066] -&gt; GreedyCostInsertion (weight: 1,06)
	[0,39089184060721066, 0,5806451612903226] -&gt; GreedyBestInsertion (weight: 1,0)
	[0,5806451612903226, 0,7988614800759014] -&gt; GreedyProfitInsertion (weight: 1,15)
	[0,7988614800759014, 1,0] -&gt; RandomInsertion (weight: 1,06)
}</t>
  </si>
  <si>
    <t>-1,0, -1,0, -1,0, 0,9606788699334817!, 0,9581923050146067!, 0,8633195677179687, -1,0, -1,0, 0,9139630587989034, 0,9584013434895335!, 0,9078381249999999, 0,8151837187499998, 1,0!, -1,0, -1,0, -1,0, -1,0, -1,0, -1,0</t>
  </si>
  <si>
    <t xml:space="preserve">7,0 7,0 7,0 4,0 2,0 4,0 7,0 7,0 6,0 3,0 1,0 3,0 0,0 7,0 7,0 7,0 7,0 7,0 7,0 </t>
  </si>
  <si>
    <t>{
	[0,0, 0,1953125] -&gt; CloseToBarycenter (weight: 1,0)
	[0,1953125, 0,40234375] -&gt; GreedyCostInsertion (weight: 1,06)
	[0,40234375, 0,568359375] -&gt; GreedyBestInsertion (weight: 0,85)
	[0,568359375, 0,79296875] -&gt; GreedyProfitInsertion (weight: 1,15)
	[0,79296875, 1,0] -&gt; RandomInsertion (weight: 1,06)
}</t>
  </si>
  <si>
    <t>{
	[0,0, 0,21088148460565162] -&gt; HighCostRemoval (weight: 1,0)
	[0,21088148460565162, 0,42176296921130324] -&gt; RandomRemoval (weight: 1,0)
	[0,42176296921130324, 0,6098692534795445] -&gt; TravelTime (weight: 0,892)
	[0,6098692534795445, 0,820750738085196] -&gt; VehicleTime (weight: 1,0)
	[0,820750738085196, 0,9999999999999999] -&gt; WorstRemoval (weight: 0,85)
}</t>
  </si>
  <si>
    <t>-1,0, -1,0, -1,0, 0,9608754755838144!, 0,9584013434895337!, 0,8201535893320703, -1,0, -1,0, 0,9143932435049089!, 0,9586093367720859!, 0,86288398765625, 0,7753024101484373, 1,0!, -1,0, -1,0, -1,0, -1,0, -1,0, -1,0</t>
  </si>
  <si>
    <t xml:space="preserve">8,0 8,0 8,0 4,0 2,0 5,0 8,0 8,0 7,0 3,0 2,0 4,0 0,0 8,0 8,0 8,0 8,0 8,0 8,0 </t>
  </si>
  <si>
    <t>{
	[0,0, 0,20695364238410596] -&gt; CloseToBarycenter (weight: 1,0)
	[0,20695364238410596, 0,42632450331125826] -&gt; GreedyCostInsertion (weight: 1,06)
	[0,42632450331125826, 0,6022350993377483] -&gt; GreedyBestInsertion (weight: 0,85)
	[0,6022350993377483, 0,8402317880794702] -&gt; GreedyProfitInsertion (weight: 1,15)
	[0,8402317880794702, 1,0] -&gt; RandomInsertion (weight: 0,772)
}</t>
  </si>
  <si>
    <t>{
	[0,0, 0,22138587558113795] -&gt; HighCostRemoval (weight: 1,0)
	[0,22138587558113795, 0,4427717511622759] -&gt; RandomRemoval (weight: 1,0)
	[0,4427717511622759, 0,640247952180651] -&gt; TravelTime (weight: 0,892)
	[0,640247952180651, 0,861633827761789] -&gt; VehicleTime (weight: 1,0)
	[0,861633827761789, 1,0000000000000002] -&gt; WorstRemoval (weight: 0,625)
}</t>
  </si>
  <si>
    <t>-1,0, -1,0, -1,0, 0,9610710982058953!, 0,9106788699334816!, 0,7791459098654667, -1,0, -1,0, 0,9148212772873844!, 0,9588162900882256!, 0,8635695677179687, 0,7376046031928102, 1,0!, -1,0, -1,0, -1,0, -1,0, -1,0, -1,0</t>
  </si>
  <si>
    <t xml:space="preserve">9,0 9,0 9,0 4,0 2,0 6,0 9,0 9,0 7,0 3,0 3,0 5,0 0,0 9,0 9,0 9,0 9,0 9,0 9,0 </t>
  </si>
  <si>
    <t>{
	[0,0, 0,2354603249352484] -&gt; HighCostRemoval (weight: 1,0)
	[0,2354603249352484, 0,40734636213797976] -&gt; RandomRemoval (weight: 0,73)
	[0,40734636213797976, 0,6173769719802213] -&gt; TravelTime (weight: 0,892)
	[0,6173769719802213, 0,8528372969154697] -&gt; VehicleTime (weight: 1,0)
	[0,8528372969154697, 1,0] -&gt; WorstRemoval (weight: 0,625)
}</t>
  </si>
  <si>
    <t>-1,0, -1,0, -1,0, 0,9612657427148659!, 0,9111254755838142!, 0,7401886143721933, -1,0, -1,0, 0,9152471709009474!, 0,9590222086377844!, 0,8210391338854099, 0,7019707511680038, 1,0!, -1,0, -1,0, -1,0, -1,0, -1,0, -1,0</t>
  </si>
  <si>
    <t xml:space="preserve">10,0 10,0 10,0 4,0 2,0 7,0 10,0 10,0 7,0 3,0 4,0 6,0 0,0 10,0 10,0 10,0 10,0 10,0 10,0 </t>
  </si>
  <si>
    <t>{
	[0,0, 0,21440823327615782] -&gt; CloseToBarycenter (weight: 1,0)
	[0,21440823327615782, 0,4056603773584906] -&gt; GreedyCostInsertion (weight: 0,892)
	[0,4056603773584906, 0,5879073756432247] -&gt; GreedyBestInsertion (weight: 0,85)
	[0,5879073756432247, 0,8344768439108061] -&gt; GreedyProfitInsertion (weight: 1,15)
	[0,8344768439108061, 1,0] -&gt; RandomInsertion (weight: 0,772)
}</t>
  </si>
  <si>
    <t>{
	[0,0, 0,24216593209667261] -&gt; HighCostRemoval (weight: 1,0)
	[0,24216593209667261, 0,4189470625272436] -&gt; RandomRemoval (weight: 0,73)
	[0,4189470625272436, 0,6064803603429069] -&gt; TravelTime (weight: 0,7744)
	[0,6064803603429069, 0,8486462924395795] -&gt; VehicleTime (weight: 1,0)
	[0,8486462924395795, 0,9999999999999998] -&gt; WorstRemoval (weight: 0,625)
}</t>
  </si>
  <si>
    <t>-1,0, -1,0, -1,0, 0,9633864433012269!, 0,9159913557956004!, 0,7544132877353157, -1,0, -1,0, 0,9198873882941205!, 0,9612657427148656!, 0,7909878183315825, 0,7034608974121638, 1,0!, -1,0, -1,0, -1,0, -1,0, -1,0, -1,0</t>
  </si>
  <si>
    <t xml:space="preserve">11,0 11,0 11,0 4,0 2,0 8,0 11,0 11,0 7,0 3,0 5,0 7,0 0,0 11,0 11,0 11,0 11,0 11,0 11,0 </t>
  </si>
  <si>
    <t>-1,0, -1,0, -1,0, 0,9635695110847208!, 0,9164113990166224!, 0,7178591602318072, -1,0, -1,0, 0,92028795135265!, 0,9614594140012913!, 0,7920328792399246, 0,6682878525415555, 1,0!, -1,0, -1,0, -1,0, -1,0, -1,0, -1,0</t>
  </si>
  <si>
    <t xml:space="preserve">12,0 12,0 12,0 4,0 2,0 9,0 12,0 12,0 7,0 3,0 6,0 8,0 0,0 12,0 12,0 12,0 12,0 12,0 12,0 </t>
  </si>
  <si>
    <t>-1,0, -1,0, -1,0, 0,9637516635292972!, 0,9168293420215393!, 0,6819662022202168, -1,0, -1,0, 0,9206865115958867!, 0,9616521169312848!, 0,793072714843725, 0,6364490926149053, 1,0!, -1,0, -1,0, -1,0, -1,0, -1,0, -1,0</t>
  </si>
  <si>
    <t xml:space="preserve">13,0 13,0 13,0 4,0 2,0 10,0 13,0 13,0 7,0 3,0 7,0 9,0 0,0 13,0 13,0 13,0 13,0 13,0 13,0 </t>
  </si>
  <si>
    <t>{
	[0,0, 0,21822625698324022] -&gt; CloseToBarycenter (weight: 1,0)
	[0,21822625698324022, 0,4128840782122905] -&gt; GreedyCostInsertion (weight: 0,892)
	[0,4128840782122905, 0,5983763966480447] -&gt; GreedyBestInsertion (weight: 0,85)
	[0,5983763966480447, 0,8493365921787709] -&gt; GreedyProfitInsertion (weight: 1,15)
	[0,8493365921787709, 1,0] -&gt; RandomInsertion (weight: 0,6904)
}</t>
  </si>
  <si>
    <t>{
	[0,0, 0,25129416494948986] -&gt; HighCostRemoval (weight: 1,0)
	[0,25129416494948986, 0,4347389053626175] -&gt; RandomRemoval (weight: 0,73)
	[0,4347389053626175, 0,6293411066995025] -&gt; TravelTime (weight: 0,7744)
	[0,6293411066995025, 0,8429411469065689] -&gt; VehicleTime (weight: 0,85)
	[0,8429411469065689, 1,0] -&gt; WorstRemoval (weight: 0,625)
}</t>
  </si>
  <si>
    <t>-1,0, -1,0, -1,0, 0,9639329052116508!, 0,87138293554586!, 0,6835563712091157, -1,0, -1,0, 0,9210830790379072!, 0,9137516635292969!, 0,7941073512695064, 0,60462663798416, 1,0!, -1,0, -1,0, -1,0, -1,0, -1,0, -1,0</t>
  </si>
  <si>
    <t xml:space="preserve">14,0 14,0 14,0 4,0 2,0 11,0 14,0 14,0 7,0 3,0 8,0 10,0 0,0 14,0 14,0 14,0 14,0 14,0 14,0 </t>
  </si>
  <si>
    <t>{
	[0,0, 0,2343347237193607] -&gt; CloseToBarycenter (weight: 1,0)
	[0,2343347237193607, 0,44336129727703044] -&gt; GreedyCostInsertion (weight: 0,892)
	[0,44336129727703044, 0,6425458124384871] -&gt; GreedyBestInsertion (weight: 0,85)
	[0,6425458124384871, 0,8382153067441532] -&gt; GreedyProfitInsertion (weight: 0,835)
	[0,8382153067441532, 0,9999999999999999] -&gt; RandomInsertion (weight: 0,6904)
}</t>
  </si>
  <si>
    <t>{
	[0,0, 0,2638243984803715] -&gt; HighCostRemoval (weight: 1,0)
	[0,2638243984803715, 0,4065533980582524] -&gt; RandomRemoval (weight: 0,541)
	[0,4065533980582524, 0,6108590122414521] -&gt; TravelTime (weight: 0,7744)
	[0,6108590122414521, 0,8351097509497678] -&gt; VehicleTime (weight: 0,85)
	[0,8351097509497678, 1,0] -&gt; WorstRemoval (weight: 0,625)
}</t>
  </si>
  <si>
    <t>-1,0, -1,0, -1,0, 0,9159075786513128!, 0,8720260208681307!, 0,6508816598854166, -1,0, -1,0, 0,9214776636427177!, 0,9141829052116505!, 0,7553799737875009, 0,574395306084952, 1,0!, -1,0, -1,0, -1,0, -1,0, -1,0, -1,0</t>
  </si>
  <si>
    <t xml:space="preserve">15,0 15,0 15,0 4,0 2,0 12,0 15,0 15,0 7,0 3,0 9,0 11,0 0,0 15,0 15,0 15,0 15,0 15,0 15,0 </t>
  </si>
  <si>
    <t>{
	[0,0, 0,2473777953690877] -&gt; CloseToBarycenter (weight: 1,0)
	[0,2473777953690877, 0,4680387888383139] -&gt; GreedyCostInsertion (weight: 0,892)
	[0,4680387888383139, 0,6226499109439937] -&gt; GreedyBestInsertion (weight: 0,625)
	[0,6226499109439937, 0,8292103700771819] -&gt; GreedyProfitInsertion (weight: 0,835)
	[0,8292103700771819, 1,0] -&gt; RandomInsertion (weight: 0,6904)
}</t>
  </si>
  <si>
    <t>-1,0, -1,0, -1,0, 0,9163280407580562!, 0,8726658907637901!, 0,6526272515859894, -1,0, -1,0, 0,921870275324504!, 0,9146119906855922!, 0,7187729202226352, 0,5183917637416692, 1,0!, -1,0, -1,0, -1,0, -1,0, -1,0, -1,0</t>
  </si>
  <si>
    <t xml:space="preserve">16,0 16,0 16,0 4,0 2,0 13,0 16,0 16,0 7,0 3,0 10,0 12,0 0,0 16,0 16,0 16,0 16,0 16,0 16,0 </t>
  </si>
  <si>
    <t>{
	[0,0, 0,26164996467725476] -&gt; CloseToBarycenter (weight: 1,0)
	[0,26164996467725476, 0,49504173316936606] -&gt; GreedyCostInsertion (weight: 0,892)
	[0,49504173316936606, 0,6585729610926503] -&gt; GreedyBestInsertion (weight: 0,625)
	[0,6585729610926503, 0,8193568643868233] -&gt; GreedyProfitInsertion (weight: 0,6144999999999999)
	[0,8193568643868233, 1,0] -&gt; RandomInsertion (weight: 0,6904)
}</t>
  </si>
  <si>
    <t>{
	[0,0, 0,2787005863860338] -&gt; HighCostRemoval (weight: 1,0)
	[0,2787005863860338, 0,42947760362087806] -&gt; RandomRemoval (weight: 0,541)
	[0,42947760362087806, 0,5889166350806002] -&gt; TravelTime (weight: 0,5720799999999999)
	[0,5889166350806002, 0,825812133508729] -&gt; VehicleTime (weight: 0,85)
	[0,825812133508729, 1,0] -&gt; WorstRemoval (weight: 0,625)
}</t>
  </si>
  <si>
    <t>-1,0, -1,0, -1,0, 0,8709090805265526!, -1,0, 0,6216459095616564, -1,0, -1,0, 0,8761478777504874!, 0,869286984195556!, 0,6841701028404459, 0,5207998049229609, 0,95!, -1,0, -1,0, -1,0, -1,0, -1,0, -1,0</t>
  </si>
  <si>
    <t xml:space="preserve">17,0 17,0 17,0 4,0 2,0 14,0 17,0 17,0 7,0 3,0 11,0 13,0 0,0 17,0 17,0 17,0 17,0 17,0 17,0 </t>
  </si>
  <si>
    <t>Infeasible and discarded,</t>
  </si>
  <si>
    <t>{
	[0,0, 0,27289597205545246] -&gt; CloseToBarycenter (weight: 1,0)
	[0,27289597205545246, 0,5163191791289161] -&gt; GreedyCostInsertion (weight: 0,892)
	[0,5163191791289161, 0,6438980460648401] -&gt; GreedyBestInsertion (weight: 0,4675)
	[0,6438980460648401, 0,8115926208929156] -&gt; GreedyProfitInsertion (weight: 0,6144999999999999)
	[0,8115926208929156, 1,0] -&gt; RandomInsertion (weight: 0,6904)
}</t>
  </si>
  <si>
    <t>{
	[0,0, 0,2893702724131745] -&gt; HighCostRemoval (weight: 1,0)
	[0,2893702724131745, 0,40763590274843886] -&gt; RandomRemoval (weight: 0,4087)
	[0,40763590274843886, 0,5731788481905677] -&gt; TravelTime (weight: 0,5720799999999999)
	[0,5731788481905677, 0,819143579741766] -&gt; VehicleTime (weight: 0,85)
	[0,819143579741766, 1,0] -&gt; WorstRemoval (weight: 0,625)
}</t>
  </si>
  <si>
    <t>-1,0, -1,0, -1,0, 0,8715545351239198!, -1,0, 0,6235376800138481, -1,0, -1,0, 0,876767138361735!, 0,8699405492745782!, 0,6514617897099314, 0,4947598146768128, 0,9502499999999999!, -1,0, -1,0, -1,0, -1,0, -1,0, -1,0</t>
  </si>
  <si>
    <t>{
	[0,0, 0,281944287808729] -&gt; CloseToBarycenter (weight: 1,0)
	[0,281944287808729, 0,5002819442878087] -&gt; GreedyCostInsertion (weight: 0,7744)
	[0,5002819442878087, 0,6320908988383895] -&gt; GreedyBestInsertion (weight: 0,4675)
	[0,6320908988383895, 0,8053456636968535] -&gt; GreedyProfitInsertion (weight: 0,6144999999999999)
	[0,8053456636968535, 1,0] -&gt; RandomInsertion (weight: 0,6904)
}</t>
  </si>
  <si>
    <t>-1,0, -1,0, -1,0, 0,8721967624483001!, -1,0, 0,6254199916137789, -1,0, -1,0, 0,8773833026699264!, 0,8705908465282053!, 0,6188887002244348, 0,4972860156034287, 0,9029738124999999!, -1,0, -1,0, -1,0, -1,0, -1,0, -1,0</t>
  </si>
  <si>
    <t xml:space="preserve">18,0 18,0 18,0 4,0 3,0 15,0 18,0 18,0 7,0 3,0 12,0 14,0 0,0 18,0 18,0 18,0 18,0 18,0 18,0 </t>
  </si>
  <si>
    <t>{
	[0,0, 0,2909895098281707] -&gt; CloseToBarycenter (weight: 1,0)
	[0,2909895098281707, 0,516331786239106] -&gt; GreedyCostInsertion (weight: 0,7744)
	[0,516331786239106, 0,62028778862522] -&gt; GreedyBestInsertion (weight: 0,35725)
	[0,62028778862522, 0,7991008424146309] -&gt; GreedyProfitInsertion (weight: 0,6144999999999999)
	[0,7991008424146309, 0,9999999999999999] -&gt; RandomInsertion (weight: 0,6904)
}</t>
  </si>
  <si>
    <t>-1,0, -1,0, -1,0, 0,8728357786360587!, -1,0, 0,62729289165571, -1,0, -1,0, 0,8779963861565767!, 0,8712378922955643!, 0,587944265213213, 0,4997995855254116, 0,8582859962656249!, -1,0, -1,0, -1,0, -1,0, -1,0, -1,0</t>
  </si>
  <si>
    <t xml:space="preserve">19,0 19,0 19,0 4,0 4,0 16,0 19,0 19,0 7,0 3,0 13,0 15,0 0,0 19,0 19,0 19,0 19,0 19,0 19,0 </t>
  </si>
  <si>
    <t>{
	[0,0, 0,3068021095713054] -&gt; CloseToBarycenter (weight: 1,0)
	[0,3068021095713054, 0,5443896632233243] -&gt; GreedyCostInsertion (weight: 0,7744)
	[0,5443896632233243, 0,6539947168676732] -&gt; GreedyBestInsertion (weight: 0,35725)
	[0,6539947168676732, 0,8425246131992403] -&gt; GreedyProfitInsertion (weight: 0,6144999999999999)
	[0,8425246131992403, 1,0] -&gt; RandomInsertion (weight: 0,51328)
}</t>
  </si>
  <si>
    <t>{
	[0,0, 0,3031883284621075] -&gt; HighCostRemoval (weight: 1,0)
	[0,3031883284621075, 0,4271013983045709] -&gt; RandomRemoval (weight: 0,4087)
	[0,4271013983045709, 0,6005493772511733] -&gt; TravelTime (weight: 0,5720799999999999)
	[0,6005493772511733, 0,8582594564439647] -&gt; VehicleTime (weight: 0,85)
	[0,8582594564439647, 1,0] -&gt; WorstRemoval (weight: 0,4675)
}</t>
  </si>
  <si>
    <t>-1,0, -1,0, -1,0, 0,8734715997428784!, -1,0, 0,6291564271974315, -1,0, -1,0, 0,8786064042257938!, 0,8718817028340864!, 0,5585470519525523, 0,5023005875977846, 0,8160448379700819!, -1,0, -1,0, -1,0, -1,0, -1,0, -1,0</t>
  </si>
  <si>
    <t xml:space="preserve">20,0 20,0 20,0 4,0 5,0 17,0 20,0 20,0 7,0 3,0 14,0 16,0 0,0 20,0 20,0 20,0 20,0 20,0 20,0 </t>
  </si>
  <si>
    <t>{
	[0,0, 0,3220528939673052] -&gt; CloseToBarycenter (weight: 1,0)
	[0,3220528939673052, 0,5714506550555863] -&gt; GreedyCostInsertion (weight: 0,7744)
	[0,5714506550555863, 0,6865040514254062] -&gt; GreedyBestInsertion (weight: 0,35725)
	[0,6865040514254062, 0,8346966905844616] -&gt; GreedyProfitInsertion (weight: 0,46014999999999995)
	[0,8346966905844616, 1,0] -&gt; RandomInsertion (weight: 0,51328)
}</t>
  </si>
  <si>
    <t>-1,0, -1,0, -1,0, 0,874104241744164!, -1,0, 0,6310106450614443, -1,0, -1,0, 0,8792133722046649!, 0,872522294319916!, 0,5306196993549246, 0,5047890846597958, 0,7761163830912199!, -1,0, -1,0, -1,0, -1,0, -1,0, -1,0</t>
  </si>
  <si>
    <t xml:space="preserve">21,0 21,0 21,0 4,0 6,0 18,0 21,0 21,0 7,0 3,0 15,0 17,0 0,0 21,0 21,0 21,0 21,0 21,0 21,0 </t>
  </si>
  <si>
    <t>-1,0, -1,0, -1,0, 0,830997034508671!, -1,0, 0,6012128122443303, -1,0, -1,0, 0,8358264400764595!, 0,8295016987059006!, 0,53296660085815, 0,4819018822746719, 0,7383740111169755!, -1,0, -1,0, -1,0, -1,0, -1,0, -1,0</t>
  </si>
  <si>
    <t xml:space="preserve">22,0 22,0 22,0 4,0 7,0 19,0 22,0 22,0 7,0 3,0 16,0 18,0 0,0 22,0 22,0 22,0 22,0 22,0 22,0 </t>
  </si>
  <si>
    <t>{
	[0,0, 0,3302613523211594] -&gt; CloseToBarycenter (weight: 1,0)
	[0,3302613523211594, 0,5860157435586653] -&gt; GreedyCostInsertion (weight: 0,7744)
	[0,5860157435586653, 0,678513691810014] -&gt; GreedyBestInsertion (weight: 0,280075)
	[0,678513691810014, 0,8304834530805955] -&gt; GreedyProfitInsertion (weight: 0,46014999999999995)
	[0,8304834530805955, 1,0000000000000002] -&gt; RandomInsertion (weight: 0,51328)
}</t>
  </si>
  <si>
    <t>-1,0, -1,0, -1,0, 0,8318420493361277!, -1,0, 0,5730464107739532, -1,0, -1,0, 0,8366473078760771!, 0,8303541902123711!, 0,5063182708152424, 0,4602677542201336, 0,7396821410613906!, -1,0, -1,0, -1,0, -1,0, -1,0, -1,0</t>
  </si>
  <si>
    <t>Variazioni</t>
  </si>
  <si>
    <t>Somma</t>
  </si>
  <si>
    <t>Controllo</t>
  </si>
  <si>
    <t>Etichette di colonna</t>
  </si>
  <si>
    <t>Totale complessivo</t>
  </si>
  <si>
    <t>Etichette di riga</t>
  </si>
  <si>
    <t>Somma di Variazioni</t>
  </si>
  <si>
    <t>Funzione obiettivo finale</t>
  </si>
  <si>
    <t>ALNS1</t>
  </si>
  <si>
    <t>Differenze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</si>
</sst>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theme="9" tint="-0.249977111117893"/>
        <bgColor theme="9" tint="-0.24997711111789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</borders>
  <cellStyleXfs count="2">
    <xf numFmtId="0" fontId="0" fillId="0" borderId="0"/>
    <xf numFmtId="9" fontId="3" fillId="2" borderId="0" applyFont="0" applyFill="0" applyBorder="0" applyAlignment="0" applyProtection="0"/>
  </cellStyleXfs>
  <cellXfs count="24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0" fillId="2" borderId="1" xfId="0" applyFill="1" applyBorder="1"/>
    <xf numFmtId="9" fontId="0" fillId="0" borderId="1" xfId="1" applyFont="1" applyFill="1" applyBorder="1"/>
    <xf numFmtId="0" fontId="0" fillId="0" borderId="0" xfId="0" applyBorder="1"/>
    <xf numFmtId="0" fontId="0" fillId="2" borderId="1" xfId="1" applyNumberFormat="1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1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4" borderId="3" xfId="0" applyFont="1" applyFill="1" applyBorder="1"/>
    <xf numFmtId="0" fontId="5" fillId="4" borderId="2" xfId="0" applyFont="1" applyFill="1" applyBorder="1"/>
    <xf numFmtId="0" fontId="1" fillId="0" borderId="4" xfId="0" applyFont="1" applyBorder="1" applyAlignment="1">
      <alignment horizontal="left"/>
    </xf>
    <xf numFmtId="0" fontId="1" fillId="0" borderId="4" xfId="0" applyNumberFormat="1" applyFont="1" applyBorder="1"/>
    <xf numFmtId="0" fontId="4" fillId="0" borderId="5" xfId="0" applyFont="1" applyBorder="1" applyAlignment="1">
      <alignment horizontal="left"/>
    </xf>
    <xf numFmtId="0" fontId="4" fillId="0" borderId="5" xfId="0" applyNumberFormat="1" applyFont="1" applyBorder="1"/>
    <xf numFmtId="9" fontId="0" fillId="2" borderId="1" xfId="1" applyFont="1" applyFill="1" applyBorder="1"/>
    <xf numFmtId="10" fontId="1" fillId="0" borderId="4" xfId="1" applyNumberFormat="1" applyFont="1" applyFill="1" applyBorder="1"/>
    <xf numFmtId="164" fontId="4" fillId="0" borderId="5" xfId="1" applyNumberFormat="1" applyFont="1" applyFill="1" applyBorder="1"/>
    <xf numFmtId="164" fontId="0" fillId="2" borderId="1" xfId="1" applyNumberFormat="1" applyFont="1" applyFill="1" applyBorder="1"/>
    <xf numFmtId="0" fontId="0" fillId="0" borderId="0" xfId="0" applyAlignment="1">
      <alignment horizontal="righ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ente di Microsoft Office" refreshedDate="43042.51923622685" createdVersion="4" refreshedVersion="4" minRefreshableVersion="3" recordCount="25">
  <cacheSource type="worksheet">
    <worksheetSource ref="A1:AA26" sheet="p2.4.j.CTOPWSS"/>
  </cacheSource>
  <cacheFields count="27">
    <cacheField name="Segment" numFmtId="0">
      <sharedItems/>
    </cacheField>
    <cacheField name="Iteration" numFmtId="0">
      <sharedItems/>
    </cacheField>
    <cacheField name="Time" numFmtId="0">
      <sharedItems/>
    </cacheField>
    <cacheField name="Destroy Heuristic" numFmtId="0">
      <sharedItems count="5">
        <s v="RandomInsertion"/>
        <s v="CloseToBarycenter"/>
        <s v="GreedyCostInsertion"/>
        <s v="GreedyProfitInsertion"/>
        <s v="GreedyBestInsertion"/>
      </sharedItems>
    </cacheField>
    <cacheField name="DWeight" numFmtId="0">
      <sharedItems longText="1"/>
    </cacheField>
    <cacheField name="Repair Heuristic" numFmtId="0">
      <sharedItems count="5">
        <s v="VehicleTime"/>
        <s v="HighCostRemoval"/>
        <s v="WorstRemoval"/>
        <s v="TravelTime"/>
        <s v="RandomRemoval"/>
      </sharedItems>
    </cacheField>
    <cacheField name="RWeight" numFmtId="0">
      <sharedItems longText="1"/>
    </cacheField>
    <cacheField name="Repaired?" numFmtId="0">
      <sharedItems/>
    </cacheField>
    <cacheField name="Temperature" numFmtId="0">
      <sharedItems containsSemiMixedTypes="0" containsString="0" containsNumber="1" minValue="3.2185646871935099E-2" maxValue="168"/>
    </cacheField>
    <cacheField name="Sim, Ann, Barrier" numFmtId="0">
      <sharedItems containsSemiMixedTypes="0" containsString="0" containsNumber="1" minValue="3.5160361013769198E-95" maxValue="8.2253605187915593"/>
    </cacheField>
    <cacheField name="q" numFmtId="0">
      <sharedItems/>
    </cacheField>
    <cacheField name="xOld" numFmtId="0">
      <sharedItems/>
    </cacheField>
    <cacheField name="xOldObj" numFmtId="0">
      <sharedItems containsSemiMixedTypes="0" containsString="0" containsNumber="1" containsInteger="1" minValue="75" maxValue="110"/>
    </cacheField>
    <cacheField name="xNew" numFmtId="0">
      <sharedItems/>
    </cacheField>
    <cacheField name="xNewObj" numFmtId="0">
      <sharedItems containsMixedTypes="1" containsNumber="1" containsInteger="1" minValue="85" maxValue="110"/>
    </cacheField>
    <cacheField name="Accepted?" numFmtId="0">
      <sharedItems/>
    </cacheField>
    <cacheField name="Worse but accepted?" numFmtId="0">
      <sharedItems/>
    </cacheField>
    <cacheField name="Infeasible &amp; Discarded?" numFmtId="0">
      <sharedItems/>
    </cacheField>
    <cacheField name="xBest" numFmtId="0">
      <sharedItems/>
    </cacheField>
    <cacheField name="xBestObj" numFmtId="0">
      <sharedItems containsSemiMixedTypes="0" containsString="0" containsNumber="1" containsInteger="1" minValue="90" maxValue="110"/>
    </cacheField>
    <cacheField name="xBestInSegments" numFmtId="0">
      <sharedItems/>
    </cacheField>
    <cacheField name="xBestInSegmentsObj" numFmtId="0">
      <sharedItems containsSemiMixedTypes="0" containsString="0" containsNumber="1" containsInteger="1" minValue="90" maxValue="110"/>
    </cacheField>
    <cacheField name="Updated Cluster Roulette" numFmtId="0">
      <sharedItems/>
    </cacheField>
    <cacheField name="Cluster Roulette avg, p" numFmtId="0">
      <sharedItems containsSemiMixedTypes="0" containsString="0" containsNumber="1" minValue="0.68259401775647" maxValue="0.99406249999999996"/>
    </cacheField>
    <cacheField name="Nerf occurrences" numFmtId="0">
      <sharedItems/>
    </cacheField>
    <cacheField name="Comment" numFmtId="0">
      <sharedItems/>
    </cacheField>
    <cacheField name="Variazioni" numFmtId="0">
      <sharedItems containsSemiMixedTypes="0" containsString="0" containsNumber="1" containsInteger="1" minValue="0" maxValue="15" count="3">
        <n v="15"/>
        <n v="0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s v="0"/>
    <s v="0"/>
    <s v="19"/>
    <x v="0"/>
    <s v="{_x000d__x0009_[0,0, 0,2] -&gt; CloseToBarycenter (weight: 1,0)_x000d__x0009_[0,2, 0,4] -&gt; GreedyCostInsertion (weight: 1,0)_x000d__x0009_[0,4, 0,6000000000000001] -&gt; GreedyBestInsertion (weight: 1,0)_x000d__x0009_[0,6000000000000001, 0,8] -&gt; GreedyProfitInsertion (weight: 1,0)_x000d__x0009_[0,8, 1,0] -&gt; RandomInsertion (weight: 1,0)_x000d_}"/>
    <x v="0"/>
    <s v="{_x000d__x0009_[0,0, 0,2] -&gt; HighCostRemoval (weight: 1,0)_x000d__x0009_[0,2, 0,4] -&gt; RandomRemoval (weight: 1,0)_x000d__x0009_[0,4, 0,6000000000000001] -&gt; TravelTime (weight: 1,0)_x000d__x0009_[0,6000000000000001, 0,8] -&gt; VehicleTime (weight: 1,0)_x000d__x0009_[0,8, 1,0] -&gt; WorstRemoval (weight: 1,0)_x000d_}"/>
    <s v="0"/>
    <n v="168"/>
    <n v="1.06449445891785"/>
    <s v="1"/>
    <s v="8, 10, 5, 11, 12"/>
    <n v="75"/>
    <s v="8, 10, 5, 11, 12, 3"/>
    <n v="90"/>
    <s v="1"/>
    <s v="0"/>
    <s v="0"/>
    <s v="8, 10, 5, 11, 12, 3"/>
    <n v="90"/>
    <s v="8, 10, 5, 11, 12, 3"/>
    <n v="90"/>
    <s v="-1,0, -1,0, -1,0, 0,9525, 1,0!, 1,0!, -1,0, -1,0, 1,0!, 1,0!, 1,0!, 1,0!, 1,0!, -1,0, -1,0, -1,0, -1,0, -1,0, -1,0"/>
    <n v="0.99406249999999996"/>
    <s v="0,0 0,0 0,0 0,0 0,0 0,0 0,0 0,0 0,0 0,0 0,0 0,0 0,0 0,0 0,0 0,0 0,0 0,0 0,0 "/>
    <s v=""/>
    <x v="0"/>
  </r>
  <r>
    <s v="0"/>
    <s v="1"/>
    <s v="54"/>
    <x v="1"/>
    <s v="{_x000d__x0009_[0,0, 0,18867924528301888] -&gt; CloseToBarycenter (weight: 1,0)_x000d__x0009_[0,18867924528301888, 0,37735849056603776] -&gt; GreedyCostInsertion (weight: 1,0)_x000d__x0009_[0,37735849056603776, 0,5660377358490567] -&gt; GreedyBestInsertion (weight: 1,0)_x000d__x0009_[0,5660377358490567, 0,7547169811320755] -&gt; GreedyProfitInsertion (weight: 1,0)_x000d__x0009_[0,7547169811320755, 1,0] -&gt; RandomInsertion (weight: 1,3)_x000d_}"/>
    <x v="1"/>
    <s v="{_x000d__x0009_[0,0, 0,2] -&gt; HighCostRemoval (weight: 1,0)_x000d__x0009_[0,2, 0,4] -&gt; RandomRemoval (weight: 1,0)_x000d__x0009_[0,4, 0,6000000000000001] -&gt; TravelTime (weight: 1,0)_x000d__x0009_[0,6000000000000001, 0,8] -&gt; VehicleTime (weight: 1,0)_x000d__x0009_[0,8, 1,0] -&gt; WorstRemoval (weight: 1,0)_x000d_}"/>
    <s v="1"/>
    <n v="117.6"/>
    <n v="0.97067661951801898"/>
    <s v="1"/>
    <s v="8, 10, 5, 11, 12, 3"/>
    <n v="90"/>
    <s v="12, 3, 9, 5, 11, 10"/>
    <n v="85"/>
    <s v="1"/>
    <s v="1"/>
    <s v="0"/>
    <s v="8, 10, 5, 11, 12, 3"/>
    <n v="90"/>
    <s v="8, 10, 5, 11, 12, 3"/>
    <n v="90"/>
    <s v="-1,0, -1,0, -1,0, 0,9527375, 1,0!, 1,0!, -1,0, -1,0, 0,95, 0,95, 1,0!, 1,0!, 1,0!, -1,0, -1,0, -1,0, -1,0, -1,0, -1,0"/>
    <n v="0.98159218749999999"/>
    <s v="1,0 1,0 1,0 1,0 0,0 0,0 1,0 1,0 0,0 0,0 0,0 0,0 0,0 1,0 1,0 1,0 1,0 1,0 1,0 "/>
    <s v=""/>
    <x v="1"/>
  </r>
  <r>
    <s v="0"/>
    <s v="2"/>
    <s v="57"/>
    <x v="2"/>
    <s v="{_x000d__x0009_[0,0, 0,18867924528301888] -&gt; CloseToBarycenter (weight: 1,0)_x000d__x0009_[0,18867924528301888, 0,37735849056603776] -&gt; GreedyCostInsertion (weight: 1,0)_x000d__x0009_[0,37735849056603776, 0,5660377358490567] -&gt; GreedyBestInsertion (weight: 1,0)_x000d__x0009_[0,5660377358490567, 0,7547169811320755] -&gt; GreedyProfitInsertion (weight: 1,0)_x000d__x0009_[0,7547169811320755, 1,0] -&gt; RandomInsertion (weight: 1,3)_x000d_}"/>
    <x v="2"/>
    <s v="{_x000d__x0009_[0,0, 0,2] -&gt; HighCostRemoval (weight: 1,0)_x000d__x0009_[0,2, 0,4] -&gt; RandomRemoval (weight: 1,0)_x000d__x0009_[0,4, 0,6000000000000001] -&gt; TravelTime (weight: 1,0)_x000d__x0009_[0,6000000000000001, 0,8] -&gt; VehicleTime (weight: 1,0)_x000d__x0009_[0,8, 1,0] -&gt; WorstRemoval (weight: 1,0)_x000d_}"/>
    <s v="0"/>
    <n v="82.32"/>
    <n v="1.1360428281313599"/>
    <s v="1"/>
    <s v="12, 3, 9, 5, 11, 10"/>
    <n v="85"/>
    <s v="12, 3, 9, 5, 11, 10, 4"/>
    <n v="100"/>
    <s v="1"/>
    <s v="0"/>
    <s v="0"/>
    <s v="12, 3, 9, 5, 11, 10, 4"/>
    <n v="100"/>
    <s v="12, 3, 9, 5, 11, 10, 4"/>
    <n v="100"/>
    <s v="-1,0, -1,0, -1,0, 0,9553251218750001, 0,9525, 1,0!, -1,0, -1,0, 0,9502499999999999, 0,9527374999999999, 1,0!, 1,0!, 1,0!, -1,0, -1,0, -1,0, -1,0, -1,0, -1,0"/>
    <n v="0.97635157773437498"/>
    <s v="2,0 2,0 2,0 2,0 0,0 0,0 2,0 2,0 1,0 1,0 0,0 0,0 0,0 2,0 2,0 2,0 2,0 2,0 2,0 "/>
    <s v=""/>
    <x v="2"/>
  </r>
  <r>
    <s v="0"/>
    <s v="3"/>
    <s v="89"/>
    <x v="1"/>
    <s v="{_x000d__x0009_[0,0, 0,17857142857142858] -&gt; CloseToBarycenter (weight: 1,0)_x000d__x0009_[0,17857142857142858, 0,41071428571428575] -&gt; GreedyCostInsertion (weight: 1,3)_x000d__x0009_[0,41071428571428575, 0,5892857142857143] -&gt; GreedyBestInsertion (weight: 1,0)_x000d__x0009_[0,5892857142857143, 0,7678571428571429] -&gt; GreedyProfitInsertion (weight: 1,0)_x000d__x0009_[0,7678571428571429, 1,0] -&gt; RandomInsertion (weight: 1,3)_x000d_}"/>
    <x v="3"/>
    <s v="{_x000d__x0009_[0,0, 0,2] -&gt; HighCostRemoval (weight: 1,0)_x000d__x0009_[0,2, 0,4] -&gt; RandomRemoval (weight: 1,0)_x000d__x0009_[0,4, 0,6000000000000001] -&gt; TravelTime (weight: 1,0)_x000d__x0009_[0,6000000000000001, 0,8] -&gt; VehicleTime (weight: 1,0)_x000d__x0009_[0,8, 1,0] -&gt; WorstRemoval (weight: 1,0)_x000d_}"/>
    <s v="1"/>
    <n v="57.623999999999903"/>
    <n v="1.1291635781242899"/>
    <s v="1"/>
    <s v="12, 3, 9, 5, 11, 10, 4"/>
    <n v="100"/>
    <s v="11, 10, 3, 9, 4, 8, 12"/>
    <n v="110"/>
    <s v="1"/>
    <s v="0"/>
    <s v="0"/>
    <s v="11, 10, 3, 9, 4, 8, 12"/>
    <n v="110"/>
    <s v="11, 10, 3, 9, 4, 8, 12"/>
    <n v="110"/>
    <s v="-1,0, -1,0, -1,0, 0,9577710714523439, 0,955100625, 0,95, -1,0, -1,0, 0,9076006249999998, 0,955325121875, 1,0!, 1,0!, 1,0!, -1,0, -1,0, -1,0, -1,0, -1,0, -1,0"/>
    <n v="0.96572468041591797"/>
    <s v="3,0 3,0 3,0 3,0 1,0 0,0 3,0 3,0 2,0 2,0 0,0 0,0 0,0 3,0 3,0 3,0 3,0 3,0 3,0 "/>
    <s v=""/>
    <x v="2"/>
  </r>
  <r>
    <s v="0"/>
    <s v="4"/>
    <s v="129"/>
    <x v="2"/>
    <s v="{_x000d__x0009_[0,0, 0,17857142857142858] -&gt; CloseToBarycenter (weight: 1,0)_x000d__x0009_[0,17857142857142858, 0,41071428571428575] -&gt; GreedyCostInsertion (weight: 1,3)_x000d__x0009_[0,41071428571428575, 0,5892857142857143] -&gt; GreedyBestInsertion (weight: 1,0)_x000d__x0009_[0,5892857142857143, 0,7678571428571429] -&gt; GreedyProfitInsertion (weight: 1,0)_x000d__x0009_[0,7678571428571429, 1,0] -&gt; RandomInsertion (weight: 1,3)_x000d_}"/>
    <x v="3"/>
    <s v="{_x000d__x0009_[0,0, 0,18867924528301888] -&gt; HighCostRemoval (weight: 1,0)_x000d__x0009_[0,18867924528301888, 0,37735849056603776] -&gt; RandomRemoval (weight: 1,0)_x000d__x0009_[0,37735849056603776, 0,6226415094339623] -&gt; TravelTime (weight: 1,3)_x000d__x0009_[0,6226415094339623, 0,8113207547169812] -&gt; VehicleTime (weight: 1,0)_x000d__x0009_[0,8113207547169812, 1,0] -&gt; WorstRemoval (weight: 1,0)_x000d_}"/>
    <s v="1"/>
    <n v="40.336799999999897"/>
    <n v="1"/>
    <s v="1"/>
    <s v="11, 10, 3, 9, 4, 8, 12"/>
    <n v="110"/>
    <s v="10, 5, 3, 9, 4, 8, 12"/>
    <n v="110"/>
    <s v="1"/>
    <s v="1"/>
    <s v="0"/>
    <s v="10, 5, 3, 9, 4, 8, 12"/>
    <n v="110"/>
    <s v="11, 10, 3, 9, 4, 8, 12"/>
    <n v="110"/>
    <s v="-1,0, -1,0, -1,0, 0,9579822160950822!, 0,9553251218750001!, 0,9025, -1,0, -1,0, 0,9080626218749999, 0,955548496265625!, 1,0!, 0,95, 1,0!, -1,0, -1,0, -1,0, -1,0, -1,0, -1,0"/>
    <n v="0.95367730701383802"/>
    <s v="4,0 4,0 4,0 4,0 2,0 1,0 4,0 4,0 3,0 3,0 0,0 0,0 0,0 4,0 4,0 4,0 4,0 4,0 4,0 "/>
    <s v=""/>
    <x v="1"/>
  </r>
  <r>
    <s v="0"/>
    <s v="5"/>
    <s v="199"/>
    <x v="0"/>
    <s v="{_x000d__x0009_[0,0, 0,18656716417910446] -&gt; CloseToBarycenter (weight: 1,0)_x000d__x0009_[0,18656716417910446, 0,38432835820895517] -&gt; GreedyCostInsertion (weight: 1,06)_x000d__x0009_[0,38432835820895517, 0,5708955223880596] -&gt; GreedyBestInsertion (weight: 1,0)_x000d__x0009_[0,5708955223880596, 0,7574626865671641] -&gt; GreedyProfitInsertion (weight: 1,0)_x000d__x0009_[0,7574626865671641, 0,9999999999999999] -&gt; RandomInsertion (weight: 1,3)_x000d_}"/>
    <x v="3"/>
    <s v="{_x000d__x0009_[0,0, 0,19762845849802368] -&gt; HighCostRemoval (weight: 1,0)_x000d__x0009_[0,19762845849802368, 0,39525691699604737] -&gt; RandomRemoval (weight: 1,0)_x000d__x0009_[0,39525691699604737, 0,6047430830039525] -&gt; TravelTime (weight: 1,06)_x000d__x0009_[0,6047430830039525, 0,8023715415019762] -&gt; VehicleTime (weight: 1,0)_x000d__x0009_[0,8023715415019762, 0,9999999999999999] -&gt; WorstRemoval (weight: 1,0)_x000d_}"/>
    <s v="1"/>
    <n v="28.2357599999999"/>
    <n v="0.78042816836273798"/>
    <s v="1"/>
    <s v="10, 5, 3, 9, 4, 8, 12"/>
    <n v="110"/>
    <s v="5, 3, 9, 4, 8, 12"/>
    <n v="100"/>
    <s v="1"/>
    <s v="1"/>
    <s v="0"/>
    <s v="10, 5, 3, 9, 4, 8, 12"/>
    <n v="110"/>
    <s v="11, 10, 3, 9, 4, 8, 12"/>
    <n v="110"/>
    <s v="-1,0, -1,0, -1,0, 0,9581923050146067!, 0,9555484962656251!, 0,9029874999999999, -1,0, -1,0, 0,9085223087656249, 0,9557707537842969!, 0,95!, 0,8573749999999999, 1,0!, -1,0, -1,0, -1,0, -1,0, -1,0, -1,0"/>
    <n v="0.93604954547876895"/>
    <s v="5,0 5,0 5,0 4,0 2,0 2,0 5,0 5,0 4,0 3,0 0,0 1,0 0,0 5,0 5,0 5,0 5,0 5,0 5,0 "/>
    <s v=""/>
    <x v="1"/>
  </r>
  <r>
    <s v="0"/>
    <s v="6"/>
    <s v="211"/>
    <x v="3"/>
    <s v="{_x000d__x0009_[0,0, 0,1953125] -&gt; CloseToBarycenter (weight: 1,0)_x000d__x0009_[0,1953125, 0,40234375] -&gt; GreedyCostInsertion (weight: 1,06)_x000d__x0009_[0,40234375, 0,59765625] -&gt; GreedyBestInsertion (weight: 1,0)_x000d__x0009_[0,59765625, 0,79296875] -&gt; GreedyProfitInsertion (weight: 1,0)_x000d__x0009_[0,79296875, 1,0] -&gt; RandomInsertion (weight: 1,06)_x000d_}"/>
    <x v="4"/>
    <s v="{_x000d__x0009_[0,0, 0,20441537203597712] -&gt; HighCostRemoval (weight: 1,0)_x000d__x0009_[0,20441537203597712, 0,40883074407195424] -&gt; RandomRemoval (weight: 1,0)_x000d__x0009_[0,40883074407195424, 0,5911692559280458] -&gt; TravelTime (weight: 0,892)_x000d__x0009_[0,5911692559280458, 0,795584627964023] -&gt; VehicleTime (weight: 1,0)_x000d__x0009_[0,795584627964023, 1,0] -&gt; WorstRemoval (weight: 1,0)_x000d_}"/>
    <s v="0"/>
    <n v="19.765031999999898"/>
    <n v="1.42498433832784"/>
    <s v="1"/>
    <s v="5, 3, 9, 4, 8, 12"/>
    <n v="100"/>
    <s v="5, 3, 9, 4, 8, 12, 10"/>
    <n v="110"/>
    <s v="1"/>
    <s v="0"/>
    <s v="0"/>
    <s v="5, 3, 9, 4, 8, 12, 10"/>
    <n v="110"/>
    <s v="11, 10, 3, 9, 4, 8, 12"/>
    <n v="110"/>
    <s v="-1,0, -1,0, -1,0, 0,960481276315057!, 0,9579822160950822!, 0,908298934375, -1,0, -1,0, 0,9135307123607069, 0,9581923050146066!, 0,9073749999999999, 0,8580881249999999, 1,0!, -1,0, -1,0, -1,0, -1,0, -1,0, -1,0"/>
    <n v="0.93299357114505599"/>
    <s v="6,0 6,0 6,0 4,0 2,0 3,0 6,0 6,0 5,0 3,0 0,0 2,0 0,0 6,0 6,0 6,0 6,0 6,0 6,0 "/>
    <s v=""/>
    <x v="1"/>
  </r>
  <r>
    <s v="0"/>
    <s v="7"/>
    <s v="252"/>
    <x v="4"/>
    <s v="{_x000d__x0009_[0,0, 0,18975332068311196] -&gt; CloseToBarycenter (weight: 1,0)_x000d__x0009_[0,18975332068311196, 0,39089184060721066] -&gt; GreedyCostInsertion (weight: 1,06)_x000d__x0009_[0,39089184060721066, 0,5806451612903226] -&gt; GreedyBestInsertion (weight: 1,0)_x000d__x0009_[0,5806451612903226, 0,7988614800759014] -&gt; GreedyProfitInsertion (weight: 1,15)_x000d__x0009_[0,7988614800759014, 1,0] -&gt; RandomInsertion (weight: 1,06)_x000d_}"/>
    <x v="2"/>
    <s v="{_x000d__x0009_[0,0, 0,20441537203597712] -&gt; HighCostRemoval (weight: 1,0)_x000d__x0009_[0,20441537203597712, 0,40883074407195424] -&gt; RandomRemoval (weight: 1,0)_x000d__x0009_[0,40883074407195424, 0,5911692559280458] -&gt; TravelTime (weight: 0,892)_x000d__x0009_[0,5911692559280458, 0,795584627964023] -&gt; VehicleTime (weight: 1,0)_x000d__x0009_[0,795584627964023, 1,0] -&gt; WorstRemoval (weight: 1,0)_x000d_}"/>
    <s v="1"/>
    <n v="13.835522399999901"/>
    <n v="1"/>
    <s v="1"/>
    <s v="5, 3, 9, 4, 8, 12, 10"/>
    <n v="110"/>
    <s v="10, 11, 3, 9, 4, 8, 12"/>
    <n v="110"/>
    <s v="1"/>
    <s v="1"/>
    <s v="0"/>
    <s v="10, 11, 3, 9, 4, 8, 12"/>
    <n v="110"/>
    <s v="11, 10, 3, 9, 4, 8, 12"/>
    <n v="110"/>
    <s v="-1,0, -1,0, -1,0, 0,9606788699334817!, 0,9581923050146067!, 0,8633195677179687, -1,0, -1,0, 0,9139630587989034, 0,9584013434895335!, 0,9078381249999999, 0,8151837187499998, 1,0!, -1,0, -1,0, -1,0, -1,0, -1,0, -1,0"/>
    <n v="0.92219712358806105"/>
    <s v="7,0 7,0 7,0 4,0 2,0 4,0 7,0 7,0 6,0 3,0 1,0 3,0 0,0 7,0 7,0 7,0 7,0 7,0 7,0 "/>
    <s v=""/>
    <x v="1"/>
  </r>
  <r>
    <s v="0"/>
    <s v="8"/>
    <s v="321"/>
    <x v="0"/>
    <s v="{_x000d__x0009_[0,0, 0,1953125] -&gt; CloseToBarycenter (weight: 1,0)_x000d__x0009_[0,1953125, 0,40234375] -&gt; GreedyCostInsertion (weight: 1,06)_x000d__x0009_[0,40234375, 0,568359375] -&gt; GreedyBestInsertion (weight: 0,85)_x000d__x0009_[0,568359375, 0,79296875] -&gt; GreedyProfitInsertion (weight: 1,15)_x000d__x0009_[0,79296875, 1,0] -&gt; RandomInsertion (weight: 1,06)_x000d_}"/>
    <x v="2"/>
    <s v="{_x000d__x0009_[0,0, 0,21088148460565162] -&gt; HighCostRemoval (weight: 1,0)_x000d__x0009_[0,21088148460565162, 0,42176296921130324] -&gt; RandomRemoval (weight: 1,0)_x000d__x0009_[0,42176296921130324, 0,6098692534795445] -&gt; TravelTime (weight: 0,892)_x000d__x0009_[0,6098692534795445, 0,820750738085196] -&gt; VehicleTime (weight: 1,0)_x000d__x0009_[0,820750738085196, 0,9999999999999999] -&gt; WorstRemoval (weight: 0,85)_x000d_}"/>
    <s v="1"/>
    <n v="9.6848656799999908"/>
    <n v="0.485402327919428"/>
    <s v="1"/>
    <s v="10, 11, 3, 9, 4, 8, 12"/>
    <n v="110"/>
    <s v="5, 3, 9, 4, 8, 12"/>
    <n v="100"/>
    <s v="0"/>
    <s v="0"/>
    <s v="0"/>
    <s v="10, 11, 3, 9, 4, 8, 12"/>
    <n v="110"/>
    <s v="11, 10, 3, 9, 4, 8, 12"/>
    <n v="110"/>
    <s v="-1,0, -1,0, -1,0, 0,9608754755838144!, 0,9584013434895337!, 0,8201535893320703, -1,0, -1,0, 0,9143932435049089!, 0,9586093367720859!, 0,86288398765625, 0,7753024101484373, 1,0!, -1,0, -1,0, -1,0, -1,0, -1,0, -1,0"/>
    <n v="0.906327423310887"/>
    <s v="8,0 8,0 8,0 4,0 2,0 5,0 8,0 8,0 7,0 3,0 2,0 4,0 0,0 8,0 8,0 8,0 8,0 8,0 8,0 "/>
    <s v=""/>
    <x v="1"/>
  </r>
  <r>
    <s v="0"/>
    <s v="9"/>
    <s v="378"/>
    <x v="1"/>
    <s v="{_x000d__x0009_[0,0, 0,20695364238410596] -&gt; CloseToBarycenter (weight: 1,0)_x000d__x0009_[0,20695364238410596, 0,42632450331125826] -&gt; GreedyCostInsertion (weight: 1,06)_x000d__x0009_[0,42632450331125826, 0,6022350993377483] -&gt; GreedyBestInsertion (weight: 0,85)_x000d__x0009_[0,6022350993377483, 0,8402317880794702] -&gt; GreedyProfitInsertion (weight: 1,15)_x000d__x0009_[0,8402317880794702, 1,0] -&gt; RandomInsertion (weight: 0,772)_x000d_}"/>
    <x v="4"/>
    <s v="{_x000d__x0009_[0,0, 0,22138587558113795] -&gt; HighCostRemoval (weight: 1,0)_x000d__x0009_[0,22138587558113795, 0,4427717511622759] -&gt; RandomRemoval (weight: 1,0)_x000d__x0009_[0,4427717511622759, 0,640247952180651] -&gt; TravelTime (weight: 0,892)_x000d__x0009_[0,640247952180651, 0,861633827761789] -&gt; VehicleTime (weight: 1,0)_x000d__x0009_[0,861633827761789, 1,0000000000000002] -&gt; WorstRemoval (weight: 0,625)_x000d_}"/>
    <s v="1"/>
    <n v="6.7794059759999898"/>
    <n v="0.212501068178992"/>
    <s v="1"/>
    <s v="10, 11, 3, 9, 4, 8, 12"/>
    <n v="110"/>
    <s v="10, 3, 9, 8, 12, 5"/>
    <n v="95"/>
    <s v="0"/>
    <s v="0"/>
    <s v="0"/>
    <s v="10, 11, 3, 9, 4, 8, 12"/>
    <n v="110"/>
    <s v="11, 10, 3, 9, 4, 8, 12"/>
    <n v="110"/>
    <s v="-1,0, -1,0, -1,0, 0,9610710982058953!, 0,9106788699334816!, 0,7791459098654667, -1,0, -1,0, 0,9148212772873844!, 0,9588162900882256!, 0,8635695677179687, 0,7376046031928102, 1,0!, -1,0, -1,0, -1,0, -1,0, -1,0, -1,0"/>
    <n v="0.89071345203640395"/>
    <s v="9,0 9,0 9,0 4,0 2,0 6,0 9,0 9,0 7,0 3,0 3,0 5,0 0,0 9,0 9,0 9,0 9,0 9,0 9,0 "/>
    <s v=""/>
    <x v="1"/>
  </r>
  <r>
    <s v="0"/>
    <s v="10"/>
    <s v="446"/>
    <x v="2"/>
    <s v="{_x000d__x0009_[0,0, 0,20695364238410596] -&gt; CloseToBarycenter (weight: 1,0)_x000d__x0009_[0,20695364238410596, 0,42632450331125826] -&gt; GreedyCostInsertion (weight: 1,06)_x000d__x0009_[0,42632450331125826, 0,6022350993377483] -&gt; GreedyBestInsertion (weight: 0,85)_x000d__x0009_[0,6022350993377483, 0,8402317880794702] -&gt; GreedyProfitInsertion (weight: 1,15)_x000d__x0009_[0,8402317880794702, 1,0] -&gt; RandomInsertion (weight: 0,772)_x000d_}"/>
    <x v="3"/>
    <s v="{_x000d__x0009_[0,0, 0,2354603249352484] -&gt; HighCostRemoval (weight: 1,0)_x000d__x0009_[0,2354603249352484, 0,40734636213797976] -&gt; RandomRemoval (weight: 0,73)_x000d__x0009_[0,40734636213797976, 0,6173769719802213] -&gt; TravelTime (weight: 0,892)_x000d__x0009_[0,6173769719802213, 0,8528372969154697] -&gt; VehicleTime (weight: 1,0)_x000d__x0009_[0,8528372969154697, 1,0] -&gt; WorstRemoval (weight: 0,625)_x000d_}"/>
    <s v="1"/>
    <n v="4.7455841831999903"/>
    <n v="0.22876603259537001"/>
    <s v="1"/>
    <s v="10, 11, 3, 9, 4, 8, 12"/>
    <n v="110"/>
    <s v="5, 3, 9, 4, 8, 12"/>
    <n v="100"/>
    <s v="1"/>
    <s v="1"/>
    <s v="0"/>
    <s v="10, 11, 3, 9, 4, 8, 12"/>
    <n v="110"/>
    <s v="11, 10, 3, 9, 4, 8, 12"/>
    <n v="110"/>
    <s v="-1,0, -1,0, -1,0, 0,9612657427148659!, 0,9111254755838142!, 0,7401886143721933, -1,0, -1,0, 0,9152471709009474!, 0,9590222086377844!, 0,8210391338854099, 0,7019707511680038, 1,0!, -1,0, -1,0, -1,0, -1,0, -1,0, -1,0"/>
    <n v="0.87623238715787699"/>
    <s v="10,0 10,0 10,0 4,0 2,0 7,0 10,0 10,0 7,0 3,0 4,0 6,0 0,0 10,0 10,0 10,0 10,0 10,0 10,0 "/>
    <s v=""/>
    <x v="1"/>
  </r>
  <r>
    <s v="0"/>
    <s v="11"/>
    <s v="458"/>
    <x v="1"/>
    <s v="{_x000d__x0009_[0,0, 0,21440823327615782] -&gt; CloseToBarycenter (weight: 1,0)_x000d__x0009_[0,21440823327615782, 0,4056603773584906] -&gt; GreedyCostInsertion (weight: 0,892)_x000d__x0009_[0,4056603773584906, 0,5879073756432247] -&gt; GreedyBestInsertion (weight: 0,85)_x000d__x0009_[0,5879073756432247, 0,8344768439108061] -&gt; GreedyProfitInsertion (weight: 1,15)_x000d__x0009_[0,8344768439108061, 1,0] -&gt; RandomInsertion (weight: 0,772)_x000d_}"/>
    <x v="4"/>
    <s v="{_x000d__x0009_[0,0, 0,24216593209667261] -&gt; HighCostRemoval (weight: 1,0)_x000d__x0009_[0,24216593209667261, 0,4189470625272436] -&gt; RandomRemoval (weight: 0,73)_x000d__x0009_[0,4189470625272436, 0,6064803603429069] -&gt; TravelTime (weight: 0,7744)_x000d__x0009_[0,6064803603429069, 0,8486462924395795] -&gt; VehicleTime (weight: 1,0)_x000d__x0009_[0,8486462924395795, 0,9999999999999998] -&gt; WorstRemoval (weight: 0,625)_x000d_}"/>
    <s v="0"/>
    <n v="3.3219089282399898"/>
    <n v="8.2253605187915593"/>
    <s v="1"/>
    <s v="5, 3, 9, 4, 8, 12"/>
    <n v="100"/>
    <s v="5, 3, 9, 4, 8, 12, 10"/>
    <n v="110"/>
    <s v="1"/>
    <s v="0"/>
    <s v="0"/>
    <s v="5, 3, 9, 4, 8, 12, 10"/>
    <n v="110"/>
    <s v="11, 10, 3, 9, 4, 8, 12"/>
    <n v="110"/>
    <s v="-1,0, -1,0, -1,0, 0,9633864433012269!, 0,9159913557956004!, 0,7544132877353157, -1,0, -1,0, 0,9198873882941205!, 0,9612657427148656!, 0,7909878183315825, 0,7034608974121638, 1,0!, -1,0, -1,0, -1,0, -1,0, -1,0, -1,0"/>
    <n v="0.87617411669810896"/>
    <s v="11,0 11,0 11,0 4,0 2,0 8,0 11,0 11,0 7,0 3,0 5,0 7,0 0,0 11,0 11,0 11,0 11,0 11,0 11,0 "/>
    <s v=""/>
    <x v="1"/>
  </r>
  <r>
    <s v="0"/>
    <s v="12"/>
    <s v="490"/>
    <x v="1"/>
    <s v="{_x000d__x0009_[0,0, 0,21440823327615782] -&gt; CloseToBarycenter (weight: 1,0)_x000d__x0009_[0,21440823327615782, 0,4056603773584906] -&gt; GreedyCostInsertion (weight: 0,892)_x000d__x0009_[0,4056603773584906, 0,5879073756432247] -&gt; GreedyBestInsertion (weight: 0,85)_x000d__x0009_[0,5879073756432247, 0,8344768439108061] -&gt; GreedyProfitInsertion (weight: 1,15)_x000d__x0009_[0,8344768439108061, 1,0] -&gt; RandomInsertion (weight: 0,772)_x000d_}"/>
    <x v="1"/>
    <s v="{_x000d__x0009_[0,0, 0,24216593209667261] -&gt; HighCostRemoval (weight: 1,0)_x000d__x0009_[0,24216593209667261, 0,4189470625272436] -&gt; RandomRemoval (weight: 0,73)_x000d__x0009_[0,4189470625272436, 0,6064803603429069] -&gt; TravelTime (weight: 0,7744)_x000d__x0009_[0,6064803603429069, 0,8486462924395795] -&gt; VehicleTime (weight: 1,0)_x000d__x0009_[0,8486462924395795, 0,9999999999999998] -&gt; WorstRemoval (weight: 0,625)_x000d_}"/>
    <s v="1"/>
    <n v="2.3253362497679899"/>
    <n v="1"/>
    <s v="1"/>
    <s v="5, 3, 9, 4, 8, 12, 10"/>
    <n v="110"/>
    <s v="12, 8, 3, 9, 4, 11, 10"/>
    <n v="110"/>
    <s v="1"/>
    <s v="1"/>
    <s v="0"/>
    <s v="12, 8, 3, 9, 4, 11, 10"/>
    <n v="110"/>
    <s v="11, 10, 3, 9, 4, 8, 12"/>
    <n v="110"/>
    <s v="-1,0, -1,0, -1,0, 0,9635695110847208!, 0,9164113990166224!, 0,7178591602318072, -1,0, -1,0, 0,92028795135265!, 0,9614594140012913!, 0,7920328792399246, 0,6682878525415555, 1,0!, -1,0, -1,0, -1,0, -1,0, -1,0, -1,0"/>
    <n v="0.86748852093357098"/>
    <s v="12,0 12,0 12,0 4,0 2,0 9,0 12,0 12,0 7,0 3,0 6,0 8,0 0,0 12,0 12,0 12,0 12,0 12,0 12,0 "/>
    <s v=""/>
    <x v="1"/>
  </r>
  <r>
    <s v="0"/>
    <s v="13"/>
    <s v="531"/>
    <x v="0"/>
    <s v="{_x000d__x0009_[0,0, 0,21440823327615782] -&gt; CloseToBarycenter (weight: 1,0)_x000d__x0009_[0,21440823327615782, 0,4056603773584906] -&gt; GreedyCostInsertion (weight: 0,892)_x000d__x0009_[0,4056603773584906, 0,5879073756432247] -&gt; GreedyBestInsertion (weight: 0,85)_x000d__x0009_[0,5879073756432247, 0,8344768439108061] -&gt; GreedyProfitInsertion (weight: 1,15)_x000d__x0009_[0,8344768439108061, 1,0] -&gt; RandomInsertion (weight: 0,772)_x000d_}"/>
    <x v="0"/>
    <s v="{_x000d__x0009_[0,0, 0,24216593209667261] -&gt; HighCostRemoval (weight: 1,0)_x000d__x0009_[0,24216593209667261, 0,4189470625272436] -&gt; RandomRemoval (weight: 0,73)_x000d__x0009_[0,4189470625272436, 0,6064803603429069] -&gt; TravelTime (weight: 0,7744)_x000d__x0009_[0,6064803603429069, 0,8486462924395795] -&gt; VehicleTime (weight: 1,0)_x000d__x0009_[0,8486462924395795, 0,9999999999999998] -&gt; WorstRemoval (weight: 0,625)_x000d_}"/>
    <s v="1"/>
    <n v="1.62773537483759"/>
    <n v="1"/>
    <s v="1"/>
    <s v="12, 8, 3, 9, 4, 11, 10"/>
    <n v="110"/>
    <s v="10, 5, 3, 9, 4, 8, 12"/>
    <n v="110"/>
    <s v="1"/>
    <s v="1"/>
    <s v="0"/>
    <s v="10, 5, 3, 9, 4, 8, 12"/>
    <n v="110"/>
    <s v="11, 10, 3, 9, 4, 8, 12"/>
    <n v="110"/>
    <s v="-1,0, -1,0, -1,0, 0,9637516635292972!, 0,9168293420215393!, 0,6819662022202168, -1,0, -1,0, 0,9206865115958867!, 0,9616521169312848!, 0,793072714843725, 0,6364490926149053, 1,0!, -1,0, -1,0, -1,0, -1,0, -1,0, -1,0"/>
    <n v="0.85930095546960605"/>
    <s v="13,0 13,0 13,0 4,0 2,0 10,0 13,0 13,0 7,0 3,0 7,0 9,0 0,0 13,0 13,0 13,0 13,0 13,0 13,0 "/>
    <s v=""/>
    <x v="1"/>
  </r>
  <r>
    <s v="0"/>
    <s v="14"/>
    <s v="598"/>
    <x v="3"/>
    <s v="{_x000d__x0009_[0,0, 0,21822625698324022] -&gt; CloseToBarycenter (weight: 1,0)_x000d__x0009_[0,21822625698324022, 0,4128840782122905] -&gt; GreedyCostInsertion (weight: 0,892)_x000d__x0009_[0,4128840782122905, 0,5983763966480447] -&gt; GreedyBestInsertion (weight: 0,85)_x000d__x0009_[0,5983763966480447, 0,8493365921787709] -&gt; GreedyProfitInsertion (weight: 1,15)_x000d__x0009_[0,8493365921787709, 1,0] -&gt; RandomInsertion (weight: 0,6904)_x000d_}"/>
    <x v="4"/>
    <s v="{_x000d__x0009_[0,0, 0,25129416494948986] -&gt; HighCostRemoval (weight: 1,0)_x000d__x0009_[0,25129416494948986, 0,4347389053626175] -&gt; RandomRemoval (weight: 0,73)_x000d__x0009_[0,4347389053626175, 0,6293411066995025] -&gt; TravelTime (weight: 0,7744)_x000d__x0009_[0,6293411066995025, 0,8429411469065689] -&gt; VehicleTime (weight: 0,85)_x000d__x0009_[0,8429411469065689, 1,0] -&gt; WorstRemoval (weight: 0,625)_x000d_}"/>
    <s v="1"/>
    <n v="1.13941476238631"/>
    <n v="4.6112596684524596E-6"/>
    <s v="1"/>
    <s v="10, 5, 3, 9, 4, 8, 12"/>
    <n v="110"/>
    <s v="10, 5, 3, 8, 12, 11"/>
    <n v="90"/>
    <s v="0"/>
    <s v="0"/>
    <s v="0"/>
    <s v="10, 5, 3, 9, 4, 8, 12"/>
    <n v="110"/>
    <s v="11, 10, 3, 9, 4, 8, 12"/>
    <n v="110"/>
    <s v="-1,0, -1,0, -1,0, 0,9639329052116508!, 0,87138293554586!, 0,6835563712091157, -1,0, -1,0, 0,9210830790379072!, 0,9137516635292969!, 0,7941073512695064, 0,60462663798416, 1,0!, -1,0, -1,0, -1,0, -1,0, -1,0, -1,0"/>
    <n v="0.84405511797343702"/>
    <s v="14,0 14,0 14,0 4,0 2,0 11,0 14,0 14,0 7,0 3,0 8,0 10,0 0,0 14,0 14,0 14,0 14,0 14,0 14,0 "/>
    <s v=""/>
    <x v="1"/>
  </r>
  <r>
    <s v="0"/>
    <s v="15"/>
    <s v="682"/>
    <x v="4"/>
    <s v="{_x000d__x0009_[0,0, 0,2343347237193607] -&gt; CloseToBarycenter (weight: 1,0)_x000d__x0009_[0,2343347237193607, 0,44336129727703044] -&gt; GreedyCostInsertion (weight: 0,892)_x000d__x0009_[0,44336129727703044, 0,6425458124384871] -&gt; GreedyBestInsertion (weight: 0,85)_x000d__x0009_[0,6425458124384871, 0,8382153067441532] -&gt; GreedyProfitInsertion (weight: 0,835)_x000d__x0009_[0,8382153067441532, 0,9999999999999999] -&gt; RandomInsertion (weight: 0,6904)_x000d_}"/>
    <x v="1"/>
    <s v="{_x000d__x0009_[0,0, 0,2638243984803715] -&gt; HighCostRemoval (weight: 1,0)_x000d__x0009_[0,2638243984803715, 0,4065533980582524] -&gt; RandomRemoval (weight: 0,541)_x000d__x0009_[0,4065533980582524, 0,6108590122414521] -&gt; TravelTime (weight: 0,7744)_x000d__x0009_[0,6108590122414521, 0,8351097509497678] -&gt; VehicleTime (weight: 0,85)_x000d__x0009_[0,8351097509497678, 1,0] -&gt; WorstRemoval (weight: 0,625)_x000d_}"/>
    <s v="1"/>
    <n v="0.79759033367042298"/>
    <n v="2.9587371907790301E-10"/>
    <s v="1"/>
    <s v="10, 5, 3, 9, 4, 8, 12"/>
    <n v="110"/>
    <s v="12, 8, 9, 4, 11"/>
    <n v="85"/>
    <s v="0"/>
    <s v="0"/>
    <s v="0"/>
    <s v="10, 5, 3, 9, 4, 8, 12"/>
    <n v="110"/>
    <s v="11, 10, 3, 9, 4, 8, 12"/>
    <n v="110"/>
    <s v="-1,0, -1,0, -1,0, 0,9159075786513128!, 0,8720260208681307!, 0,6508816598854166, -1,0, -1,0, 0,9214776636427177!, 0,9141829052116505!, 0,7553799737875009, 0,574395306084952, 1,0!, -1,0, -1,0, -1,0, -1,0, -1,0, -1,0"/>
    <n v="0.82553138851646002"/>
    <s v="15,0 15,0 15,0 4,0 2,0 12,0 15,0 15,0 7,0 3,0 9,0 11,0 0,0 15,0 15,0 15,0 15,0 15,0 15,0 "/>
    <s v=""/>
    <x v="1"/>
  </r>
  <r>
    <s v="0"/>
    <s v="16"/>
    <s v="753"/>
    <x v="3"/>
    <s v="{_x000d__x0009_[0,0, 0,2473777953690877] -&gt; CloseToBarycenter (weight: 1,0)_x000d__x0009_[0,2473777953690877, 0,4680387888383139] -&gt; GreedyCostInsertion (weight: 0,892)_x000d__x0009_[0,4680387888383139, 0,6226499109439937] -&gt; GreedyBestInsertion (weight: 0,625)_x000d__x0009_[0,6226499109439937, 0,8292103700771819] -&gt; GreedyProfitInsertion (weight: 0,835)_x000d__x0009_[0,8292103700771819, 1,0] -&gt; RandomInsertion (weight: 0,6904)_x000d_}"/>
    <x v="3"/>
    <s v="{_x000d__x0009_[0,0, 0,2638243984803715] -&gt; HighCostRemoval (weight: 1,0)_x000d__x0009_[0,2638243984803715, 0,4065533980582524] -&gt; RandomRemoval (weight: 0,541)_x000d__x0009_[0,4065533980582524, 0,6108590122414521] -&gt; TravelTime (weight: 0,7744)_x000d__x0009_[0,6108590122414521, 0,8351097509497678] -&gt; VehicleTime (weight: 0,85)_x000d__x0009_[0,8351097509497678, 1,0] -&gt; WorstRemoval (weight: 0,625)_x000d_}"/>
    <s v="1"/>
    <n v="0.55831323356929596"/>
    <n v="3.5885412070066298E-6"/>
    <s v="1"/>
    <s v="10, 5, 3, 9, 4, 8, 12"/>
    <n v="110"/>
    <s v="5, 3, 9, 4, 8, 12"/>
    <n v="100"/>
    <s v="0"/>
    <s v="0"/>
    <s v="0"/>
    <s v="10, 5, 3, 9, 4, 8, 12"/>
    <n v="110"/>
    <s v="11, 10, 3, 9, 4, 8, 12"/>
    <n v="110"/>
    <s v="-1,0, -1,0, -1,0, 0,9163280407580562!, 0,8726658907637901!, 0,6526272515859894, -1,0, -1,0, 0,921870275324504!, 0,9146119906855922!, 0,7187729202226352, 0,5183917637416692, 1,0!, -1,0, -1,0, -1,0, -1,0, -1,0, -1,0"/>
    <n v="0.81440851663527902"/>
    <s v="16,0 16,0 16,0 4,0 2,0 13,0 16,0 16,0 7,0 3,0 10,0 12,0 0,0 16,0 16,0 16,0 16,0 16,0 16,0 "/>
    <s v=""/>
    <x v="1"/>
  </r>
  <r>
    <s v="0"/>
    <s v="17"/>
    <s v="754"/>
    <x v="4"/>
    <s v="{_x000d__x0009_[0,0, 0,26164996467725476] -&gt; CloseToBarycenter (weight: 1,0)_x000d__x0009_[0,26164996467725476, 0,49504173316936606] -&gt; GreedyCostInsertion (weight: 0,892)_x000d__x0009_[0,49504173316936606, 0,6585729610926503] -&gt; GreedyBestInsertion (weight: 0,625)_x000d__x0009_[0,6585729610926503, 0,8193568643868233] -&gt; GreedyProfitInsertion (weight: 0,6144999999999999)_x000d__x0009_[0,8193568643868233, 1,0] -&gt; RandomInsertion (weight: 0,6904)_x000d_}"/>
    <x v="4"/>
    <s v="{_x000d__x0009_[0,0, 0,2787005863860338] -&gt; HighCostRemoval (weight: 1,0)_x000d__x0009_[0,2787005863860338, 0,42947760362087806] -&gt; RandomRemoval (weight: 0,541)_x000d__x0009_[0,42947760362087806, 0,5889166350806002] -&gt; TravelTime (weight: 0,5720799999999999)_x000d__x0009_[0,5889166350806002, 0,825812133508729] -&gt; VehicleTime (weight: 0,85)_x000d__x0009_[0,825812133508729, 1,0] -&gt; WorstRemoval (weight: 0,625)_x000d_}"/>
    <s v="1"/>
    <n v="0.55831323356929596"/>
    <n v="3.5885412070066298E-6"/>
    <s v="1"/>
    <s v="10, 5, 3, 9, 4, 8, 12"/>
    <n v="110"/>
    <s v="4"/>
    <s v="infeasible"/>
    <s v="0"/>
    <s v="0"/>
    <s v="1"/>
    <s v="10, 5, 3, 9, 4, 8, 12"/>
    <n v="110"/>
    <s v="11, 10, 3, 9, 4, 8, 12"/>
    <n v="110"/>
    <s v="-1,0, -1,0, -1,0, 0,8709090805265526!, -1,0, 0,6216459095616564, -1,0, -1,0, 0,8761478777504874!, 0,869286984195556!, 0,6841701028404459, 0,5207998049229609, 0,95!, -1,0, -1,0, -1,0, -1,0, -1,0, -1,0"/>
    <n v="0.77042282282823604"/>
    <s v="17,0 17,0 17,0 4,0 2,0 14,0 17,0 17,0 7,0 3,0 11,0 13,0 0,0 17,0 17,0 17,0 17,0 17,0 17,0 "/>
    <s v="Infeasible and discarded,"/>
    <x v="1"/>
  </r>
  <r>
    <s v="0"/>
    <s v="18"/>
    <s v="822"/>
    <x v="2"/>
    <s v="{_x000d__x0009_[0,0, 0,27289597205545246] -&gt; CloseToBarycenter (weight: 1,0)_x000d__x0009_[0,27289597205545246, 0,5163191791289161] -&gt; GreedyCostInsertion (weight: 0,892)_x000d__x0009_[0,5163191791289161, 0,6438980460648401] -&gt; GreedyBestInsertion (weight: 0,4675)_x000d__x0009_[0,6438980460648401, 0,8115926208929156] -&gt; GreedyProfitInsertion (weight: 0,6144999999999999)_x000d__x0009_[0,8115926208929156, 1,0] -&gt; RandomInsertion (weight: 0,6904)_x000d_}"/>
    <x v="1"/>
    <s v="{_x000d__x0009_[0,0, 0,2893702724131745] -&gt; HighCostRemoval (weight: 1,0)_x000d__x0009_[0,2893702724131745, 0,40763590274843886] -&gt; RandomRemoval (weight: 0,4087)_x000d__x0009_[0,40763590274843886, 0,5731788481905677] -&gt; TravelTime (weight: 0,5720799999999999)_x000d__x0009_[0,5731788481905677, 0,819143579741766] -&gt; VehicleTime (weight: 0,85)_x000d__x0009_[0,819143579741766, 1,0] -&gt; WorstRemoval (weight: 0,625)_x000d_}"/>
    <s v="1"/>
    <n v="0.27357348444895502"/>
    <n v="1"/>
    <s v="1"/>
    <s v="10, 5, 3, 9, 4, 8, 12"/>
    <n v="110"/>
    <s v="12, 8, 3, 9, 4, 5, 11"/>
    <n v="110"/>
    <s v="1"/>
    <s v="1"/>
    <s v="0"/>
    <s v="12, 8, 3, 9, 4, 5, 11"/>
    <n v="110"/>
    <s v="11, 10, 3, 9, 4, 8, 12"/>
    <n v="110"/>
    <s v="-1,0, -1,0, -1,0, 0,8715545351239198!, -1,0, 0,6235376800138481, -1,0, -1,0, 0,876767138361735!, 0,8699405492745782!, 0,6514617897099314, 0,4947598146768128, 0,9502499999999999!, -1,0, -1,0, -1,0, -1,0, -1,0, -1,0"/>
    <n v="0.762610215308689"/>
    <s v="17,0 17,0 17,0 4,0 2,0 14,0 17,0 17,0 7,0 3,0 11,0 13,0 0,0 17,0 17,0 17,0 17,0 17,0 17,0 "/>
    <s v=""/>
    <x v="1"/>
  </r>
  <r>
    <s v="0"/>
    <s v="19"/>
    <s v="878"/>
    <x v="4"/>
    <s v="{_x000d__x0009_[0,0, 0,281944287808729] -&gt; CloseToBarycenter (weight: 1,0)_x000d__x0009_[0,281944287808729, 0,5002819442878087] -&gt; GreedyCostInsertion (weight: 0,7744)_x000d__x0009_[0,5002819442878087, 0,6320908988383895] -&gt; GreedyBestInsertion (weight: 0,4675)_x000d__x0009_[0,6320908988383895, 0,8053456636968535] -&gt; GreedyProfitInsertion (weight: 0,6144999999999999)_x000d__x0009_[0,8053456636968535, 1,0] -&gt; RandomInsertion (weight: 0,6904)_x000d_}"/>
    <x v="1"/>
    <s v="{_x000d__x0009_[0,0, 0,2893702724131745] -&gt; HighCostRemoval (weight: 1,0)_x000d__x0009_[0,2893702724131745, 0,40763590274843886] -&gt; RandomRemoval (weight: 0,4087)_x000d__x0009_[0,40763590274843886, 0,5731788481905677] -&gt; TravelTime (weight: 0,5720799999999999)_x000d__x0009_[0,5731788481905677, 0,819143579741766] -&gt; VehicleTime (weight: 0,85)_x000d__x0009_[0,819143579741766, 1,0] -&gt; WorstRemoval (weight: 0,625)_x000d_}"/>
    <s v="1"/>
    <n v="0.19150143911426801"/>
    <n v="1.5405924800556299E-24"/>
    <s v="1"/>
    <s v="12, 8, 3, 9, 4, 5, 11"/>
    <n v="110"/>
    <s v="8, 3, 9, 4, 5, 11, 10"/>
    <n v="95"/>
    <s v="0"/>
    <s v="0"/>
    <s v="0"/>
    <s v="12, 8, 3, 9, 4, 5, 11"/>
    <n v="110"/>
    <s v="11, 10, 3, 9, 4, 8, 12"/>
    <n v="110"/>
    <s v="-1,0, -1,0, -1,0, 0,8721967624483001!, -1,0, 0,6254199916137789, -1,0, -1,0, 0,8773833026699264!, 0,8705908465282053!, 0,6188887002244348, 0,4972860156034287, 0,9029738124999999!, -1,0, -1,0, -1,0, -1,0, -1,0, -1,0"/>
    <n v="0.75210563308401002"/>
    <s v="18,0 18,0 18,0 4,0 3,0 15,0 18,0 18,0 7,0 3,0 12,0 14,0 0,0 18,0 18,0 18,0 18,0 18,0 18,0 "/>
    <s v=""/>
    <x v="1"/>
  </r>
  <r>
    <s v="0"/>
    <s v="20"/>
    <s v="930"/>
    <x v="0"/>
    <s v="{_x000d__x0009_[0,0, 0,2909895098281707] -&gt; CloseToBarycenter (weight: 1,0)_x000d__x0009_[0,2909895098281707, 0,516331786239106] -&gt; GreedyCostInsertion (weight: 0,7744)_x000d__x0009_[0,516331786239106, 0,62028778862522] -&gt; GreedyBestInsertion (weight: 0,35725)_x000d__x0009_[0,62028778862522, 0,7991008424146309] -&gt; GreedyProfitInsertion (weight: 0,6144999999999999)_x000d__x0009_[0,7991008424146309, 0,9999999999999999] -&gt; RandomInsertion (weight: 0,6904)_x000d_}"/>
    <x v="2"/>
    <s v="{_x000d__x0009_[0,0, 0,2893702724131745] -&gt; HighCostRemoval (weight: 1,0)_x000d__x0009_[0,2893702724131745, 0,40763590274843886] -&gt; RandomRemoval (weight: 0,4087)_x000d__x0009_[0,40763590274843886, 0,5731788481905677] -&gt; TravelTime (weight: 0,5720799999999999)_x000d__x0009_[0,5731788481905677, 0,819143579741766] -&gt; VehicleTime (weight: 0,85)_x000d__x0009_[0,819143579741766, 1,0] -&gt; WorstRemoval (weight: 0,625)_x000d_}"/>
    <s v="1"/>
    <n v="0.13405100737998801"/>
    <n v="9.6030923467847799E-35"/>
    <s v="1"/>
    <s v="12, 8, 3, 9, 4, 5, 11"/>
    <n v="110"/>
    <s v="5, 11, 10, 3, 9, 4, 8"/>
    <n v="95"/>
    <s v="0"/>
    <s v="0"/>
    <s v="0"/>
    <s v="12, 8, 3, 9, 4, 5, 11"/>
    <n v="110"/>
    <s v="11, 10, 3, 9, 4, 8, 12"/>
    <n v="110"/>
    <s v="-1,0, -1,0, -1,0, 0,8728357786360587!, -1,0, 0,62729289165571, -1,0, -1,0, 0,8779963861565767!, 0,8712378922955643!, 0,587944265213213, 0,4997995855254116, 0,8582859962656249!, -1,0, -1,0, -1,0, -1,0, -1,0, -1,0"/>
    <n v="0.74219897082116504"/>
    <s v="19,0 19,0 19,0 4,0 4,0 16,0 19,0 19,0 7,0 3,0 13,0 15,0 0,0 19,0 19,0 19,0 19,0 19,0 19,0 "/>
    <s v=""/>
    <x v="1"/>
  </r>
  <r>
    <s v="0"/>
    <s v="21"/>
    <s v="985"/>
    <x v="3"/>
    <s v="{_x000d__x0009_[0,0, 0,3068021095713054] -&gt; CloseToBarycenter (weight: 1,0)_x000d__x0009_[0,3068021095713054, 0,5443896632233243] -&gt; GreedyCostInsertion (weight: 0,7744)_x000d__x0009_[0,5443896632233243, 0,6539947168676732] -&gt; GreedyBestInsertion (weight: 0,35725)_x000d__x0009_[0,6539947168676732, 0,8425246131992403] -&gt; GreedyProfitInsertion (weight: 0,6144999999999999)_x000d__x0009_[0,8425246131992403, 1,0] -&gt; RandomInsertion (weight: 0,51328)_x000d_}"/>
    <x v="1"/>
    <s v="{_x000d__x0009_[0,0, 0,3031883284621075] -&gt; HighCostRemoval (weight: 1,0)_x000d__x0009_[0,3031883284621075, 0,4271013983045709] -&gt; RandomRemoval (weight: 0,4087)_x000d__x0009_[0,4271013983045709, 0,6005493772511733] -&gt; TravelTime (weight: 0,5720799999999999)_x000d__x0009_[0,6005493772511733, 0,8582594564439647] -&gt; VehicleTime (weight: 0,85)_x000d__x0009_[0,8582594564439647, 1,0] -&gt; WorstRemoval (weight: 0,4675)_x000d_}"/>
    <s v="1"/>
    <n v="9.3835705165991601E-2"/>
    <n v="2.5318876828555301E-49"/>
    <s v="1"/>
    <s v="12, 8, 3, 9, 4, 5, 11"/>
    <n v="110"/>
    <s v="8, 3, 9, 4, 5, 11, 10"/>
    <n v="95"/>
    <s v="0"/>
    <s v="0"/>
    <s v="0"/>
    <s v="12, 8, 3, 9, 4, 5, 11"/>
    <n v="110"/>
    <s v="11, 10, 3, 9, 4, 8, 12"/>
    <n v="110"/>
    <s v="-1,0, -1,0, -1,0, 0,8734715997428784!, -1,0, 0,6291564271974315, -1,0, -1,0, 0,8786064042257938!, 0,8718817028340864!, 0,5585470519525523, 0,5023005875977846, 0,8160448379700819!, -1,0, -1,0, -1,0, -1,0, -1,0, -1,0"/>
    <n v="0.73285837307437196"/>
    <s v="20,0 20,0 20,0 4,0 5,0 17,0 20,0 20,0 7,0 3,0 14,0 16,0 0,0 20,0 20,0 20,0 20,0 20,0 20,0 "/>
    <s v=""/>
    <x v="1"/>
  </r>
  <r>
    <s v="0"/>
    <s v="22"/>
    <s v="1040"/>
    <x v="1"/>
    <s v="{_x000d__x0009_[0,0, 0,3220528939673052] -&gt; CloseToBarycenter (weight: 1,0)_x000d__x0009_[0,3220528939673052, 0,5714506550555863] -&gt; GreedyCostInsertion (weight: 0,7744)_x000d__x0009_[0,5714506550555863, 0,6865040514254062] -&gt; GreedyBestInsertion (weight: 0,35725)_x000d__x0009_[0,6865040514254062, 0,8346966905844616] -&gt; GreedyProfitInsertion (weight: 0,46014999999999995)_x000d__x0009_[0,8346966905844616, 1,0] -&gt; RandomInsertion (weight: 0,51328)_x000d_}"/>
    <x v="1"/>
    <s v="{_x000d__x0009_[0,0, 0,3031883284621075] -&gt; HighCostRemoval (weight: 1,0)_x000d__x0009_[0,3031883284621075, 0,4271013983045709] -&gt; RandomRemoval (weight: 0,4087)_x000d__x0009_[0,4271013983045709, 0,6005493772511733] -&gt; TravelTime (weight: 0,5720799999999999)_x000d__x0009_[0,6005493772511733, 0,8582594564439647] -&gt; VehicleTime (weight: 0,85)_x000d__x0009_[0,8582594564439647, 1,0] -&gt; WorstRemoval (weight: 0,4675)_x000d_}"/>
    <s v="1"/>
    <n v="6.5684993616194107E-2"/>
    <n v="3.7700680933547803E-70"/>
    <s v="1"/>
    <s v="12, 8, 3, 9, 4, 5, 11"/>
    <n v="110"/>
    <s v="8, 3, 9, 4, 5, 11, 10"/>
    <n v="95"/>
    <s v="0"/>
    <s v="0"/>
    <s v="0"/>
    <s v="12, 8, 3, 9, 4, 5, 11"/>
    <n v="110"/>
    <s v="11, 10, 3, 9, 4, 8, 12"/>
    <n v="110"/>
    <s v="-1,0, -1,0, -1,0, 0,874104241744164!, -1,0, 0,6310106450614443, -1,0, -1,0, 0,8792133722046649!, 0,872522294319916!, 0,5306196993549246, 0,5047890846597958, 0,7761163830912199!, -1,0, -1,0, -1,0, -1,0, -1,0, -1,0"/>
    <n v="0.72405367434801804"/>
    <s v="21,0 21,0 21,0 4,0 6,0 18,0 21,0 21,0 7,0 3,0 15,0 17,0 0,0 21,0 21,0 21,0 21,0 21,0 21,0 "/>
    <s v=""/>
    <x v="1"/>
  </r>
  <r>
    <s v="0"/>
    <s v="23"/>
    <s v="1041"/>
    <x v="4"/>
    <s v="{_x000d__x0009_[0,0, 0,3220528939673052] -&gt; CloseToBarycenter (weight: 1,0)_x000d__x0009_[0,3220528939673052, 0,5714506550555863] -&gt; GreedyCostInsertion (weight: 0,7744)_x000d__x0009_[0,5714506550555863, 0,6865040514254062] -&gt; GreedyBestInsertion (weight: 0,35725)_x000d__x0009_[0,6865040514254062, 0,8346966905844616] -&gt; GreedyProfitInsertion (weight: 0,46014999999999995)_x000d__x0009_[0,8346966905844616, 1,0] -&gt; RandomInsertion (weight: 0,51328)_x000d_}"/>
    <x v="1"/>
    <s v="{_x000d__x0009_[0,0, 0,3031883284621075] -&gt; HighCostRemoval (weight: 1,0)_x000d__x0009_[0,3031883284621075, 0,4271013983045709] -&gt; RandomRemoval (weight: 0,4087)_x000d__x0009_[0,4271013983045709, 0,6005493772511733] -&gt; TravelTime (weight: 0,5720799999999999)_x000d__x0009_[0,6005493772511733, 0,8582594564439647] -&gt; VehicleTime (weight: 0,85)_x000d__x0009_[0,8582594564439647, 1,0] -&gt; WorstRemoval (weight: 0,4675)_x000d_}"/>
    <s v="1"/>
    <n v="6.5684993616194107E-2"/>
    <n v="3.7700680933547803E-70"/>
    <s v="1"/>
    <s v="12, 8, 3, 9, 4, 5, 11"/>
    <n v="110"/>
    <s v="17"/>
    <s v="infeasible"/>
    <s v="0"/>
    <s v="0"/>
    <s v="1"/>
    <s v="12, 8, 3, 9, 4, 5, 11"/>
    <n v="110"/>
    <s v="11, 10, 3, 9, 4, 8, 12"/>
    <n v="110"/>
    <s v="-1,0, -1,0, -1,0, 0,830997034508671!, -1,0, 0,6012128122443303, -1,0, -1,0, 0,8358264400764595!, 0,8295016987059006!, 0,53296660085815, 0,4819018822746719, 0,7383740111169755!, -1,0, -1,0, -1,0, -1,0, -1,0, -1,0"/>
    <n v="0.69296863996930802"/>
    <s v="22,0 22,0 22,0 4,0 7,0 19,0 22,0 22,0 7,0 3,0 16,0 18,0 0,0 22,0 22,0 22,0 22,0 22,0 22,0 "/>
    <s v="Infeasible and discarded,"/>
    <x v="1"/>
  </r>
  <r>
    <s v="0"/>
    <s v="24"/>
    <s v="1106"/>
    <x v="1"/>
    <s v="{_x000d__x0009_[0,0, 0,3302613523211594] -&gt; CloseToBarycenter (weight: 1,0)_x000d__x0009_[0,3302613523211594, 0,5860157435586653] -&gt; GreedyCostInsertion (weight: 0,7744)_x000d__x0009_[0,5860157435586653, 0,678513691810014] -&gt; GreedyBestInsertion (weight: 0,280075)_x000d__x0009_[0,678513691810014, 0,8304834530805955] -&gt; GreedyProfitInsertion (weight: 0,46014999999999995)_x000d__x0009_[0,8304834530805955, 1,0000000000000002] -&gt; RandomInsertion (weight: 0,51328)_x000d_}"/>
    <x v="3"/>
    <s v="{_x000d__x0009_[0,0, 0,3031883284621075] -&gt; HighCostRemoval (weight: 1,0)_x000d__x0009_[0,3031883284621075, 0,4271013983045709] -&gt; RandomRemoval (weight: 0,4087)_x000d__x0009_[0,4271013983045709, 0,6005493772511733] -&gt; TravelTime (weight: 0,5720799999999999)_x000d__x0009_[0,6005493772511733, 0,8582594564439647] -&gt; VehicleTime (weight: 0,85)_x000d__x0009_[0,8582594564439647, 1,0] -&gt; WorstRemoval (weight: 0,4675)_x000d_}"/>
    <s v="1"/>
    <n v="3.2185646871935099E-2"/>
    <n v="3.5160361013769198E-95"/>
    <s v="1"/>
    <s v="12, 8, 3, 9, 4, 5, 11"/>
    <n v="110"/>
    <s v="10, 3, 9, 4, 8, 12"/>
    <n v="100"/>
    <s v="0"/>
    <s v="0"/>
    <s v="0"/>
    <s v="12, 8, 3, 9, 4, 5, 11"/>
    <n v="110"/>
    <s v="11, 10, 3, 9, 4, 8, 12"/>
    <n v="110"/>
    <s v="-1,0, -1,0, -1,0, 0,8318420493361277!, -1,0, 0,5730464107739532, -1,0, -1,0, 0,8366473078760771!, 0,8303541902123711!, 0,5063182708152424, 0,4602677542201336, 0,7396821410613906!, -1,0, -1,0, -1,0, -1,0, -1,0, -1,0"/>
    <n v="0.68259401775647"/>
    <s v="22,0 22,0 22,0 4,0 7,0 19,0 22,0 22,0 7,0 3,0 16,0 18,0 0,0 22,0 22,0 22,0 22,0 22,0 22,0 "/>
    <s v="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3" cacheId="1" applyNumberFormats="0" applyBorderFormats="0" applyFontFormats="0" applyPatternFormats="0" applyAlignmentFormats="0" applyWidthHeightFormats="1" dataCaption="Valori" updatedVersion="4" minRefreshableVersion="3" useAutoFormatting="1" itemPrintTitles="1" createdVersion="4" indent="0" outline="1" outlineData="1" multipleFieldFilters="0">
  <location ref="A3:G10" firstHeaderRow="1" firstDataRow="2" firstDataCol="1"/>
  <pivotFields count="27">
    <pivotField showAll="0"/>
    <pivotField showAll="0"/>
    <pivotField showAll="0"/>
    <pivotField axis="axisCol" showAll="0">
      <items count="6">
        <item x="1"/>
        <item x="4"/>
        <item x="2"/>
        <item x="3"/>
        <item x="0"/>
        <item t="default"/>
      </items>
    </pivotField>
    <pivotField showAll="0"/>
    <pivotField axis="axisRow" showAll="0">
      <items count="6">
        <item x="1"/>
        <item x="4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1"/>
        <item x="2"/>
        <item x="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a di Variazioni" fld="26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opLeftCell="G1" workbookViewId="0">
      <pane ySplit="1" topLeftCell="A2" activePane="bottomLeft" state="frozen"/>
      <selection pane="bottomLeft" activeCell="AC27" sqref="AC27"/>
    </sheetView>
  </sheetViews>
  <sheetFormatPr baseColWidth="10" defaultColWidth="8.83203125" defaultRowHeight="20" customHeight="1" x14ac:dyDescent="0.2"/>
  <sheetData>
    <row r="1" spans="1:28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111</v>
      </c>
      <c r="Y1" s="1" t="s">
        <v>22</v>
      </c>
      <c r="Z1" s="1" t="s">
        <v>23</v>
      </c>
      <c r="AA1" s="1" t="s">
        <v>193</v>
      </c>
      <c r="AB1" s="1" t="s">
        <v>202</v>
      </c>
    </row>
    <row r="2" spans="1:28" ht="20" customHeight="1" x14ac:dyDescent="0.2">
      <c r="A2" s="2" t="s">
        <v>24</v>
      </c>
      <c r="B2" s="2" t="s">
        <v>24</v>
      </c>
      <c r="C2" s="2" t="s">
        <v>25</v>
      </c>
      <c r="D2" s="2" t="s">
        <v>26</v>
      </c>
      <c r="E2" s="8" t="s">
        <v>112</v>
      </c>
      <c r="F2" s="2" t="s">
        <v>27</v>
      </c>
      <c r="G2" s="8" t="s">
        <v>113</v>
      </c>
      <c r="H2" s="2" t="s">
        <v>24</v>
      </c>
      <c r="I2" s="2">
        <v>168</v>
      </c>
      <c r="J2" s="2">
        <v>1.06449445891785</v>
      </c>
      <c r="K2" s="2" t="s">
        <v>28</v>
      </c>
      <c r="L2" s="2" t="s">
        <v>29</v>
      </c>
      <c r="M2" s="2">
        <v>75</v>
      </c>
      <c r="N2" s="2" t="s">
        <v>30</v>
      </c>
      <c r="O2" s="2">
        <v>90</v>
      </c>
      <c r="P2" s="2" t="s">
        <v>28</v>
      </c>
      <c r="Q2" s="2" t="s">
        <v>24</v>
      </c>
      <c r="R2" s="2" t="s">
        <v>24</v>
      </c>
      <c r="S2" s="2" t="s">
        <v>30</v>
      </c>
      <c r="T2" s="2">
        <v>90</v>
      </c>
      <c r="U2" s="2" t="s">
        <v>30</v>
      </c>
      <c r="V2" s="2">
        <v>90</v>
      </c>
      <c r="W2" s="2" t="s">
        <v>114</v>
      </c>
      <c r="X2" s="2">
        <v>0.99406249999999996</v>
      </c>
      <c r="Y2" s="2" t="s">
        <v>115</v>
      </c>
      <c r="Z2" s="2" t="s">
        <v>31</v>
      </c>
      <c r="AA2" s="2">
        <f>O2-M2</f>
        <v>15</v>
      </c>
      <c r="AB2" s="2">
        <f>IFERROR(O2-M2, "")</f>
        <v>15</v>
      </c>
    </row>
    <row r="3" spans="1:28" ht="20" customHeight="1" x14ac:dyDescent="0.2">
      <c r="A3" s="2" t="s">
        <v>24</v>
      </c>
      <c r="B3" s="2" t="s">
        <v>28</v>
      </c>
      <c r="C3" s="2" t="s">
        <v>32</v>
      </c>
      <c r="D3" s="2" t="s">
        <v>33</v>
      </c>
      <c r="E3" s="8" t="s">
        <v>116</v>
      </c>
      <c r="F3" s="2" t="s">
        <v>34</v>
      </c>
      <c r="G3" s="8" t="s">
        <v>113</v>
      </c>
      <c r="H3" s="2" t="s">
        <v>28</v>
      </c>
      <c r="I3" s="2">
        <v>117.6</v>
      </c>
      <c r="J3" s="2">
        <v>0.97067661951801898</v>
      </c>
      <c r="K3" s="2" t="s">
        <v>28</v>
      </c>
      <c r="L3" s="2" t="s">
        <v>30</v>
      </c>
      <c r="M3" s="2">
        <v>90</v>
      </c>
      <c r="N3" s="2" t="s">
        <v>35</v>
      </c>
      <c r="O3" s="2">
        <v>85</v>
      </c>
      <c r="P3" s="2" t="s">
        <v>28</v>
      </c>
      <c r="Q3" s="2" t="s">
        <v>28</v>
      </c>
      <c r="R3" s="2" t="s">
        <v>24</v>
      </c>
      <c r="S3" s="2" t="s">
        <v>30</v>
      </c>
      <c r="T3" s="2">
        <v>90</v>
      </c>
      <c r="U3" s="2" t="s">
        <v>30</v>
      </c>
      <c r="V3" s="2">
        <v>90</v>
      </c>
      <c r="W3" s="2" t="s">
        <v>117</v>
      </c>
      <c r="X3" s="2">
        <v>0.98159218749999999</v>
      </c>
      <c r="Y3" s="2" t="s">
        <v>118</v>
      </c>
      <c r="Z3" s="2" t="s">
        <v>31</v>
      </c>
      <c r="AA3" s="2">
        <f>T3-T2</f>
        <v>0</v>
      </c>
      <c r="AB3" s="2">
        <f t="shared" ref="AB3:AB26" si="0">IFERROR(O3-M3, "")</f>
        <v>-5</v>
      </c>
    </row>
    <row r="4" spans="1:28" ht="20" customHeight="1" x14ac:dyDescent="0.2">
      <c r="A4" s="2" t="s">
        <v>24</v>
      </c>
      <c r="B4" s="2" t="s">
        <v>36</v>
      </c>
      <c r="C4" s="2" t="s">
        <v>37</v>
      </c>
      <c r="D4" s="2" t="s">
        <v>38</v>
      </c>
      <c r="E4" s="8" t="s">
        <v>116</v>
      </c>
      <c r="F4" s="2" t="s">
        <v>39</v>
      </c>
      <c r="G4" s="8" t="s">
        <v>113</v>
      </c>
      <c r="H4" s="2" t="s">
        <v>24</v>
      </c>
      <c r="I4" s="2">
        <v>82.32</v>
      </c>
      <c r="J4" s="2">
        <v>1.1360428281313599</v>
      </c>
      <c r="K4" s="2" t="s">
        <v>28</v>
      </c>
      <c r="L4" s="2" t="s">
        <v>35</v>
      </c>
      <c r="M4" s="2">
        <v>85</v>
      </c>
      <c r="N4" s="2" t="s">
        <v>40</v>
      </c>
      <c r="O4" s="2">
        <v>100</v>
      </c>
      <c r="P4" s="2" t="s">
        <v>28</v>
      </c>
      <c r="Q4" s="2" t="s">
        <v>24</v>
      </c>
      <c r="R4" s="2" t="s">
        <v>24</v>
      </c>
      <c r="S4" s="2" t="s">
        <v>40</v>
      </c>
      <c r="T4" s="2">
        <v>100</v>
      </c>
      <c r="U4" s="2" t="s">
        <v>40</v>
      </c>
      <c r="V4" s="2">
        <v>100</v>
      </c>
      <c r="W4" s="2" t="s">
        <v>119</v>
      </c>
      <c r="X4" s="2">
        <v>0.97635157773437498</v>
      </c>
      <c r="Y4" s="2" t="s">
        <v>120</v>
      </c>
      <c r="Z4" s="2" t="s">
        <v>31</v>
      </c>
      <c r="AA4" s="2">
        <f t="shared" ref="AA4:AA25" si="1">T4-T3</f>
        <v>10</v>
      </c>
      <c r="AB4" s="2">
        <f t="shared" si="0"/>
        <v>15</v>
      </c>
    </row>
    <row r="5" spans="1:28" ht="20" customHeight="1" x14ac:dyDescent="0.2">
      <c r="A5" s="2" t="s">
        <v>24</v>
      </c>
      <c r="B5" s="2" t="s">
        <v>41</v>
      </c>
      <c r="C5" s="2" t="s">
        <v>42</v>
      </c>
      <c r="D5" s="2" t="s">
        <v>33</v>
      </c>
      <c r="E5" s="8" t="s">
        <v>121</v>
      </c>
      <c r="F5" s="2" t="s">
        <v>43</v>
      </c>
      <c r="G5" s="8" t="s">
        <v>113</v>
      </c>
      <c r="H5" s="2" t="s">
        <v>28</v>
      </c>
      <c r="I5" s="2">
        <v>57.623999999999903</v>
      </c>
      <c r="J5" s="2">
        <v>1.1291635781242899</v>
      </c>
      <c r="K5" s="2" t="s">
        <v>28</v>
      </c>
      <c r="L5" s="2" t="s">
        <v>40</v>
      </c>
      <c r="M5" s="2">
        <v>100</v>
      </c>
      <c r="N5" s="2" t="s">
        <v>44</v>
      </c>
      <c r="O5" s="2">
        <v>110</v>
      </c>
      <c r="P5" s="2" t="s">
        <v>28</v>
      </c>
      <c r="Q5" s="2" t="s">
        <v>24</v>
      </c>
      <c r="R5" s="2" t="s">
        <v>24</v>
      </c>
      <c r="S5" s="2" t="s">
        <v>44</v>
      </c>
      <c r="T5" s="2">
        <v>110</v>
      </c>
      <c r="U5" s="2" t="s">
        <v>44</v>
      </c>
      <c r="V5" s="2">
        <v>110</v>
      </c>
      <c r="W5" s="2" t="s">
        <v>122</v>
      </c>
      <c r="X5" s="2">
        <v>0.96572468041591797</v>
      </c>
      <c r="Y5" s="2" t="s">
        <v>123</v>
      </c>
      <c r="Z5" s="2" t="s">
        <v>31</v>
      </c>
      <c r="AA5" s="2">
        <f t="shared" si="1"/>
        <v>10</v>
      </c>
      <c r="AB5" s="2">
        <f t="shared" si="0"/>
        <v>10</v>
      </c>
    </row>
    <row r="6" spans="1:28" ht="20" customHeight="1" x14ac:dyDescent="0.2">
      <c r="A6" s="2" t="s">
        <v>24</v>
      </c>
      <c r="B6" s="2" t="s">
        <v>45</v>
      </c>
      <c r="C6" s="2" t="s">
        <v>46</v>
      </c>
      <c r="D6" s="2" t="s">
        <v>38</v>
      </c>
      <c r="E6" s="8" t="s">
        <v>121</v>
      </c>
      <c r="F6" s="2" t="s">
        <v>43</v>
      </c>
      <c r="G6" s="8" t="s">
        <v>124</v>
      </c>
      <c r="H6" s="2" t="s">
        <v>28</v>
      </c>
      <c r="I6" s="2">
        <v>40.336799999999897</v>
      </c>
      <c r="J6" s="2">
        <v>1</v>
      </c>
      <c r="K6" s="2" t="s">
        <v>28</v>
      </c>
      <c r="L6" s="2" t="s">
        <v>44</v>
      </c>
      <c r="M6" s="2">
        <v>110</v>
      </c>
      <c r="N6" s="2" t="s">
        <v>47</v>
      </c>
      <c r="O6" s="2">
        <v>110</v>
      </c>
      <c r="P6" s="2" t="s">
        <v>28</v>
      </c>
      <c r="Q6" s="2" t="s">
        <v>28</v>
      </c>
      <c r="R6" s="2" t="s">
        <v>24</v>
      </c>
      <c r="S6" s="2" t="s">
        <v>47</v>
      </c>
      <c r="T6" s="2">
        <v>110</v>
      </c>
      <c r="U6" s="2" t="s">
        <v>44</v>
      </c>
      <c r="V6" s="2">
        <v>110</v>
      </c>
      <c r="W6" s="2" t="s">
        <v>125</v>
      </c>
      <c r="X6" s="2">
        <v>0.95367730701383802</v>
      </c>
      <c r="Y6" s="2" t="s">
        <v>126</v>
      </c>
      <c r="Z6" s="2" t="s">
        <v>31</v>
      </c>
      <c r="AA6" s="2">
        <f t="shared" si="1"/>
        <v>0</v>
      </c>
      <c r="AB6" s="2">
        <f t="shared" si="0"/>
        <v>0</v>
      </c>
    </row>
    <row r="7" spans="1:28" ht="20" customHeight="1" x14ac:dyDescent="0.2">
      <c r="A7" s="2" t="s">
        <v>24</v>
      </c>
      <c r="B7" s="2" t="s">
        <v>48</v>
      </c>
      <c r="C7" s="2" t="s">
        <v>49</v>
      </c>
      <c r="D7" s="2" t="s">
        <v>26</v>
      </c>
      <c r="E7" s="8" t="s">
        <v>127</v>
      </c>
      <c r="F7" s="2" t="s">
        <v>43</v>
      </c>
      <c r="G7" s="8" t="s">
        <v>128</v>
      </c>
      <c r="H7" s="2" t="s">
        <v>28</v>
      </c>
      <c r="I7" s="2">
        <v>28.2357599999999</v>
      </c>
      <c r="J7" s="2">
        <v>0.78042816836273798</v>
      </c>
      <c r="K7" s="2" t="s">
        <v>28</v>
      </c>
      <c r="L7" s="2" t="s">
        <v>47</v>
      </c>
      <c r="M7" s="2">
        <v>110</v>
      </c>
      <c r="N7" s="2" t="s">
        <v>50</v>
      </c>
      <c r="O7" s="2">
        <v>100</v>
      </c>
      <c r="P7" s="2" t="s">
        <v>28</v>
      </c>
      <c r="Q7" s="2" t="s">
        <v>28</v>
      </c>
      <c r="R7" s="2" t="s">
        <v>24</v>
      </c>
      <c r="S7" s="2" t="s">
        <v>47</v>
      </c>
      <c r="T7" s="2">
        <v>110</v>
      </c>
      <c r="U7" s="2" t="s">
        <v>44</v>
      </c>
      <c r="V7" s="2">
        <v>110</v>
      </c>
      <c r="W7" s="2" t="s">
        <v>129</v>
      </c>
      <c r="X7" s="2">
        <v>0.93604954547876895</v>
      </c>
      <c r="Y7" s="2" t="s">
        <v>130</v>
      </c>
      <c r="Z7" s="2" t="s">
        <v>31</v>
      </c>
      <c r="AA7" s="2">
        <f t="shared" si="1"/>
        <v>0</v>
      </c>
      <c r="AB7" s="2">
        <f t="shared" si="0"/>
        <v>-10</v>
      </c>
    </row>
    <row r="8" spans="1:28" ht="20" customHeight="1" x14ac:dyDescent="0.2">
      <c r="A8" s="2" t="s">
        <v>24</v>
      </c>
      <c r="B8" s="2" t="s">
        <v>51</v>
      </c>
      <c r="C8" s="2" t="s">
        <v>52</v>
      </c>
      <c r="D8" s="2" t="s">
        <v>53</v>
      </c>
      <c r="E8" s="8" t="s">
        <v>131</v>
      </c>
      <c r="F8" s="2" t="s">
        <v>54</v>
      </c>
      <c r="G8" s="8" t="s">
        <v>132</v>
      </c>
      <c r="H8" s="2" t="s">
        <v>24</v>
      </c>
      <c r="I8" s="2">
        <v>19.765031999999898</v>
      </c>
      <c r="J8" s="2">
        <v>1.42498433832784</v>
      </c>
      <c r="K8" s="2" t="s">
        <v>28</v>
      </c>
      <c r="L8" s="2" t="s">
        <v>50</v>
      </c>
      <c r="M8" s="2">
        <v>100</v>
      </c>
      <c r="N8" s="2" t="s">
        <v>55</v>
      </c>
      <c r="O8" s="2">
        <v>110</v>
      </c>
      <c r="P8" s="2" t="s">
        <v>28</v>
      </c>
      <c r="Q8" s="2" t="s">
        <v>24</v>
      </c>
      <c r="R8" s="2" t="s">
        <v>24</v>
      </c>
      <c r="S8" s="2" t="s">
        <v>55</v>
      </c>
      <c r="T8" s="2">
        <v>110</v>
      </c>
      <c r="U8" s="2" t="s">
        <v>44</v>
      </c>
      <c r="V8" s="2">
        <v>110</v>
      </c>
      <c r="W8" s="2" t="s">
        <v>133</v>
      </c>
      <c r="X8" s="2">
        <v>0.93299357114505599</v>
      </c>
      <c r="Y8" s="2" t="s">
        <v>134</v>
      </c>
      <c r="Z8" s="2" t="s">
        <v>31</v>
      </c>
      <c r="AA8" s="2">
        <f t="shared" si="1"/>
        <v>0</v>
      </c>
      <c r="AB8" s="2">
        <f t="shared" si="0"/>
        <v>10</v>
      </c>
    </row>
    <row r="9" spans="1:28" ht="20" customHeight="1" x14ac:dyDescent="0.2">
      <c r="A9" s="2" t="s">
        <v>24</v>
      </c>
      <c r="B9" s="2" t="s">
        <v>56</v>
      </c>
      <c r="C9" s="2" t="s">
        <v>57</v>
      </c>
      <c r="D9" s="2" t="s">
        <v>58</v>
      </c>
      <c r="E9" s="8" t="s">
        <v>135</v>
      </c>
      <c r="F9" s="2" t="s">
        <v>39</v>
      </c>
      <c r="G9" s="8" t="s">
        <v>132</v>
      </c>
      <c r="H9" s="2" t="s">
        <v>28</v>
      </c>
      <c r="I9" s="2">
        <v>13.835522399999901</v>
      </c>
      <c r="J9" s="2">
        <v>1</v>
      </c>
      <c r="K9" s="2" t="s">
        <v>28</v>
      </c>
      <c r="L9" s="2" t="s">
        <v>55</v>
      </c>
      <c r="M9" s="2">
        <v>110</v>
      </c>
      <c r="N9" s="2" t="s">
        <v>59</v>
      </c>
      <c r="O9" s="2">
        <v>110</v>
      </c>
      <c r="P9" s="2" t="s">
        <v>28</v>
      </c>
      <c r="Q9" s="2" t="s">
        <v>28</v>
      </c>
      <c r="R9" s="2" t="s">
        <v>24</v>
      </c>
      <c r="S9" s="2" t="s">
        <v>59</v>
      </c>
      <c r="T9" s="2">
        <v>110</v>
      </c>
      <c r="U9" s="2" t="s">
        <v>44</v>
      </c>
      <c r="V9" s="2">
        <v>110</v>
      </c>
      <c r="W9" s="2" t="s">
        <v>136</v>
      </c>
      <c r="X9" s="2">
        <v>0.92219712358806105</v>
      </c>
      <c r="Y9" s="2" t="s">
        <v>137</v>
      </c>
      <c r="Z9" s="2" t="s">
        <v>31</v>
      </c>
      <c r="AA9" s="2">
        <f t="shared" si="1"/>
        <v>0</v>
      </c>
      <c r="AB9" s="2">
        <f t="shared" si="0"/>
        <v>0</v>
      </c>
    </row>
    <row r="10" spans="1:28" ht="20" customHeight="1" x14ac:dyDescent="0.2">
      <c r="A10" s="2" t="s">
        <v>24</v>
      </c>
      <c r="B10" s="2" t="s">
        <v>60</v>
      </c>
      <c r="C10" s="2" t="s">
        <v>61</v>
      </c>
      <c r="D10" s="2" t="s">
        <v>26</v>
      </c>
      <c r="E10" s="8" t="s">
        <v>138</v>
      </c>
      <c r="F10" s="2" t="s">
        <v>39</v>
      </c>
      <c r="G10" s="8" t="s">
        <v>139</v>
      </c>
      <c r="H10" s="2" t="s">
        <v>28</v>
      </c>
      <c r="I10" s="2">
        <v>9.6848656799999908</v>
      </c>
      <c r="J10" s="2">
        <v>0.485402327919428</v>
      </c>
      <c r="K10" s="2" t="s">
        <v>28</v>
      </c>
      <c r="L10" s="2" t="s">
        <v>59</v>
      </c>
      <c r="M10" s="2">
        <v>110</v>
      </c>
      <c r="N10" s="2" t="s">
        <v>50</v>
      </c>
      <c r="O10" s="2">
        <v>100</v>
      </c>
      <c r="P10" s="2" t="s">
        <v>24</v>
      </c>
      <c r="Q10" s="2" t="s">
        <v>24</v>
      </c>
      <c r="R10" s="2" t="s">
        <v>24</v>
      </c>
      <c r="S10" s="2" t="s">
        <v>59</v>
      </c>
      <c r="T10" s="2">
        <v>110</v>
      </c>
      <c r="U10" s="2" t="s">
        <v>44</v>
      </c>
      <c r="V10" s="2">
        <v>110</v>
      </c>
      <c r="W10" s="2" t="s">
        <v>140</v>
      </c>
      <c r="X10" s="2">
        <v>0.906327423310887</v>
      </c>
      <c r="Y10" s="2" t="s">
        <v>141</v>
      </c>
      <c r="Z10" s="2" t="s">
        <v>31</v>
      </c>
      <c r="AA10" s="2">
        <f t="shared" si="1"/>
        <v>0</v>
      </c>
      <c r="AB10" s="2">
        <f t="shared" si="0"/>
        <v>-10</v>
      </c>
    </row>
    <row r="11" spans="1:28" ht="20" customHeight="1" x14ac:dyDescent="0.2">
      <c r="A11" s="2" t="s">
        <v>24</v>
      </c>
      <c r="B11" s="2" t="s">
        <v>62</v>
      </c>
      <c r="C11" s="2" t="s">
        <v>63</v>
      </c>
      <c r="D11" s="2" t="s">
        <v>33</v>
      </c>
      <c r="E11" s="8" t="s">
        <v>142</v>
      </c>
      <c r="F11" s="2" t="s">
        <v>54</v>
      </c>
      <c r="G11" s="8" t="s">
        <v>143</v>
      </c>
      <c r="H11" s="2" t="s">
        <v>28</v>
      </c>
      <c r="I11" s="2">
        <v>6.7794059759999898</v>
      </c>
      <c r="J11" s="2">
        <v>0.212501068178992</v>
      </c>
      <c r="K11" s="2" t="s">
        <v>28</v>
      </c>
      <c r="L11" s="2" t="s">
        <v>59</v>
      </c>
      <c r="M11" s="2">
        <v>110</v>
      </c>
      <c r="N11" s="2" t="s">
        <v>64</v>
      </c>
      <c r="O11" s="2">
        <v>95</v>
      </c>
      <c r="P11" s="2" t="s">
        <v>24</v>
      </c>
      <c r="Q11" s="2" t="s">
        <v>24</v>
      </c>
      <c r="R11" s="2" t="s">
        <v>24</v>
      </c>
      <c r="S11" s="2" t="s">
        <v>59</v>
      </c>
      <c r="T11" s="2">
        <v>110</v>
      </c>
      <c r="U11" s="2" t="s">
        <v>44</v>
      </c>
      <c r="V11" s="2">
        <v>110</v>
      </c>
      <c r="W11" s="2" t="s">
        <v>144</v>
      </c>
      <c r="X11" s="2">
        <v>0.89071345203640395</v>
      </c>
      <c r="Y11" s="2" t="s">
        <v>145</v>
      </c>
      <c r="Z11" s="2" t="s">
        <v>31</v>
      </c>
      <c r="AA11" s="2">
        <f t="shared" si="1"/>
        <v>0</v>
      </c>
      <c r="AB11" s="2">
        <f t="shared" si="0"/>
        <v>-15</v>
      </c>
    </row>
    <row r="12" spans="1:28" ht="20" customHeight="1" x14ac:dyDescent="0.2">
      <c r="A12" s="2" t="s">
        <v>24</v>
      </c>
      <c r="B12" s="2" t="s">
        <v>65</v>
      </c>
      <c r="C12" s="2" t="s">
        <v>66</v>
      </c>
      <c r="D12" s="2" t="s">
        <v>38</v>
      </c>
      <c r="E12" s="8" t="s">
        <v>142</v>
      </c>
      <c r="F12" s="2" t="s">
        <v>43</v>
      </c>
      <c r="G12" s="8" t="s">
        <v>146</v>
      </c>
      <c r="H12" s="2" t="s">
        <v>28</v>
      </c>
      <c r="I12" s="2">
        <v>4.7455841831999903</v>
      </c>
      <c r="J12" s="2">
        <v>0.22876603259537001</v>
      </c>
      <c r="K12" s="2" t="s">
        <v>28</v>
      </c>
      <c r="L12" s="2" t="s">
        <v>59</v>
      </c>
      <c r="M12" s="2">
        <v>110</v>
      </c>
      <c r="N12" s="2" t="s">
        <v>50</v>
      </c>
      <c r="O12" s="2">
        <v>100</v>
      </c>
      <c r="P12" s="2" t="s">
        <v>28</v>
      </c>
      <c r="Q12" s="2" t="s">
        <v>28</v>
      </c>
      <c r="R12" s="2" t="s">
        <v>24</v>
      </c>
      <c r="S12" s="2" t="s">
        <v>59</v>
      </c>
      <c r="T12" s="2">
        <v>110</v>
      </c>
      <c r="U12" s="2" t="s">
        <v>44</v>
      </c>
      <c r="V12" s="2">
        <v>110</v>
      </c>
      <c r="W12" s="2" t="s">
        <v>147</v>
      </c>
      <c r="X12" s="2">
        <v>0.87623238715787699</v>
      </c>
      <c r="Y12" s="2" t="s">
        <v>148</v>
      </c>
      <c r="Z12" s="2" t="s">
        <v>31</v>
      </c>
      <c r="AA12" s="2">
        <f t="shared" si="1"/>
        <v>0</v>
      </c>
      <c r="AB12" s="2">
        <f t="shared" si="0"/>
        <v>-10</v>
      </c>
    </row>
    <row r="13" spans="1:28" ht="20" customHeight="1" x14ac:dyDescent="0.2">
      <c r="A13" s="2" t="s">
        <v>24</v>
      </c>
      <c r="B13" s="2" t="s">
        <v>67</v>
      </c>
      <c r="C13" s="2" t="s">
        <v>68</v>
      </c>
      <c r="D13" s="2" t="s">
        <v>33</v>
      </c>
      <c r="E13" s="8" t="s">
        <v>149</v>
      </c>
      <c r="F13" s="2" t="s">
        <v>54</v>
      </c>
      <c r="G13" s="8" t="s">
        <v>150</v>
      </c>
      <c r="H13" s="2" t="s">
        <v>24</v>
      </c>
      <c r="I13" s="2">
        <v>3.3219089282399898</v>
      </c>
      <c r="J13" s="2">
        <v>8.2253605187915593</v>
      </c>
      <c r="K13" s="2" t="s">
        <v>28</v>
      </c>
      <c r="L13" s="2" t="s">
        <v>50</v>
      </c>
      <c r="M13" s="2">
        <v>100</v>
      </c>
      <c r="N13" s="2" t="s">
        <v>55</v>
      </c>
      <c r="O13" s="2">
        <v>110</v>
      </c>
      <c r="P13" s="2" t="s">
        <v>28</v>
      </c>
      <c r="Q13" s="2" t="s">
        <v>24</v>
      </c>
      <c r="R13" s="2" t="s">
        <v>24</v>
      </c>
      <c r="S13" s="2" t="s">
        <v>55</v>
      </c>
      <c r="T13" s="2">
        <v>110</v>
      </c>
      <c r="U13" s="2" t="s">
        <v>44</v>
      </c>
      <c r="V13" s="2">
        <v>110</v>
      </c>
      <c r="W13" s="2" t="s">
        <v>151</v>
      </c>
      <c r="X13" s="2">
        <v>0.87617411669810896</v>
      </c>
      <c r="Y13" s="2" t="s">
        <v>152</v>
      </c>
      <c r="Z13" s="2" t="s">
        <v>31</v>
      </c>
      <c r="AA13" s="2">
        <f t="shared" si="1"/>
        <v>0</v>
      </c>
      <c r="AB13" s="2">
        <f t="shared" si="0"/>
        <v>10</v>
      </c>
    </row>
    <row r="14" spans="1:28" ht="20" customHeight="1" x14ac:dyDescent="0.2">
      <c r="A14" s="2" t="s">
        <v>24</v>
      </c>
      <c r="B14" s="2" t="s">
        <v>69</v>
      </c>
      <c r="C14" s="2" t="s">
        <v>70</v>
      </c>
      <c r="D14" s="2" t="s">
        <v>33</v>
      </c>
      <c r="E14" s="8" t="s">
        <v>149</v>
      </c>
      <c r="F14" s="2" t="s">
        <v>34</v>
      </c>
      <c r="G14" s="8" t="s">
        <v>150</v>
      </c>
      <c r="H14" s="2" t="s">
        <v>28</v>
      </c>
      <c r="I14" s="2">
        <v>2.3253362497679899</v>
      </c>
      <c r="J14" s="2">
        <v>1</v>
      </c>
      <c r="K14" s="2" t="s">
        <v>28</v>
      </c>
      <c r="L14" s="2" t="s">
        <v>55</v>
      </c>
      <c r="M14" s="2">
        <v>110</v>
      </c>
      <c r="N14" s="2" t="s">
        <v>71</v>
      </c>
      <c r="O14" s="2">
        <v>110</v>
      </c>
      <c r="P14" s="2" t="s">
        <v>28</v>
      </c>
      <c r="Q14" s="2" t="s">
        <v>28</v>
      </c>
      <c r="R14" s="2" t="s">
        <v>24</v>
      </c>
      <c r="S14" s="2" t="s">
        <v>71</v>
      </c>
      <c r="T14" s="2">
        <v>110</v>
      </c>
      <c r="U14" s="2" t="s">
        <v>44</v>
      </c>
      <c r="V14" s="2">
        <v>110</v>
      </c>
      <c r="W14" s="2" t="s">
        <v>153</v>
      </c>
      <c r="X14" s="2">
        <v>0.86748852093357098</v>
      </c>
      <c r="Y14" s="2" t="s">
        <v>154</v>
      </c>
      <c r="Z14" s="2" t="s">
        <v>31</v>
      </c>
      <c r="AA14" s="2">
        <f t="shared" si="1"/>
        <v>0</v>
      </c>
      <c r="AB14" s="2">
        <f t="shared" si="0"/>
        <v>0</v>
      </c>
    </row>
    <row r="15" spans="1:28" ht="20" customHeight="1" x14ac:dyDescent="0.2">
      <c r="A15" s="2" t="s">
        <v>24</v>
      </c>
      <c r="B15" s="2" t="s">
        <v>72</v>
      </c>
      <c r="C15" s="2" t="s">
        <v>73</v>
      </c>
      <c r="D15" s="2" t="s">
        <v>26</v>
      </c>
      <c r="E15" s="8" t="s">
        <v>149</v>
      </c>
      <c r="F15" s="2" t="s">
        <v>27</v>
      </c>
      <c r="G15" s="8" t="s">
        <v>150</v>
      </c>
      <c r="H15" s="2" t="s">
        <v>28</v>
      </c>
      <c r="I15" s="2">
        <v>1.62773537483759</v>
      </c>
      <c r="J15" s="2">
        <v>1</v>
      </c>
      <c r="K15" s="2" t="s">
        <v>28</v>
      </c>
      <c r="L15" s="2" t="s">
        <v>71</v>
      </c>
      <c r="M15" s="2">
        <v>110</v>
      </c>
      <c r="N15" s="2" t="s">
        <v>47</v>
      </c>
      <c r="O15" s="2">
        <v>110</v>
      </c>
      <c r="P15" s="2" t="s">
        <v>28</v>
      </c>
      <c r="Q15" s="2" t="s">
        <v>28</v>
      </c>
      <c r="R15" s="2" t="s">
        <v>24</v>
      </c>
      <c r="S15" s="2" t="s">
        <v>47</v>
      </c>
      <c r="T15" s="2">
        <v>110</v>
      </c>
      <c r="U15" s="2" t="s">
        <v>44</v>
      </c>
      <c r="V15" s="2">
        <v>110</v>
      </c>
      <c r="W15" s="2" t="s">
        <v>155</v>
      </c>
      <c r="X15" s="2">
        <v>0.85930095546960605</v>
      </c>
      <c r="Y15" s="2" t="s">
        <v>156</v>
      </c>
      <c r="Z15" s="2" t="s">
        <v>31</v>
      </c>
      <c r="AA15" s="2">
        <f t="shared" si="1"/>
        <v>0</v>
      </c>
      <c r="AB15" s="2">
        <f t="shared" si="0"/>
        <v>0</v>
      </c>
    </row>
    <row r="16" spans="1:28" ht="20" customHeight="1" x14ac:dyDescent="0.2">
      <c r="A16" s="2" t="s">
        <v>24</v>
      </c>
      <c r="B16" s="2" t="s">
        <v>74</v>
      </c>
      <c r="C16" s="2" t="s">
        <v>75</v>
      </c>
      <c r="D16" s="2" t="s">
        <v>53</v>
      </c>
      <c r="E16" s="8" t="s">
        <v>157</v>
      </c>
      <c r="F16" s="2" t="s">
        <v>54</v>
      </c>
      <c r="G16" s="8" t="s">
        <v>158</v>
      </c>
      <c r="H16" s="2" t="s">
        <v>28</v>
      </c>
      <c r="I16" s="2">
        <v>1.13941476238631</v>
      </c>
      <c r="J16" s="9">
        <v>4.6112596684524596E-6</v>
      </c>
      <c r="K16" s="2" t="s">
        <v>28</v>
      </c>
      <c r="L16" s="2" t="s">
        <v>47</v>
      </c>
      <c r="M16" s="2">
        <v>110</v>
      </c>
      <c r="N16" s="2" t="s">
        <v>76</v>
      </c>
      <c r="O16" s="2">
        <v>90</v>
      </c>
      <c r="P16" s="2" t="s">
        <v>24</v>
      </c>
      <c r="Q16" s="2" t="s">
        <v>24</v>
      </c>
      <c r="R16" s="2" t="s">
        <v>24</v>
      </c>
      <c r="S16" s="2" t="s">
        <v>47</v>
      </c>
      <c r="T16" s="2">
        <v>110</v>
      </c>
      <c r="U16" s="2" t="s">
        <v>44</v>
      </c>
      <c r="V16" s="2">
        <v>110</v>
      </c>
      <c r="W16" s="2" t="s">
        <v>159</v>
      </c>
      <c r="X16" s="2">
        <v>0.84405511797343702</v>
      </c>
      <c r="Y16" s="2" t="s">
        <v>160</v>
      </c>
      <c r="Z16" s="2" t="s">
        <v>31</v>
      </c>
      <c r="AA16" s="2">
        <f t="shared" si="1"/>
        <v>0</v>
      </c>
      <c r="AB16" s="2">
        <f t="shared" si="0"/>
        <v>-20</v>
      </c>
    </row>
    <row r="17" spans="1:28" ht="20" customHeight="1" x14ac:dyDescent="0.2">
      <c r="A17" s="2" t="s">
        <v>24</v>
      </c>
      <c r="B17" s="2" t="s">
        <v>77</v>
      </c>
      <c r="C17" s="2" t="s">
        <v>78</v>
      </c>
      <c r="D17" s="2" t="s">
        <v>58</v>
      </c>
      <c r="E17" s="8" t="s">
        <v>161</v>
      </c>
      <c r="F17" s="2" t="s">
        <v>34</v>
      </c>
      <c r="G17" s="8" t="s">
        <v>162</v>
      </c>
      <c r="H17" s="2" t="s">
        <v>28</v>
      </c>
      <c r="I17" s="2">
        <v>0.79759033367042298</v>
      </c>
      <c r="J17" s="9">
        <v>2.9587371907790301E-10</v>
      </c>
      <c r="K17" s="2" t="s">
        <v>28</v>
      </c>
      <c r="L17" s="2" t="s">
        <v>47</v>
      </c>
      <c r="M17" s="2">
        <v>110</v>
      </c>
      <c r="N17" s="2" t="s">
        <v>79</v>
      </c>
      <c r="O17" s="2">
        <v>85</v>
      </c>
      <c r="P17" s="2" t="s">
        <v>24</v>
      </c>
      <c r="Q17" s="2" t="s">
        <v>24</v>
      </c>
      <c r="R17" s="2" t="s">
        <v>24</v>
      </c>
      <c r="S17" s="2" t="s">
        <v>47</v>
      </c>
      <c r="T17" s="2">
        <v>110</v>
      </c>
      <c r="U17" s="2" t="s">
        <v>44</v>
      </c>
      <c r="V17" s="2">
        <v>110</v>
      </c>
      <c r="W17" s="2" t="s">
        <v>163</v>
      </c>
      <c r="X17" s="2">
        <v>0.82553138851646002</v>
      </c>
      <c r="Y17" s="2" t="s">
        <v>164</v>
      </c>
      <c r="Z17" s="2" t="s">
        <v>31</v>
      </c>
      <c r="AA17" s="2">
        <f t="shared" si="1"/>
        <v>0</v>
      </c>
      <c r="AB17" s="2">
        <f t="shared" si="0"/>
        <v>-25</v>
      </c>
    </row>
    <row r="18" spans="1:28" ht="20" customHeight="1" x14ac:dyDescent="0.2">
      <c r="A18" s="2" t="s">
        <v>24</v>
      </c>
      <c r="B18" s="2" t="s">
        <v>80</v>
      </c>
      <c r="C18" s="2" t="s">
        <v>81</v>
      </c>
      <c r="D18" s="2" t="s">
        <v>53</v>
      </c>
      <c r="E18" s="8" t="s">
        <v>165</v>
      </c>
      <c r="F18" s="2" t="s">
        <v>43</v>
      </c>
      <c r="G18" s="8" t="s">
        <v>162</v>
      </c>
      <c r="H18" s="2" t="s">
        <v>28</v>
      </c>
      <c r="I18" s="2">
        <v>0.55831323356929596</v>
      </c>
      <c r="J18" s="9">
        <v>3.5885412070066298E-6</v>
      </c>
      <c r="K18" s="2" t="s">
        <v>28</v>
      </c>
      <c r="L18" s="2" t="s">
        <v>47</v>
      </c>
      <c r="M18" s="2">
        <v>110</v>
      </c>
      <c r="N18" s="2" t="s">
        <v>50</v>
      </c>
      <c r="O18" s="2">
        <v>100</v>
      </c>
      <c r="P18" s="2" t="s">
        <v>24</v>
      </c>
      <c r="Q18" s="2" t="s">
        <v>24</v>
      </c>
      <c r="R18" s="2" t="s">
        <v>24</v>
      </c>
      <c r="S18" s="2" t="s">
        <v>47</v>
      </c>
      <c r="T18" s="2">
        <v>110</v>
      </c>
      <c r="U18" s="2" t="s">
        <v>44</v>
      </c>
      <c r="V18" s="2">
        <v>110</v>
      </c>
      <c r="W18" s="2" t="s">
        <v>166</v>
      </c>
      <c r="X18" s="2">
        <v>0.81440851663527902</v>
      </c>
      <c r="Y18" s="2" t="s">
        <v>167</v>
      </c>
      <c r="Z18" s="2" t="s">
        <v>31</v>
      </c>
      <c r="AA18" s="2">
        <f t="shared" si="1"/>
        <v>0</v>
      </c>
      <c r="AB18" s="2">
        <f t="shared" si="0"/>
        <v>-10</v>
      </c>
    </row>
    <row r="19" spans="1:28" ht="20" customHeight="1" x14ac:dyDescent="0.2">
      <c r="A19" s="2" t="s">
        <v>24</v>
      </c>
      <c r="B19" s="2" t="s">
        <v>82</v>
      </c>
      <c r="C19" s="2" t="s">
        <v>83</v>
      </c>
      <c r="D19" s="2" t="s">
        <v>58</v>
      </c>
      <c r="E19" s="8" t="s">
        <v>168</v>
      </c>
      <c r="F19" s="2" t="s">
        <v>54</v>
      </c>
      <c r="G19" s="8" t="s">
        <v>169</v>
      </c>
      <c r="H19" s="2" t="s">
        <v>28</v>
      </c>
      <c r="I19" s="2">
        <v>0.55831323356929596</v>
      </c>
      <c r="J19" s="9">
        <v>3.5885412070066298E-6</v>
      </c>
      <c r="K19" s="2" t="s">
        <v>28</v>
      </c>
      <c r="L19" s="2" t="s">
        <v>47</v>
      </c>
      <c r="M19" s="2">
        <v>110</v>
      </c>
      <c r="N19" s="2" t="s">
        <v>45</v>
      </c>
      <c r="O19" s="2" t="s">
        <v>84</v>
      </c>
      <c r="P19" s="2" t="s">
        <v>24</v>
      </c>
      <c r="Q19" s="2" t="s">
        <v>24</v>
      </c>
      <c r="R19" s="2" t="s">
        <v>28</v>
      </c>
      <c r="S19" s="2" t="s">
        <v>47</v>
      </c>
      <c r="T19" s="2">
        <v>110</v>
      </c>
      <c r="U19" s="2" t="s">
        <v>44</v>
      </c>
      <c r="V19" s="2">
        <v>110</v>
      </c>
      <c r="W19" s="2" t="s">
        <v>170</v>
      </c>
      <c r="X19" s="2">
        <v>0.77042282282823604</v>
      </c>
      <c r="Y19" s="2" t="s">
        <v>171</v>
      </c>
      <c r="Z19" s="2" t="s">
        <v>172</v>
      </c>
      <c r="AA19" s="2">
        <f t="shared" si="1"/>
        <v>0</v>
      </c>
      <c r="AB19" s="2" t="str">
        <f t="shared" si="0"/>
        <v/>
      </c>
    </row>
    <row r="20" spans="1:28" ht="20" customHeight="1" x14ac:dyDescent="0.2">
      <c r="A20" s="2" t="s">
        <v>24</v>
      </c>
      <c r="B20" s="2" t="s">
        <v>85</v>
      </c>
      <c r="C20" s="2" t="s">
        <v>86</v>
      </c>
      <c r="D20" s="2" t="s">
        <v>38</v>
      </c>
      <c r="E20" s="8" t="s">
        <v>173</v>
      </c>
      <c r="F20" s="2" t="s">
        <v>34</v>
      </c>
      <c r="G20" s="8" t="s">
        <v>174</v>
      </c>
      <c r="H20" s="2" t="s">
        <v>28</v>
      </c>
      <c r="I20" s="2">
        <v>0.27357348444895502</v>
      </c>
      <c r="J20" s="2">
        <v>1</v>
      </c>
      <c r="K20" s="2" t="s">
        <v>28</v>
      </c>
      <c r="L20" s="2" t="s">
        <v>47</v>
      </c>
      <c r="M20" s="2">
        <v>110</v>
      </c>
      <c r="N20" s="2" t="s">
        <v>87</v>
      </c>
      <c r="O20" s="2">
        <v>110</v>
      </c>
      <c r="P20" s="2" t="s">
        <v>28</v>
      </c>
      <c r="Q20" s="2" t="s">
        <v>28</v>
      </c>
      <c r="R20" s="2" t="s">
        <v>24</v>
      </c>
      <c r="S20" s="2" t="s">
        <v>87</v>
      </c>
      <c r="T20" s="2">
        <v>110</v>
      </c>
      <c r="U20" s="2" t="s">
        <v>44</v>
      </c>
      <c r="V20" s="2">
        <v>110</v>
      </c>
      <c r="W20" s="2" t="s">
        <v>175</v>
      </c>
      <c r="X20" s="2">
        <v>0.762610215308689</v>
      </c>
      <c r="Y20" s="2" t="s">
        <v>171</v>
      </c>
      <c r="Z20" s="2" t="s">
        <v>31</v>
      </c>
      <c r="AA20" s="2">
        <f t="shared" si="1"/>
        <v>0</v>
      </c>
      <c r="AB20" s="2">
        <f t="shared" si="0"/>
        <v>0</v>
      </c>
    </row>
    <row r="21" spans="1:28" ht="20" customHeight="1" x14ac:dyDescent="0.2">
      <c r="A21" s="2" t="s">
        <v>24</v>
      </c>
      <c r="B21" s="2" t="s">
        <v>25</v>
      </c>
      <c r="C21" s="2" t="s">
        <v>88</v>
      </c>
      <c r="D21" s="2" t="s">
        <v>58</v>
      </c>
      <c r="E21" s="8" t="s">
        <v>176</v>
      </c>
      <c r="F21" s="2" t="s">
        <v>34</v>
      </c>
      <c r="G21" s="8" t="s">
        <v>174</v>
      </c>
      <c r="H21" s="2" t="s">
        <v>28</v>
      </c>
      <c r="I21" s="2">
        <v>0.19150143911426801</v>
      </c>
      <c r="J21" s="9">
        <v>1.5405924800556299E-24</v>
      </c>
      <c r="K21" s="2" t="s">
        <v>28</v>
      </c>
      <c r="L21" s="2" t="s">
        <v>87</v>
      </c>
      <c r="M21" s="2">
        <v>110</v>
      </c>
      <c r="N21" s="2" t="s">
        <v>89</v>
      </c>
      <c r="O21" s="2">
        <v>95</v>
      </c>
      <c r="P21" s="2" t="s">
        <v>24</v>
      </c>
      <c r="Q21" s="2" t="s">
        <v>24</v>
      </c>
      <c r="R21" s="2" t="s">
        <v>24</v>
      </c>
      <c r="S21" s="2" t="s">
        <v>87</v>
      </c>
      <c r="T21" s="2">
        <v>110</v>
      </c>
      <c r="U21" s="2" t="s">
        <v>44</v>
      </c>
      <c r="V21" s="2">
        <v>110</v>
      </c>
      <c r="W21" s="2" t="s">
        <v>177</v>
      </c>
      <c r="X21" s="2">
        <v>0.75210563308401002</v>
      </c>
      <c r="Y21" s="2" t="s">
        <v>178</v>
      </c>
      <c r="Z21" s="2" t="s">
        <v>31</v>
      </c>
      <c r="AA21" s="2">
        <f t="shared" si="1"/>
        <v>0</v>
      </c>
      <c r="AB21" s="2">
        <f t="shared" si="0"/>
        <v>-15</v>
      </c>
    </row>
    <row r="22" spans="1:28" ht="20" customHeight="1" x14ac:dyDescent="0.2">
      <c r="A22" s="2" t="s">
        <v>24</v>
      </c>
      <c r="B22" s="2" t="s">
        <v>90</v>
      </c>
      <c r="C22" s="2" t="s">
        <v>91</v>
      </c>
      <c r="D22" s="2" t="s">
        <v>26</v>
      </c>
      <c r="E22" s="8" t="s">
        <v>179</v>
      </c>
      <c r="F22" s="2" t="s">
        <v>39</v>
      </c>
      <c r="G22" s="8" t="s">
        <v>174</v>
      </c>
      <c r="H22" s="2" t="s">
        <v>28</v>
      </c>
      <c r="I22" s="2">
        <v>0.13405100737998801</v>
      </c>
      <c r="J22" s="9">
        <v>9.6030923467847799E-35</v>
      </c>
      <c r="K22" s="2" t="s">
        <v>28</v>
      </c>
      <c r="L22" s="2" t="s">
        <v>87</v>
      </c>
      <c r="M22" s="2">
        <v>110</v>
      </c>
      <c r="N22" s="2" t="s">
        <v>92</v>
      </c>
      <c r="O22" s="2">
        <v>95</v>
      </c>
      <c r="P22" s="2" t="s">
        <v>24</v>
      </c>
      <c r="Q22" s="2" t="s">
        <v>24</v>
      </c>
      <c r="R22" s="2" t="s">
        <v>24</v>
      </c>
      <c r="S22" s="2" t="s">
        <v>87</v>
      </c>
      <c r="T22" s="2">
        <v>110</v>
      </c>
      <c r="U22" s="2" t="s">
        <v>44</v>
      </c>
      <c r="V22" s="2">
        <v>110</v>
      </c>
      <c r="W22" s="2" t="s">
        <v>180</v>
      </c>
      <c r="X22" s="2">
        <v>0.74219897082116504</v>
      </c>
      <c r="Y22" s="2" t="s">
        <v>181</v>
      </c>
      <c r="Z22" s="2" t="s">
        <v>31</v>
      </c>
      <c r="AA22" s="2">
        <f t="shared" si="1"/>
        <v>0</v>
      </c>
      <c r="AB22" s="2">
        <f t="shared" si="0"/>
        <v>-15</v>
      </c>
    </row>
    <row r="23" spans="1:28" ht="20" customHeight="1" x14ac:dyDescent="0.2">
      <c r="A23" s="2" t="s">
        <v>24</v>
      </c>
      <c r="B23" s="2" t="s">
        <v>93</v>
      </c>
      <c r="C23" s="2" t="s">
        <v>94</v>
      </c>
      <c r="D23" s="2" t="s">
        <v>53</v>
      </c>
      <c r="E23" s="8" t="s">
        <v>182</v>
      </c>
      <c r="F23" s="2" t="s">
        <v>34</v>
      </c>
      <c r="G23" s="8" t="s">
        <v>183</v>
      </c>
      <c r="H23" s="2" t="s">
        <v>28</v>
      </c>
      <c r="I23" s="2">
        <v>9.3835705165991601E-2</v>
      </c>
      <c r="J23" s="9">
        <v>2.5318876828555301E-49</v>
      </c>
      <c r="K23" s="2" t="s">
        <v>28</v>
      </c>
      <c r="L23" s="2" t="s">
        <v>87</v>
      </c>
      <c r="M23" s="2">
        <v>110</v>
      </c>
      <c r="N23" s="2" t="s">
        <v>89</v>
      </c>
      <c r="O23" s="2">
        <v>95</v>
      </c>
      <c r="P23" s="2" t="s">
        <v>24</v>
      </c>
      <c r="Q23" s="2" t="s">
        <v>24</v>
      </c>
      <c r="R23" s="2" t="s">
        <v>24</v>
      </c>
      <c r="S23" s="2" t="s">
        <v>87</v>
      </c>
      <c r="T23" s="2">
        <v>110</v>
      </c>
      <c r="U23" s="2" t="s">
        <v>44</v>
      </c>
      <c r="V23" s="2">
        <v>110</v>
      </c>
      <c r="W23" s="2" t="s">
        <v>184</v>
      </c>
      <c r="X23" s="2">
        <v>0.73285837307437196</v>
      </c>
      <c r="Y23" s="2" t="s">
        <v>185</v>
      </c>
      <c r="Z23" s="2" t="s">
        <v>31</v>
      </c>
      <c r="AA23" s="2">
        <f t="shared" si="1"/>
        <v>0</v>
      </c>
      <c r="AB23" s="2">
        <f t="shared" si="0"/>
        <v>-15</v>
      </c>
    </row>
    <row r="24" spans="1:28" ht="20" customHeight="1" x14ac:dyDescent="0.2">
      <c r="A24" s="2" t="s">
        <v>24</v>
      </c>
      <c r="B24" s="2" t="s">
        <v>95</v>
      </c>
      <c r="C24" s="2" t="s">
        <v>96</v>
      </c>
      <c r="D24" s="2" t="s">
        <v>33</v>
      </c>
      <c r="E24" s="8" t="s">
        <v>186</v>
      </c>
      <c r="F24" s="2" t="s">
        <v>34</v>
      </c>
      <c r="G24" s="8" t="s">
        <v>183</v>
      </c>
      <c r="H24" s="2" t="s">
        <v>28</v>
      </c>
      <c r="I24" s="2">
        <v>6.5684993616194107E-2</v>
      </c>
      <c r="J24" s="9">
        <v>3.7700680933547803E-70</v>
      </c>
      <c r="K24" s="2" t="s">
        <v>28</v>
      </c>
      <c r="L24" s="2" t="s">
        <v>87</v>
      </c>
      <c r="M24" s="2">
        <v>110</v>
      </c>
      <c r="N24" s="2" t="s">
        <v>89</v>
      </c>
      <c r="O24" s="2">
        <v>95</v>
      </c>
      <c r="P24" s="2" t="s">
        <v>24</v>
      </c>
      <c r="Q24" s="2" t="s">
        <v>24</v>
      </c>
      <c r="R24" s="2" t="s">
        <v>24</v>
      </c>
      <c r="S24" s="2" t="s">
        <v>87</v>
      </c>
      <c r="T24" s="2">
        <v>110</v>
      </c>
      <c r="U24" s="2" t="s">
        <v>44</v>
      </c>
      <c r="V24" s="2">
        <v>110</v>
      </c>
      <c r="W24" s="2" t="s">
        <v>187</v>
      </c>
      <c r="X24" s="2">
        <v>0.72405367434801804</v>
      </c>
      <c r="Y24" s="2" t="s">
        <v>188</v>
      </c>
      <c r="Z24" s="2" t="s">
        <v>31</v>
      </c>
      <c r="AA24" s="2">
        <f t="shared" si="1"/>
        <v>0</v>
      </c>
      <c r="AB24" s="2">
        <f t="shared" si="0"/>
        <v>-15</v>
      </c>
    </row>
    <row r="25" spans="1:28" ht="20" customHeight="1" x14ac:dyDescent="0.2">
      <c r="A25" s="2" t="s">
        <v>24</v>
      </c>
      <c r="B25" s="2" t="s">
        <v>97</v>
      </c>
      <c r="C25" s="2" t="s">
        <v>98</v>
      </c>
      <c r="D25" s="2" t="s">
        <v>58</v>
      </c>
      <c r="E25" s="8" t="s">
        <v>186</v>
      </c>
      <c r="F25" s="2" t="s">
        <v>34</v>
      </c>
      <c r="G25" s="8" t="s">
        <v>183</v>
      </c>
      <c r="H25" s="2" t="s">
        <v>28</v>
      </c>
      <c r="I25" s="2">
        <v>6.5684993616194107E-2</v>
      </c>
      <c r="J25" s="9">
        <v>3.7700680933547803E-70</v>
      </c>
      <c r="K25" s="2" t="s">
        <v>28</v>
      </c>
      <c r="L25" s="2" t="s">
        <v>87</v>
      </c>
      <c r="M25" s="2">
        <v>110</v>
      </c>
      <c r="N25" s="2" t="s">
        <v>82</v>
      </c>
      <c r="O25" s="2" t="s">
        <v>84</v>
      </c>
      <c r="P25" s="2" t="s">
        <v>24</v>
      </c>
      <c r="Q25" s="2" t="s">
        <v>24</v>
      </c>
      <c r="R25" s="2" t="s">
        <v>28</v>
      </c>
      <c r="S25" s="2" t="s">
        <v>87</v>
      </c>
      <c r="T25" s="2">
        <v>110</v>
      </c>
      <c r="U25" s="2" t="s">
        <v>44</v>
      </c>
      <c r="V25" s="2">
        <v>110</v>
      </c>
      <c r="W25" s="2" t="s">
        <v>189</v>
      </c>
      <c r="X25" s="2">
        <v>0.69296863996930802</v>
      </c>
      <c r="Y25" s="2" t="s">
        <v>190</v>
      </c>
      <c r="Z25" s="2" t="s">
        <v>172</v>
      </c>
      <c r="AA25" s="2">
        <f t="shared" si="1"/>
        <v>0</v>
      </c>
      <c r="AB25" s="2" t="str">
        <f t="shared" si="0"/>
        <v/>
      </c>
    </row>
    <row r="26" spans="1:28" ht="20" customHeight="1" x14ac:dyDescent="0.2">
      <c r="A26" s="2" t="s">
        <v>24</v>
      </c>
      <c r="B26" s="2" t="s">
        <v>99</v>
      </c>
      <c r="C26" s="2" t="s">
        <v>100</v>
      </c>
      <c r="D26" s="2" t="s">
        <v>33</v>
      </c>
      <c r="E26" s="8" t="s">
        <v>191</v>
      </c>
      <c r="F26" s="2" t="s">
        <v>43</v>
      </c>
      <c r="G26" s="8" t="s">
        <v>183</v>
      </c>
      <c r="H26" s="2" t="s">
        <v>28</v>
      </c>
      <c r="I26" s="2">
        <v>3.2185646871935099E-2</v>
      </c>
      <c r="J26" s="9">
        <v>3.5160361013769198E-95</v>
      </c>
      <c r="K26" s="2" t="s">
        <v>28</v>
      </c>
      <c r="L26" s="2" t="s">
        <v>87</v>
      </c>
      <c r="M26" s="2">
        <v>110</v>
      </c>
      <c r="N26" s="2" t="s">
        <v>101</v>
      </c>
      <c r="O26" s="2">
        <v>100</v>
      </c>
      <c r="P26" s="2" t="s">
        <v>24</v>
      </c>
      <c r="Q26" s="2" t="s">
        <v>24</v>
      </c>
      <c r="R26" s="2" t="s">
        <v>24</v>
      </c>
      <c r="S26" s="2" t="s">
        <v>87</v>
      </c>
      <c r="T26" s="2">
        <v>110</v>
      </c>
      <c r="U26" s="2" t="s">
        <v>44</v>
      </c>
      <c r="V26" s="2">
        <v>110</v>
      </c>
      <c r="W26" s="2" t="s">
        <v>192</v>
      </c>
      <c r="X26" s="2">
        <v>0.68259401775647</v>
      </c>
      <c r="Y26" s="2" t="s">
        <v>190</v>
      </c>
      <c r="Z26" s="2" t="s">
        <v>31</v>
      </c>
      <c r="AA26" s="2">
        <f>T26-V25</f>
        <v>0</v>
      </c>
      <c r="AB26" s="2">
        <f t="shared" si="0"/>
        <v>-10</v>
      </c>
    </row>
    <row r="27" spans="1:28" ht="20" customHeight="1" x14ac:dyDescent="0.2">
      <c r="Z27" t="s">
        <v>194</v>
      </c>
      <c r="AA27">
        <f>SUM(AA2:AA26)</f>
        <v>35</v>
      </c>
    </row>
    <row r="28" spans="1:28" ht="20" customHeight="1" x14ac:dyDescent="0.2">
      <c r="Z28" t="s">
        <v>195</v>
      </c>
      <c r="AA28">
        <f>AA27+M2</f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10" sqref="H10"/>
    </sheetView>
  </sheetViews>
  <sheetFormatPr baseColWidth="10" defaultColWidth="11.5" defaultRowHeight="15" x14ac:dyDescent="0.2"/>
  <cols>
    <col min="1" max="1" width="17.6640625" customWidth="1"/>
    <col min="3" max="3" width="16" bestFit="1" customWidth="1"/>
    <col min="5" max="5" width="25.33203125" bestFit="1" customWidth="1"/>
  </cols>
  <sheetData>
    <row r="1" spans="1:7" x14ac:dyDescent="0.2">
      <c r="A1" s="1" t="s">
        <v>5</v>
      </c>
      <c r="B1" s="1" t="s">
        <v>103</v>
      </c>
      <c r="C1" s="1" t="s">
        <v>104</v>
      </c>
      <c r="E1" s="1" t="s">
        <v>105</v>
      </c>
      <c r="F1" s="2">
        <v>75</v>
      </c>
      <c r="G1" s="19">
        <f>F1/F3</f>
        <v>0.68181818181818177</v>
      </c>
    </row>
    <row r="2" spans="1:7" x14ac:dyDescent="0.2">
      <c r="A2" s="2" t="s">
        <v>34</v>
      </c>
      <c r="B2" s="2">
        <f>COUNTIF(p2.4.j.CTOPWSS!F2:F26,Euristica!A2)</f>
        <v>8</v>
      </c>
      <c r="C2" s="4">
        <f>B2/$B$7</f>
        <v>0.32</v>
      </c>
      <c r="E2" s="2" t="s">
        <v>201</v>
      </c>
      <c r="F2" s="2">
        <v>110</v>
      </c>
      <c r="G2" s="22">
        <f>(F2-F1)/F3</f>
        <v>0.31818181818181818</v>
      </c>
    </row>
    <row r="3" spans="1:7" x14ac:dyDescent="0.2">
      <c r="A3" s="2" t="s">
        <v>54</v>
      </c>
      <c r="B3" s="2">
        <f>COUNTIF(p2.4.j.CTOPWSS!F2:F26,Euristica!A3)</f>
        <v>5</v>
      </c>
      <c r="C3" s="4">
        <f t="shared" ref="C3:C7" si="0">B3/$B$7</f>
        <v>0.2</v>
      </c>
      <c r="E3" s="7" t="s">
        <v>102</v>
      </c>
      <c r="F3" s="7">
        <v>110</v>
      </c>
      <c r="G3" s="19">
        <f>SUM(G1:G2)</f>
        <v>1</v>
      </c>
    </row>
    <row r="4" spans="1:7" x14ac:dyDescent="0.2">
      <c r="A4" s="2" t="s">
        <v>43</v>
      </c>
      <c r="B4" s="2">
        <f>COUNTIF(p2.4.j.CTOPWSS!F2:F26,Euristica!A4)</f>
        <v>6</v>
      </c>
      <c r="C4" s="4">
        <f t="shared" si="0"/>
        <v>0.24</v>
      </c>
      <c r="E4" s="5"/>
    </row>
    <row r="5" spans="1:7" x14ac:dyDescent="0.2">
      <c r="A5" s="2" t="s">
        <v>27</v>
      </c>
      <c r="B5" s="2">
        <f>COUNTIF(p2.4.j.CTOPWSS!F2:F26,Euristica!A5)</f>
        <v>2</v>
      </c>
      <c r="C5" s="4">
        <f t="shared" si="0"/>
        <v>0.08</v>
      </c>
      <c r="E5" s="5"/>
    </row>
    <row r="6" spans="1:7" x14ac:dyDescent="0.2">
      <c r="A6" s="2" t="s">
        <v>39</v>
      </c>
      <c r="B6" s="2">
        <f>COUNTIF(p2.4.j.CTOPWSS!F2:F26,Euristica!A6)</f>
        <v>4</v>
      </c>
      <c r="C6" s="4">
        <f t="shared" si="0"/>
        <v>0.16</v>
      </c>
    </row>
    <row r="7" spans="1:7" x14ac:dyDescent="0.2">
      <c r="A7" s="3" t="s">
        <v>102</v>
      </c>
      <c r="B7" s="2">
        <f>SUM(B2:B6)</f>
        <v>25</v>
      </c>
      <c r="C7" s="4">
        <f t="shared" si="0"/>
        <v>1</v>
      </c>
    </row>
    <row r="9" spans="1:7" x14ac:dyDescent="0.2">
      <c r="A9" s="1" t="s">
        <v>3</v>
      </c>
      <c r="B9" s="1" t="s">
        <v>103</v>
      </c>
      <c r="C9" s="1" t="s">
        <v>104</v>
      </c>
    </row>
    <row r="10" spans="1:7" x14ac:dyDescent="0.2">
      <c r="A10" s="2" t="s">
        <v>33</v>
      </c>
      <c r="B10" s="2">
        <f>COUNTIF(p2.4.j.CTOPWSS!D2:D26,Euristica!A10)</f>
        <v>7</v>
      </c>
      <c r="C10" s="4">
        <f>B10/$B$15</f>
        <v>0.28000000000000003</v>
      </c>
    </row>
    <row r="11" spans="1:7" x14ac:dyDescent="0.2">
      <c r="A11" s="2" t="s">
        <v>38</v>
      </c>
      <c r="B11" s="2">
        <f>COUNTIF(p2.4.j.CTOPWSS!D2:D26,Euristica!A11)</f>
        <v>4</v>
      </c>
      <c r="C11" s="4">
        <f t="shared" ref="C11:C15" si="1">B11/$B$15</f>
        <v>0.16</v>
      </c>
      <c r="E11" s="7" t="s">
        <v>108</v>
      </c>
      <c r="F11" s="2">
        <f>COUNTIFS(p2.4.j.CTOPWSS!AB:AB,"&lt;0",p2.4.j.CTOPWSS!P:P,"1")</f>
        <v>3</v>
      </c>
      <c r="G11" s="4">
        <f>F11/F13</f>
        <v>0.23076923076923078</v>
      </c>
    </row>
    <row r="12" spans="1:7" x14ac:dyDescent="0.2">
      <c r="A12" s="2" t="s">
        <v>58</v>
      </c>
      <c r="B12" s="2">
        <f>COUNTIF(p2.4.j.CTOPWSS!D2:D26,Euristica!A12)</f>
        <v>5</v>
      </c>
      <c r="C12" s="4">
        <f t="shared" si="1"/>
        <v>0.2</v>
      </c>
      <c r="E12" s="7" t="s">
        <v>109</v>
      </c>
      <c r="F12" s="2">
        <f>COUNTIFS(p2.4.j.CTOPWSS!AB:AB,"&lt;0",p2.4.j.CTOPWSS!P:P,"0")</f>
        <v>10</v>
      </c>
      <c r="G12" s="4">
        <f>F12/F13</f>
        <v>0.76923076923076927</v>
      </c>
    </row>
    <row r="13" spans="1:7" x14ac:dyDescent="0.2">
      <c r="A13" s="2" t="s">
        <v>53</v>
      </c>
      <c r="B13" s="2">
        <f>COUNTIF(p2.4.j.CTOPWSS!D2:D26,Euristica!A13)</f>
        <v>4</v>
      </c>
      <c r="C13" s="4">
        <f t="shared" si="1"/>
        <v>0.16</v>
      </c>
      <c r="E13" s="2" t="s">
        <v>102</v>
      </c>
      <c r="F13" s="2">
        <f>F11+F12</f>
        <v>13</v>
      </c>
      <c r="G13" s="4">
        <f>G11+G12</f>
        <v>1</v>
      </c>
    </row>
    <row r="14" spans="1:7" x14ac:dyDescent="0.2">
      <c r="A14" s="2" t="s">
        <v>26</v>
      </c>
      <c r="B14" s="2">
        <f>COUNTIF(p2.4.j.CTOPWSS!D2:D26,Euristica!A14)</f>
        <v>5</v>
      </c>
      <c r="C14" s="4">
        <f t="shared" si="1"/>
        <v>0.2</v>
      </c>
    </row>
    <row r="15" spans="1:7" x14ac:dyDescent="0.2">
      <c r="A15" s="3" t="s">
        <v>102</v>
      </c>
      <c r="B15" s="2">
        <f>SUM(B10:B14)</f>
        <v>25</v>
      </c>
      <c r="C15" s="4">
        <f t="shared" si="1"/>
        <v>1</v>
      </c>
    </row>
    <row r="18" spans="1:3" x14ac:dyDescent="0.2">
      <c r="A18" s="1" t="s">
        <v>5</v>
      </c>
      <c r="B18" s="1" t="s">
        <v>106</v>
      </c>
      <c r="C18" s="1" t="s">
        <v>107</v>
      </c>
    </row>
    <row r="19" spans="1:3" x14ac:dyDescent="0.2">
      <c r="A19" s="2" t="s">
        <v>34</v>
      </c>
      <c r="B19" s="2">
        <v>1</v>
      </c>
      <c r="C19" s="6">
        <v>1</v>
      </c>
    </row>
    <row r="20" spans="1:3" x14ac:dyDescent="0.2">
      <c r="A20" s="2" t="s">
        <v>54</v>
      </c>
      <c r="B20" s="2">
        <v>1</v>
      </c>
      <c r="C20" s="6">
        <v>0.40870000000000001</v>
      </c>
    </row>
    <row r="21" spans="1:3" x14ac:dyDescent="0.2">
      <c r="A21" s="2" t="s">
        <v>43</v>
      </c>
      <c r="B21" s="2">
        <v>1</v>
      </c>
      <c r="C21" s="6">
        <v>0.57199999999999995</v>
      </c>
    </row>
    <row r="22" spans="1:3" x14ac:dyDescent="0.2">
      <c r="A22" s="2" t="s">
        <v>27</v>
      </c>
      <c r="B22" s="2">
        <v>1</v>
      </c>
      <c r="C22" s="6">
        <v>0.85</v>
      </c>
    </row>
    <row r="23" spans="1:3" x14ac:dyDescent="0.2">
      <c r="A23" s="2" t="s">
        <v>39</v>
      </c>
      <c r="B23" s="2">
        <v>1</v>
      </c>
      <c r="C23" s="6">
        <v>0.46750000000000003</v>
      </c>
    </row>
    <row r="25" spans="1:3" x14ac:dyDescent="0.2">
      <c r="B25" s="5"/>
    </row>
    <row r="26" spans="1:3" x14ac:dyDescent="0.2">
      <c r="A26" s="1" t="s">
        <v>3</v>
      </c>
      <c r="B26" s="1" t="s">
        <v>106</v>
      </c>
      <c r="C26" s="1" t="s">
        <v>107</v>
      </c>
    </row>
    <row r="27" spans="1:3" x14ac:dyDescent="0.2">
      <c r="A27" s="2" t="s">
        <v>33</v>
      </c>
      <c r="B27" s="2">
        <v>1</v>
      </c>
      <c r="C27" s="6">
        <v>1</v>
      </c>
    </row>
    <row r="28" spans="1:3" x14ac:dyDescent="0.2">
      <c r="A28" s="2" t="s">
        <v>38</v>
      </c>
      <c r="B28" s="2">
        <v>1</v>
      </c>
      <c r="C28" s="6">
        <v>0.77439999999999998</v>
      </c>
    </row>
    <row r="29" spans="1:3" x14ac:dyDescent="0.2">
      <c r="A29" s="2" t="s">
        <v>58</v>
      </c>
      <c r="B29" s="2">
        <v>1</v>
      </c>
      <c r="C29" s="6">
        <v>0.28007500000000002</v>
      </c>
    </row>
    <row r="30" spans="1:3" x14ac:dyDescent="0.2">
      <c r="A30" s="2" t="s">
        <v>53</v>
      </c>
      <c r="B30" s="2">
        <v>1</v>
      </c>
      <c r="C30" s="6">
        <v>0.46013999999999999</v>
      </c>
    </row>
    <row r="31" spans="1:3" x14ac:dyDescent="0.2">
      <c r="A31" s="2" t="s">
        <v>26</v>
      </c>
      <c r="B31" s="2">
        <v>1</v>
      </c>
      <c r="C31" s="6">
        <v>0.51327999999999996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workbookViewId="0">
      <selection activeCell="H16" sqref="H16"/>
    </sheetView>
  </sheetViews>
  <sheetFormatPr baseColWidth="10" defaultColWidth="11.5" defaultRowHeight="15" x14ac:dyDescent="0.2"/>
  <cols>
    <col min="1" max="1" width="16.6640625" customWidth="1"/>
    <col min="2" max="2" width="18.6640625" bestFit="1" customWidth="1"/>
    <col min="3" max="3" width="16.33203125" customWidth="1"/>
    <col min="4" max="4" width="16.5" customWidth="1"/>
    <col min="5" max="5" width="17.33203125" customWidth="1"/>
    <col min="6" max="6" width="14" customWidth="1"/>
    <col min="7" max="7" width="15.33203125" bestFit="1" customWidth="1"/>
  </cols>
  <sheetData>
    <row r="3" spans="1:7" x14ac:dyDescent="0.2">
      <c r="A3" s="10" t="s">
        <v>199</v>
      </c>
      <c r="B3" s="10" t="s">
        <v>196</v>
      </c>
    </row>
    <row r="4" spans="1:7" x14ac:dyDescent="0.2">
      <c r="A4" s="10" t="s">
        <v>198</v>
      </c>
      <c r="B4" t="s">
        <v>33</v>
      </c>
      <c r="C4" t="s">
        <v>58</v>
      </c>
      <c r="D4" t="s">
        <v>38</v>
      </c>
      <c r="E4" t="s">
        <v>53</v>
      </c>
      <c r="F4" t="s">
        <v>26</v>
      </c>
      <c r="G4" t="s">
        <v>197</v>
      </c>
    </row>
    <row r="5" spans="1:7" x14ac:dyDescent="0.2">
      <c r="A5" s="11" t="s">
        <v>34</v>
      </c>
      <c r="B5" s="12">
        <v>0</v>
      </c>
      <c r="C5" s="12">
        <v>0</v>
      </c>
      <c r="D5" s="12">
        <v>0</v>
      </c>
      <c r="E5" s="12">
        <v>0</v>
      </c>
      <c r="F5" s="12"/>
      <c r="G5" s="12">
        <v>0</v>
      </c>
    </row>
    <row r="6" spans="1:7" x14ac:dyDescent="0.2">
      <c r="A6" s="11" t="s">
        <v>54</v>
      </c>
      <c r="B6" s="12">
        <v>0</v>
      </c>
      <c r="C6" s="12">
        <v>0</v>
      </c>
      <c r="D6" s="12"/>
      <c r="E6" s="12">
        <v>0</v>
      </c>
      <c r="F6" s="12"/>
      <c r="G6" s="12">
        <v>0</v>
      </c>
    </row>
    <row r="7" spans="1:7" x14ac:dyDescent="0.2">
      <c r="A7" s="11" t="s">
        <v>43</v>
      </c>
      <c r="B7" s="12">
        <v>10</v>
      </c>
      <c r="C7" s="12"/>
      <c r="D7" s="12">
        <v>0</v>
      </c>
      <c r="E7" s="12">
        <v>0</v>
      </c>
      <c r="F7" s="12">
        <v>0</v>
      </c>
      <c r="G7" s="12">
        <v>10</v>
      </c>
    </row>
    <row r="8" spans="1:7" x14ac:dyDescent="0.2">
      <c r="A8" s="11" t="s">
        <v>27</v>
      </c>
      <c r="B8" s="12"/>
      <c r="C8" s="12"/>
      <c r="D8" s="12"/>
      <c r="E8" s="12"/>
      <c r="F8" s="12">
        <v>15</v>
      </c>
      <c r="G8" s="12">
        <v>15</v>
      </c>
    </row>
    <row r="9" spans="1:7" x14ac:dyDescent="0.2">
      <c r="A9" s="11" t="s">
        <v>39</v>
      </c>
      <c r="B9" s="12"/>
      <c r="C9" s="12">
        <v>0</v>
      </c>
      <c r="D9" s="12">
        <v>10</v>
      </c>
      <c r="E9" s="12"/>
      <c r="F9" s="12">
        <v>0</v>
      </c>
      <c r="G9" s="12">
        <v>10</v>
      </c>
    </row>
    <row r="10" spans="1:7" x14ac:dyDescent="0.2">
      <c r="A10" s="11" t="s">
        <v>197</v>
      </c>
      <c r="B10" s="12">
        <v>10</v>
      </c>
      <c r="C10" s="12">
        <v>0</v>
      </c>
      <c r="D10" s="12">
        <v>10</v>
      </c>
      <c r="E10" s="12">
        <v>0</v>
      </c>
      <c r="F10" s="12">
        <v>15</v>
      </c>
      <c r="G10" s="12">
        <v>35</v>
      </c>
    </row>
    <row r="12" spans="1:7" x14ac:dyDescent="0.2">
      <c r="A12" s="14" t="s">
        <v>198</v>
      </c>
      <c r="B12" s="13" t="s">
        <v>33</v>
      </c>
      <c r="C12" s="13" t="s">
        <v>58</v>
      </c>
      <c r="D12" s="13" t="s">
        <v>38</v>
      </c>
      <c r="E12" s="13" t="s">
        <v>53</v>
      </c>
      <c r="F12" s="13" t="s">
        <v>26</v>
      </c>
      <c r="G12" s="14" t="s">
        <v>197</v>
      </c>
    </row>
    <row r="13" spans="1:7" x14ac:dyDescent="0.2">
      <c r="A13" s="15" t="s">
        <v>34</v>
      </c>
      <c r="B13" s="20">
        <f>B5/110</f>
        <v>0</v>
      </c>
      <c r="C13" s="20">
        <f t="shared" ref="C13:F13" si="0">C5/110</f>
        <v>0</v>
      </c>
      <c r="D13" s="20">
        <f t="shared" si="0"/>
        <v>0</v>
      </c>
      <c r="E13" s="20">
        <f t="shared" si="0"/>
        <v>0</v>
      </c>
      <c r="F13" s="20">
        <f t="shared" si="0"/>
        <v>0</v>
      </c>
      <c r="G13" s="16"/>
    </row>
    <row r="14" spans="1:7" x14ac:dyDescent="0.2">
      <c r="A14" s="15" t="s">
        <v>54</v>
      </c>
      <c r="B14" s="20">
        <f t="shared" ref="B14:F14" si="1">B6/110</f>
        <v>0</v>
      </c>
      <c r="C14" s="20">
        <f t="shared" si="1"/>
        <v>0</v>
      </c>
      <c r="D14" s="20">
        <f t="shared" si="1"/>
        <v>0</v>
      </c>
      <c r="E14" s="20">
        <f t="shared" si="1"/>
        <v>0</v>
      </c>
      <c r="F14" s="20">
        <f t="shared" si="1"/>
        <v>0</v>
      </c>
      <c r="G14" s="16"/>
    </row>
    <row r="15" spans="1:7" x14ac:dyDescent="0.2">
      <c r="A15" s="15" t="s">
        <v>43</v>
      </c>
      <c r="B15" s="20">
        <f t="shared" ref="B15:F15" si="2">B7/110</f>
        <v>9.0909090909090912E-2</v>
      </c>
      <c r="C15" s="20">
        <f t="shared" si="2"/>
        <v>0</v>
      </c>
      <c r="D15" s="20">
        <f t="shared" si="2"/>
        <v>0</v>
      </c>
      <c r="E15" s="20">
        <f t="shared" si="2"/>
        <v>0</v>
      </c>
      <c r="F15" s="20">
        <f t="shared" si="2"/>
        <v>0</v>
      </c>
      <c r="G15" s="16"/>
    </row>
    <row r="16" spans="1:7" x14ac:dyDescent="0.2">
      <c r="A16" s="15" t="s">
        <v>27</v>
      </c>
      <c r="B16" s="20">
        <f t="shared" ref="B16:F16" si="3">B8/110</f>
        <v>0</v>
      </c>
      <c r="C16" s="20">
        <f t="shared" si="3"/>
        <v>0</v>
      </c>
      <c r="D16" s="20">
        <f t="shared" si="3"/>
        <v>0</v>
      </c>
      <c r="E16" s="20">
        <f t="shared" si="3"/>
        <v>0</v>
      </c>
      <c r="F16" s="20">
        <f t="shared" si="3"/>
        <v>0.13636363636363635</v>
      </c>
      <c r="G16" s="16"/>
    </row>
    <row r="17" spans="1:7" ht="16" thickBot="1" x14ac:dyDescent="0.25">
      <c r="A17" s="15" t="s">
        <v>39</v>
      </c>
      <c r="B17" s="20">
        <f t="shared" ref="B17:F17" si="4">B9/110</f>
        <v>0</v>
      </c>
      <c r="C17" s="20">
        <f t="shared" si="4"/>
        <v>0</v>
      </c>
      <c r="D17" s="20">
        <f t="shared" si="4"/>
        <v>9.0909090909090912E-2</v>
      </c>
      <c r="E17" s="20">
        <f t="shared" si="4"/>
        <v>0</v>
      </c>
      <c r="F17" s="20">
        <f t="shared" si="4"/>
        <v>0</v>
      </c>
      <c r="G17" s="16"/>
    </row>
    <row r="18" spans="1:7" ht="16" thickTop="1" x14ac:dyDescent="0.2">
      <c r="A18" s="17" t="s">
        <v>197</v>
      </c>
      <c r="B18" s="18"/>
      <c r="C18" s="18"/>
      <c r="D18" s="18"/>
      <c r="E18" s="18"/>
      <c r="F18" s="18"/>
      <c r="G18" s="21">
        <f>SUM(B13:F17)</f>
        <v>0.31818181818181818</v>
      </c>
    </row>
    <row r="21" spans="1:7" x14ac:dyDescent="0.2">
      <c r="E21" s="23" t="s">
        <v>200</v>
      </c>
      <c r="F21" s="23"/>
      <c r="G21">
        <v>110</v>
      </c>
    </row>
  </sheetData>
  <mergeCells count="1"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p2.4.j.CTOPWSS</vt:lpstr>
      <vt:lpstr>Euristica</vt:lpstr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2017-11-03T08:51:10Z</dcterms:created>
  <dcterms:modified xsi:type="dcterms:W3CDTF">2017-11-18T07:55:33Z</dcterms:modified>
</cp:coreProperties>
</file>