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EUF_EUM" sheetId="1" state="visible" r:id="rId2"/>
    <sheet name="EUF_NEC" sheetId="2" state="visible" r:id="rId3"/>
    <sheet name="Wuppertal_Institut" sheetId="3" state="visible" r:id="rId4"/>
    <sheet name="Gesamtkoste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<sst xmlns="http://schemas.openxmlformats.org/spreadsheetml/2006/main" count="126" uniqueCount="38">
  <si>
    <t xml:space="preserve">Steigerungsfaktor pro Jahr</t>
  </si>
  <si>
    <t xml:space="preserve">Jahresgesamtkosten</t>
  </si>
  <si>
    <t xml:space="preserve">E14/ Stufe 3</t>
  </si>
  <si>
    <t xml:space="preserve">E13 / Stufe 3</t>
  </si>
  <si>
    <t xml:space="preserve">Euro/Stunde</t>
  </si>
  <si>
    <t xml:space="preserve">stud. Mitarbeiter</t>
  </si>
  <si>
    <t xml:space="preserve">Summen</t>
  </si>
  <si>
    <t xml:space="preserve">Monate</t>
  </si>
  <si>
    <t xml:space="preserve">Personalmittel</t>
  </si>
  <si>
    <t xml:space="preserve">Leitungsstelle</t>
  </si>
  <si>
    <t xml:space="preserve">Doktorandenstelle</t>
  </si>
  <si>
    <t xml:space="preserve">Stunden pro Monat</t>
  </si>
  <si>
    <t xml:space="preserve">Overhead</t>
  </si>
  <si>
    <t xml:space="preserve">20% auf WiMi-Stellen</t>
  </si>
  <si>
    <t xml:space="preserve">Reisemittel</t>
  </si>
  <si>
    <t xml:space="preserve">pro Person</t>
  </si>
  <si>
    <t xml:space="preserve">Personen</t>
  </si>
  <si>
    <t xml:space="preserve">Flensburg-Wuppertal + 1 Übernachtung</t>
  </si>
  <si>
    <t xml:space="preserve">Konferenz</t>
  </si>
  <si>
    <t xml:space="preserve">Öffentl. Workshops</t>
  </si>
  <si>
    <t xml:space="preserve">Sachmittel</t>
  </si>
  <si>
    <t xml:space="preserve">Computer + Sonstiges</t>
  </si>
  <si>
    <t xml:space="preserve">Open Access Veröffentlichungen</t>
  </si>
  <si>
    <t xml:space="preserve">Weiterbildung</t>
  </si>
  <si>
    <t xml:space="preserve">Kursgebühren, Summer Schools</t>
  </si>
  <si>
    <t xml:space="preserve">Gesamtausgaben</t>
  </si>
  <si>
    <t xml:space="preserve">SUMME pro JAHR</t>
  </si>
  <si>
    <t xml:space="preserve">Gesamtkosten für alle fünf Jahre pro Institut/Abteilung und Kostenkategorie</t>
  </si>
  <si>
    <t xml:space="preserve">EUF_EUM</t>
  </si>
  <si>
    <t xml:space="preserve">EUF_NEC</t>
  </si>
  <si>
    <t xml:space="preserve">Wuppertal_Institut</t>
  </si>
  <si>
    <t xml:space="preserve">Summe</t>
  </si>
  <si>
    <t xml:space="preserve">SUMME</t>
  </si>
  <si>
    <t xml:space="preserve">Gesamtkosten und Zuwendung pro Jahr und Institution</t>
  </si>
  <si>
    <t xml:space="preserve">EUF</t>
  </si>
  <si>
    <t xml:space="preserve">Förderquote:</t>
  </si>
  <si>
    <t xml:space="preserve">Kosten</t>
  </si>
  <si>
    <t xml:space="preserve">Zuwendung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</si>
</sst>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b val="true"/>
      <i val="true"/>
      <sz val="10"/>
      <name val="Arial"/>
      <family val="2"/>
    </font>
    <font>
      <b val="true"/>
      <i val="true"/>
      <u val="singl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CC3300"/>
        <bgColor rgb="FF99336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8" activeCellId="0" sqref="F18"/>
    </sheetView>
  </sheetViews>
  <sheetFormatPr defaultRowHeight="12.8"/>
  <cols>
    <col collapsed="false" hidden="false" max="1" min="1" style="0" width="33.9030612244898"/>
    <col collapsed="false" hidden="false" max="2" min="2" style="0" width="19.3112244897959"/>
    <col collapsed="false" hidden="false" max="3" min="3" style="0" width="20.8316326530612"/>
    <col collapsed="false" hidden="false" max="9" min="4" style="0" width="11.5204081632653"/>
    <col collapsed="false" hidden="false" max="10" min="10" style="0" width="3.60714285714286"/>
    <col collapsed="false" hidden="false" max="11" min="11" style="0" width="12.9132653061225"/>
    <col collapsed="false" hidden="false" max="12" min="12" style="1" width="16.4336734693878"/>
    <col collapsed="false" hidden="false" max="1025" min="13" style="0" width="11.5204081632653"/>
  </cols>
  <sheetData>
    <row r="1" customFormat="false" ht="12.8" hidden="false" customHeight="false" outlineLevel="0" collapsed="false">
      <c r="D1" s="2" t="n">
        <v>2019</v>
      </c>
      <c r="E1" s="2" t="n">
        <v>2020</v>
      </c>
      <c r="F1" s="2" t="n">
        <v>2021</v>
      </c>
      <c r="G1" s="2" t="n">
        <v>2022</v>
      </c>
      <c r="H1" s="2" t="n">
        <v>2023</v>
      </c>
      <c r="I1" s="2" t="n">
        <v>2024</v>
      </c>
      <c r="J1" s="2"/>
    </row>
    <row r="3" customFormat="false" ht="12.8" hidden="false" customHeight="false" outlineLevel="0" collapsed="false">
      <c r="A3" s="3" t="s">
        <v>0</v>
      </c>
      <c r="B3" s="3" t="s">
        <v>1</v>
      </c>
      <c r="C3" s="3" t="s">
        <v>2</v>
      </c>
      <c r="D3" s="4" t="n">
        <v>75335.571480404</v>
      </c>
      <c r="E3" s="4" t="n">
        <f aca="false">D3*A4</f>
        <v>77093.0109395114</v>
      </c>
      <c r="F3" s="4" t="n">
        <f aca="false">E3*A4</f>
        <v>78891.4482087069</v>
      </c>
      <c r="G3" s="4" t="n">
        <f aca="false">F3*A4</f>
        <v>80731.8396910251</v>
      </c>
      <c r="H3" s="4" t="n">
        <f aca="false">G3*A4</f>
        <v>82615.1641006135</v>
      </c>
      <c r="I3" s="4" t="n">
        <f aca="false">H3*A4</f>
        <v>84542.4229832095</v>
      </c>
    </row>
    <row r="4" customFormat="false" ht="12.8" hidden="false" customHeight="false" outlineLevel="0" collapsed="false">
      <c r="A4" s="5" t="n">
        <f aca="false">65800/64300</f>
        <v>1.02332814930016</v>
      </c>
      <c r="B4" s="3" t="s">
        <v>1</v>
      </c>
      <c r="C4" s="3" t="s">
        <v>3</v>
      </c>
      <c r="D4" s="4" t="n">
        <v>70513.2376018575</v>
      </c>
      <c r="E4" s="4" t="n">
        <f aca="false">D4*A4</f>
        <v>72158.180936271</v>
      </c>
      <c r="F4" s="4" t="n">
        <f aca="false">E4*A4</f>
        <v>73841.4977543799</v>
      </c>
      <c r="G4" s="4" t="n">
        <f aca="false">F4*A4</f>
        <v>75564.0832385412</v>
      </c>
      <c r="H4" s="4" t="n">
        <f aca="false">G4*A4</f>
        <v>77326.8534540593</v>
      </c>
      <c r="I4" s="4" t="n">
        <f aca="false">H4*A4</f>
        <v>79130.7458363468</v>
      </c>
    </row>
    <row r="5" customFormat="false" ht="12.8" hidden="false" customHeight="false" outlineLevel="0" collapsed="false">
      <c r="B5" s="0" t="s">
        <v>4</v>
      </c>
      <c r="C5" s="0" t="s">
        <v>5</v>
      </c>
      <c r="D5" s="6" t="n">
        <v>16</v>
      </c>
      <c r="E5" s="6" t="n">
        <f aca="false">D5*A4</f>
        <v>16.3732503888025</v>
      </c>
      <c r="F5" s="6" t="n">
        <f aca="false">E5*A4</f>
        <v>16.7552080184013</v>
      </c>
      <c r="G5" s="6" t="n">
        <f aca="false">F5*A4</f>
        <v>17.1460760126097</v>
      </c>
      <c r="H5" s="6" t="n">
        <f aca="false">G5*A4</f>
        <v>17.5460622337437</v>
      </c>
      <c r="I5" s="6" t="n">
        <f aca="false">H5*A4</f>
        <v>17.9553793931623</v>
      </c>
      <c r="K5" s="2" t="s">
        <v>6</v>
      </c>
    </row>
    <row r="6" customFormat="false" ht="12.8" hidden="false" customHeight="false" outlineLevel="0" collapsed="false">
      <c r="D6" s="6"/>
      <c r="E6" s="6"/>
      <c r="F6" s="6"/>
      <c r="G6" s="6"/>
      <c r="H6" s="6"/>
      <c r="I6" s="6"/>
      <c r="K6" s="2"/>
    </row>
    <row r="7" customFormat="false" ht="12.8" hidden="false" customHeight="false" outlineLevel="0" collapsed="false">
      <c r="A7" s="0" t="s">
        <v>7</v>
      </c>
      <c r="D7" s="6" t="n">
        <v>8</v>
      </c>
      <c r="E7" s="6" t="n">
        <v>12</v>
      </c>
      <c r="F7" s="6" t="n">
        <v>12</v>
      </c>
      <c r="G7" s="6" t="n">
        <v>12</v>
      </c>
      <c r="H7" s="6" t="n">
        <v>12</v>
      </c>
      <c r="I7" s="6" t="n">
        <v>4</v>
      </c>
      <c r="K7" s="2"/>
    </row>
    <row r="8" customFormat="false" ht="12.8" hidden="false" customHeight="false" outlineLevel="0" collapsed="false">
      <c r="D8" s="6"/>
      <c r="E8" s="6"/>
      <c r="F8" s="6"/>
      <c r="G8" s="6"/>
      <c r="H8" s="6"/>
      <c r="I8" s="6"/>
      <c r="K8" s="2"/>
    </row>
    <row r="9" customFormat="false" ht="12.8" hidden="false" customHeight="false" outlineLevel="0" collapsed="false">
      <c r="A9" s="2" t="s">
        <v>8</v>
      </c>
      <c r="D9" s="6"/>
      <c r="E9" s="6"/>
      <c r="F9" s="6"/>
      <c r="G9" s="6"/>
      <c r="H9" s="6"/>
      <c r="I9" s="6"/>
      <c r="K9" s="2"/>
    </row>
    <row r="10" customFormat="false" ht="12.8" hidden="false" customHeight="false" outlineLevel="0" collapsed="false">
      <c r="A10" s="0" t="s">
        <v>9</v>
      </c>
      <c r="B10" s="0" t="n">
        <v>0.75</v>
      </c>
      <c r="C10" s="0" t="s">
        <v>2</v>
      </c>
      <c r="D10" s="7" t="n">
        <f aca="false">$B$10*D3/12*D7</f>
        <v>37667.785740202</v>
      </c>
      <c r="E10" s="8" t="n">
        <f aca="false">$B$10*E3/12*E7</f>
        <v>57819.7582046336</v>
      </c>
      <c r="F10" s="8" t="n">
        <f aca="false">$B$10*F3/12*F7</f>
        <v>59168.5861565301</v>
      </c>
      <c r="G10" s="8" t="n">
        <f aca="false">$B$10*G3/12*G7</f>
        <v>60548.8797682688</v>
      </c>
      <c r="H10" s="8" t="n">
        <f aca="false">$B$10*H3/12*H7</f>
        <v>61961.3730754601</v>
      </c>
      <c r="I10" s="8" t="n">
        <f aca="false">$B$10*I3/12*I7</f>
        <v>21135.6057458024</v>
      </c>
      <c r="J10" s="9"/>
      <c r="K10" s="10" t="n">
        <f aca="false">SUM(D10:I10)</f>
        <v>298301.988690897</v>
      </c>
      <c r="L10" s="11"/>
    </row>
    <row r="11" customFormat="false" ht="12.8" hidden="false" customHeight="false" outlineLevel="0" collapsed="false">
      <c r="A11" s="0" t="s">
        <v>10</v>
      </c>
      <c r="B11" s="0" t="n">
        <v>0.5</v>
      </c>
      <c r="C11" s="0" t="s">
        <v>3</v>
      </c>
      <c r="D11" s="12" t="n">
        <f aca="false">$B$11*D4/12*D7</f>
        <v>23504.4125339525</v>
      </c>
      <c r="E11" s="6" t="n">
        <f aca="false">$B$11*E4/12*E7</f>
        <v>36079.0904681355</v>
      </c>
      <c r="F11" s="6" t="n">
        <f aca="false">$B$11*F4/12*F7</f>
        <v>36920.74887719</v>
      </c>
      <c r="G11" s="6" t="n">
        <f aca="false">$B$11*G4/12*G7</f>
        <v>37782.0416192706</v>
      </c>
      <c r="H11" s="6" t="n">
        <f aca="false">$B$11*H4/12*H7</f>
        <v>38663.4267270296</v>
      </c>
      <c r="I11" s="6" t="n">
        <f aca="false">$B$11*I4/12*I7</f>
        <v>13188.4576393911</v>
      </c>
      <c r="K11" s="13" t="n">
        <f aca="false">SUM(D11:I11)</f>
        <v>186138.177864969</v>
      </c>
      <c r="L11" s="14"/>
    </row>
    <row r="12" customFormat="false" ht="12.8" hidden="false" customHeight="false" outlineLevel="0" collapsed="false">
      <c r="A12" s="0" t="s">
        <v>5</v>
      </c>
      <c r="B12" s="0" t="n">
        <v>80</v>
      </c>
      <c r="C12" s="0" t="s">
        <v>11</v>
      </c>
      <c r="D12" s="15" t="n">
        <f aca="false">D5*D7*$B$12</f>
        <v>10240</v>
      </c>
      <c r="E12" s="16" t="n">
        <f aca="false">E5*E7*$B$12</f>
        <v>15718.3203732504</v>
      </c>
      <c r="F12" s="16" t="n">
        <f aca="false">F5*F7*$B$12</f>
        <v>16084.9996976653</v>
      </c>
      <c r="G12" s="16" t="n">
        <f aca="false">G5*G7*$B$12</f>
        <v>16460.2329721053</v>
      </c>
      <c r="H12" s="16" t="n">
        <f aca="false">H5*H7*$B$12</f>
        <v>16844.219744394</v>
      </c>
      <c r="I12" s="16" t="n">
        <f aca="false">I5*I7*$B$12</f>
        <v>5745.72140581194</v>
      </c>
      <c r="K12" s="13" t="n">
        <f aca="false">SUM(D12:I12)</f>
        <v>81093.4941932269</v>
      </c>
      <c r="L12" s="14"/>
    </row>
    <row r="13" customFormat="false" ht="12.8" hidden="false" customHeight="false" outlineLevel="0" collapsed="false">
      <c r="A13" s="0" t="s">
        <v>12</v>
      </c>
      <c r="B13" s="0" t="n">
        <v>0.2</v>
      </c>
      <c r="C13" s="0" t="s">
        <v>13</v>
      </c>
      <c r="D13" s="12" t="n">
        <f aca="false">$B$13*SUM(D10:D12)</f>
        <v>14282.4396548309</v>
      </c>
      <c r="E13" s="6" t="n">
        <f aca="false">$B$13*SUM(E10:E12)</f>
        <v>21923.4338092039</v>
      </c>
      <c r="F13" s="6" t="n">
        <f aca="false">$B$13*SUM(F10:F12)</f>
        <v>22434.8669462771</v>
      </c>
      <c r="G13" s="6" t="n">
        <f aca="false">$B$13*SUM(G10:G12)</f>
        <v>22958.2308719289</v>
      </c>
      <c r="H13" s="6" t="n">
        <f aca="false">$B$13*SUM(H10:H12)</f>
        <v>23493.8039093768</v>
      </c>
      <c r="I13" s="6" t="n">
        <f aca="false">$B$13*SUM(I10:I12)</f>
        <v>8013.95695820109</v>
      </c>
      <c r="K13" s="13" t="n">
        <f aca="false">SUM(D13:I13)</f>
        <v>113106.732149819</v>
      </c>
      <c r="L13" s="17" t="s">
        <v>8</v>
      </c>
    </row>
    <row r="14" customFormat="false" ht="12.8" hidden="false" customHeight="false" outlineLevel="0" collapsed="false">
      <c r="D14" s="12"/>
      <c r="E14" s="6"/>
      <c r="F14" s="6"/>
      <c r="G14" s="6"/>
      <c r="H14" s="6"/>
      <c r="I14" s="6"/>
      <c r="K14" s="6"/>
      <c r="L14" s="18" t="n">
        <f aca="false">SUM(K10:K13)</f>
        <v>678640.392898912</v>
      </c>
    </row>
    <row r="15" customFormat="false" ht="12.8" hidden="false" customHeight="false" outlineLevel="0" collapsed="false">
      <c r="A15" s="2" t="s">
        <v>14</v>
      </c>
      <c r="B15" s="0" t="s">
        <v>15</v>
      </c>
      <c r="C15" s="0" t="s">
        <v>16</v>
      </c>
      <c r="D15" s="12"/>
      <c r="E15" s="6"/>
      <c r="F15" s="6"/>
      <c r="G15" s="6"/>
      <c r="H15" s="6"/>
      <c r="I15" s="6"/>
      <c r="K15" s="13"/>
      <c r="L15" s="17"/>
    </row>
    <row r="16" customFormat="false" ht="12.8" hidden="false" customHeight="false" outlineLevel="0" collapsed="false">
      <c r="A16" s="0" t="s">
        <v>17</v>
      </c>
      <c r="B16" s="0" t="n">
        <v>500</v>
      </c>
      <c r="C16" s="0" t="n">
        <v>2</v>
      </c>
      <c r="D16" s="12" t="n">
        <f aca="false">$B$16*$C$16*2</f>
        <v>2000</v>
      </c>
      <c r="E16" s="6" t="n">
        <f aca="false">$B$16*$C$16*2</f>
        <v>2000</v>
      </c>
      <c r="F16" s="6" t="n">
        <f aca="false">$B$16*$C$16*2</f>
        <v>2000</v>
      </c>
      <c r="G16" s="6" t="n">
        <f aca="false">$B$16*$C$16*2</f>
        <v>2000</v>
      </c>
      <c r="H16" s="6" t="n">
        <f aca="false">$B$16*$C$16*2</f>
        <v>2000</v>
      </c>
      <c r="I16" s="6" t="n">
        <f aca="false">$B$16*$C$16*1</f>
        <v>1000</v>
      </c>
      <c r="K16" s="13" t="n">
        <f aca="false">SUM(D16:I16)</f>
        <v>11000</v>
      </c>
      <c r="L16" s="17"/>
    </row>
    <row r="17" customFormat="false" ht="12.8" hidden="false" customHeight="false" outlineLevel="0" collapsed="false">
      <c r="A17" s="0" t="s">
        <v>18</v>
      </c>
      <c r="B17" s="0" t="n">
        <v>750</v>
      </c>
      <c r="C17" s="0" t="n">
        <v>2</v>
      </c>
      <c r="D17" s="12" t="n">
        <f aca="false">$B$17*$C$17*0</f>
        <v>0</v>
      </c>
      <c r="E17" s="6" t="n">
        <f aca="false">$B$17*$C$17*1</f>
        <v>1500</v>
      </c>
      <c r="F17" s="6" t="n">
        <f aca="false">$B$17*$C$17*1</f>
        <v>1500</v>
      </c>
      <c r="G17" s="6" t="n">
        <f aca="false">$B$17*$C$17*1</f>
        <v>1500</v>
      </c>
      <c r="H17" s="6" t="n">
        <f aca="false">$B$17*$C$17*1</f>
        <v>1500</v>
      </c>
      <c r="I17" s="6" t="n">
        <f aca="false">$B$17*$C$17*0</f>
        <v>0</v>
      </c>
      <c r="K17" s="13" t="n">
        <f aca="false">SUM(D17:I17)</f>
        <v>6000</v>
      </c>
      <c r="L17" s="17"/>
    </row>
    <row r="18" customFormat="false" ht="12.8" hidden="false" customHeight="false" outlineLevel="0" collapsed="false">
      <c r="A18" s="0" t="s">
        <v>19</v>
      </c>
      <c r="B18" s="0" t="n">
        <v>500</v>
      </c>
      <c r="C18" s="0" t="n">
        <v>2</v>
      </c>
      <c r="D18" s="12" t="n">
        <f aca="false">$B$18*$C$18*0</f>
        <v>0</v>
      </c>
      <c r="E18" s="6" t="n">
        <f aca="false">$B$18*$C$18*0</f>
        <v>0</v>
      </c>
      <c r="F18" s="6" t="n">
        <f aca="false">$B$18*$C$18*1</f>
        <v>1000</v>
      </c>
      <c r="G18" s="6" t="n">
        <f aca="false">$B$18*$C$18*1</f>
        <v>1000</v>
      </c>
      <c r="H18" s="6" t="n">
        <f aca="false">$B$18*$C$18*1</f>
        <v>1000</v>
      </c>
      <c r="I18" s="6" t="n">
        <f aca="false">$B$18*$C$18*0</f>
        <v>0</v>
      </c>
      <c r="K18" s="13" t="n">
        <f aca="false">SUM(D18:I18)</f>
        <v>3000</v>
      </c>
      <c r="L18" s="17" t="s">
        <v>14</v>
      </c>
    </row>
    <row r="19" customFormat="false" ht="12.8" hidden="false" customHeight="false" outlineLevel="0" collapsed="false">
      <c r="D19" s="12"/>
      <c r="E19" s="6"/>
      <c r="F19" s="6"/>
      <c r="G19" s="6"/>
      <c r="H19" s="6"/>
      <c r="I19" s="6"/>
      <c r="K19" s="13"/>
      <c r="L19" s="18" t="n">
        <f aca="false">SUM(K16:K18)</f>
        <v>20000</v>
      </c>
    </row>
    <row r="20" customFormat="false" ht="12.8" hidden="false" customHeight="false" outlineLevel="0" collapsed="false">
      <c r="A20" s="2" t="s">
        <v>20</v>
      </c>
      <c r="D20" s="12"/>
      <c r="E20" s="6"/>
      <c r="F20" s="6"/>
      <c r="G20" s="6"/>
      <c r="H20" s="6"/>
      <c r="I20" s="6"/>
      <c r="K20" s="13"/>
      <c r="L20" s="17"/>
    </row>
    <row r="21" customFormat="false" ht="12.8" hidden="false" customHeight="false" outlineLevel="0" collapsed="false">
      <c r="A21" s="19" t="s">
        <v>21</v>
      </c>
      <c r="D21" s="12" t="n">
        <v>5000</v>
      </c>
      <c r="E21" s="6" t="n">
        <v>1000</v>
      </c>
      <c r="F21" s="6" t="n">
        <v>1000</v>
      </c>
      <c r="G21" s="6" t="n">
        <v>1000</v>
      </c>
      <c r="H21" s="6" t="n">
        <v>1000</v>
      </c>
      <c r="I21" s="6" t="n">
        <v>2000</v>
      </c>
      <c r="K21" s="13" t="n">
        <f aca="false">SUM(D21:I21)</f>
        <v>11000</v>
      </c>
      <c r="L21" s="17"/>
    </row>
    <row r="22" customFormat="false" ht="12.8" hidden="false" customHeight="false" outlineLevel="0" collapsed="false">
      <c r="A22" s="19" t="s">
        <v>22</v>
      </c>
      <c r="D22" s="12" t="n">
        <v>0</v>
      </c>
      <c r="E22" s="6" t="n">
        <v>2000</v>
      </c>
      <c r="F22" s="6" t="n">
        <v>2000</v>
      </c>
      <c r="G22" s="6" t="n">
        <v>2000</v>
      </c>
      <c r="H22" s="6" t="n">
        <v>2000</v>
      </c>
      <c r="I22" s="6" t="n">
        <v>3000</v>
      </c>
      <c r="K22" s="13" t="n">
        <f aca="false">SUM(D22:I22)</f>
        <v>11000</v>
      </c>
      <c r="L22" s="17" t="s">
        <v>20</v>
      </c>
    </row>
    <row r="23" customFormat="false" ht="12.8" hidden="false" customHeight="false" outlineLevel="0" collapsed="false">
      <c r="A23" s="19"/>
      <c r="D23" s="12"/>
      <c r="E23" s="6"/>
      <c r="F23" s="6"/>
      <c r="G23" s="6"/>
      <c r="H23" s="6"/>
      <c r="I23" s="6"/>
      <c r="K23" s="13"/>
      <c r="L23" s="18" t="n">
        <f aca="false">SUM(K21:K22)</f>
        <v>22000</v>
      </c>
    </row>
    <row r="24" customFormat="false" ht="12.8" hidden="false" customHeight="false" outlineLevel="0" collapsed="false">
      <c r="A24" s="2" t="s">
        <v>23</v>
      </c>
      <c r="D24" s="12"/>
      <c r="E24" s="6"/>
      <c r="F24" s="6"/>
      <c r="G24" s="6"/>
      <c r="H24" s="6"/>
      <c r="I24" s="6"/>
      <c r="K24" s="13"/>
      <c r="L24" s="17"/>
    </row>
    <row r="25" customFormat="false" ht="12.8" hidden="false" customHeight="false" outlineLevel="0" collapsed="false">
      <c r="A25" s="0" t="s">
        <v>24</v>
      </c>
      <c r="D25" s="12" t="n">
        <v>1000</v>
      </c>
      <c r="E25" s="6" t="n">
        <v>4000</v>
      </c>
      <c r="F25" s="6" t="n">
        <v>4000</v>
      </c>
      <c r="G25" s="6" t="n">
        <v>4000</v>
      </c>
      <c r="H25" s="6" t="n">
        <v>4000</v>
      </c>
      <c r="I25" s="6" t="n">
        <v>1000</v>
      </c>
      <c r="K25" s="13" t="n">
        <f aca="false">SUM(D25:I25)</f>
        <v>18000</v>
      </c>
      <c r="L25" s="17" t="s">
        <v>23</v>
      </c>
    </row>
    <row r="26" customFormat="false" ht="12.8" hidden="false" customHeight="false" outlineLevel="0" collapsed="false">
      <c r="D26" s="12"/>
      <c r="E26" s="6"/>
      <c r="F26" s="6"/>
      <c r="G26" s="6"/>
      <c r="H26" s="6"/>
      <c r="I26" s="6"/>
      <c r="K26" s="20"/>
      <c r="L26" s="18" t="n">
        <f aca="false">SUM(K25)</f>
        <v>18000</v>
      </c>
    </row>
    <row r="27" customFormat="false" ht="12.8" hidden="false" customHeight="false" outlineLevel="0" collapsed="false">
      <c r="D27" s="12"/>
      <c r="E27" s="6"/>
      <c r="F27" s="6"/>
      <c r="G27" s="6"/>
      <c r="H27" s="6"/>
      <c r="I27" s="6"/>
      <c r="K27" s="20"/>
      <c r="L27" s="21"/>
    </row>
    <row r="28" customFormat="false" ht="12.8" hidden="false" customHeight="false" outlineLevel="0" collapsed="false">
      <c r="D28" s="12"/>
      <c r="E28" s="6"/>
      <c r="F28" s="6"/>
      <c r="G28" s="6"/>
      <c r="H28" s="6"/>
      <c r="I28" s="6"/>
      <c r="K28" s="20"/>
      <c r="L28" s="17" t="s">
        <v>25</v>
      </c>
    </row>
    <row r="29" customFormat="false" ht="12.8" hidden="false" customHeight="false" outlineLevel="0" collapsed="false">
      <c r="C29" s="22" t="s">
        <v>26</v>
      </c>
      <c r="D29" s="23" t="n">
        <f aca="false">SUM(D10:D25)</f>
        <v>93694.6379289854</v>
      </c>
      <c r="E29" s="24" t="n">
        <f aca="false">SUM(E10:E25)</f>
        <v>142040.602855223</v>
      </c>
      <c r="F29" s="24" t="n">
        <f aca="false">SUM(F10:F25)</f>
        <v>146109.201677662</v>
      </c>
      <c r="G29" s="24" t="n">
        <f aca="false">SUM(G10:G25)</f>
        <v>149249.385231574</v>
      </c>
      <c r="H29" s="24" t="n">
        <f aca="false">SUM(H10:H25)</f>
        <v>152462.823456261</v>
      </c>
      <c r="I29" s="24" t="n">
        <f aca="false">SUM(I10:I25)</f>
        <v>55083.7417492066</v>
      </c>
      <c r="J29" s="25"/>
      <c r="K29" s="25"/>
      <c r="L29" s="26" t="n">
        <f aca="false">SUM(K10:K25)</f>
        <v>738640.392898912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windowProtection="false" showFormulas="false" showGridLines="true" showRowColHeaders="true" showZeros="true" rightToLeft="false" tabSelected="false" showOutlineSymbols="true" defaultGridColor="true" view="normal" topLeftCell="C9" colorId="64" zoomScale="100" zoomScaleNormal="100" zoomScalePageLayoutView="100" workbookViewId="0">
      <selection pane="topLeft" activeCell="C34" activeCellId="0" sqref="C34"/>
    </sheetView>
  </sheetViews>
  <sheetFormatPr defaultRowHeight="12.8"/>
  <cols>
    <col collapsed="false" hidden="false" max="1" min="1" style="0" width="33.9030612244898"/>
    <col collapsed="false" hidden="false" max="2" min="2" style="0" width="19.3112244897959"/>
    <col collapsed="false" hidden="false" max="3" min="3" style="0" width="20.8316326530612"/>
    <col collapsed="false" hidden="false" max="9" min="4" style="0" width="11.5204081632653"/>
    <col collapsed="false" hidden="false" max="10" min="10" style="0" width="3.60714285714286"/>
    <col collapsed="false" hidden="false" max="11" min="11" style="0" width="12.9132653061225"/>
    <col collapsed="false" hidden="false" max="12" min="12" style="1" width="16.4336734693878"/>
    <col collapsed="false" hidden="false" max="1025" min="13" style="0" width="11.5204081632653"/>
  </cols>
  <sheetData>
    <row r="1" customFormat="false" ht="12.8" hidden="false" customHeight="false" outlineLevel="0" collapsed="false">
      <c r="D1" s="2" t="n">
        <v>2019</v>
      </c>
      <c r="E1" s="2" t="n">
        <v>2020</v>
      </c>
      <c r="F1" s="2" t="n">
        <v>2021</v>
      </c>
      <c r="G1" s="2" t="n">
        <v>2022</v>
      </c>
      <c r="H1" s="2" t="n">
        <v>2023</v>
      </c>
      <c r="I1" s="2" t="n">
        <v>2024</v>
      </c>
      <c r="J1" s="2"/>
    </row>
    <row r="3" customFormat="false" ht="12.8" hidden="false" customHeight="false" outlineLevel="0" collapsed="false">
      <c r="A3" s="3" t="s">
        <v>0</v>
      </c>
      <c r="B3" s="3" t="s">
        <v>1</v>
      </c>
      <c r="C3" s="3" t="s">
        <v>2</v>
      </c>
      <c r="D3" s="4" t="n">
        <v>75335.571480404</v>
      </c>
      <c r="E3" s="4" t="n">
        <f aca="false">D3*A4</f>
        <v>77093.0109395114</v>
      </c>
      <c r="F3" s="4" t="n">
        <f aca="false">E3*A4</f>
        <v>78891.4482087069</v>
      </c>
      <c r="G3" s="4" t="n">
        <f aca="false">F3*A4</f>
        <v>80731.8396910251</v>
      </c>
      <c r="H3" s="4" t="n">
        <f aca="false">G3*A4</f>
        <v>82615.1641006135</v>
      </c>
      <c r="I3" s="4" t="n">
        <f aca="false">H3*A4</f>
        <v>84542.4229832095</v>
      </c>
    </row>
    <row r="4" customFormat="false" ht="12.8" hidden="false" customHeight="false" outlineLevel="0" collapsed="false">
      <c r="A4" s="5" t="n">
        <f aca="false">65800/64300</f>
        <v>1.02332814930016</v>
      </c>
      <c r="B4" s="3" t="s">
        <v>1</v>
      </c>
      <c r="C4" s="3" t="s">
        <v>3</v>
      </c>
      <c r="D4" s="4" t="n">
        <v>70513.2376018575</v>
      </c>
      <c r="E4" s="4" t="n">
        <f aca="false">D4*A4</f>
        <v>72158.180936271</v>
      </c>
      <c r="F4" s="4" t="n">
        <f aca="false">E4*A4</f>
        <v>73841.4977543799</v>
      </c>
      <c r="G4" s="4" t="n">
        <f aca="false">F4*A4</f>
        <v>75564.0832385412</v>
      </c>
      <c r="H4" s="4" t="n">
        <f aca="false">G4*A4</f>
        <v>77326.8534540593</v>
      </c>
      <c r="I4" s="4" t="n">
        <f aca="false">H4*A4</f>
        <v>79130.7458363468</v>
      </c>
    </row>
    <row r="5" customFormat="false" ht="12.8" hidden="false" customHeight="false" outlineLevel="0" collapsed="false">
      <c r="B5" s="0" t="s">
        <v>4</v>
      </c>
      <c r="C5" s="0" t="s">
        <v>5</v>
      </c>
      <c r="D5" s="6" t="n">
        <v>16</v>
      </c>
      <c r="E5" s="6" t="n">
        <f aca="false">D5*A4</f>
        <v>16.3732503888025</v>
      </c>
      <c r="F5" s="6" t="n">
        <f aca="false">E5*A4</f>
        <v>16.7552080184013</v>
      </c>
      <c r="G5" s="6" t="n">
        <f aca="false">F5*A4</f>
        <v>17.1460760126097</v>
      </c>
      <c r="H5" s="6" t="n">
        <f aca="false">G5*A4</f>
        <v>17.5460622337437</v>
      </c>
      <c r="I5" s="6" t="n">
        <f aca="false">H5*A4</f>
        <v>17.9553793931623</v>
      </c>
      <c r="K5" s="2" t="s">
        <v>6</v>
      </c>
    </row>
    <row r="6" customFormat="false" ht="12.8" hidden="false" customHeight="false" outlineLevel="0" collapsed="false">
      <c r="D6" s="6"/>
      <c r="E6" s="6"/>
      <c r="F6" s="6"/>
      <c r="G6" s="6"/>
      <c r="H6" s="6"/>
      <c r="I6" s="6"/>
      <c r="K6" s="2"/>
    </row>
    <row r="7" customFormat="false" ht="12.8" hidden="false" customHeight="false" outlineLevel="0" collapsed="false">
      <c r="A7" s="0" t="s">
        <v>7</v>
      </c>
      <c r="D7" s="6" t="n">
        <v>8</v>
      </c>
      <c r="E7" s="6" t="n">
        <v>12</v>
      </c>
      <c r="F7" s="6" t="n">
        <v>12</v>
      </c>
      <c r="G7" s="6" t="n">
        <v>12</v>
      </c>
      <c r="H7" s="6" t="n">
        <v>12</v>
      </c>
      <c r="I7" s="6" t="n">
        <v>4</v>
      </c>
      <c r="K7" s="2"/>
    </row>
    <row r="8" customFormat="false" ht="12.8" hidden="false" customHeight="false" outlineLevel="0" collapsed="false">
      <c r="D8" s="6"/>
      <c r="E8" s="6"/>
      <c r="F8" s="6"/>
      <c r="G8" s="6"/>
      <c r="H8" s="6"/>
      <c r="I8" s="6"/>
      <c r="K8" s="2"/>
    </row>
    <row r="9" customFormat="false" ht="12.8" hidden="false" customHeight="false" outlineLevel="0" collapsed="false">
      <c r="A9" s="2" t="s">
        <v>8</v>
      </c>
      <c r="D9" s="6"/>
      <c r="E9" s="6"/>
      <c r="F9" s="6"/>
      <c r="G9" s="6"/>
      <c r="H9" s="6"/>
      <c r="I9" s="6"/>
      <c r="K9" s="2"/>
    </row>
    <row r="10" customFormat="false" ht="12.8" hidden="false" customHeight="false" outlineLevel="0" collapsed="false">
      <c r="A10" s="0" t="s">
        <v>9</v>
      </c>
      <c r="B10" s="0" t="n">
        <v>0</v>
      </c>
      <c r="C10" s="0" t="s">
        <v>2</v>
      </c>
      <c r="D10" s="7" t="n">
        <f aca="false">$B$10*D3/12*D7</f>
        <v>0</v>
      </c>
      <c r="E10" s="8" t="n">
        <f aca="false">$B$10*E3/12*E7</f>
        <v>0</v>
      </c>
      <c r="F10" s="8" t="n">
        <f aca="false">$B$10*F3/12*F7</f>
        <v>0</v>
      </c>
      <c r="G10" s="8" t="n">
        <f aca="false">$B$10*G3/12*G7</f>
        <v>0</v>
      </c>
      <c r="H10" s="8" t="n">
        <f aca="false">$B$10*H3/12*H7</f>
        <v>0</v>
      </c>
      <c r="I10" s="8" t="n">
        <f aca="false">$B$10*I3/12*I7</f>
        <v>0</v>
      </c>
      <c r="J10" s="9"/>
      <c r="K10" s="10" t="n">
        <f aca="false">SUM(D10:I10)</f>
        <v>0</v>
      </c>
      <c r="L10" s="11"/>
    </row>
    <row r="11" customFormat="false" ht="12.8" hidden="false" customHeight="false" outlineLevel="0" collapsed="false">
      <c r="A11" s="0" t="s">
        <v>10</v>
      </c>
      <c r="B11" s="0" t="n">
        <v>1</v>
      </c>
      <c r="C11" s="0" t="s">
        <v>3</v>
      </c>
      <c r="D11" s="12" t="n">
        <f aca="false">$B$11*D4/12*D7</f>
        <v>47008.825067905</v>
      </c>
      <c r="E11" s="6" t="n">
        <f aca="false">$B$11*E4/12*E7</f>
        <v>72158.180936271</v>
      </c>
      <c r="F11" s="6" t="n">
        <f aca="false">$B$11*F4/12*F7</f>
        <v>73841.4977543799</v>
      </c>
      <c r="G11" s="6" t="n">
        <f aca="false">$B$11*G4/12*G7</f>
        <v>75564.0832385412</v>
      </c>
      <c r="H11" s="6" t="n">
        <f aca="false">$B$11*H4/12*H7</f>
        <v>77326.8534540593</v>
      </c>
      <c r="I11" s="6" t="n">
        <f aca="false">$B$11*I4/12*I7</f>
        <v>26376.9152787823</v>
      </c>
      <c r="K11" s="13" t="n">
        <f aca="false">SUM(D11:I11)</f>
        <v>372276.355729939</v>
      </c>
      <c r="L11" s="14"/>
    </row>
    <row r="12" customFormat="false" ht="12.8" hidden="false" customHeight="false" outlineLevel="0" collapsed="false">
      <c r="A12" s="0" t="s">
        <v>5</v>
      </c>
      <c r="B12" s="0" t="n">
        <v>80</v>
      </c>
      <c r="C12" s="0" t="s">
        <v>11</v>
      </c>
      <c r="D12" s="15" t="n">
        <f aca="false">D5*D7*$B$12</f>
        <v>10240</v>
      </c>
      <c r="E12" s="16" t="n">
        <f aca="false">E5*E7*$B$12</f>
        <v>15718.3203732504</v>
      </c>
      <c r="F12" s="16" t="n">
        <f aca="false">F5*F7*$B$12</f>
        <v>16084.9996976653</v>
      </c>
      <c r="G12" s="16" t="n">
        <f aca="false">G5*G7*$B$12</f>
        <v>16460.2329721053</v>
      </c>
      <c r="H12" s="16" t="n">
        <f aca="false">H5*H7*$B$12</f>
        <v>16844.219744394</v>
      </c>
      <c r="I12" s="16" t="n">
        <f aca="false">I5*I7*$B$12</f>
        <v>5745.72140581194</v>
      </c>
      <c r="K12" s="13" t="n">
        <f aca="false">SUM(D12:I12)</f>
        <v>81093.4941932269</v>
      </c>
      <c r="L12" s="14"/>
    </row>
    <row r="13" customFormat="false" ht="12.8" hidden="false" customHeight="false" outlineLevel="0" collapsed="false">
      <c r="A13" s="0" t="s">
        <v>12</v>
      </c>
      <c r="B13" s="0" t="n">
        <v>0.2</v>
      </c>
      <c r="C13" s="0" t="s">
        <v>13</v>
      </c>
      <c r="D13" s="12" t="n">
        <f aca="false">$B$13*SUM(D10:D12)</f>
        <v>11449.765013581</v>
      </c>
      <c r="E13" s="6" t="n">
        <f aca="false">$B$13*SUM(E10:E12)</f>
        <v>17575.3002619043</v>
      </c>
      <c r="F13" s="6" t="n">
        <f aca="false">$B$13*SUM(F10:F12)</f>
        <v>17985.299490409</v>
      </c>
      <c r="G13" s="6" t="n">
        <f aca="false">$B$13*SUM(G10:G12)</f>
        <v>18404.8632421293</v>
      </c>
      <c r="H13" s="6" t="n">
        <f aca="false">$B$13*SUM(H10:H12)</f>
        <v>18834.2146396907</v>
      </c>
      <c r="I13" s="6" t="n">
        <f aca="false">$B$13*SUM(I10:I12)</f>
        <v>6424.52733691884</v>
      </c>
      <c r="K13" s="13" t="n">
        <f aca="false">SUM(D13:I13)</f>
        <v>90673.9699846331</v>
      </c>
      <c r="L13" s="17" t="s">
        <v>8</v>
      </c>
    </row>
    <row r="14" customFormat="false" ht="12.8" hidden="false" customHeight="false" outlineLevel="0" collapsed="false">
      <c r="D14" s="12"/>
      <c r="E14" s="6"/>
      <c r="F14" s="6"/>
      <c r="G14" s="6"/>
      <c r="H14" s="6"/>
      <c r="I14" s="6"/>
      <c r="K14" s="6"/>
      <c r="L14" s="18" t="n">
        <f aca="false">SUM(K10:K13)</f>
        <v>544043.819907799</v>
      </c>
    </row>
    <row r="15" customFormat="false" ht="12.8" hidden="false" customHeight="false" outlineLevel="0" collapsed="false">
      <c r="A15" s="2" t="s">
        <v>14</v>
      </c>
      <c r="B15" s="0" t="s">
        <v>15</v>
      </c>
      <c r="C15" s="0" t="s">
        <v>16</v>
      </c>
      <c r="D15" s="12"/>
      <c r="E15" s="6"/>
      <c r="F15" s="6"/>
      <c r="G15" s="6"/>
      <c r="H15" s="6"/>
      <c r="I15" s="6"/>
      <c r="K15" s="13"/>
      <c r="L15" s="17"/>
    </row>
    <row r="16" customFormat="false" ht="12.8" hidden="false" customHeight="false" outlineLevel="0" collapsed="false">
      <c r="A16" s="0" t="s">
        <v>17</v>
      </c>
      <c r="B16" s="0" t="n">
        <v>500</v>
      </c>
      <c r="C16" s="0" t="n">
        <v>2</v>
      </c>
      <c r="D16" s="12" t="n">
        <f aca="false">$B$16*$C$16*2</f>
        <v>2000</v>
      </c>
      <c r="E16" s="6" t="n">
        <f aca="false">$B$16*$C$16*2</f>
        <v>2000</v>
      </c>
      <c r="F16" s="6" t="n">
        <f aca="false">$B$16*$C$16*2</f>
        <v>2000</v>
      </c>
      <c r="G16" s="6" t="n">
        <f aca="false">$B$16*$C$16*2</f>
        <v>2000</v>
      </c>
      <c r="H16" s="6" t="n">
        <f aca="false">$B$16*$C$16*2</f>
        <v>2000</v>
      </c>
      <c r="I16" s="6" t="n">
        <f aca="false">$B$16*$C$16*1</f>
        <v>1000</v>
      </c>
      <c r="K16" s="13" t="n">
        <f aca="false">SUM(D16:I16)</f>
        <v>11000</v>
      </c>
      <c r="L16" s="17"/>
    </row>
    <row r="17" customFormat="false" ht="12.8" hidden="false" customHeight="false" outlineLevel="0" collapsed="false">
      <c r="A17" s="0" t="s">
        <v>18</v>
      </c>
      <c r="B17" s="0" t="n">
        <v>750</v>
      </c>
      <c r="C17" s="0" t="n">
        <v>2</v>
      </c>
      <c r="D17" s="12" t="n">
        <f aca="false">$B$17*$C$17*0</f>
        <v>0</v>
      </c>
      <c r="E17" s="6" t="n">
        <f aca="false">$B$17*$C$17*1</f>
        <v>1500</v>
      </c>
      <c r="F17" s="6" t="n">
        <f aca="false">$B$17*$C$17*1</f>
        <v>1500</v>
      </c>
      <c r="G17" s="6" t="n">
        <f aca="false">$B$17*$C$17*1</f>
        <v>1500</v>
      </c>
      <c r="H17" s="6" t="n">
        <f aca="false">$B$17*$C$17*1</f>
        <v>1500</v>
      </c>
      <c r="I17" s="6" t="n">
        <f aca="false">$B$17*$C$17*0</f>
        <v>0</v>
      </c>
      <c r="K17" s="13" t="n">
        <f aca="false">SUM(D17:I17)</f>
        <v>6000</v>
      </c>
      <c r="L17" s="17"/>
    </row>
    <row r="18" customFormat="false" ht="12.8" hidden="false" customHeight="false" outlineLevel="0" collapsed="false">
      <c r="A18" s="0" t="s">
        <v>19</v>
      </c>
      <c r="B18" s="0" t="n">
        <v>500</v>
      </c>
      <c r="C18" s="0" t="n">
        <v>2</v>
      </c>
      <c r="D18" s="12" t="n">
        <f aca="false">$B$18*$C$18*0</f>
        <v>0</v>
      </c>
      <c r="E18" s="6" t="n">
        <f aca="false">$B$18*$C$18*0</f>
        <v>0</v>
      </c>
      <c r="F18" s="6" t="n">
        <f aca="false">$B$18*$C$18*1</f>
        <v>1000</v>
      </c>
      <c r="G18" s="6" t="n">
        <f aca="false">$B$18*$C$18*1</f>
        <v>1000</v>
      </c>
      <c r="H18" s="6" t="n">
        <f aca="false">$B$18*$C$18*1</f>
        <v>1000</v>
      </c>
      <c r="I18" s="6" t="n">
        <f aca="false">$B$18*$C$18*0</f>
        <v>0</v>
      </c>
      <c r="K18" s="13" t="n">
        <f aca="false">SUM(D18:I18)</f>
        <v>3000</v>
      </c>
      <c r="L18" s="17" t="s">
        <v>14</v>
      </c>
    </row>
    <row r="19" customFormat="false" ht="12.8" hidden="false" customHeight="false" outlineLevel="0" collapsed="false">
      <c r="D19" s="12"/>
      <c r="E19" s="6"/>
      <c r="F19" s="6"/>
      <c r="G19" s="6"/>
      <c r="H19" s="6"/>
      <c r="I19" s="6"/>
      <c r="K19" s="13"/>
      <c r="L19" s="18" t="n">
        <f aca="false">SUM(K16:K18)</f>
        <v>20000</v>
      </c>
    </row>
    <row r="20" customFormat="false" ht="12.8" hidden="false" customHeight="false" outlineLevel="0" collapsed="false">
      <c r="A20" s="2" t="s">
        <v>20</v>
      </c>
      <c r="D20" s="12"/>
      <c r="E20" s="6"/>
      <c r="F20" s="6"/>
      <c r="G20" s="6"/>
      <c r="H20" s="6"/>
      <c r="I20" s="6"/>
      <c r="K20" s="13"/>
      <c r="L20" s="17"/>
    </row>
    <row r="21" customFormat="false" ht="12.8" hidden="false" customHeight="false" outlineLevel="0" collapsed="false">
      <c r="A21" s="19" t="s">
        <v>21</v>
      </c>
      <c r="D21" s="12" t="n">
        <v>5000</v>
      </c>
      <c r="E21" s="6" t="n">
        <v>1000</v>
      </c>
      <c r="F21" s="6" t="n">
        <v>1000</v>
      </c>
      <c r="G21" s="6" t="n">
        <v>1000</v>
      </c>
      <c r="H21" s="6" t="n">
        <v>1000</v>
      </c>
      <c r="I21" s="6" t="n">
        <v>2000</v>
      </c>
      <c r="K21" s="13" t="n">
        <f aca="false">SUM(D21:I21)</f>
        <v>11000</v>
      </c>
      <c r="L21" s="17"/>
    </row>
    <row r="22" customFormat="false" ht="12.8" hidden="false" customHeight="false" outlineLevel="0" collapsed="false">
      <c r="A22" s="19" t="s">
        <v>22</v>
      </c>
      <c r="D22" s="12" t="n">
        <v>0</v>
      </c>
      <c r="E22" s="6" t="n">
        <v>2000</v>
      </c>
      <c r="F22" s="6" t="n">
        <v>2000</v>
      </c>
      <c r="G22" s="6" t="n">
        <v>2000</v>
      </c>
      <c r="H22" s="6" t="n">
        <v>2000</v>
      </c>
      <c r="I22" s="6" t="n">
        <v>3000</v>
      </c>
      <c r="K22" s="13" t="n">
        <f aca="false">SUM(D22:I22)</f>
        <v>11000</v>
      </c>
      <c r="L22" s="17" t="s">
        <v>20</v>
      </c>
    </row>
    <row r="23" customFormat="false" ht="12.8" hidden="false" customHeight="false" outlineLevel="0" collapsed="false">
      <c r="A23" s="19"/>
      <c r="D23" s="12"/>
      <c r="E23" s="6"/>
      <c r="F23" s="6"/>
      <c r="G23" s="6"/>
      <c r="H23" s="6"/>
      <c r="I23" s="6"/>
      <c r="K23" s="13"/>
      <c r="L23" s="18" t="n">
        <f aca="false">SUM(K21:K22)</f>
        <v>22000</v>
      </c>
    </row>
    <row r="24" customFormat="false" ht="12.8" hidden="false" customHeight="false" outlineLevel="0" collapsed="false">
      <c r="A24" s="2" t="s">
        <v>23</v>
      </c>
      <c r="D24" s="12"/>
      <c r="E24" s="6"/>
      <c r="F24" s="6"/>
      <c r="G24" s="6"/>
      <c r="H24" s="6"/>
      <c r="I24" s="6"/>
      <c r="K24" s="13"/>
      <c r="L24" s="17"/>
    </row>
    <row r="25" customFormat="false" ht="12.8" hidden="false" customHeight="false" outlineLevel="0" collapsed="false">
      <c r="A25" s="0" t="s">
        <v>24</v>
      </c>
      <c r="D25" s="12" t="n">
        <v>1000</v>
      </c>
      <c r="E25" s="6" t="n">
        <v>4000</v>
      </c>
      <c r="F25" s="6" t="n">
        <v>4000</v>
      </c>
      <c r="G25" s="6" t="n">
        <v>4000</v>
      </c>
      <c r="H25" s="6" t="n">
        <v>4000</v>
      </c>
      <c r="I25" s="6" t="n">
        <v>1000</v>
      </c>
      <c r="K25" s="13" t="n">
        <f aca="false">SUM(D25:I25)</f>
        <v>18000</v>
      </c>
      <c r="L25" s="17" t="s">
        <v>23</v>
      </c>
    </row>
    <row r="26" customFormat="false" ht="12.8" hidden="false" customHeight="false" outlineLevel="0" collapsed="false">
      <c r="D26" s="12"/>
      <c r="E26" s="6"/>
      <c r="F26" s="6"/>
      <c r="G26" s="6"/>
      <c r="H26" s="6"/>
      <c r="I26" s="6"/>
      <c r="K26" s="20"/>
      <c r="L26" s="18" t="n">
        <f aca="false">SUM(K25)</f>
        <v>18000</v>
      </c>
    </row>
    <row r="27" customFormat="false" ht="12.8" hidden="false" customHeight="false" outlineLevel="0" collapsed="false">
      <c r="D27" s="12"/>
      <c r="E27" s="6"/>
      <c r="F27" s="6"/>
      <c r="G27" s="6"/>
      <c r="H27" s="6"/>
      <c r="I27" s="6"/>
      <c r="K27" s="20"/>
      <c r="L27" s="17"/>
    </row>
    <row r="28" customFormat="false" ht="12.8" hidden="false" customHeight="false" outlineLevel="0" collapsed="false">
      <c r="D28" s="12"/>
      <c r="E28" s="6"/>
      <c r="F28" s="6"/>
      <c r="G28" s="6"/>
      <c r="H28" s="6"/>
      <c r="I28" s="6"/>
      <c r="K28" s="20"/>
      <c r="L28" s="17" t="s">
        <v>25</v>
      </c>
    </row>
    <row r="29" customFormat="false" ht="12.8" hidden="false" customHeight="false" outlineLevel="0" collapsed="false">
      <c r="C29" s="22" t="s">
        <v>26</v>
      </c>
      <c r="D29" s="23" t="n">
        <f aca="false">SUM(D10:D25)</f>
        <v>76698.590081486</v>
      </c>
      <c r="E29" s="24" t="n">
        <f aca="false">SUM(E10:E25)</f>
        <v>115951.801571426</v>
      </c>
      <c r="F29" s="24" t="n">
        <f aca="false">SUM(F10:F25)</f>
        <v>119411.796942454</v>
      </c>
      <c r="G29" s="24" t="n">
        <f aca="false">SUM(G10:G25)</f>
        <v>121929.179452776</v>
      </c>
      <c r="H29" s="24" t="n">
        <f aca="false">SUM(H10:H25)</f>
        <v>124505.287838144</v>
      </c>
      <c r="I29" s="24" t="n">
        <f aca="false">SUM(I10:I25)</f>
        <v>45547.1640215131</v>
      </c>
      <c r="J29" s="25"/>
      <c r="K29" s="25"/>
      <c r="L29" s="26" t="n">
        <f aca="false">SUM(K10:K25)</f>
        <v>604043.819907799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2.8"/>
  <cols>
    <col collapsed="false" hidden="false" max="1" min="1" style="0" width="33.9030612244898"/>
    <col collapsed="false" hidden="false" max="2" min="2" style="0" width="19.3112244897959"/>
    <col collapsed="false" hidden="false" max="3" min="3" style="0" width="20.8316326530612"/>
    <col collapsed="false" hidden="false" max="9" min="4" style="0" width="11.5204081632653"/>
    <col collapsed="false" hidden="false" max="10" min="10" style="0" width="3.60714285714286"/>
    <col collapsed="false" hidden="false" max="11" min="11" style="0" width="12.9132653061225"/>
    <col collapsed="false" hidden="false" max="12" min="12" style="1" width="16.4336734693878"/>
    <col collapsed="false" hidden="false" max="1025" min="13" style="0" width="11.5204081632653"/>
  </cols>
  <sheetData>
    <row r="1" customFormat="false" ht="12.8" hidden="false" customHeight="false" outlineLevel="0" collapsed="false">
      <c r="D1" s="2" t="n">
        <v>2019</v>
      </c>
      <c r="E1" s="2" t="n">
        <v>2020</v>
      </c>
      <c r="F1" s="2" t="n">
        <v>2021</v>
      </c>
      <c r="G1" s="2" t="n">
        <v>2022</v>
      </c>
      <c r="H1" s="2" t="n">
        <v>2023</v>
      </c>
      <c r="I1" s="2" t="n">
        <v>2024</v>
      </c>
      <c r="J1" s="2"/>
    </row>
    <row r="3" customFormat="false" ht="12.8" hidden="false" customHeight="false" outlineLevel="0" collapsed="false">
      <c r="A3" s="3" t="s">
        <v>0</v>
      </c>
      <c r="B3" s="3" t="s">
        <v>1</v>
      </c>
      <c r="C3" s="3" t="s">
        <v>2</v>
      </c>
      <c r="D3" s="27" t="n">
        <v>75335.571480404</v>
      </c>
      <c r="E3" s="27" t="n">
        <f aca="false">D3*A4</f>
        <v>77093.0109395114</v>
      </c>
      <c r="F3" s="27" t="n">
        <f aca="false">E3*A4</f>
        <v>78891.4482087069</v>
      </c>
      <c r="G3" s="27" t="n">
        <f aca="false">F3*A4</f>
        <v>80731.8396910251</v>
      </c>
      <c r="H3" s="27" t="n">
        <f aca="false">G3*A4</f>
        <v>82615.1641006135</v>
      </c>
      <c r="I3" s="27" t="n">
        <f aca="false">H3*A4</f>
        <v>84542.4229832095</v>
      </c>
    </row>
    <row r="4" customFormat="false" ht="12.8" hidden="false" customHeight="false" outlineLevel="0" collapsed="false">
      <c r="A4" s="5" t="n">
        <f aca="false">65800/64300</f>
        <v>1.02332814930016</v>
      </c>
      <c r="B4" s="3" t="s">
        <v>1</v>
      </c>
      <c r="C4" s="3" t="s">
        <v>3</v>
      </c>
      <c r="D4" s="27" t="n">
        <v>70513.2376018575</v>
      </c>
      <c r="E4" s="27" t="n">
        <f aca="false">D4*A4</f>
        <v>72158.180936271</v>
      </c>
      <c r="F4" s="27" t="n">
        <f aca="false">E4*A4</f>
        <v>73841.4977543799</v>
      </c>
      <c r="G4" s="27" t="n">
        <f aca="false">F4*A4</f>
        <v>75564.0832385412</v>
      </c>
      <c r="H4" s="27" t="n">
        <f aca="false">G4*A4</f>
        <v>77326.8534540593</v>
      </c>
      <c r="I4" s="27" t="n">
        <f aca="false">H4*A4</f>
        <v>79130.7458363468</v>
      </c>
    </row>
    <row r="5" customFormat="false" ht="12.8" hidden="false" customHeight="false" outlineLevel="0" collapsed="false">
      <c r="B5" s="0" t="s">
        <v>4</v>
      </c>
      <c r="C5" s="0" t="s">
        <v>5</v>
      </c>
      <c r="D5" s="28" t="n">
        <v>16</v>
      </c>
      <c r="E5" s="28" t="n">
        <f aca="false">D5*A4</f>
        <v>16.3732503888025</v>
      </c>
      <c r="F5" s="28" t="n">
        <f aca="false">E5*A4</f>
        <v>16.7552080184013</v>
      </c>
      <c r="G5" s="28" t="n">
        <f aca="false">F5*A4</f>
        <v>17.1460760126097</v>
      </c>
      <c r="H5" s="28" t="n">
        <f aca="false">G5*A4</f>
        <v>17.5460622337437</v>
      </c>
      <c r="I5" s="28" t="n">
        <f aca="false">H5*A4</f>
        <v>17.9553793931623</v>
      </c>
      <c r="K5" s="2" t="s">
        <v>6</v>
      </c>
    </row>
    <row r="6" customFormat="false" ht="12.8" hidden="false" customHeight="false" outlineLevel="0" collapsed="false">
      <c r="D6" s="6"/>
      <c r="E6" s="6"/>
      <c r="F6" s="6"/>
      <c r="G6" s="6"/>
      <c r="H6" s="6"/>
      <c r="I6" s="6"/>
      <c r="K6" s="2"/>
    </row>
    <row r="7" customFormat="false" ht="12.8" hidden="false" customHeight="false" outlineLevel="0" collapsed="false">
      <c r="A7" s="0" t="s">
        <v>7</v>
      </c>
      <c r="D7" s="6" t="n">
        <v>8</v>
      </c>
      <c r="E7" s="6" t="n">
        <v>12</v>
      </c>
      <c r="F7" s="6" t="n">
        <v>12</v>
      </c>
      <c r="G7" s="6" t="n">
        <v>12</v>
      </c>
      <c r="H7" s="6" t="n">
        <v>12</v>
      </c>
      <c r="I7" s="6" t="n">
        <v>4</v>
      </c>
      <c r="K7" s="2"/>
    </row>
    <row r="8" customFormat="false" ht="12.8" hidden="false" customHeight="false" outlineLevel="0" collapsed="false">
      <c r="D8" s="6"/>
      <c r="E8" s="6"/>
      <c r="F8" s="6"/>
      <c r="G8" s="6"/>
      <c r="H8" s="6"/>
      <c r="I8" s="6"/>
      <c r="K8" s="2"/>
    </row>
    <row r="9" customFormat="false" ht="12.8" hidden="false" customHeight="false" outlineLevel="0" collapsed="false">
      <c r="A9" s="2" t="s">
        <v>8</v>
      </c>
      <c r="D9" s="6"/>
      <c r="E9" s="6"/>
      <c r="F9" s="6"/>
      <c r="G9" s="6"/>
      <c r="H9" s="6"/>
      <c r="I9" s="6"/>
      <c r="K9" s="2"/>
    </row>
    <row r="10" customFormat="false" ht="12.8" hidden="false" customHeight="false" outlineLevel="0" collapsed="false">
      <c r="A10" s="0" t="s">
        <v>9</v>
      </c>
      <c r="B10" s="0" t="n">
        <v>0.75</v>
      </c>
      <c r="C10" s="0" t="s">
        <v>2</v>
      </c>
      <c r="D10" s="7" t="n">
        <f aca="false">$B$10*D3/12*D7</f>
        <v>37667.785740202</v>
      </c>
      <c r="E10" s="8" t="n">
        <f aca="false">$B$10*E3/12*E7</f>
        <v>57819.7582046336</v>
      </c>
      <c r="F10" s="8" t="n">
        <f aca="false">$B$10*F3/12*F7</f>
        <v>59168.5861565301</v>
      </c>
      <c r="G10" s="8" t="n">
        <f aca="false">$B$10*G3/12*G7</f>
        <v>60548.8797682688</v>
      </c>
      <c r="H10" s="8" t="n">
        <f aca="false">$B$10*H3/12*H7</f>
        <v>61961.3730754601</v>
      </c>
      <c r="I10" s="8" t="n">
        <f aca="false">$B$10*I3/12*I7</f>
        <v>21135.6057458024</v>
      </c>
      <c r="J10" s="9"/>
      <c r="K10" s="10" t="n">
        <f aca="false">SUM(D10:I10)</f>
        <v>298301.988690897</v>
      </c>
      <c r="L10" s="11"/>
    </row>
    <row r="11" customFormat="false" ht="12.8" hidden="false" customHeight="false" outlineLevel="0" collapsed="false">
      <c r="A11" s="0" t="s">
        <v>10</v>
      </c>
      <c r="B11" s="0" t="n">
        <v>1</v>
      </c>
      <c r="C11" s="0" t="s">
        <v>3</v>
      </c>
      <c r="D11" s="12" t="n">
        <f aca="false">$B$11*D4/12*D7</f>
        <v>47008.825067905</v>
      </c>
      <c r="E11" s="6" t="n">
        <f aca="false">$B$11*E4/12*E7</f>
        <v>72158.180936271</v>
      </c>
      <c r="F11" s="6" t="n">
        <f aca="false">$B$11*F4/12*F7</f>
        <v>73841.4977543799</v>
      </c>
      <c r="G11" s="6" t="n">
        <f aca="false">$B$11*G4/12*G7</f>
        <v>75564.0832385412</v>
      </c>
      <c r="H11" s="6" t="n">
        <f aca="false">$B$11*H4/12*H7</f>
        <v>77326.8534540593</v>
      </c>
      <c r="I11" s="6" t="n">
        <f aca="false">$B$11*I4/12*I7</f>
        <v>26376.9152787823</v>
      </c>
      <c r="K11" s="13" t="n">
        <f aca="false">SUM(D11:I11)</f>
        <v>372276.355729939</v>
      </c>
      <c r="L11" s="14"/>
    </row>
    <row r="12" customFormat="false" ht="12.8" hidden="false" customHeight="false" outlineLevel="0" collapsed="false">
      <c r="A12" s="0" t="s">
        <v>5</v>
      </c>
      <c r="B12" s="0" t="n">
        <v>80</v>
      </c>
      <c r="C12" s="0" t="s">
        <v>11</v>
      </c>
      <c r="D12" s="15" t="n">
        <f aca="false">D5*D7*$B$12</f>
        <v>10240</v>
      </c>
      <c r="E12" s="16" t="n">
        <f aca="false">E5*E7*$B$12</f>
        <v>15718.3203732504</v>
      </c>
      <c r="F12" s="16" t="n">
        <f aca="false">F5*F7*$B$12</f>
        <v>16084.9996976653</v>
      </c>
      <c r="G12" s="16" t="n">
        <f aca="false">G5*G7*$B$12</f>
        <v>16460.2329721053</v>
      </c>
      <c r="H12" s="16" t="n">
        <f aca="false">H5*H7*$B$12</f>
        <v>16844.219744394</v>
      </c>
      <c r="I12" s="16" t="n">
        <f aca="false">I5*I7*$B$12</f>
        <v>5745.72140581194</v>
      </c>
      <c r="K12" s="13" t="n">
        <f aca="false">SUM(D12:I12)</f>
        <v>81093.4941932269</v>
      </c>
      <c r="L12" s="14"/>
    </row>
    <row r="13" customFormat="false" ht="12.8" hidden="false" customHeight="false" outlineLevel="0" collapsed="false">
      <c r="A13" s="0" t="s">
        <v>12</v>
      </c>
      <c r="B13" s="29" t="n">
        <v>0.2</v>
      </c>
      <c r="C13" s="0" t="s">
        <v>13</v>
      </c>
      <c r="D13" s="12" t="n">
        <f aca="false">$B$13*SUM(D10:D12)</f>
        <v>18983.3221616214</v>
      </c>
      <c r="E13" s="6" t="n">
        <f aca="false">$B$13*SUM(E10:E12)</f>
        <v>29139.251902831</v>
      </c>
      <c r="F13" s="6" t="n">
        <f aca="false">$B$13*SUM(F10:F12)</f>
        <v>29819.0167217151</v>
      </c>
      <c r="G13" s="6" t="n">
        <f aca="false">$B$13*SUM(G10:G12)</f>
        <v>30514.6391957831</v>
      </c>
      <c r="H13" s="6" t="n">
        <f aca="false">$B$13*SUM(H10:H12)</f>
        <v>31226.4892547827</v>
      </c>
      <c r="I13" s="6" t="n">
        <f aca="false">$B$13*SUM(I10:I12)</f>
        <v>10651.6484860793</v>
      </c>
      <c r="K13" s="13" t="n">
        <f aca="false">SUM(D13:I13)</f>
        <v>150334.367722813</v>
      </c>
      <c r="L13" s="17" t="s">
        <v>8</v>
      </c>
    </row>
    <row r="14" customFormat="false" ht="12.8" hidden="false" customHeight="false" outlineLevel="0" collapsed="false">
      <c r="D14" s="12"/>
      <c r="E14" s="6"/>
      <c r="F14" s="6"/>
      <c r="G14" s="6"/>
      <c r="H14" s="6"/>
      <c r="I14" s="6"/>
      <c r="K14" s="6"/>
      <c r="L14" s="18" t="n">
        <f aca="false">SUM(K10:K13)</f>
        <v>902006.206336875</v>
      </c>
    </row>
    <row r="15" customFormat="false" ht="12.8" hidden="false" customHeight="false" outlineLevel="0" collapsed="false">
      <c r="A15" s="2" t="s">
        <v>14</v>
      </c>
      <c r="B15" s="0" t="s">
        <v>15</v>
      </c>
      <c r="C15" s="0" t="s">
        <v>16</v>
      </c>
      <c r="D15" s="12"/>
      <c r="E15" s="6"/>
      <c r="F15" s="6"/>
      <c r="G15" s="6"/>
      <c r="H15" s="6"/>
      <c r="I15" s="6"/>
      <c r="K15" s="13"/>
      <c r="L15" s="17"/>
    </row>
    <row r="16" customFormat="false" ht="12.8" hidden="false" customHeight="false" outlineLevel="0" collapsed="false">
      <c r="A16" s="0" t="s">
        <v>17</v>
      </c>
      <c r="B16" s="0" t="n">
        <v>500</v>
      </c>
      <c r="C16" s="0" t="n">
        <v>2</v>
      </c>
      <c r="D16" s="12" t="n">
        <f aca="false">$B$16*$C$16*2</f>
        <v>2000</v>
      </c>
      <c r="E16" s="6" t="n">
        <f aca="false">$B$16*$C$16*2</f>
        <v>2000</v>
      </c>
      <c r="F16" s="6" t="n">
        <f aca="false">$B$16*$C$16*2</f>
        <v>2000</v>
      </c>
      <c r="G16" s="6" t="n">
        <f aca="false">$B$16*$C$16*2</f>
        <v>2000</v>
      </c>
      <c r="H16" s="6" t="n">
        <f aca="false">$B$16*$C$16*2</f>
        <v>2000</v>
      </c>
      <c r="I16" s="6" t="n">
        <f aca="false">$B$16*$C$16*1</f>
        <v>1000</v>
      </c>
      <c r="K16" s="13" t="n">
        <f aca="false">SUM(D16:I16)</f>
        <v>11000</v>
      </c>
      <c r="L16" s="17"/>
    </row>
    <row r="17" customFormat="false" ht="12.8" hidden="false" customHeight="false" outlineLevel="0" collapsed="false">
      <c r="A17" s="0" t="s">
        <v>18</v>
      </c>
      <c r="B17" s="0" t="n">
        <v>750</v>
      </c>
      <c r="C17" s="0" t="n">
        <v>2</v>
      </c>
      <c r="D17" s="12" t="n">
        <f aca="false">$B$17*$C$17*0</f>
        <v>0</v>
      </c>
      <c r="E17" s="6" t="n">
        <f aca="false">$B$17*$C$17*1</f>
        <v>1500</v>
      </c>
      <c r="F17" s="6" t="n">
        <f aca="false">$B$17*$C$17*1</f>
        <v>1500</v>
      </c>
      <c r="G17" s="6" t="n">
        <f aca="false">$B$17*$C$17*1</f>
        <v>1500</v>
      </c>
      <c r="H17" s="6" t="n">
        <f aca="false">$B$17*$C$17*1</f>
        <v>1500</v>
      </c>
      <c r="I17" s="6" t="n">
        <f aca="false">$B$17*$C$17*0</f>
        <v>0</v>
      </c>
      <c r="K17" s="13" t="n">
        <f aca="false">SUM(D17:I17)</f>
        <v>6000</v>
      </c>
      <c r="L17" s="17"/>
    </row>
    <row r="18" customFormat="false" ht="12.8" hidden="false" customHeight="false" outlineLevel="0" collapsed="false">
      <c r="A18" s="0" t="s">
        <v>19</v>
      </c>
      <c r="B18" s="0" t="n">
        <v>500</v>
      </c>
      <c r="C18" s="0" t="n">
        <v>2</v>
      </c>
      <c r="D18" s="12" t="n">
        <f aca="false">$B$18*$C$18*0</f>
        <v>0</v>
      </c>
      <c r="E18" s="6" t="n">
        <f aca="false">$B$18*$C$18*0</f>
        <v>0</v>
      </c>
      <c r="F18" s="6" t="n">
        <f aca="false">$B$18*$C$18*1</f>
        <v>1000</v>
      </c>
      <c r="G18" s="6" t="n">
        <f aca="false">$B$18*$C$18*1</f>
        <v>1000</v>
      </c>
      <c r="H18" s="6" t="n">
        <f aca="false">$B$18*$C$18*1</f>
        <v>1000</v>
      </c>
      <c r="I18" s="6" t="n">
        <f aca="false">$B$18*$C$18*0</f>
        <v>0</v>
      </c>
      <c r="K18" s="13" t="n">
        <f aca="false">SUM(D18:I18)</f>
        <v>3000</v>
      </c>
      <c r="L18" s="17" t="s">
        <v>14</v>
      </c>
    </row>
    <row r="19" customFormat="false" ht="12.8" hidden="false" customHeight="false" outlineLevel="0" collapsed="false">
      <c r="D19" s="12"/>
      <c r="E19" s="6"/>
      <c r="F19" s="6"/>
      <c r="G19" s="6"/>
      <c r="H19" s="6"/>
      <c r="I19" s="6"/>
      <c r="K19" s="13"/>
      <c r="L19" s="18" t="n">
        <f aca="false">SUM(K16:K18)</f>
        <v>20000</v>
      </c>
    </row>
    <row r="20" customFormat="false" ht="12.8" hidden="false" customHeight="false" outlineLevel="0" collapsed="false">
      <c r="A20" s="2" t="s">
        <v>20</v>
      </c>
      <c r="D20" s="12"/>
      <c r="E20" s="6"/>
      <c r="F20" s="6"/>
      <c r="G20" s="6"/>
      <c r="H20" s="6"/>
      <c r="I20" s="6"/>
      <c r="K20" s="13"/>
      <c r="L20" s="17"/>
    </row>
    <row r="21" customFormat="false" ht="12.8" hidden="false" customHeight="false" outlineLevel="0" collapsed="false">
      <c r="A21" s="19" t="s">
        <v>21</v>
      </c>
      <c r="D21" s="12" t="n">
        <v>5000</v>
      </c>
      <c r="E21" s="6" t="n">
        <v>1000</v>
      </c>
      <c r="F21" s="6" t="n">
        <v>1000</v>
      </c>
      <c r="G21" s="6" t="n">
        <v>1000</v>
      </c>
      <c r="H21" s="6" t="n">
        <v>1000</v>
      </c>
      <c r="I21" s="6" t="n">
        <v>2000</v>
      </c>
      <c r="K21" s="13" t="n">
        <f aca="false">SUM(D21:I21)</f>
        <v>11000</v>
      </c>
      <c r="L21" s="17"/>
    </row>
    <row r="22" customFormat="false" ht="12.8" hidden="false" customHeight="false" outlineLevel="0" collapsed="false">
      <c r="A22" s="19" t="s">
        <v>22</v>
      </c>
      <c r="D22" s="12" t="n">
        <v>0</v>
      </c>
      <c r="E22" s="6" t="n">
        <v>2000</v>
      </c>
      <c r="F22" s="6" t="n">
        <v>2000</v>
      </c>
      <c r="G22" s="6" t="n">
        <v>2000</v>
      </c>
      <c r="H22" s="6" t="n">
        <v>2000</v>
      </c>
      <c r="I22" s="6" t="n">
        <v>3000</v>
      </c>
      <c r="K22" s="13" t="n">
        <f aca="false">SUM(D22:I22)</f>
        <v>11000</v>
      </c>
      <c r="L22" s="17" t="s">
        <v>20</v>
      </c>
    </row>
    <row r="23" customFormat="false" ht="12.8" hidden="false" customHeight="false" outlineLevel="0" collapsed="false">
      <c r="A23" s="19"/>
      <c r="D23" s="12"/>
      <c r="E23" s="6"/>
      <c r="F23" s="6"/>
      <c r="G23" s="6"/>
      <c r="H23" s="6"/>
      <c r="I23" s="6"/>
      <c r="K23" s="13"/>
      <c r="L23" s="18" t="n">
        <f aca="false">SUM(K21:K22)</f>
        <v>22000</v>
      </c>
    </row>
    <row r="24" customFormat="false" ht="12.8" hidden="false" customHeight="false" outlineLevel="0" collapsed="false">
      <c r="A24" s="2" t="s">
        <v>23</v>
      </c>
      <c r="D24" s="12"/>
      <c r="E24" s="6"/>
      <c r="F24" s="6"/>
      <c r="G24" s="6"/>
      <c r="H24" s="6"/>
      <c r="I24" s="6"/>
      <c r="K24" s="13"/>
      <c r="L24" s="17"/>
    </row>
    <row r="25" customFormat="false" ht="12.8" hidden="false" customHeight="false" outlineLevel="0" collapsed="false">
      <c r="A25" s="0" t="s">
        <v>24</v>
      </c>
      <c r="D25" s="12" t="n">
        <v>1000</v>
      </c>
      <c r="E25" s="6" t="n">
        <v>4000</v>
      </c>
      <c r="F25" s="6" t="n">
        <v>4000</v>
      </c>
      <c r="G25" s="6" t="n">
        <v>4000</v>
      </c>
      <c r="H25" s="6" t="n">
        <v>4000</v>
      </c>
      <c r="I25" s="6" t="n">
        <v>1000</v>
      </c>
      <c r="K25" s="13" t="n">
        <f aca="false">SUM(D25:I25)</f>
        <v>18000</v>
      </c>
      <c r="L25" s="17" t="s">
        <v>23</v>
      </c>
    </row>
    <row r="26" customFormat="false" ht="12.8" hidden="false" customHeight="false" outlineLevel="0" collapsed="false">
      <c r="D26" s="12"/>
      <c r="E26" s="6"/>
      <c r="F26" s="6"/>
      <c r="G26" s="6"/>
      <c r="H26" s="6"/>
      <c r="I26" s="6"/>
      <c r="K26" s="20"/>
      <c r="L26" s="18" t="n">
        <f aca="false">SUM(K25)</f>
        <v>18000</v>
      </c>
    </row>
    <row r="27" customFormat="false" ht="12.8" hidden="false" customHeight="false" outlineLevel="0" collapsed="false">
      <c r="D27" s="12"/>
      <c r="E27" s="6"/>
      <c r="F27" s="6"/>
      <c r="G27" s="6"/>
      <c r="H27" s="6"/>
      <c r="I27" s="6"/>
      <c r="K27" s="20"/>
      <c r="L27" s="17"/>
    </row>
    <row r="28" customFormat="false" ht="12.8" hidden="false" customHeight="false" outlineLevel="0" collapsed="false">
      <c r="D28" s="12"/>
      <c r="E28" s="6"/>
      <c r="F28" s="6"/>
      <c r="G28" s="6"/>
      <c r="H28" s="6"/>
      <c r="I28" s="6"/>
      <c r="K28" s="20"/>
      <c r="L28" s="17" t="s">
        <v>25</v>
      </c>
    </row>
    <row r="29" customFormat="false" ht="12.8" hidden="false" customHeight="false" outlineLevel="0" collapsed="false">
      <c r="C29" s="22" t="s">
        <v>26</v>
      </c>
      <c r="D29" s="23" t="n">
        <f aca="false">SUM(D10:D25)</f>
        <v>121899.932969728</v>
      </c>
      <c r="E29" s="24" t="n">
        <f aca="false">SUM(E10:E25)</f>
        <v>185335.511416986</v>
      </c>
      <c r="F29" s="24" t="n">
        <f aca="false">SUM(F10:F25)</f>
        <v>190414.10033029</v>
      </c>
      <c r="G29" s="24" t="n">
        <f aca="false">SUM(G10:G25)</f>
        <v>194587.835174698</v>
      </c>
      <c r="H29" s="24" t="n">
        <f aca="false">SUM(H10:H25)</f>
        <v>198858.935528696</v>
      </c>
      <c r="I29" s="24" t="n">
        <f aca="false">SUM(I10:I25)</f>
        <v>70909.8909164759</v>
      </c>
      <c r="J29" s="25"/>
      <c r="K29" s="25"/>
      <c r="L29" s="26" t="n">
        <f aca="false">SUM(K10:K25)</f>
        <v>962006.206336875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30" width="15.9744897959184"/>
    <col collapsed="false" hidden="false" max="2" min="2" style="0" width="16.3877551020408"/>
    <col collapsed="false" hidden="false" max="3" min="3" style="0" width="17.5051020408163"/>
    <col collapsed="false" hidden="false" max="4" min="4" style="0" width="16.530612244898"/>
    <col collapsed="false" hidden="false" max="5" min="5" style="0" width="17.5051020408163"/>
    <col collapsed="false" hidden="false" max="1025" min="6" style="0" width="11.5204081632653"/>
  </cols>
  <sheetData>
    <row r="1" customFormat="false" ht="12.8" hidden="false" customHeight="false" outlineLevel="0" collapsed="false">
      <c r="A1" s="31" t="s">
        <v>27</v>
      </c>
    </row>
    <row r="3" customFormat="false" ht="12.8" hidden="false" customHeight="false" outlineLevel="0" collapsed="false">
      <c r="B3" s="30" t="s">
        <v>28</v>
      </c>
      <c r="C3" s="30" t="s">
        <v>29</v>
      </c>
      <c r="D3" s="30" t="s">
        <v>30</v>
      </c>
      <c r="E3" s="30" t="s">
        <v>31</v>
      </c>
    </row>
    <row r="4" customFormat="false" ht="12.8" hidden="false" customHeight="false" outlineLevel="0" collapsed="false">
      <c r="B4" s="30"/>
      <c r="C4" s="30"/>
      <c r="D4" s="30"/>
    </row>
    <row r="5" customFormat="false" ht="12.8" hidden="false" customHeight="false" outlineLevel="0" collapsed="false">
      <c r="A5" s="30" t="s">
        <v>8</v>
      </c>
      <c r="B5" s="6" t="n">
        <f aca="false">SUM(EUF_EUM!L14)</f>
        <v>678640.392898912</v>
      </c>
      <c r="C5" s="6" t="n">
        <f aca="false">EUF_NEC!L14</f>
        <v>544043.819907799</v>
      </c>
      <c r="D5" s="28" t="n">
        <f aca="false">Wuppertal_Institut!L14</f>
        <v>902006.206336875</v>
      </c>
      <c r="E5" s="13" t="n">
        <f aca="false">SUM(B5:D5)</f>
        <v>2124690.41914359</v>
      </c>
    </row>
    <row r="6" customFormat="false" ht="12.8" hidden="false" customHeight="false" outlineLevel="0" collapsed="false">
      <c r="A6" s="30" t="s">
        <v>14</v>
      </c>
      <c r="B6" s="6" t="n">
        <f aca="false">EUF_EUM!L19</f>
        <v>20000</v>
      </c>
      <c r="C6" s="6" t="n">
        <f aca="false">EUF_NEC!L19</f>
        <v>20000</v>
      </c>
      <c r="D6" s="28" t="n">
        <f aca="false">Wuppertal_Institut!L19</f>
        <v>20000</v>
      </c>
      <c r="E6" s="13" t="n">
        <f aca="false">SUM(B6:D6)</f>
        <v>60000</v>
      </c>
    </row>
    <row r="7" customFormat="false" ht="12.8" hidden="false" customHeight="false" outlineLevel="0" collapsed="false">
      <c r="A7" s="30" t="s">
        <v>20</v>
      </c>
      <c r="B7" s="6" t="n">
        <f aca="false">EUF_EUM!L23</f>
        <v>22000</v>
      </c>
      <c r="C7" s="6" t="n">
        <f aca="false">EUF_NEC!L23</f>
        <v>22000</v>
      </c>
      <c r="D7" s="28" t="n">
        <f aca="false">Wuppertal_Institut!L23</f>
        <v>22000</v>
      </c>
      <c r="E7" s="13" t="n">
        <f aca="false">SUM(B7:D7)</f>
        <v>66000</v>
      </c>
    </row>
    <row r="8" customFormat="false" ht="12.8" hidden="false" customHeight="false" outlineLevel="0" collapsed="false">
      <c r="A8" s="30" t="s">
        <v>23</v>
      </c>
      <c r="B8" s="6" t="n">
        <f aca="false">EUF_EUM!L26</f>
        <v>18000</v>
      </c>
      <c r="C8" s="6" t="n">
        <f aca="false">EUF_NEC!L26</f>
        <v>18000</v>
      </c>
      <c r="D8" s="28" t="n">
        <f aca="false">Wuppertal_Institut!L26</f>
        <v>18000</v>
      </c>
      <c r="E8" s="13" t="n">
        <f aca="false">SUM(B8:D8)</f>
        <v>54000</v>
      </c>
    </row>
    <row r="10" customFormat="false" ht="12.8" hidden="false" customHeight="false" outlineLevel="0" collapsed="false">
      <c r="A10" s="30" t="s">
        <v>32</v>
      </c>
      <c r="B10" s="13" t="n">
        <f aca="false">SUM(B5:B8)</f>
        <v>738640.392898912</v>
      </c>
      <c r="C10" s="13" t="n">
        <f aca="false">SUM(C5:C8)</f>
        <v>604043.819907799</v>
      </c>
      <c r="D10" s="13" t="n">
        <f aca="false">SUM(D5:D8)</f>
        <v>962006.206336875</v>
      </c>
      <c r="E10" s="32" t="n">
        <f aca="false">SUM(E5:E8)</f>
        <v>2304690.41914359</v>
      </c>
    </row>
    <row r="11" customFormat="false" ht="12.8" hidden="false" customHeight="false" outlineLevel="0" collapsed="false">
      <c r="B11" s="33"/>
      <c r="C11" s="33"/>
    </row>
    <row r="13" customFormat="false" ht="12.8" hidden="false" customHeight="false" outlineLevel="0" collapsed="false">
      <c r="A13" s="31" t="s">
        <v>33</v>
      </c>
      <c r="B13" s="3"/>
      <c r="D13" s="30"/>
      <c r="E13" s="30"/>
    </row>
    <row r="14" customFormat="false" ht="12.8" hidden="false" customHeight="false" outlineLevel="0" collapsed="false">
      <c r="A14" s="0"/>
      <c r="C14" s="31"/>
      <c r="D14" s="34" t="s">
        <v>34</v>
      </c>
      <c r="E14" s="30" t="s">
        <v>30</v>
      </c>
    </row>
    <row r="15" customFormat="false" ht="12.8" hidden="false" customHeight="false" outlineLevel="0" collapsed="false">
      <c r="A15" s="0"/>
      <c r="C15" s="34" t="s">
        <v>35</v>
      </c>
      <c r="D15" s="35" t="n">
        <v>1</v>
      </c>
      <c r="E15" s="36" t="n">
        <v>0.9</v>
      </c>
    </row>
    <row r="16" customFormat="false" ht="12.8" hidden="false" customHeight="false" outlineLevel="0" collapsed="false">
      <c r="A16" s="0"/>
      <c r="C16" s="31"/>
      <c r="D16" s="3"/>
    </row>
    <row r="17" customFormat="false" ht="12.8" hidden="false" customHeight="false" outlineLevel="0" collapsed="false">
      <c r="A17" s="31"/>
      <c r="B17" s="37" t="s">
        <v>36</v>
      </c>
      <c r="C17" s="37"/>
      <c r="D17" s="37" t="s">
        <v>37</v>
      </c>
      <c r="E17" s="37"/>
      <c r="F17" s="37"/>
    </row>
    <row r="18" customFormat="false" ht="12.8" hidden="false" customHeight="false" outlineLevel="0" collapsed="false">
      <c r="A18" s="31"/>
      <c r="B18" s="37"/>
      <c r="D18" s="37"/>
    </row>
    <row r="19" customFormat="false" ht="12.8" hidden="false" customHeight="false" outlineLevel="0" collapsed="false">
      <c r="B19" s="30" t="s">
        <v>34</v>
      </c>
      <c r="C19" s="30" t="s">
        <v>30</v>
      </c>
      <c r="D19" s="30" t="s">
        <v>34</v>
      </c>
      <c r="E19" s="30" t="s">
        <v>30</v>
      </c>
      <c r="F19" s="30" t="s">
        <v>31</v>
      </c>
    </row>
    <row r="20" customFormat="false" ht="12.8" hidden="false" customHeight="false" outlineLevel="0" collapsed="false">
      <c r="B20" s="30"/>
      <c r="C20" s="30"/>
      <c r="D20" s="30"/>
    </row>
    <row r="21" customFormat="false" ht="12.8" hidden="false" customHeight="false" outlineLevel="0" collapsed="false">
      <c r="A21" s="30" t="n">
        <v>2019</v>
      </c>
      <c r="B21" s="6" t="n">
        <f aca="false">SUM(EUF_EUM!D29,EUF_NEC!D29)</f>
        <v>170393.228010471</v>
      </c>
      <c r="C21" s="28" t="n">
        <f aca="false">Wuppertal_Institut!D29</f>
        <v>121899.932969728</v>
      </c>
      <c r="D21" s="6" t="n">
        <f aca="false">B21*$D$15</f>
        <v>170393.228010471</v>
      </c>
      <c r="E21" s="6" t="n">
        <f aca="false">C21*$E$15</f>
        <v>109709.939672756</v>
      </c>
      <c r="F21" s="13" t="n">
        <f aca="false">SUM(D21:E21)</f>
        <v>280103.167683227</v>
      </c>
    </row>
    <row r="22" customFormat="false" ht="12.8" hidden="false" customHeight="false" outlineLevel="0" collapsed="false">
      <c r="A22" s="30" t="n">
        <v>2020</v>
      </c>
      <c r="B22" s="6" t="n">
        <f aca="false">SUM(EUF_EUM!E29,EUF_NEC!E29)</f>
        <v>257992.404426649</v>
      </c>
      <c r="C22" s="28" t="n">
        <f aca="false">Wuppertal_Institut!E29</f>
        <v>185335.511416986</v>
      </c>
      <c r="D22" s="6" t="n">
        <f aca="false">B22*$D$15</f>
        <v>257992.404426649</v>
      </c>
      <c r="E22" s="6" t="n">
        <f aca="false">C22*$E$15</f>
        <v>166801.960275287</v>
      </c>
      <c r="F22" s="13" t="n">
        <f aca="false">SUM(D22:E22)</f>
        <v>424794.364701936</v>
      </c>
    </row>
    <row r="23" customFormat="false" ht="12.8" hidden="false" customHeight="false" outlineLevel="0" collapsed="false">
      <c r="A23" s="30" t="n">
        <v>2021</v>
      </c>
      <c r="B23" s="6" t="n">
        <f aca="false">SUM(EUF_EUM!F29,EUF_NEC!F29)</f>
        <v>265520.998620117</v>
      </c>
      <c r="C23" s="28" t="n">
        <f aca="false">Wuppertal_Institut!F29</f>
        <v>190414.10033029</v>
      </c>
      <c r="D23" s="6" t="n">
        <f aca="false">B23*$D$15</f>
        <v>265520.998620117</v>
      </c>
      <c r="E23" s="6" t="n">
        <f aca="false">C23*$E$15</f>
        <v>171372.690297261</v>
      </c>
      <c r="F23" s="13" t="n">
        <f aca="false">SUM(D23:E23)</f>
        <v>436893.688917378</v>
      </c>
    </row>
    <row r="24" customFormat="false" ht="12.8" hidden="false" customHeight="false" outlineLevel="0" collapsed="false">
      <c r="A24" s="30" t="n">
        <v>2022</v>
      </c>
      <c r="B24" s="6" t="n">
        <f aca="false">SUM(EUF_EUM!G29,EUF_NEC!G29)</f>
        <v>271178.56468435</v>
      </c>
      <c r="C24" s="28" t="n">
        <f aca="false">Wuppertal_Institut!G29</f>
        <v>194587.835174698</v>
      </c>
      <c r="D24" s="6" t="n">
        <f aca="false">B24*$D$15</f>
        <v>271178.56468435</v>
      </c>
      <c r="E24" s="6" t="n">
        <f aca="false">C24*$E$15</f>
        <v>175129.051657229</v>
      </c>
      <c r="F24" s="13" t="n">
        <f aca="false">SUM(D24:E24)</f>
        <v>446307.616341578</v>
      </c>
    </row>
    <row r="25" customFormat="false" ht="12.8" hidden="false" customHeight="false" outlineLevel="0" collapsed="false">
      <c r="A25" s="30" t="n">
        <v>2023</v>
      </c>
      <c r="B25" s="6" t="n">
        <f aca="false">SUM(EUF_EUM!H29,EUF_NEC!H29)</f>
        <v>276968.111294404</v>
      </c>
      <c r="C25" s="28" t="n">
        <f aca="false">Wuppertal_Institut!H29</f>
        <v>198858.935528696</v>
      </c>
      <c r="D25" s="6" t="n">
        <f aca="false">B25*$D$15</f>
        <v>276968.111294404</v>
      </c>
      <c r="E25" s="6" t="n">
        <f aca="false">C25*$E$15</f>
        <v>178973.041975826</v>
      </c>
      <c r="F25" s="13" t="n">
        <f aca="false">SUM(D25:E25)</f>
        <v>455941.153270231</v>
      </c>
    </row>
    <row r="26" customFormat="false" ht="12.8" hidden="false" customHeight="false" outlineLevel="0" collapsed="false">
      <c r="A26" s="30" t="n">
        <v>2024</v>
      </c>
      <c r="B26" s="6" t="n">
        <f aca="false">SUM(EUF_EUM!I29,EUF_NEC!I29)</f>
        <v>100630.90577072</v>
      </c>
      <c r="C26" s="28" t="n">
        <f aca="false">Wuppertal_Institut!I29</f>
        <v>70909.8909164759</v>
      </c>
      <c r="D26" s="6" t="n">
        <f aca="false">B26*$D$15</f>
        <v>100630.90577072</v>
      </c>
      <c r="E26" s="6" t="n">
        <f aca="false">C26*$E$15</f>
        <v>63818.9018248283</v>
      </c>
      <c r="F26" s="13" t="n">
        <f aca="false">SUM(D26:E26)</f>
        <v>164449.807595548</v>
      </c>
    </row>
    <row r="27" customFormat="false" ht="12.8" hidden="false" customHeight="false" outlineLevel="0" collapsed="false">
      <c r="B27" s="6"/>
      <c r="C27" s="6"/>
      <c r="D27" s="6"/>
      <c r="E27" s="6"/>
      <c r="F27" s="6"/>
    </row>
    <row r="28" customFormat="false" ht="12.8" hidden="false" customHeight="false" outlineLevel="0" collapsed="false">
      <c r="B28" s="6"/>
      <c r="C28" s="6"/>
      <c r="D28" s="13" t="n">
        <f aca="false">SUM(D21:D26)</f>
        <v>1342684.21280671</v>
      </c>
      <c r="E28" s="13" t="n">
        <f aca="false">SUM(E21:E26)</f>
        <v>865805.585703188</v>
      </c>
      <c r="F28" s="32" t="n">
        <f aca="false">SUM(D28:E28)</f>
        <v>2208489.7985099</v>
      </c>
    </row>
  </sheetData>
  <mergeCells count="3">
    <mergeCell ref="B11:C11"/>
    <mergeCell ref="B17:C17"/>
    <mergeCell ref="D17:F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2015-04-20T12:06:13Z</dcterms:created>
  <dc:creator/>
  <dc:description/>
  <dc:language>de-DE</dc:language>
  <cp:lastModifiedBy/>
  <cp:lastPrinted>2015-04-26T13:12:15Z</cp:lastPrinted>
  <dcterms:modified xsi:type="dcterms:W3CDTF">2018-04-11T21:46:49Z</dcterms:modified>
  <cp:revision>17</cp:revision>
  <dc:subject/>
  <dc:title/>
</cp:coreProperties>
</file>