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EUF_EUM" sheetId="1" state="visible" r:id="rId2"/>
    <sheet name="EUF_NEC" sheetId="2" state="visible" r:id="rId3"/>
    <sheet name="Gesamtkoste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<sst xmlns="http://schemas.openxmlformats.org/spreadsheetml/2006/main" count="95" uniqueCount="39">
  <si>
    <t xml:space="preserve">Jahresgesamtkosten</t>
  </si>
  <si>
    <t xml:space="preserve">E14/ Stufe 3, ab 2023 4</t>
  </si>
  <si>
    <t xml:space="preserve">E13 / Stufe 3,ab 2023 4</t>
  </si>
  <si>
    <t xml:space="preserve">Euro/Stunde</t>
  </si>
  <si>
    <t xml:space="preserve">stud. Mitarbeiter</t>
  </si>
  <si>
    <t xml:space="preserve">Summen</t>
  </si>
  <si>
    <t xml:space="preserve">Monate</t>
  </si>
  <si>
    <t xml:space="preserve">Personalmittel</t>
  </si>
  <si>
    <t xml:space="preserve">Leitungsstelle</t>
  </si>
  <si>
    <t xml:space="preserve">E14/ Stufe 3</t>
  </si>
  <si>
    <t xml:space="preserve">Doktorandenstelle</t>
  </si>
  <si>
    <t xml:space="preserve">E13 / Stufe 3</t>
  </si>
  <si>
    <t xml:space="preserve">Stunden pro Monat</t>
  </si>
  <si>
    <t xml:space="preserve">Overhead</t>
  </si>
  <si>
    <t xml:space="preserve">20% auf WiMi-Stellen</t>
  </si>
  <si>
    <t xml:space="preserve">Reisemittel</t>
  </si>
  <si>
    <t xml:space="preserve">pro Person</t>
  </si>
  <si>
    <t xml:space="preserve">Personen</t>
  </si>
  <si>
    <t xml:space="preserve">Flensburg-Wuppertal + 1 Übernachtung</t>
  </si>
  <si>
    <t xml:space="preserve">Konferenz</t>
  </si>
  <si>
    <t xml:space="preserve">Öffentl. Workshops</t>
  </si>
  <si>
    <t xml:space="preserve">Sachmittel</t>
  </si>
  <si>
    <t xml:space="preserve">Computer + Literatur + Sonstiges</t>
  </si>
  <si>
    <t xml:space="preserve">Open Access Veröffentlichungen</t>
  </si>
  <si>
    <t xml:space="preserve">Weiterbildung</t>
  </si>
  <si>
    <t xml:space="preserve">Kursgebühren, Summer Schools</t>
  </si>
  <si>
    <t xml:space="preserve">Gesamtausgaben</t>
  </si>
  <si>
    <t xml:space="preserve">SUMME pro JAHR</t>
  </si>
  <si>
    <t xml:space="preserve">Gesamtkosten für alle fünf Jahre pro Institut/Abteilung und Kostenkategorie</t>
  </si>
  <si>
    <t xml:space="preserve">EUF_EUM</t>
  </si>
  <si>
    <t xml:space="preserve">EUF_NEC</t>
  </si>
  <si>
    <t xml:space="preserve">Wuppertal_Institut</t>
  </si>
  <si>
    <t xml:space="preserve">Summe</t>
  </si>
  <si>
    <t xml:space="preserve">SUMME</t>
  </si>
  <si>
    <t xml:space="preserve">Gesamtkosten und Zuwendung pro Jahr und Institution</t>
  </si>
  <si>
    <t xml:space="preserve">EUF</t>
  </si>
  <si>
    <t xml:space="preserve">Förderquote:</t>
  </si>
  <si>
    <t xml:space="preserve">Kosten</t>
  </si>
  <si>
    <t xml:space="preserve">Zuwendung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</si>
</sst>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"/>
    <numFmt numFmtId="167" formatCode="0"/>
    <numFmt numFmtId="168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name val="Arial;sans-serif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CC3300"/>
        <bgColor rgb="FF9933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windowProtection="false" showFormulas="false" showGridLines="true" showRowColHeaders="true" showZeros="true" rightToLeft="false" tabSelected="false" showOutlineSymbols="true" defaultGridColor="true" view="normal" topLeftCell="B5" colorId="64" zoomScale="100" zoomScaleNormal="100" zoomScalePageLayoutView="100" workbookViewId="0">
      <selection pane="topLeft" activeCell="I33" activeCellId="0" sqref="I33"/>
    </sheetView>
  </sheetViews>
  <sheetFormatPr defaultRowHeight="12.8"/>
  <cols>
    <col collapsed="false" hidden="false" max="1" min="1" style="0" width="33.4795918367347"/>
    <col collapsed="false" hidden="false" max="2" min="2" style="0" width="19.0357142857143"/>
    <col collapsed="false" hidden="false" max="3" min="3" style="0" width="20.5204081632653"/>
    <col collapsed="false" hidden="false" max="9" min="4" style="0" width="11.3418367346939"/>
    <col collapsed="false" hidden="false" max="10" min="10" style="0" width="3.51020408163265"/>
    <col collapsed="false" hidden="false" max="11" min="11" style="0" width="12.6887755102041"/>
    <col collapsed="false" hidden="false" max="12" min="12" style="1" width="16.1989795918367"/>
    <col collapsed="false" hidden="false" max="1025" min="13" style="0" width="11.3418367346939"/>
  </cols>
  <sheetData>
    <row r="1" customFormat="false" ht="12.8" hidden="false" customHeight="false" outlineLevel="0" collapsed="false">
      <c r="D1" s="2" t="n">
        <v>2019</v>
      </c>
      <c r="E1" s="2" t="n">
        <v>2020</v>
      </c>
      <c r="F1" s="2" t="n">
        <v>2021</v>
      </c>
      <c r="G1" s="2" t="n">
        <v>2022</v>
      </c>
      <c r="H1" s="2" t="n">
        <v>2023</v>
      </c>
      <c r="I1" s="2" t="n">
        <v>2024</v>
      </c>
      <c r="J1" s="2"/>
      <c r="L1" s="0"/>
    </row>
    <row r="2" customFormat="false" ht="12.8" hidden="false" customHeight="false" outlineLevel="0" collapsed="false">
      <c r="L2" s="0"/>
    </row>
    <row r="3" customFormat="false" ht="12.8" hidden="false" customHeight="false" outlineLevel="0" collapsed="false">
      <c r="B3" s="3" t="s">
        <v>0</v>
      </c>
      <c r="C3" s="3" t="s">
        <v>1</v>
      </c>
      <c r="D3" s="3" t="n">
        <v>74800</v>
      </c>
      <c r="E3" s="3" t="n">
        <v>74800</v>
      </c>
      <c r="F3" s="3" t="n">
        <v>74800</v>
      </c>
      <c r="G3" s="3" t="n">
        <v>74800</v>
      </c>
      <c r="H3" s="3" t="n">
        <v>78000</v>
      </c>
      <c r="I3" s="3" t="n">
        <v>78000</v>
      </c>
      <c r="L3" s="0"/>
    </row>
    <row r="4" customFormat="false" ht="12.8" hidden="false" customHeight="false" outlineLevel="0" collapsed="false">
      <c r="A4" s="4"/>
      <c r="B4" s="3" t="s">
        <v>0</v>
      </c>
      <c r="C4" s="3" t="s">
        <v>2</v>
      </c>
      <c r="D4" s="5" t="n">
        <v>69900</v>
      </c>
      <c r="E4" s="5" t="n">
        <v>69900</v>
      </c>
      <c r="F4" s="5" t="n">
        <v>69900</v>
      </c>
      <c r="G4" s="5" t="n">
        <v>69900</v>
      </c>
      <c r="H4" s="6" t="n">
        <v>74000</v>
      </c>
      <c r="I4" s="6" t="n">
        <v>74000</v>
      </c>
      <c r="L4" s="0"/>
    </row>
    <row r="5" customFormat="false" ht="12.8" hidden="false" customHeight="false" outlineLevel="0" collapsed="false">
      <c r="B5" s="0" t="s">
        <v>3</v>
      </c>
      <c r="C5" s="0" t="s">
        <v>4</v>
      </c>
      <c r="D5" s="7" t="n">
        <v>12</v>
      </c>
      <c r="E5" s="7" t="n">
        <v>12</v>
      </c>
      <c r="F5" s="7" t="n">
        <v>12</v>
      </c>
      <c r="G5" s="7" t="n">
        <v>12</v>
      </c>
      <c r="H5" s="7" t="n">
        <v>12</v>
      </c>
      <c r="I5" s="7" t="n">
        <v>12</v>
      </c>
      <c r="K5" s="2" t="s">
        <v>5</v>
      </c>
      <c r="L5" s="0"/>
    </row>
    <row r="6" customFormat="false" ht="12.8" hidden="false" customHeight="false" outlineLevel="0" collapsed="false">
      <c r="D6" s="8"/>
      <c r="E6" s="8"/>
      <c r="F6" s="8"/>
      <c r="G6" s="8"/>
      <c r="H6" s="8"/>
      <c r="I6" s="8"/>
      <c r="K6" s="2"/>
      <c r="L6" s="0"/>
    </row>
    <row r="7" customFormat="false" ht="12.8" hidden="false" customHeight="false" outlineLevel="0" collapsed="false">
      <c r="A7" s="0" t="s">
        <v>6</v>
      </c>
      <c r="D7" s="8" t="n">
        <v>8</v>
      </c>
      <c r="E7" s="8" t="n">
        <v>12</v>
      </c>
      <c r="F7" s="8" t="n">
        <v>12</v>
      </c>
      <c r="G7" s="8" t="n">
        <v>12</v>
      </c>
      <c r="H7" s="8" t="n">
        <v>12</v>
      </c>
      <c r="I7" s="8" t="n">
        <v>4</v>
      </c>
      <c r="K7" s="2"/>
      <c r="L7" s="0"/>
    </row>
    <row r="8" customFormat="false" ht="12.8" hidden="false" customHeight="false" outlineLevel="0" collapsed="false">
      <c r="D8" s="8"/>
      <c r="E8" s="8"/>
      <c r="F8" s="8"/>
      <c r="G8" s="8"/>
      <c r="H8" s="8"/>
      <c r="I8" s="8"/>
      <c r="K8" s="2"/>
      <c r="L8" s="0"/>
    </row>
    <row r="9" customFormat="false" ht="12.8" hidden="false" customHeight="false" outlineLevel="0" collapsed="false">
      <c r="A9" s="2" t="s">
        <v>7</v>
      </c>
      <c r="D9" s="8"/>
      <c r="E9" s="8"/>
      <c r="F9" s="8"/>
      <c r="G9" s="8"/>
      <c r="H9" s="8"/>
      <c r="I9" s="8"/>
      <c r="K9" s="2"/>
      <c r="L9" s="0"/>
    </row>
    <row r="10" customFormat="false" ht="12.8" hidden="false" customHeight="false" outlineLevel="0" collapsed="false">
      <c r="A10" s="0" t="s">
        <v>8</v>
      </c>
      <c r="B10" s="0" t="n">
        <v>0.75</v>
      </c>
      <c r="C10" s="0" t="s">
        <v>9</v>
      </c>
      <c r="D10" s="9" t="n">
        <f aca="false">$B$10*D3/12*D7</f>
        <v>37400</v>
      </c>
      <c r="E10" s="10" t="n">
        <f aca="false">$B$10*E3/12*E7</f>
        <v>56100</v>
      </c>
      <c r="F10" s="10" t="n">
        <f aca="false">$B$10*F3/12*F7</f>
        <v>56100</v>
      </c>
      <c r="G10" s="10" t="n">
        <f aca="false">$B$10*G3/12*G7</f>
        <v>56100</v>
      </c>
      <c r="H10" s="10" t="n">
        <f aca="false">$B$10*H3/12*H7</f>
        <v>58500</v>
      </c>
      <c r="I10" s="10" t="n">
        <f aca="false">$B$10*I3/12*I7</f>
        <v>19500</v>
      </c>
      <c r="J10" s="11"/>
      <c r="K10" s="12" t="n">
        <f aca="false">SUM(D10:I10)</f>
        <v>283700</v>
      </c>
      <c r="L10" s="13"/>
    </row>
    <row r="11" customFormat="false" ht="12.8" hidden="false" customHeight="false" outlineLevel="0" collapsed="false">
      <c r="A11" s="0" t="s">
        <v>10</v>
      </c>
      <c r="B11" s="0" t="n">
        <v>0.5</v>
      </c>
      <c r="C11" s="0" t="s">
        <v>11</v>
      </c>
      <c r="D11" s="14" t="n">
        <f aca="false">$B$11*D4/12*D7</f>
        <v>23300</v>
      </c>
      <c r="E11" s="8" t="n">
        <f aca="false">$B$11*E4/12*E7</f>
        <v>34950</v>
      </c>
      <c r="F11" s="8" t="n">
        <f aca="false">$B$11*F4/12*F7</f>
        <v>34950</v>
      </c>
      <c r="G11" s="8" t="n">
        <f aca="false">$B$11*G4/12*G7</f>
        <v>34950</v>
      </c>
      <c r="H11" s="8" t="n">
        <f aca="false">$B$11*H4/12*H7</f>
        <v>37000</v>
      </c>
      <c r="I11" s="8" t="n">
        <f aca="false">$B$11*I4/12*I7</f>
        <v>12333.3333333333</v>
      </c>
      <c r="K11" s="15" t="n">
        <f aca="false">SUM(D11:I11)</f>
        <v>177483.333333333</v>
      </c>
      <c r="L11" s="16"/>
    </row>
    <row r="12" customFormat="false" ht="12.8" hidden="false" customHeight="false" outlineLevel="0" collapsed="false">
      <c r="A12" s="0" t="s">
        <v>4</v>
      </c>
      <c r="B12" s="0" t="n">
        <v>80</v>
      </c>
      <c r="C12" s="0" t="s">
        <v>12</v>
      </c>
      <c r="D12" s="17" t="n">
        <f aca="false">D5*D7*$B$12</f>
        <v>7680</v>
      </c>
      <c r="E12" s="18" t="n">
        <f aca="false">E5*E7*$B$12</f>
        <v>11520</v>
      </c>
      <c r="F12" s="18" t="n">
        <f aca="false">F5*F7*$B$12</f>
        <v>11520</v>
      </c>
      <c r="G12" s="18" t="n">
        <f aca="false">G5*G7*$B$12</f>
        <v>11520</v>
      </c>
      <c r="H12" s="18" t="n">
        <f aca="false">H5*H7*$B$12</f>
        <v>11520</v>
      </c>
      <c r="I12" s="18" t="n">
        <f aca="false">I5*I7*$B$12</f>
        <v>3840</v>
      </c>
      <c r="K12" s="15" t="n">
        <f aca="false">SUM(D12:I12)</f>
        <v>57600</v>
      </c>
      <c r="L12" s="16"/>
    </row>
    <row r="13" customFormat="false" ht="12.8" hidden="false" customHeight="false" outlineLevel="0" collapsed="false">
      <c r="A13" s="0" t="s">
        <v>13</v>
      </c>
      <c r="B13" s="0" t="n">
        <v>0.2</v>
      </c>
      <c r="C13" s="0" t="s">
        <v>14</v>
      </c>
      <c r="D13" s="14" t="n">
        <f aca="false">$B$13*SUM(D10:D12)</f>
        <v>13676</v>
      </c>
      <c r="E13" s="8" t="n">
        <f aca="false">$B$13*SUM(E10:E12)</f>
        <v>20514</v>
      </c>
      <c r="F13" s="8" t="n">
        <f aca="false">$B$13*SUM(F10:F12)</f>
        <v>20514</v>
      </c>
      <c r="G13" s="8" t="n">
        <f aca="false">$B$13*SUM(G10:G12)</f>
        <v>20514</v>
      </c>
      <c r="H13" s="8" t="n">
        <f aca="false">$B$13*SUM(H10:H12)</f>
        <v>21404</v>
      </c>
      <c r="I13" s="8" t="n">
        <f aca="false">$B$13*SUM(I10:I12)</f>
        <v>7134.66666666667</v>
      </c>
      <c r="K13" s="15" t="n">
        <f aca="false">SUM(D13:I13)</f>
        <v>103756.666666667</v>
      </c>
      <c r="L13" s="19" t="s">
        <v>7</v>
      </c>
    </row>
    <row r="14" customFormat="false" ht="12.8" hidden="false" customHeight="false" outlineLevel="0" collapsed="false">
      <c r="D14" s="14"/>
      <c r="E14" s="8"/>
      <c r="F14" s="8"/>
      <c r="G14" s="8"/>
      <c r="H14" s="8"/>
      <c r="I14" s="8"/>
      <c r="K14" s="8"/>
      <c r="L14" s="20" t="n">
        <f aca="false">SUM(K10:K13)</f>
        <v>622540</v>
      </c>
    </row>
    <row r="15" customFormat="false" ht="12.8" hidden="false" customHeight="false" outlineLevel="0" collapsed="false">
      <c r="A15" s="2" t="s">
        <v>15</v>
      </c>
      <c r="B15" s="0" t="s">
        <v>16</v>
      </c>
      <c r="C15" s="0" t="s">
        <v>17</v>
      </c>
      <c r="D15" s="14"/>
      <c r="E15" s="8"/>
      <c r="F15" s="8"/>
      <c r="G15" s="8"/>
      <c r="H15" s="8"/>
      <c r="I15" s="8"/>
      <c r="K15" s="15"/>
      <c r="L15" s="19"/>
    </row>
    <row r="16" customFormat="false" ht="12.8" hidden="false" customHeight="false" outlineLevel="0" collapsed="false">
      <c r="A16" s="0" t="s">
        <v>18</v>
      </c>
      <c r="B16" s="0" t="n">
        <v>500</v>
      </c>
      <c r="C16" s="0" t="n">
        <v>2</v>
      </c>
      <c r="D16" s="14" t="n">
        <f aca="false">$B$16*$C$16*2</f>
        <v>2000</v>
      </c>
      <c r="E16" s="8" t="n">
        <f aca="false">$B$16*$C$16*2</f>
        <v>2000</v>
      </c>
      <c r="F16" s="8" t="n">
        <f aca="false">$B$16*$C$16*2</f>
        <v>2000</v>
      </c>
      <c r="G16" s="8" t="n">
        <f aca="false">$B$16*$C$16*2</f>
        <v>2000</v>
      </c>
      <c r="H16" s="8" t="n">
        <f aca="false">$B$16*$C$16*2</f>
        <v>2000</v>
      </c>
      <c r="I16" s="8" t="n">
        <f aca="false">$B$16*$C$16*2</f>
        <v>2000</v>
      </c>
      <c r="K16" s="15" t="n">
        <f aca="false">SUM(D16:I16)</f>
        <v>12000</v>
      </c>
      <c r="L16" s="19"/>
    </row>
    <row r="17" customFormat="false" ht="12.8" hidden="false" customHeight="false" outlineLevel="0" collapsed="false">
      <c r="A17" s="0" t="s">
        <v>19</v>
      </c>
      <c r="B17" s="0" t="n">
        <v>750</v>
      </c>
      <c r="C17" s="0" t="n">
        <v>2</v>
      </c>
      <c r="D17" s="14" t="n">
        <f aca="false">$B$17*$C$17*0</f>
        <v>0</v>
      </c>
      <c r="E17" s="8" t="n">
        <f aca="false">$B$17*$C$17*2</f>
        <v>3000</v>
      </c>
      <c r="F17" s="8" t="n">
        <f aca="false">$B$17*$C$17*2</f>
        <v>3000</v>
      </c>
      <c r="G17" s="8" t="n">
        <f aca="false">$B$17*$C$17*2</f>
        <v>3000</v>
      </c>
      <c r="H17" s="8" t="n">
        <f aca="false">$B$17*$C$17*2</f>
        <v>3000</v>
      </c>
      <c r="I17" s="8" t="n">
        <f aca="false">$B$17*$C$17*0</f>
        <v>0</v>
      </c>
      <c r="K17" s="15" t="n">
        <f aca="false">SUM(D17:I17)</f>
        <v>12000</v>
      </c>
      <c r="L17" s="19"/>
    </row>
    <row r="18" customFormat="false" ht="12.8" hidden="false" customHeight="false" outlineLevel="0" collapsed="false">
      <c r="A18" s="0" t="s">
        <v>20</v>
      </c>
      <c r="B18" s="0" t="n">
        <v>500</v>
      </c>
      <c r="C18" s="0" t="n">
        <v>2</v>
      </c>
      <c r="D18" s="14" t="n">
        <f aca="false">$B$18*$C$18*3</f>
        <v>3000</v>
      </c>
      <c r="E18" s="8" t="n">
        <f aca="false">$B$18*$C$18*4</f>
        <v>4000</v>
      </c>
      <c r="F18" s="8" t="n">
        <f aca="false">$B$18*$C$18*4</f>
        <v>4000</v>
      </c>
      <c r="G18" s="8" t="n">
        <f aca="false">$B$18*$C$18*4</f>
        <v>4000</v>
      </c>
      <c r="H18" s="8" t="n">
        <f aca="false">$B$18*$C$18*4</f>
        <v>4000</v>
      </c>
      <c r="I18" s="8" t="n">
        <f aca="false">$B$18*$C$18*2</f>
        <v>2000</v>
      </c>
      <c r="K18" s="15" t="n">
        <f aca="false">SUM(D18:I18)</f>
        <v>21000</v>
      </c>
      <c r="L18" s="19" t="s">
        <v>15</v>
      </c>
    </row>
    <row r="19" customFormat="false" ht="12.8" hidden="false" customHeight="false" outlineLevel="0" collapsed="false">
      <c r="A19" s="0" t="s">
        <v>13</v>
      </c>
      <c r="B19" s="0" t="n">
        <v>0.2</v>
      </c>
      <c r="D19" s="14" t="n">
        <f aca="false">SUM(D16:D18)*$B$19</f>
        <v>1000</v>
      </c>
      <c r="E19" s="14" t="n">
        <f aca="false">SUM(E16:E18)*$B$19</f>
        <v>1800</v>
      </c>
      <c r="F19" s="14" t="n">
        <f aca="false">SUM(F16:F18)*$B$19</f>
        <v>1800</v>
      </c>
      <c r="G19" s="14" t="n">
        <f aca="false">SUM(G16:G18)*$B$19</f>
        <v>1800</v>
      </c>
      <c r="H19" s="14" t="n">
        <f aca="false">SUM(H16:H18)*$B$19</f>
        <v>1800</v>
      </c>
      <c r="I19" s="14" t="n">
        <f aca="false">SUM(I16:I18)*$B$19</f>
        <v>800</v>
      </c>
      <c r="K19" s="15" t="n">
        <f aca="false">SUM(D19:I19)</f>
        <v>9000</v>
      </c>
      <c r="L19" s="19"/>
    </row>
    <row r="20" customFormat="false" ht="12.8" hidden="false" customHeight="false" outlineLevel="0" collapsed="false">
      <c r="D20" s="14"/>
      <c r="E20" s="8"/>
      <c r="F20" s="8"/>
      <c r="G20" s="8"/>
      <c r="H20" s="8"/>
      <c r="I20" s="8"/>
      <c r="K20" s="15"/>
      <c r="L20" s="20" t="n">
        <f aca="false">SUM(K16:K19)</f>
        <v>54000</v>
      </c>
    </row>
    <row r="21" customFormat="false" ht="12.8" hidden="false" customHeight="false" outlineLevel="0" collapsed="false">
      <c r="A21" s="2" t="s">
        <v>21</v>
      </c>
      <c r="D21" s="14"/>
      <c r="E21" s="8"/>
      <c r="F21" s="8"/>
      <c r="G21" s="8"/>
      <c r="H21" s="8"/>
      <c r="I21" s="8"/>
      <c r="K21" s="15"/>
      <c r="L21" s="19"/>
    </row>
    <row r="22" customFormat="false" ht="12.8" hidden="false" customHeight="false" outlineLevel="0" collapsed="false">
      <c r="A22" s="21" t="s">
        <v>22</v>
      </c>
      <c r="D22" s="14" t="n">
        <v>5000</v>
      </c>
      <c r="E22" s="8" t="n">
        <v>1500</v>
      </c>
      <c r="F22" s="8" t="n">
        <v>1500</v>
      </c>
      <c r="G22" s="8" t="n">
        <v>1500</v>
      </c>
      <c r="H22" s="8" t="n">
        <v>1500</v>
      </c>
      <c r="I22" s="8" t="n">
        <v>1500</v>
      </c>
      <c r="K22" s="15" t="n">
        <f aca="false">SUM(D22:I22)</f>
        <v>12500</v>
      </c>
      <c r="L22" s="19"/>
    </row>
    <row r="23" customFormat="false" ht="12.8" hidden="false" customHeight="false" outlineLevel="0" collapsed="false">
      <c r="A23" s="21" t="s">
        <v>23</v>
      </c>
      <c r="D23" s="14" t="n">
        <v>0</v>
      </c>
      <c r="E23" s="8" t="n">
        <v>2000</v>
      </c>
      <c r="F23" s="8" t="n">
        <v>2000</v>
      </c>
      <c r="G23" s="8" t="n">
        <v>2000</v>
      </c>
      <c r="H23" s="8" t="n">
        <v>2000</v>
      </c>
      <c r="I23" s="8" t="n">
        <v>3000</v>
      </c>
      <c r="K23" s="15" t="n">
        <f aca="false">SUM(D23:I23)</f>
        <v>11000</v>
      </c>
      <c r="L23" s="19" t="s">
        <v>21</v>
      </c>
    </row>
    <row r="24" customFormat="false" ht="12.8" hidden="false" customHeight="false" outlineLevel="0" collapsed="false">
      <c r="A24" s="0" t="s">
        <v>13</v>
      </c>
      <c r="B24" s="0" t="n">
        <v>0.2</v>
      </c>
      <c r="D24" s="14" t="n">
        <f aca="false">SUM(D21:D23)*$B$19</f>
        <v>1000</v>
      </c>
      <c r="E24" s="14" t="n">
        <f aca="false">SUM(E21:E23)*$B$19</f>
        <v>700</v>
      </c>
      <c r="F24" s="14" t="n">
        <f aca="false">SUM(F21:F23)*$B$19</f>
        <v>700</v>
      </c>
      <c r="G24" s="14" t="n">
        <f aca="false">SUM(G21:G23)*$B$19</f>
        <v>700</v>
      </c>
      <c r="H24" s="14" t="n">
        <f aca="false">SUM(H21:H23)*$B$19</f>
        <v>700</v>
      </c>
      <c r="I24" s="14" t="n">
        <f aca="false">SUM(I21:I23)*$B$19</f>
        <v>900</v>
      </c>
      <c r="K24" s="15" t="n">
        <f aca="false">SUM(D24:I24)</f>
        <v>4700</v>
      </c>
      <c r="L24" s="19"/>
    </row>
    <row r="25" customFormat="false" ht="12.8" hidden="false" customHeight="false" outlineLevel="0" collapsed="false">
      <c r="A25" s="21"/>
      <c r="D25" s="14"/>
      <c r="E25" s="8"/>
      <c r="F25" s="8"/>
      <c r="G25" s="8"/>
      <c r="H25" s="8"/>
      <c r="I25" s="8"/>
      <c r="K25" s="15"/>
      <c r="L25" s="20" t="n">
        <f aca="false">SUM(K22:K24)</f>
        <v>28200</v>
      </c>
    </row>
    <row r="26" customFormat="false" ht="12.8" hidden="false" customHeight="false" outlineLevel="0" collapsed="false">
      <c r="A26" s="2" t="s">
        <v>24</v>
      </c>
      <c r="D26" s="14"/>
      <c r="E26" s="8"/>
      <c r="F26" s="8"/>
      <c r="G26" s="8"/>
      <c r="H26" s="8"/>
      <c r="I26" s="8"/>
      <c r="K26" s="15"/>
      <c r="L26" s="19"/>
    </row>
    <row r="27" customFormat="false" ht="12.8" hidden="false" customHeight="false" outlineLevel="0" collapsed="false">
      <c r="A27" s="0" t="s">
        <v>25</v>
      </c>
      <c r="D27" s="14" t="n">
        <v>500</v>
      </c>
      <c r="E27" s="8" t="n">
        <v>3000</v>
      </c>
      <c r="F27" s="8" t="n">
        <v>3000</v>
      </c>
      <c r="G27" s="8" t="n">
        <v>3000</v>
      </c>
      <c r="H27" s="8" t="n">
        <v>3000</v>
      </c>
      <c r="I27" s="8" t="n">
        <v>500</v>
      </c>
      <c r="K27" s="15" t="n">
        <f aca="false">SUM(D27:I27)</f>
        <v>13000</v>
      </c>
      <c r="L27" s="19" t="s">
        <v>24</v>
      </c>
    </row>
    <row r="28" customFormat="false" ht="12.8" hidden="false" customHeight="false" outlineLevel="0" collapsed="false">
      <c r="A28" s="0" t="s">
        <v>13</v>
      </c>
      <c r="B28" s="0" t="n">
        <v>0.2</v>
      </c>
      <c r="D28" s="14" t="n">
        <f aca="false">SUM(D25:D27)*$B$19</f>
        <v>100</v>
      </c>
      <c r="E28" s="14" t="n">
        <f aca="false">SUM(E25:E27)*$B$19</f>
        <v>600</v>
      </c>
      <c r="F28" s="14" t="n">
        <f aca="false">SUM(F25:F27)*$B$19</f>
        <v>600</v>
      </c>
      <c r="G28" s="14" t="n">
        <f aca="false">SUM(G25:G27)*$B$19</f>
        <v>600</v>
      </c>
      <c r="H28" s="14" t="n">
        <f aca="false">SUM(H25:H27)*$B$19</f>
        <v>600</v>
      </c>
      <c r="I28" s="14" t="n">
        <f aca="false">SUM(I25:I27)*$B$19</f>
        <v>100</v>
      </c>
      <c r="K28" s="15" t="n">
        <f aca="false">SUM(D28:I28)</f>
        <v>2600</v>
      </c>
      <c r="L28" s="19"/>
    </row>
    <row r="29" customFormat="false" ht="12.8" hidden="false" customHeight="false" outlineLevel="0" collapsed="false">
      <c r="D29" s="14"/>
      <c r="E29" s="8"/>
      <c r="F29" s="8"/>
      <c r="G29" s="8"/>
      <c r="H29" s="8"/>
      <c r="I29" s="8"/>
      <c r="K29" s="22"/>
      <c r="L29" s="20" t="n">
        <f aca="false">SUM(K27:K28)</f>
        <v>15600</v>
      </c>
    </row>
    <row r="30" customFormat="false" ht="12.8" hidden="false" customHeight="false" outlineLevel="0" collapsed="false">
      <c r="D30" s="14"/>
      <c r="E30" s="8"/>
      <c r="F30" s="8"/>
      <c r="G30" s="8"/>
      <c r="H30" s="8"/>
      <c r="I30" s="8"/>
      <c r="K30" s="22"/>
      <c r="L30" s="23"/>
    </row>
    <row r="31" customFormat="false" ht="12.8" hidden="false" customHeight="false" outlineLevel="0" collapsed="false">
      <c r="D31" s="14"/>
      <c r="E31" s="8"/>
      <c r="F31" s="8"/>
      <c r="G31" s="8"/>
      <c r="H31" s="8"/>
      <c r="I31" s="8"/>
      <c r="K31" s="22"/>
      <c r="L31" s="19" t="s">
        <v>26</v>
      </c>
    </row>
    <row r="32" customFormat="false" ht="12.8" hidden="false" customHeight="false" outlineLevel="0" collapsed="false">
      <c r="C32" s="24" t="s">
        <v>27</v>
      </c>
      <c r="D32" s="25" t="n">
        <f aca="false">SUM(D10:D28)</f>
        <v>94656</v>
      </c>
      <c r="E32" s="25" t="n">
        <f aca="false">SUM(E10:E28)</f>
        <v>141684</v>
      </c>
      <c r="F32" s="25" t="n">
        <f aca="false">SUM(F10:F28)</f>
        <v>141684</v>
      </c>
      <c r="G32" s="25" t="n">
        <f aca="false">SUM(G10:G28)</f>
        <v>141684</v>
      </c>
      <c r="H32" s="25" t="n">
        <f aca="false">SUM(H10:H28)</f>
        <v>147024</v>
      </c>
      <c r="I32" s="25" t="n">
        <f aca="false">SUM(I10:I28)</f>
        <v>53608</v>
      </c>
      <c r="J32" s="26"/>
      <c r="K32" s="26"/>
      <c r="L32" s="27" t="n">
        <f aca="false">SUM(K10:K28)</f>
        <v>720340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windowProtection="false"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33.4795918367347"/>
    <col collapsed="false" hidden="false" max="2" min="2" style="0" width="19.0357142857143"/>
    <col collapsed="false" hidden="false" max="3" min="3" style="0" width="20.5204081632653"/>
    <col collapsed="false" hidden="false" max="9" min="4" style="0" width="11.3418367346939"/>
    <col collapsed="false" hidden="false" max="10" min="10" style="0" width="3.51020408163265"/>
    <col collapsed="false" hidden="false" max="11" min="11" style="0" width="12.6887755102041"/>
    <col collapsed="false" hidden="false" max="12" min="12" style="1" width="16.1989795918367"/>
    <col collapsed="false" hidden="false" max="1025" min="13" style="0" width="11.3418367346939"/>
  </cols>
  <sheetData>
    <row r="1" customFormat="false" ht="12.8" hidden="false" customHeight="false" outlineLevel="0" collapsed="false">
      <c r="D1" s="2" t="n">
        <v>2019</v>
      </c>
      <c r="E1" s="2" t="n">
        <v>2020</v>
      </c>
      <c r="F1" s="2" t="n">
        <v>2021</v>
      </c>
      <c r="G1" s="2" t="n">
        <v>2022</v>
      </c>
      <c r="H1" s="2" t="n">
        <v>2023</v>
      </c>
      <c r="I1" s="2" t="n">
        <v>2024</v>
      </c>
      <c r="J1" s="2"/>
      <c r="L1" s="0"/>
    </row>
    <row r="2" customFormat="false" ht="12.8" hidden="false" customHeight="false" outlineLevel="0" collapsed="false">
      <c r="L2" s="0"/>
    </row>
    <row r="3" customFormat="false" ht="12.8" hidden="false" customHeight="false" outlineLevel="0" collapsed="false">
      <c r="A3" s="3"/>
      <c r="B3" s="3" t="s">
        <v>0</v>
      </c>
      <c r="C3" s="3" t="s">
        <v>1</v>
      </c>
      <c r="D3" s="3" t="n">
        <v>74800</v>
      </c>
      <c r="E3" s="3" t="n">
        <v>74800</v>
      </c>
      <c r="F3" s="3" t="n">
        <v>74800</v>
      </c>
      <c r="G3" s="3" t="n">
        <v>74800</v>
      </c>
      <c r="H3" s="3" t="n">
        <v>78000</v>
      </c>
      <c r="I3" s="3" t="n">
        <v>78000</v>
      </c>
      <c r="L3" s="0"/>
    </row>
    <row r="4" customFormat="false" ht="12.8" hidden="false" customHeight="false" outlineLevel="0" collapsed="false">
      <c r="A4" s="4"/>
      <c r="B4" s="3" t="s">
        <v>0</v>
      </c>
      <c r="C4" s="3" t="s">
        <v>2</v>
      </c>
      <c r="D4" s="5" t="n">
        <v>69900</v>
      </c>
      <c r="E4" s="5" t="n">
        <v>69900</v>
      </c>
      <c r="F4" s="5" t="n">
        <v>69900</v>
      </c>
      <c r="G4" s="5" t="n">
        <v>69900</v>
      </c>
      <c r="H4" s="6" t="n">
        <v>74000</v>
      </c>
      <c r="I4" s="6" t="n">
        <v>74000</v>
      </c>
      <c r="L4" s="0"/>
    </row>
    <row r="5" customFormat="false" ht="12.8" hidden="false" customHeight="false" outlineLevel="0" collapsed="false">
      <c r="B5" s="0" t="s">
        <v>3</v>
      </c>
      <c r="C5" s="0" t="s">
        <v>4</v>
      </c>
      <c r="D5" s="7" t="n">
        <v>12</v>
      </c>
      <c r="E5" s="7" t="n">
        <v>12</v>
      </c>
      <c r="F5" s="7" t="n">
        <v>12</v>
      </c>
      <c r="G5" s="7" t="n">
        <v>12</v>
      </c>
      <c r="H5" s="7" t="n">
        <v>12</v>
      </c>
      <c r="I5" s="7" t="n">
        <v>12</v>
      </c>
      <c r="K5" s="2" t="s">
        <v>5</v>
      </c>
      <c r="L5" s="0"/>
    </row>
    <row r="6" customFormat="false" ht="12.8" hidden="false" customHeight="false" outlineLevel="0" collapsed="false">
      <c r="D6" s="8"/>
      <c r="E6" s="8"/>
      <c r="F6" s="8"/>
      <c r="G6" s="8"/>
      <c r="H6" s="8"/>
      <c r="I6" s="8"/>
      <c r="K6" s="2"/>
      <c r="L6" s="0"/>
    </row>
    <row r="7" customFormat="false" ht="12.8" hidden="false" customHeight="false" outlineLevel="0" collapsed="false">
      <c r="A7" s="0" t="s">
        <v>6</v>
      </c>
      <c r="D7" s="8" t="n">
        <v>8</v>
      </c>
      <c r="E7" s="8" t="n">
        <v>12</v>
      </c>
      <c r="F7" s="8" t="n">
        <v>12</v>
      </c>
      <c r="G7" s="8" t="n">
        <v>12</v>
      </c>
      <c r="H7" s="8" t="n">
        <v>12</v>
      </c>
      <c r="I7" s="8" t="n">
        <v>4</v>
      </c>
      <c r="K7" s="2"/>
      <c r="L7" s="0"/>
    </row>
    <row r="8" customFormat="false" ht="12.8" hidden="false" customHeight="false" outlineLevel="0" collapsed="false">
      <c r="D8" s="8"/>
      <c r="E8" s="8"/>
      <c r="F8" s="8"/>
      <c r="G8" s="8"/>
      <c r="H8" s="8"/>
      <c r="I8" s="8"/>
      <c r="K8" s="2"/>
      <c r="L8" s="0"/>
    </row>
    <row r="9" customFormat="false" ht="12.8" hidden="false" customHeight="false" outlineLevel="0" collapsed="false">
      <c r="A9" s="2" t="s">
        <v>7</v>
      </c>
      <c r="D9" s="8"/>
      <c r="E9" s="8"/>
      <c r="F9" s="8"/>
      <c r="G9" s="8"/>
      <c r="H9" s="8"/>
      <c r="I9" s="8"/>
      <c r="K9" s="2"/>
      <c r="L9" s="0"/>
    </row>
    <row r="10" customFormat="false" ht="12.8" hidden="false" customHeight="false" outlineLevel="0" collapsed="false">
      <c r="A10" s="0" t="s">
        <v>8</v>
      </c>
      <c r="B10" s="0" t="n">
        <v>0</v>
      </c>
      <c r="C10" s="0" t="s">
        <v>9</v>
      </c>
      <c r="D10" s="9" t="n">
        <f aca="false">$B$10*D3/12*D7</f>
        <v>0</v>
      </c>
      <c r="E10" s="10" t="n">
        <f aca="false">$B$10*E3/12*E7</f>
        <v>0</v>
      </c>
      <c r="F10" s="10" t="n">
        <f aca="false">$B$10*F3/12*F7</f>
        <v>0</v>
      </c>
      <c r="G10" s="10" t="n">
        <f aca="false">$B$10*G3/12*G7</f>
        <v>0</v>
      </c>
      <c r="H10" s="10" t="n">
        <f aca="false">$B$10*H3/12*H7</f>
        <v>0</v>
      </c>
      <c r="I10" s="10" t="n">
        <f aca="false">$B$10*I3/12*I7</f>
        <v>0</v>
      </c>
      <c r="J10" s="11"/>
      <c r="K10" s="12" t="n">
        <f aca="false">SUM(D10:I10)</f>
        <v>0</v>
      </c>
      <c r="L10" s="13"/>
    </row>
    <row r="11" customFormat="false" ht="12.8" hidden="false" customHeight="false" outlineLevel="0" collapsed="false">
      <c r="A11" s="0" t="s">
        <v>10</v>
      </c>
      <c r="B11" s="0" t="n">
        <v>1</v>
      </c>
      <c r="C11" s="0" t="s">
        <v>11</v>
      </c>
      <c r="D11" s="14" t="n">
        <f aca="false">$B$11*D4/12*D7</f>
        <v>46600</v>
      </c>
      <c r="E11" s="8" t="n">
        <f aca="false">$B$11*E4/12*E7</f>
        <v>69900</v>
      </c>
      <c r="F11" s="8" t="n">
        <f aca="false">$B$11*F4/12*F7</f>
        <v>69900</v>
      </c>
      <c r="G11" s="8" t="n">
        <f aca="false">$B$11*G4/12*G7</f>
        <v>69900</v>
      </c>
      <c r="H11" s="8" t="n">
        <f aca="false">$B$11*H4/12*H7</f>
        <v>74000</v>
      </c>
      <c r="I11" s="8" t="n">
        <f aca="false">$B$11*I4/12*I7</f>
        <v>24666.6666666667</v>
      </c>
      <c r="K11" s="15" t="n">
        <f aca="false">SUM(D11:I11)</f>
        <v>354966.666666667</v>
      </c>
      <c r="L11" s="16"/>
    </row>
    <row r="12" customFormat="false" ht="12.8" hidden="false" customHeight="false" outlineLevel="0" collapsed="false">
      <c r="A12" s="0" t="s">
        <v>4</v>
      </c>
      <c r="B12" s="0" t="n">
        <v>80</v>
      </c>
      <c r="C12" s="0" t="s">
        <v>12</v>
      </c>
      <c r="D12" s="17" t="n">
        <f aca="false">D5*D7*$B$12</f>
        <v>7680</v>
      </c>
      <c r="E12" s="18" t="n">
        <f aca="false">E5*E7*$B$12</f>
        <v>11520</v>
      </c>
      <c r="F12" s="18" t="n">
        <f aca="false">F5*F7*$B$12</f>
        <v>11520</v>
      </c>
      <c r="G12" s="18" t="n">
        <f aca="false">G5*G7*$B$12</f>
        <v>11520</v>
      </c>
      <c r="H12" s="18" t="n">
        <f aca="false">H5*H7*$B$12</f>
        <v>11520</v>
      </c>
      <c r="I12" s="18" t="n">
        <f aca="false">I5*I7*$B$12</f>
        <v>3840</v>
      </c>
      <c r="K12" s="15" t="n">
        <f aca="false">SUM(D12:I12)</f>
        <v>57600</v>
      </c>
      <c r="L12" s="16"/>
    </row>
    <row r="13" customFormat="false" ht="12.8" hidden="false" customHeight="false" outlineLevel="0" collapsed="false">
      <c r="A13" s="0" t="s">
        <v>13</v>
      </c>
      <c r="B13" s="0" t="n">
        <v>0.2</v>
      </c>
      <c r="C13" s="0" t="s">
        <v>14</v>
      </c>
      <c r="D13" s="14" t="n">
        <f aca="false">$B$13*SUM(D10:D12)</f>
        <v>10856</v>
      </c>
      <c r="E13" s="8" t="n">
        <f aca="false">$B$13*SUM(E10:E12)</f>
        <v>16284</v>
      </c>
      <c r="F13" s="8" t="n">
        <f aca="false">$B$13*SUM(F10:F12)</f>
        <v>16284</v>
      </c>
      <c r="G13" s="8" t="n">
        <f aca="false">$B$13*SUM(G10:G12)</f>
        <v>16284</v>
      </c>
      <c r="H13" s="8" t="n">
        <f aca="false">$B$13*SUM(H10:H12)</f>
        <v>17104</v>
      </c>
      <c r="I13" s="8" t="n">
        <f aca="false">$B$13*SUM(I10:I12)</f>
        <v>5701.33333333333</v>
      </c>
      <c r="K13" s="15" t="n">
        <f aca="false">SUM(D13:I13)</f>
        <v>82513.3333333333</v>
      </c>
      <c r="L13" s="19" t="s">
        <v>7</v>
      </c>
    </row>
    <row r="14" customFormat="false" ht="12.8" hidden="false" customHeight="false" outlineLevel="0" collapsed="false">
      <c r="D14" s="14"/>
      <c r="E14" s="8"/>
      <c r="F14" s="8"/>
      <c r="G14" s="8"/>
      <c r="H14" s="8"/>
      <c r="I14" s="8"/>
      <c r="K14" s="8"/>
      <c r="L14" s="20" t="n">
        <f aca="false">SUM(K10:K13)</f>
        <v>495080</v>
      </c>
    </row>
    <row r="15" customFormat="false" ht="12.8" hidden="false" customHeight="false" outlineLevel="0" collapsed="false">
      <c r="A15" s="2" t="s">
        <v>15</v>
      </c>
      <c r="B15" s="0" t="s">
        <v>16</v>
      </c>
      <c r="C15" s="0" t="s">
        <v>17</v>
      </c>
      <c r="D15" s="14"/>
      <c r="E15" s="8"/>
      <c r="F15" s="8"/>
      <c r="G15" s="8"/>
      <c r="H15" s="8"/>
      <c r="I15" s="8"/>
      <c r="K15" s="15"/>
      <c r="L15" s="19"/>
    </row>
    <row r="16" customFormat="false" ht="12.8" hidden="false" customHeight="false" outlineLevel="0" collapsed="false">
      <c r="A16" s="0" t="s">
        <v>18</v>
      </c>
      <c r="B16" s="0" t="n">
        <v>500</v>
      </c>
      <c r="C16" s="0" t="n">
        <v>2</v>
      </c>
      <c r="D16" s="14" t="n">
        <f aca="false">$B$16*$C$16*2</f>
        <v>2000</v>
      </c>
      <c r="E16" s="8" t="n">
        <f aca="false">$B$16*$C$16*2</f>
        <v>2000</v>
      </c>
      <c r="F16" s="8" t="n">
        <f aca="false">$B$16*$C$16*2</f>
        <v>2000</v>
      </c>
      <c r="G16" s="8" t="n">
        <f aca="false">$B$16*$C$16*2</f>
        <v>2000</v>
      </c>
      <c r="H16" s="8" t="n">
        <f aca="false">$B$16*$C$16*2</f>
        <v>2000</v>
      </c>
      <c r="I16" s="8" t="n">
        <f aca="false">$B$16*$C$16*2</f>
        <v>2000</v>
      </c>
      <c r="K16" s="15" t="n">
        <f aca="false">SUM(D16:I16)</f>
        <v>12000</v>
      </c>
      <c r="L16" s="19"/>
    </row>
    <row r="17" customFormat="false" ht="12.8" hidden="false" customHeight="false" outlineLevel="0" collapsed="false">
      <c r="A17" s="0" t="s">
        <v>19</v>
      </c>
      <c r="B17" s="0" t="n">
        <v>750</v>
      </c>
      <c r="C17" s="0" t="n">
        <v>2</v>
      </c>
      <c r="D17" s="14" t="n">
        <f aca="false">$B$17*$C$17*0</f>
        <v>0</v>
      </c>
      <c r="E17" s="8" t="n">
        <f aca="false">$B$17*$C$17*2</f>
        <v>3000</v>
      </c>
      <c r="F17" s="8" t="n">
        <f aca="false">$B$17*$C$17*2</f>
        <v>3000</v>
      </c>
      <c r="G17" s="8" t="n">
        <f aca="false">$B$17*$C$17*2</f>
        <v>3000</v>
      </c>
      <c r="H17" s="8" t="n">
        <f aca="false">$B$17*$C$17*2</f>
        <v>3000</v>
      </c>
      <c r="I17" s="8" t="n">
        <f aca="false">$B$17*$C$17*0</f>
        <v>0</v>
      </c>
      <c r="K17" s="15" t="n">
        <f aca="false">SUM(D17:I17)</f>
        <v>12000</v>
      </c>
      <c r="L17" s="19"/>
    </row>
    <row r="18" customFormat="false" ht="12.8" hidden="false" customHeight="false" outlineLevel="0" collapsed="false">
      <c r="A18" s="0" t="s">
        <v>20</v>
      </c>
      <c r="B18" s="0" t="n">
        <v>500</v>
      </c>
      <c r="C18" s="0" t="n">
        <v>2</v>
      </c>
      <c r="D18" s="14" t="n">
        <f aca="false">$B$18*$C$18*3</f>
        <v>3000</v>
      </c>
      <c r="E18" s="8" t="n">
        <f aca="false">$B$18*$C$18*4</f>
        <v>4000</v>
      </c>
      <c r="F18" s="8" t="n">
        <f aca="false">$B$18*$C$18*4</f>
        <v>4000</v>
      </c>
      <c r="G18" s="8" t="n">
        <f aca="false">$B$18*$C$18*4</f>
        <v>4000</v>
      </c>
      <c r="H18" s="8" t="n">
        <f aca="false">$B$18*$C$18*4</f>
        <v>4000</v>
      </c>
      <c r="I18" s="8" t="n">
        <f aca="false">$B$18*$C$18*2</f>
        <v>2000</v>
      </c>
      <c r="K18" s="15" t="n">
        <f aca="false">SUM(D18:I18)</f>
        <v>21000</v>
      </c>
      <c r="L18" s="19" t="s">
        <v>15</v>
      </c>
    </row>
    <row r="19" customFormat="false" ht="12.8" hidden="false" customHeight="false" outlineLevel="0" collapsed="false">
      <c r="A19" s="0" t="s">
        <v>13</v>
      </c>
      <c r="B19" s="0" t="n">
        <v>0.2</v>
      </c>
      <c r="D19" s="14" t="n">
        <f aca="false">SUM(D16:D18)*$B$19</f>
        <v>1000</v>
      </c>
      <c r="E19" s="14" t="n">
        <f aca="false">SUM(E16:E18)*$B$19</f>
        <v>1800</v>
      </c>
      <c r="F19" s="14" t="n">
        <f aca="false">SUM(F16:F18)*$B$19</f>
        <v>1800</v>
      </c>
      <c r="G19" s="14" t="n">
        <f aca="false">SUM(G16:G18)*$B$19</f>
        <v>1800</v>
      </c>
      <c r="H19" s="14" t="n">
        <f aca="false">SUM(H16:H18)*$B$19</f>
        <v>1800</v>
      </c>
      <c r="I19" s="14" t="n">
        <f aca="false">SUM(I16:I18)*$B$19</f>
        <v>800</v>
      </c>
      <c r="K19" s="15" t="n">
        <f aca="false">SUM(D19:I19)</f>
        <v>9000</v>
      </c>
      <c r="L19" s="19"/>
    </row>
    <row r="20" customFormat="false" ht="12.8" hidden="false" customHeight="false" outlineLevel="0" collapsed="false">
      <c r="D20" s="14"/>
      <c r="E20" s="8"/>
      <c r="F20" s="8"/>
      <c r="G20" s="8"/>
      <c r="H20" s="8"/>
      <c r="I20" s="8"/>
      <c r="K20" s="15"/>
      <c r="L20" s="20" t="n">
        <f aca="false">SUM(K16:K19)</f>
        <v>54000</v>
      </c>
    </row>
    <row r="21" customFormat="false" ht="12.8" hidden="false" customHeight="false" outlineLevel="0" collapsed="false">
      <c r="A21" s="2" t="s">
        <v>21</v>
      </c>
      <c r="D21" s="14"/>
      <c r="E21" s="8"/>
      <c r="F21" s="8"/>
      <c r="G21" s="8"/>
      <c r="H21" s="8"/>
      <c r="I21" s="8"/>
      <c r="K21" s="15"/>
      <c r="L21" s="19"/>
    </row>
    <row r="22" customFormat="false" ht="12.8" hidden="false" customHeight="false" outlineLevel="0" collapsed="false">
      <c r="A22" s="21" t="s">
        <v>22</v>
      </c>
      <c r="D22" s="14" t="n">
        <v>5000</v>
      </c>
      <c r="E22" s="8" t="n">
        <v>1500</v>
      </c>
      <c r="F22" s="8" t="n">
        <v>1500</v>
      </c>
      <c r="G22" s="8" t="n">
        <v>1500</v>
      </c>
      <c r="H22" s="8" t="n">
        <v>1500</v>
      </c>
      <c r="I22" s="8" t="n">
        <v>1500</v>
      </c>
      <c r="K22" s="15" t="n">
        <f aca="false">SUM(D22:I22)</f>
        <v>12500</v>
      </c>
      <c r="L22" s="19"/>
    </row>
    <row r="23" customFormat="false" ht="12.8" hidden="false" customHeight="false" outlineLevel="0" collapsed="false">
      <c r="A23" s="21" t="s">
        <v>23</v>
      </c>
      <c r="D23" s="14" t="n">
        <v>0</v>
      </c>
      <c r="E23" s="8" t="n">
        <v>2000</v>
      </c>
      <c r="F23" s="8" t="n">
        <v>2000</v>
      </c>
      <c r="G23" s="8" t="n">
        <v>2000</v>
      </c>
      <c r="H23" s="8" t="n">
        <v>2000</v>
      </c>
      <c r="I23" s="8" t="n">
        <v>3000</v>
      </c>
      <c r="K23" s="15" t="n">
        <f aca="false">SUM(D23:I23)</f>
        <v>11000</v>
      </c>
      <c r="L23" s="19" t="s">
        <v>21</v>
      </c>
    </row>
    <row r="24" customFormat="false" ht="12.8" hidden="false" customHeight="false" outlineLevel="0" collapsed="false">
      <c r="A24" s="0" t="s">
        <v>13</v>
      </c>
      <c r="B24" s="0" t="n">
        <v>0.2</v>
      </c>
      <c r="D24" s="14" t="n">
        <f aca="false">SUM(D21:D23)*$B$19</f>
        <v>1000</v>
      </c>
      <c r="E24" s="14" t="n">
        <f aca="false">SUM(E21:E23)*$B$19</f>
        <v>700</v>
      </c>
      <c r="F24" s="14" t="n">
        <f aca="false">SUM(F21:F23)*$B$19</f>
        <v>700</v>
      </c>
      <c r="G24" s="14" t="n">
        <f aca="false">SUM(G21:G23)*$B$19</f>
        <v>700</v>
      </c>
      <c r="H24" s="14" t="n">
        <f aca="false">SUM(H21:H23)*$B$19</f>
        <v>700</v>
      </c>
      <c r="I24" s="14" t="n">
        <f aca="false">SUM(I21:I23)*$B$19</f>
        <v>900</v>
      </c>
      <c r="K24" s="15" t="n">
        <f aca="false">SUM(D24:I24)</f>
        <v>4700</v>
      </c>
      <c r="L24" s="19"/>
    </row>
    <row r="25" customFormat="false" ht="12.8" hidden="false" customHeight="false" outlineLevel="0" collapsed="false">
      <c r="A25" s="21"/>
      <c r="D25" s="14"/>
      <c r="E25" s="8"/>
      <c r="F25" s="8"/>
      <c r="G25" s="8"/>
      <c r="H25" s="8"/>
      <c r="I25" s="8"/>
      <c r="K25" s="15"/>
      <c r="L25" s="20" t="n">
        <f aca="false">SUM(K22:K24)</f>
        <v>28200</v>
      </c>
    </row>
    <row r="26" customFormat="false" ht="12.8" hidden="false" customHeight="false" outlineLevel="0" collapsed="false">
      <c r="A26" s="2" t="s">
        <v>24</v>
      </c>
      <c r="D26" s="14"/>
      <c r="E26" s="8"/>
      <c r="F26" s="8"/>
      <c r="G26" s="8"/>
      <c r="H26" s="8"/>
      <c r="I26" s="8"/>
      <c r="K26" s="15"/>
      <c r="L26" s="19"/>
    </row>
    <row r="27" customFormat="false" ht="12.8" hidden="false" customHeight="false" outlineLevel="0" collapsed="false">
      <c r="A27" s="0" t="s">
        <v>25</v>
      </c>
      <c r="D27" s="14" t="n">
        <v>500</v>
      </c>
      <c r="E27" s="8" t="n">
        <v>3000</v>
      </c>
      <c r="F27" s="8" t="n">
        <v>3000</v>
      </c>
      <c r="G27" s="8" t="n">
        <v>3000</v>
      </c>
      <c r="H27" s="8" t="n">
        <v>3000</v>
      </c>
      <c r="I27" s="8" t="n">
        <v>500</v>
      </c>
      <c r="K27" s="15" t="n">
        <f aca="false">SUM(D27:I27)</f>
        <v>13000</v>
      </c>
      <c r="L27" s="19" t="s">
        <v>24</v>
      </c>
    </row>
    <row r="28" customFormat="false" ht="12.8" hidden="false" customHeight="false" outlineLevel="0" collapsed="false">
      <c r="A28" s="0" t="s">
        <v>13</v>
      </c>
      <c r="B28" s="0" t="n">
        <v>0.2</v>
      </c>
      <c r="D28" s="14" t="n">
        <f aca="false">SUM(D25:D27)*$B$19</f>
        <v>100</v>
      </c>
      <c r="E28" s="14" t="n">
        <f aca="false">SUM(E25:E27)*$B$19</f>
        <v>600</v>
      </c>
      <c r="F28" s="14" t="n">
        <f aca="false">SUM(F25:F27)*$B$19</f>
        <v>600</v>
      </c>
      <c r="G28" s="14" t="n">
        <f aca="false">SUM(G25:G27)*$B$19</f>
        <v>600</v>
      </c>
      <c r="H28" s="14" t="n">
        <f aca="false">SUM(H25:H27)*$B$19</f>
        <v>600</v>
      </c>
      <c r="I28" s="14" t="n">
        <f aca="false">SUM(I25:I27)*$B$19</f>
        <v>100</v>
      </c>
      <c r="K28" s="15" t="n">
        <f aca="false">SUM(D28:I28)</f>
        <v>2600</v>
      </c>
      <c r="L28" s="19"/>
    </row>
    <row r="29" customFormat="false" ht="12.8" hidden="false" customHeight="false" outlineLevel="0" collapsed="false">
      <c r="D29" s="14"/>
      <c r="E29" s="8"/>
      <c r="F29" s="8"/>
      <c r="G29" s="8"/>
      <c r="H29" s="8"/>
      <c r="I29" s="8"/>
      <c r="K29" s="22"/>
      <c r="L29" s="20" t="n">
        <f aca="false">SUM(K27:K28)</f>
        <v>15600</v>
      </c>
    </row>
    <row r="30" customFormat="false" ht="12.8" hidden="false" customHeight="false" outlineLevel="0" collapsed="false">
      <c r="D30" s="14"/>
      <c r="E30" s="8"/>
      <c r="F30" s="8"/>
      <c r="G30" s="8"/>
      <c r="H30" s="8"/>
      <c r="I30" s="8"/>
      <c r="K30" s="22"/>
      <c r="L30" s="23"/>
    </row>
    <row r="31" customFormat="false" ht="12.8" hidden="false" customHeight="false" outlineLevel="0" collapsed="false">
      <c r="D31" s="14"/>
      <c r="E31" s="8"/>
      <c r="F31" s="8"/>
      <c r="G31" s="8"/>
      <c r="H31" s="8"/>
      <c r="I31" s="8"/>
      <c r="K31" s="22"/>
      <c r="L31" s="19" t="s">
        <v>26</v>
      </c>
    </row>
    <row r="32" customFormat="false" ht="12.8" hidden="false" customHeight="false" outlineLevel="0" collapsed="false">
      <c r="C32" s="24" t="s">
        <v>27</v>
      </c>
      <c r="D32" s="25" t="n">
        <f aca="false">SUM(D10:D28)</f>
        <v>77736</v>
      </c>
      <c r="E32" s="25" t="n">
        <f aca="false">SUM(E10:E28)</f>
        <v>116304</v>
      </c>
      <c r="F32" s="25" t="n">
        <f aca="false">SUM(F10:F28)</f>
        <v>116304</v>
      </c>
      <c r="G32" s="25" t="n">
        <f aca="false">SUM(G10:G28)</f>
        <v>116304</v>
      </c>
      <c r="H32" s="25" t="n">
        <f aca="false">SUM(H10:H28)</f>
        <v>121224</v>
      </c>
      <c r="I32" s="25" t="n">
        <f aca="false">SUM(I10:I28)</f>
        <v>45008</v>
      </c>
      <c r="J32" s="26"/>
      <c r="K32" s="26"/>
      <c r="L32" s="27" t="n">
        <f aca="false">SUM(K10:K28)</f>
        <v>592880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28" width="15.7959183673469"/>
    <col collapsed="false" hidden="false" max="2" min="2" style="0" width="16.1989795918367"/>
    <col collapsed="false" hidden="false" max="3" min="3" style="0" width="17.280612244898"/>
    <col collapsed="false" hidden="false" max="4" min="4" style="0" width="16.3316326530612"/>
    <col collapsed="false" hidden="false" max="5" min="5" style="0" width="17.280612244898"/>
    <col collapsed="false" hidden="false" max="1025" min="6" style="0" width="11.3418367346939"/>
  </cols>
  <sheetData>
    <row r="1" customFormat="false" ht="12.8" hidden="false" customHeight="false" outlineLevel="0" collapsed="false">
      <c r="A1" s="29" t="s">
        <v>28</v>
      </c>
    </row>
    <row r="2" customFormat="false" ht="12.8" hidden="false" customHeight="false" outlineLevel="0" collapsed="false">
      <c r="A2" s="0"/>
    </row>
    <row r="3" customFormat="false" ht="12.8" hidden="false" customHeight="false" outlineLevel="0" collapsed="false">
      <c r="A3" s="0"/>
      <c r="B3" s="28" t="s">
        <v>29</v>
      </c>
      <c r="C3" s="28" t="s">
        <v>30</v>
      </c>
      <c r="D3" s="28" t="s">
        <v>31</v>
      </c>
      <c r="E3" s="28" t="s">
        <v>32</v>
      </c>
    </row>
    <row r="4" customFormat="false" ht="12.8" hidden="false" customHeight="false" outlineLevel="0" collapsed="false">
      <c r="A4" s="0"/>
      <c r="B4" s="28"/>
      <c r="C4" s="28"/>
      <c r="D4" s="28"/>
    </row>
    <row r="5" customFormat="false" ht="12.8" hidden="false" customHeight="false" outlineLevel="0" collapsed="false">
      <c r="A5" s="28" t="s">
        <v>7</v>
      </c>
      <c r="B5" s="8" t="n">
        <f aca="false">ROUND(EUF_EUM!L14,0)</f>
        <v>622540</v>
      </c>
      <c r="C5" s="8" t="n">
        <f aca="false">ROUND(EUF_NEC!L14,0)</f>
        <v>495080</v>
      </c>
      <c r="D5" s="30" t="n">
        <v>1474710</v>
      </c>
      <c r="E5" s="15" t="n">
        <f aca="false">SUM(B5:D5)</f>
        <v>2592330</v>
      </c>
    </row>
    <row r="6" customFormat="false" ht="12.8" hidden="false" customHeight="false" outlineLevel="0" collapsed="false">
      <c r="A6" s="28" t="s">
        <v>15</v>
      </c>
      <c r="B6" s="8" t="n">
        <f aca="false">EUF_EUM!L20</f>
        <v>54000</v>
      </c>
      <c r="C6" s="8" t="n">
        <f aca="false">EUF_NEC!L20</f>
        <v>54000</v>
      </c>
      <c r="D6" s="30" t="n">
        <v>50000</v>
      </c>
      <c r="E6" s="15" t="n">
        <f aca="false">SUM(B6:D6)</f>
        <v>158000</v>
      </c>
    </row>
    <row r="7" customFormat="false" ht="12.8" hidden="false" customHeight="false" outlineLevel="0" collapsed="false">
      <c r="A7" s="28" t="s">
        <v>21</v>
      </c>
      <c r="B7" s="8" t="n">
        <f aca="false">EUF_EUM!L25</f>
        <v>28200</v>
      </c>
      <c r="C7" s="8" t="n">
        <f aca="false">EUF_NEC!L25</f>
        <v>28200</v>
      </c>
      <c r="D7" s="30" t="n">
        <v>30000</v>
      </c>
      <c r="E7" s="15" t="n">
        <f aca="false">SUM(B7:D7)</f>
        <v>86400</v>
      </c>
    </row>
    <row r="8" customFormat="false" ht="12.8" hidden="false" customHeight="false" outlineLevel="0" collapsed="false">
      <c r="A8" s="28" t="s">
        <v>24</v>
      </c>
      <c r="B8" s="8" t="n">
        <f aca="false">EUF_EUM!L29</f>
        <v>15600</v>
      </c>
      <c r="C8" s="8" t="n">
        <f aca="false">EUF_NEC!L29</f>
        <v>15600</v>
      </c>
      <c r="D8" s="30" t="n">
        <v>15000</v>
      </c>
      <c r="E8" s="15" t="n">
        <f aca="false">SUM(B8:D8)</f>
        <v>46200</v>
      </c>
    </row>
    <row r="9" customFormat="false" ht="12.8" hidden="false" customHeight="false" outlineLevel="0" collapsed="false">
      <c r="A9" s="0"/>
    </row>
    <row r="10" customFormat="false" ht="12.8" hidden="false" customHeight="false" outlineLevel="0" collapsed="false">
      <c r="A10" s="28" t="s">
        <v>33</v>
      </c>
      <c r="B10" s="15" t="n">
        <f aca="false">SUM(B5:B8)</f>
        <v>720340</v>
      </c>
      <c r="C10" s="15" t="n">
        <f aca="false">SUM(C5:C8)</f>
        <v>592880</v>
      </c>
      <c r="D10" s="15" t="n">
        <f aca="false">SUM(D5:D8)</f>
        <v>1569710</v>
      </c>
      <c r="E10" s="31" t="n">
        <f aca="false">SUM(E5:E8)</f>
        <v>2882930</v>
      </c>
    </row>
    <row r="11" customFormat="false" ht="12.8" hidden="false" customHeight="false" outlineLevel="0" collapsed="false">
      <c r="A11" s="0"/>
      <c r="B11" s="32" t="n">
        <f aca="false">SUM(B10:C10)</f>
        <v>1313220</v>
      </c>
      <c r="C11" s="32"/>
      <c r="D11" s="15" t="n">
        <v>1569710</v>
      </c>
    </row>
    <row r="12" customFormat="false" ht="12.8" hidden="false" customHeight="false" outlineLevel="0" collapsed="false">
      <c r="A12" s="0"/>
    </row>
    <row r="13" customFormat="false" ht="12.8" hidden="false" customHeight="false" outlineLevel="0" collapsed="false">
      <c r="A13" s="29" t="s">
        <v>34</v>
      </c>
      <c r="B13" s="3"/>
      <c r="D13" s="28"/>
      <c r="E13" s="28"/>
    </row>
    <row r="14" customFormat="false" ht="12.8" hidden="false" customHeight="false" outlineLevel="0" collapsed="false">
      <c r="A14" s="0"/>
      <c r="C14" s="29"/>
      <c r="D14" s="33" t="s">
        <v>35</v>
      </c>
      <c r="E14" s="28" t="s">
        <v>31</v>
      </c>
    </row>
    <row r="15" customFormat="false" ht="12.8" hidden="false" customHeight="false" outlineLevel="0" collapsed="false">
      <c r="A15" s="0"/>
      <c r="C15" s="33" t="s">
        <v>36</v>
      </c>
      <c r="D15" s="34" t="n">
        <v>1</v>
      </c>
      <c r="E15" s="35" t="n">
        <v>0.9</v>
      </c>
    </row>
    <row r="16" customFormat="false" ht="12.8" hidden="false" customHeight="false" outlineLevel="0" collapsed="false">
      <c r="A16" s="0"/>
      <c r="C16" s="29"/>
      <c r="D16" s="3"/>
    </row>
    <row r="17" customFormat="false" ht="12.8" hidden="false" customHeight="false" outlineLevel="0" collapsed="false">
      <c r="A17" s="29"/>
      <c r="B17" s="36" t="s">
        <v>37</v>
      </c>
      <c r="C17" s="36"/>
      <c r="D17" s="36" t="s">
        <v>38</v>
      </c>
      <c r="E17" s="36"/>
      <c r="F17" s="36"/>
    </row>
    <row r="18" customFormat="false" ht="12.8" hidden="false" customHeight="false" outlineLevel="0" collapsed="false">
      <c r="A18" s="29"/>
      <c r="B18" s="37"/>
      <c r="D18" s="37"/>
    </row>
    <row r="19" customFormat="false" ht="12.8" hidden="false" customHeight="false" outlineLevel="0" collapsed="false">
      <c r="A19" s="0"/>
      <c r="B19" s="28" t="s">
        <v>35</v>
      </c>
      <c r="C19" s="28" t="s">
        <v>31</v>
      </c>
      <c r="D19" s="28" t="s">
        <v>35</v>
      </c>
      <c r="E19" s="28" t="s">
        <v>31</v>
      </c>
      <c r="F19" s="28" t="s">
        <v>32</v>
      </c>
    </row>
    <row r="20" customFormat="false" ht="12.8" hidden="false" customHeight="false" outlineLevel="0" collapsed="false">
      <c r="A20" s="0"/>
      <c r="B20" s="28"/>
      <c r="C20" s="28"/>
      <c r="D20" s="28"/>
    </row>
    <row r="21" customFormat="false" ht="12.8" hidden="false" customHeight="false" outlineLevel="0" collapsed="false">
      <c r="A21" s="28" t="n">
        <v>2019</v>
      </c>
      <c r="B21" s="8" t="n">
        <f aca="false">SUM(EUF_EUM!D32,EUF_NEC!D32)</f>
        <v>172392</v>
      </c>
      <c r="C21" s="30" t="n">
        <f aca="false">ROUND(D10*8/60,0)</f>
        <v>209295</v>
      </c>
      <c r="D21" s="8" t="n">
        <f aca="false">B21*$D$15</f>
        <v>172392</v>
      </c>
      <c r="E21" s="8" t="n">
        <f aca="false">C21*$E$15</f>
        <v>188365.5</v>
      </c>
      <c r="F21" s="15" t="n">
        <f aca="false">SUM(D21:E21)</f>
        <v>360757.5</v>
      </c>
      <c r="H21" s="0" t="n">
        <v>172392</v>
      </c>
      <c r="I21" s="0" t="n">
        <v>209295</v>
      </c>
      <c r="J21" s="0" t="n">
        <v>188365.5</v>
      </c>
    </row>
    <row r="22" customFormat="false" ht="12.8" hidden="false" customHeight="false" outlineLevel="0" collapsed="false">
      <c r="A22" s="28" t="n">
        <v>2020</v>
      </c>
      <c r="B22" s="8" t="n">
        <f aca="false">SUM(EUF_EUM!E32,EUF_NEC!E32)</f>
        <v>257988</v>
      </c>
      <c r="C22" s="30" t="n">
        <f aca="false">ROUND(D10*12/60,0)</f>
        <v>313942</v>
      </c>
      <c r="D22" s="8" t="n">
        <f aca="false">B22*$D$15</f>
        <v>257988</v>
      </c>
      <c r="E22" s="8" t="n">
        <f aca="false">C22*$E$15</f>
        <v>282547.8</v>
      </c>
      <c r="F22" s="15" t="n">
        <f aca="false">SUM(D22:E22)</f>
        <v>540535.8</v>
      </c>
      <c r="H22" s="0" t="n">
        <v>257988</v>
      </c>
      <c r="I22" s="0" t="n">
        <v>313942</v>
      </c>
      <c r="J22" s="0" t="n">
        <v>282547.8</v>
      </c>
    </row>
    <row r="23" customFormat="false" ht="12.8" hidden="false" customHeight="false" outlineLevel="0" collapsed="false">
      <c r="A23" s="28" t="n">
        <v>2021</v>
      </c>
      <c r="B23" s="8" t="n">
        <f aca="false">SUM(EUF_EUM!F32,EUF_NEC!F32)</f>
        <v>257988</v>
      </c>
      <c r="C23" s="38" t="n">
        <f aca="false">ROUND(D10*12/60,0)</f>
        <v>313942</v>
      </c>
      <c r="D23" s="8" t="n">
        <f aca="false">B23*$D$15</f>
        <v>257988</v>
      </c>
      <c r="E23" s="8" t="n">
        <f aca="false">C23*$E$15</f>
        <v>282547.8</v>
      </c>
      <c r="F23" s="15" t="n">
        <f aca="false">SUM(D23:E23)</f>
        <v>540535.8</v>
      </c>
      <c r="H23" s="0" t="n">
        <v>257988</v>
      </c>
      <c r="I23" s="0" t="n">
        <v>313942</v>
      </c>
      <c r="J23" s="0" t="n">
        <v>282547.8</v>
      </c>
    </row>
    <row r="24" customFormat="false" ht="12.8" hidden="false" customHeight="false" outlineLevel="0" collapsed="false">
      <c r="A24" s="28" t="n">
        <v>2022</v>
      </c>
      <c r="B24" s="8" t="n">
        <f aca="false">SUM(EUF_EUM!G32,EUF_NEC!G32)</f>
        <v>257988</v>
      </c>
      <c r="C24" s="38" t="n">
        <f aca="false">ROUND(D10*12/60,0)</f>
        <v>313942</v>
      </c>
      <c r="D24" s="8" t="n">
        <f aca="false">B24*$D$15</f>
        <v>257988</v>
      </c>
      <c r="E24" s="8" t="n">
        <f aca="false">C24*$E$15</f>
        <v>282547.8</v>
      </c>
      <c r="F24" s="15" t="n">
        <f aca="false">SUM(D24:E24)</f>
        <v>540535.8</v>
      </c>
      <c r="H24" s="0" t="n">
        <v>257988</v>
      </c>
      <c r="I24" s="0" t="n">
        <v>313942</v>
      </c>
      <c r="J24" s="0" t="n">
        <v>282547.8</v>
      </c>
    </row>
    <row r="25" customFormat="false" ht="12.8" hidden="false" customHeight="false" outlineLevel="0" collapsed="false">
      <c r="A25" s="28" t="n">
        <v>2023</v>
      </c>
      <c r="B25" s="8" t="n">
        <f aca="false">SUM(EUF_EUM!H32,EUF_NEC!H32)</f>
        <v>268248</v>
      </c>
      <c r="C25" s="38" t="n">
        <f aca="false">ROUND(D10*12/60,0)</f>
        <v>313942</v>
      </c>
      <c r="D25" s="8" t="n">
        <f aca="false">B25*$D$15</f>
        <v>268248</v>
      </c>
      <c r="E25" s="8" t="n">
        <f aca="false">C25*$E$15</f>
        <v>282547.8</v>
      </c>
      <c r="F25" s="15" t="n">
        <f aca="false">SUM(D25:E25)</f>
        <v>550795.8</v>
      </c>
      <c r="H25" s="0" t="n">
        <v>268248</v>
      </c>
      <c r="I25" s="0" t="n">
        <v>313942</v>
      </c>
      <c r="J25" s="0" t="n">
        <v>282547.8</v>
      </c>
    </row>
    <row r="26" customFormat="false" ht="12.8" hidden="false" customHeight="false" outlineLevel="0" collapsed="false">
      <c r="A26" s="28" t="n">
        <v>2024</v>
      </c>
      <c r="B26" s="8" t="n">
        <f aca="false">SUM(EUF_EUM!I32,EUF_NEC!I32)</f>
        <v>98616</v>
      </c>
      <c r="C26" s="38" t="n">
        <f aca="false">ROUND(D10*4/60,0)</f>
        <v>104647</v>
      </c>
      <c r="D26" s="8" t="n">
        <f aca="false">B26*$D$15</f>
        <v>98616</v>
      </c>
      <c r="E26" s="8" t="n">
        <f aca="false">C26*$E$15</f>
        <v>94182.3</v>
      </c>
      <c r="F26" s="15" t="n">
        <f aca="false">SUM(D26:E26)</f>
        <v>192798.3</v>
      </c>
      <c r="H26" s="0" t="n">
        <v>98616</v>
      </c>
      <c r="I26" s="0" t="n">
        <v>104647</v>
      </c>
      <c r="J26" s="0" t="n">
        <v>94182.3</v>
      </c>
    </row>
    <row r="27" customFormat="false" ht="12.8" hidden="false" customHeight="false" outlineLevel="0" collapsed="false">
      <c r="B27" s="8"/>
      <c r="C27" s="8"/>
      <c r="D27" s="8"/>
      <c r="E27" s="8"/>
      <c r="F27" s="8"/>
    </row>
    <row r="28" customFormat="false" ht="12.8" hidden="false" customHeight="false" outlineLevel="0" collapsed="false">
      <c r="B28" s="8"/>
      <c r="C28" s="8"/>
      <c r="D28" s="15" t="n">
        <f aca="false">SUM(D21:D26)</f>
        <v>1313220</v>
      </c>
      <c r="E28" s="15" t="n">
        <f aca="false">SUM(E21:E26)</f>
        <v>1412739</v>
      </c>
      <c r="F28" s="31" t="n">
        <f aca="false">SUM(D28:E28)</f>
        <v>2725959</v>
      </c>
    </row>
  </sheetData>
  <mergeCells count="3">
    <mergeCell ref="B11:C11"/>
    <mergeCell ref="B17:C17"/>
    <mergeCell ref="D17:F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2015-04-20T12:06:13Z</dcterms:created>
  <dc:creator/>
  <dc:description/>
  <dc:language>de-DE</dc:language>
  <cp:lastModifiedBy/>
  <cp:lastPrinted>2015-04-26T13:12:15Z</cp:lastPrinted>
  <dcterms:modified xsi:type="dcterms:W3CDTF">2018-04-22T21:34:46Z</dcterms:modified>
  <cp:revision>23</cp:revision>
  <dc:subject/>
  <dc:title/>
</cp:coreProperties>
</file>