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ennadilworth/Desktop/USC/Research_Projects/ORCC_Outplant/Analysis/Morphology/"/>
    </mc:Choice>
  </mc:AlternateContent>
  <xr:revisionPtr revIDLastSave="0" documentId="13_ncr:1_{ECDD432F-E0CD-384A-B6AA-019BF0674191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Looe" sheetId="1" r:id="rId1"/>
    <sheet name="Daves Ledge" sheetId="2" r:id="rId2"/>
    <sheet name="Nurse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r2pR5t2fu4ahZTrFRkkNGbUz/Z4Ih1WRrXsucwvPnFI="/>
    </ext>
  </extLst>
</workbook>
</file>

<file path=xl/calcChain.xml><?xml version="1.0" encoding="utf-8"?>
<calcChain xmlns="http://schemas.openxmlformats.org/spreadsheetml/2006/main">
  <c r="V51" i="3" l="1"/>
  <c r="T51" i="3"/>
  <c r="S51" i="3"/>
  <c r="U51" i="3" s="1"/>
  <c r="V50" i="3"/>
  <c r="T50" i="3"/>
  <c r="S50" i="3"/>
  <c r="U50" i="3" s="1"/>
  <c r="V49" i="3"/>
  <c r="T49" i="3"/>
  <c r="S49" i="3"/>
  <c r="U49" i="3" s="1"/>
  <c r="V48" i="3"/>
  <c r="T48" i="3"/>
  <c r="S48" i="3"/>
  <c r="U48" i="3" s="1"/>
  <c r="V47" i="3"/>
  <c r="T47" i="3"/>
  <c r="S47" i="3"/>
  <c r="U47" i="3" s="1"/>
  <c r="V46" i="3"/>
  <c r="T46" i="3"/>
  <c r="S46" i="3"/>
  <c r="U46" i="3" s="1"/>
  <c r="V45" i="3"/>
  <c r="T45" i="3"/>
  <c r="S45" i="3"/>
  <c r="U45" i="3" s="1"/>
  <c r="V44" i="3"/>
  <c r="T44" i="3"/>
  <c r="S44" i="3"/>
  <c r="U44" i="3" s="1"/>
  <c r="V43" i="3"/>
  <c r="T43" i="3"/>
  <c r="S43" i="3"/>
  <c r="U43" i="3" s="1"/>
  <c r="V42" i="3"/>
  <c r="T42" i="3"/>
  <c r="S42" i="3"/>
  <c r="U42" i="3" s="1"/>
  <c r="V41" i="3"/>
  <c r="T41" i="3"/>
  <c r="S41" i="3"/>
  <c r="U41" i="3" s="1"/>
  <c r="V40" i="3"/>
  <c r="T40" i="3"/>
  <c r="S40" i="3"/>
  <c r="U40" i="3" s="1"/>
  <c r="V39" i="3"/>
  <c r="T39" i="3"/>
  <c r="S39" i="3"/>
  <c r="U39" i="3" s="1"/>
  <c r="V38" i="3"/>
  <c r="T38" i="3"/>
  <c r="S38" i="3"/>
  <c r="U38" i="3" s="1"/>
  <c r="V37" i="3"/>
  <c r="T37" i="3"/>
  <c r="S37" i="3"/>
  <c r="U37" i="3" s="1"/>
  <c r="V36" i="3"/>
  <c r="T36" i="3"/>
  <c r="S36" i="3"/>
  <c r="U36" i="3" s="1"/>
  <c r="V35" i="3"/>
  <c r="T35" i="3"/>
  <c r="S35" i="3"/>
  <c r="U35" i="3" s="1"/>
  <c r="V34" i="3"/>
  <c r="T34" i="3"/>
  <c r="S34" i="3"/>
  <c r="U34" i="3" s="1"/>
  <c r="V33" i="3"/>
  <c r="T33" i="3"/>
  <c r="S33" i="3"/>
  <c r="U33" i="3" s="1"/>
  <c r="V32" i="3"/>
  <c r="T32" i="3"/>
  <c r="S32" i="3"/>
  <c r="U32" i="3" s="1"/>
  <c r="V31" i="3"/>
  <c r="T31" i="3"/>
  <c r="S31" i="3"/>
  <c r="U31" i="3" s="1"/>
  <c r="V30" i="3"/>
  <c r="T30" i="3"/>
  <c r="S30" i="3"/>
  <c r="U30" i="3" s="1"/>
  <c r="V29" i="3"/>
  <c r="T29" i="3"/>
  <c r="S29" i="3"/>
  <c r="U29" i="3" s="1"/>
  <c r="V28" i="3"/>
  <c r="T28" i="3"/>
  <c r="S28" i="3"/>
  <c r="U28" i="3" s="1"/>
  <c r="V27" i="3"/>
  <c r="T27" i="3"/>
  <c r="S27" i="3"/>
  <c r="U27" i="3" s="1"/>
  <c r="V26" i="3"/>
  <c r="T26" i="3"/>
  <c r="S26" i="3"/>
  <c r="U26" i="3" s="1"/>
  <c r="V25" i="3"/>
  <c r="T25" i="3"/>
  <c r="S25" i="3"/>
  <c r="U25" i="3" s="1"/>
  <c r="V24" i="3"/>
  <c r="T24" i="3"/>
  <c r="S24" i="3"/>
  <c r="U24" i="3" s="1"/>
  <c r="V23" i="3"/>
  <c r="T23" i="3"/>
  <c r="S23" i="3"/>
  <c r="U23" i="3" s="1"/>
  <c r="V22" i="3"/>
  <c r="T22" i="3"/>
  <c r="S22" i="3"/>
  <c r="U22" i="3" s="1"/>
  <c r="V21" i="3"/>
  <c r="T21" i="3"/>
  <c r="S21" i="3"/>
  <c r="U21" i="3" s="1"/>
  <c r="V20" i="3"/>
  <c r="T20" i="3"/>
  <c r="S20" i="3"/>
  <c r="U20" i="3" s="1"/>
  <c r="V19" i="3"/>
  <c r="T19" i="3"/>
  <c r="S19" i="3"/>
  <c r="U19" i="3" s="1"/>
  <c r="V18" i="3"/>
  <c r="T18" i="3"/>
  <c r="S18" i="3"/>
  <c r="U18" i="3" s="1"/>
  <c r="V17" i="3"/>
  <c r="T17" i="3"/>
  <c r="S17" i="3"/>
  <c r="U17" i="3" s="1"/>
  <c r="V16" i="3"/>
  <c r="T16" i="3"/>
  <c r="S16" i="3"/>
  <c r="U16" i="3" s="1"/>
  <c r="V15" i="3"/>
  <c r="T15" i="3"/>
  <c r="S15" i="3"/>
  <c r="U15" i="3" s="1"/>
  <c r="V14" i="3"/>
  <c r="T14" i="3"/>
  <c r="S14" i="3"/>
  <c r="U14" i="3" s="1"/>
  <c r="V13" i="3"/>
  <c r="T13" i="3"/>
  <c r="S13" i="3"/>
  <c r="U13" i="3" s="1"/>
  <c r="V12" i="3"/>
  <c r="T12" i="3"/>
  <c r="S12" i="3"/>
  <c r="U12" i="3" s="1"/>
  <c r="V11" i="3"/>
  <c r="T11" i="3"/>
  <c r="S11" i="3"/>
  <c r="U11" i="3" s="1"/>
  <c r="V10" i="3"/>
  <c r="T10" i="3"/>
  <c r="S10" i="3"/>
  <c r="U10" i="3" s="1"/>
  <c r="V9" i="3"/>
  <c r="T9" i="3"/>
  <c r="S9" i="3"/>
  <c r="U9" i="3" s="1"/>
  <c r="V8" i="3"/>
  <c r="T8" i="3"/>
  <c r="S8" i="3"/>
  <c r="U8" i="3" s="1"/>
  <c r="V7" i="3"/>
  <c r="T7" i="3"/>
  <c r="S7" i="3"/>
  <c r="U7" i="3" s="1"/>
  <c r="V6" i="3"/>
  <c r="T6" i="3"/>
  <c r="S6" i="3"/>
  <c r="U6" i="3" s="1"/>
  <c r="V5" i="3"/>
  <c r="T5" i="3"/>
  <c r="S5" i="3"/>
  <c r="U5" i="3" s="1"/>
  <c r="V4" i="3"/>
  <c r="T4" i="3"/>
  <c r="S4" i="3"/>
  <c r="U4" i="3" s="1"/>
  <c r="V3" i="3"/>
  <c r="T3" i="3"/>
  <c r="S3" i="3"/>
  <c r="U3" i="3" s="1"/>
  <c r="V2" i="3"/>
  <c r="T2" i="3"/>
  <c r="S2" i="3"/>
  <c r="U2" i="3" s="1"/>
  <c r="T101" i="2"/>
  <c r="Q101" i="2"/>
  <c r="S101" i="2" s="1"/>
  <c r="M101" i="2"/>
  <c r="R101" i="2" s="1"/>
  <c r="T100" i="2"/>
  <c r="Q100" i="2"/>
  <c r="S100" i="2" s="1"/>
  <c r="K100" i="2"/>
  <c r="M100" i="2" s="1"/>
  <c r="R100" i="2" s="1"/>
  <c r="T99" i="2"/>
  <c r="S99" i="2"/>
  <c r="Q99" i="2"/>
  <c r="M99" i="2"/>
  <c r="R99" i="2" s="1"/>
  <c r="T98" i="2"/>
  <c r="Q98" i="2"/>
  <c r="S98" i="2" s="1"/>
  <c r="M98" i="2"/>
  <c r="R98" i="2" s="1"/>
  <c r="T97" i="2"/>
  <c r="S97" i="2"/>
  <c r="R97" i="2"/>
  <c r="Q97" i="2"/>
  <c r="M97" i="2"/>
  <c r="T96" i="2"/>
  <c r="Q96" i="2"/>
  <c r="S96" i="2" s="1"/>
  <c r="K96" i="2"/>
  <c r="M96" i="2" s="1"/>
  <c r="R96" i="2" s="1"/>
  <c r="T95" i="2"/>
  <c r="Q95" i="2"/>
  <c r="S95" i="2" s="1"/>
  <c r="M95" i="2"/>
  <c r="R95" i="2" s="1"/>
  <c r="T94" i="2"/>
  <c r="S94" i="2"/>
  <c r="Q94" i="2"/>
  <c r="K94" i="2"/>
  <c r="M94" i="2" s="1"/>
  <c r="R94" i="2" s="1"/>
  <c r="T93" i="2"/>
  <c r="S93" i="2"/>
  <c r="Q93" i="2"/>
  <c r="M93" i="2"/>
  <c r="R93" i="2" s="1"/>
  <c r="T92" i="2"/>
  <c r="Q92" i="2"/>
  <c r="S92" i="2" s="1"/>
  <c r="M92" i="2"/>
  <c r="R92" i="2" s="1"/>
  <c r="K92" i="2"/>
  <c r="T91" i="2"/>
  <c r="S91" i="2"/>
  <c r="Q91" i="2"/>
  <c r="M91" i="2"/>
  <c r="R91" i="2" s="1"/>
  <c r="T90" i="2"/>
  <c r="S90" i="2"/>
  <c r="Q90" i="2"/>
  <c r="M90" i="2"/>
  <c r="R90" i="2" s="1"/>
  <c r="T89" i="2"/>
  <c r="Q89" i="2"/>
  <c r="S89" i="2" s="1"/>
  <c r="M89" i="2"/>
  <c r="R89" i="2" s="1"/>
  <c r="T88" i="2"/>
  <c r="R88" i="2"/>
  <c r="Q88" i="2"/>
  <c r="S88" i="2" s="1"/>
  <c r="M88" i="2"/>
  <c r="T87" i="2"/>
  <c r="R87" i="2"/>
  <c r="Q87" i="2"/>
  <c r="S87" i="2" s="1"/>
  <c r="M87" i="2"/>
  <c r="T86" i="2"/>
  <c r="Q86" i="2"/>
  <c r="S86" i="2" s="1"/>
  <c r="M86" i="2"/>
  <c r="R86" i="2" s="1"/>
  <c r="T85" i="2"/>
  <c r="Q85" i="2"/>
  <c r="S85" i="2" s="1"/>
  <c r="M85" i="2"/>
  <c r="R85" i="2" s="1"/>
  <c r="T84" i="2"/>
  <c r="Q84" i="2"/>
  <c r="S84" i="2" s="1"/>
  <c r="M84" i="2"/>
  <c r="R84" i="2" s="1"/>
  <c r="T83" i="2"/>
  <c r="S83" i="2"/>
  <c r="Q83" i="2"/>
  <c r="M83" i="2"/>
  <c r="R83" i="2" s="1"/>
  <c r="T82" i="2"/>
  <c r="S82" i="2"/>
  <c r="Q82" i="2"/>
  <c r="M82" i="2"/>
  <c r="R82" i="2" s="1"/>
  <c r="T81" i="2"/>
  <c r="Q81" i="2"/>
  <c r="S81" i="2" s="1"/>
  <c r="M81" i="2"/>
  <c r="R81" i="2" s="1"/>
  <c r="T80" i="2"/>
  <c r="R80" i="2"/>
  <c r="Q80" i="2"/>
  <c r="S80" i="2" s="1"/>
  <c r="M80" i="2"/>
  <c r="T79" i="2"/>
  <c r="R79" i="2"/>
  <c r="Q79" i="2"/>
  <c r="S79" i="2" s="1"/>
  <c r="M79" i="2"/>
  <c r="T78" i="2"/>
  <c r="Q78" i="2"/>
  <c r="S78" i="2" s="1"/>
  <c r="M78" i="2"/>
  <c r="R78" i="2" s="1"/>
  <c r="T77" i="2"/>
  <c r="Q77" i="2"/>
  <c r="S77" i="2" s="1"/>
  <c r="M77" i="2"/>
  <c r="R77" i="2" s="1"/>
  <c r="K77" i="2"/>
  <c r="T76" i="2"/>
  <c r="R76" i="2"/>
  <c r="Q76" i="2"/>
  <c r="S76" i="2" s="1"/>
  <c r="M76" i="2"/>
  <c r="T75" i="2"/>
  <c r="Q75" i="2"/>
  <c r="S75" i="2" s="1"/>
  <c r="M75" i="2"/>
  <c r="R75" i="2" s="1"/>
  <c r="T74" i="2"/>
  <c r="Q74" i="2"/>
  <c r="S74" i="2" s="1"/>
  <c r="M74" i="2"/>
  <c r="R74" i="2" s="1"/>
  <c r="T73" i="2"/>
  <c r="Q73" i="2"/>
  <c r="S73" i="2" s="1"/>
  <c r="M73" i="2"/>
  <c r="R73" i="2" s="1"/>
  <c r="T72" i="2"/>
  <c r="S72" i="2"/>
  <c r="Q72" i="2"/>
  <c r="M72" i="2"/>
  <c r="R72" i="2" s="1"/>
  <c r="T71" i="2"/>
  <c r="S71" i="2"/>
  <c r="Q71" i="2"/>
  <c r="M71" i="2"/>
  <c r="R71" i="2" s="1"/>
  <c r="K71" i="2"/>
  <c r="T70" i="2"/>
  <c r="Q70" i="2"/>
  <c r="S70" i="2" s="1"/>
  <c r="M70" i="2"/>
  <c r="R70" i="2" s="1"/>
  <c r="K70" i="2"/>
  <c r="T69" i="2"/>
  <c r="Q69" i="2"/>
  <c r="S69" i="2" s="1"/>
  <c r="M69" i="2"/>
  <c r="R69" i="2" s="1"/>
  <c r="T68" i="2"/>
  <c r="Q68" i="2"/>
  <c r="S68" i="2" s="1"/>
  <c r="M68" i="2"/>
  <c r="R68" i="2" s="1"/>
  <c r="T67" i="2"/>
  <c r="Q67" i="2"/>
  <c r="S67" i="2" s="1"/>
  <c r="M67" i="2"/>
  <c r="R67" i="2" s="1"/>
  <c r="K67" i="2"/>
  <c r="T66" i="2"/>
  <c r="Q66" i="2"/>
  <c r="S66" i="2" s="1"/>
  <c r="K66" i="2"/>
  <c r="M66" i="2" s="1"/>
  <c r="R66" i="2" s="1"/>
  <c r="T65" i="2"/>
  <c r="R65" i="2"/>
  <c r="Q65" i="2"/>
  <c r="S65" i="2" s="1"/>
  <c r="M65" i="2"/>
  <c r="T64" i="2"/>
  <c r="R64" i="2"/>
  <c r="Q64" i="2"/>
  <c r="S64" i="2" s="1"/>
  <c r="M64" i="2"/>
  <c r="T63" i="2"/>
  <c r="Q63" i="2"/>
  <c r="S63" i="2" s="1"/>
  <c r="M63" i="2"/>
  <c r="R63" i="2" s="1"/>
  <c r="T62" i="2"/>
  <c r="Q62" i="2"/>
  <c r="S62" i="2" s="1"/>
  <c r="M62" i="2"/>
  <c r="R62" i="2" s="1"/>
  <c r="T61" i="2"/>
  <c r="Q61" i="2"/>
  <c r="S61" i="2" s="1"/>
  <c r="M61" i="2"/>
  <c r="R61" i="2" s="1"/>
  <c r="T60" i="2"/>
  <c r="S60" i="2"/>
  <c r="Q60" i="2"/>
  <c r="M60" i="2"/>
  <c r="R60" i="2" s="1"/>
  <c r="K60" i="2"/>
  <c r="T59" i="2"/>
  <c r="Q59" i="2"/>
  <c r="S59" i="2" s="1"/>
  <c r="M59" i="2"/>
  <c r="R59" i="2" s="1"/>
  <c r="T58" i="2"/>
  <c r="Q58" i="2"/>
  <c r="S58" i="2" s="1"/>
  <c r="M58" i="2"/>
  <c r="R58" i="2" s="1"/>
  <c r="T57" i="2"/>
  <c r="S57" i="2"/>
  <c r="Q57" i="2"/>
  <c r="M57" i="2"/>
  <c r="R57" i="2" s="1"/>
  <c r="T56" i="2"/>
  <c r="S56" i="2"/>
  <c r="Q56" i="2"/>
  <c r="M56" i="2"/>
  <c r="R56" i="2" s="1"/>
  <c r="T55" i="2"/>
  <c r="Q55" i="2"/>
  <c r="S55" i="2" s="1"/>
  <c r="M55" i="2"/>
  <c r="R55" i="2" s="1"/>
  <c r="T54" i="2"/>
  <c r="R54" i="2"/>
  <c r="Q54" i="2"/>
  <c r="S54" i="2" s="1"/>
  <c r="M54" i="2"/>
  <c r="T53" i="2"/>
  <c r="Q53" i="2"/>
  <c r="S53" i="2" s="1"/>
  <c r="K53" i="2"/>
  <c r="M53" i="2" s="1"/>
  <c r="R53" i="2" s="1"/>
  <c r="T52" i="2"/>
  <c r="Q52" i="2"/>
  <c r="S52" i="2" s="1"/>
  <c r="M52" i="2"/>
  <c r="R52" i="2" s="1"/>
  <c r="T51" i="2"/>
  <c r="R51" i="2"/>
  <c r="Q51" i="2"/>
  <c r="S51" i="2" s="1"/>
  <c r="M51" i="2"/>
  <c r="T50" i="2"/>
  <c r="R50" i="2"/>
  <c r="Q50" i="2"/>
  <c r="S50" i="2" s="1"/>
  <c r="M50" i="2"/>
  <c r="T49" i="2"/>
  <c r="Q49" i="2"/>
  <c r="S49" i="2" s="1"/>
  <c r="M49" i="2"/>
  <c r="R49" i="2" s="1"/>
  <c r="T48" i="2"/>
  <c r="Q48" i="2"/>
  <c r="S48" i="2" s="1"/>
  <c r="M48" i="2"/>
  <c r="R48" i="2" s="1"/>
  <c r="T47" i="2"/>
  <c r="Q47" i="2"/>
  <c r="S47" i="2" s="1"/>
  <c r="M47" i="2"/>
  <c r="R47" i="2" s="1"/>
  <c r="T46" i="2"/>
  <c r="S46" i="2"/>
  <c r="Q46" i="2"/>
  <c r="M46" i="2"/>
  <c r="R46" i="2" s="1"/>
  <c r="T45" i="2"/>
  <c r="S45" i="2"/>
  <c r="Q45" i="2"/>
  <c r="M45" i="2"/>
  <c r="R45" i="2" s="1"/>
  <c r="T44" i="2"/>
  <c r="Q44" i="2"/>
  <c r="S44" i="2" s="1"/>
  <c r="M44" i="2"/>
  <c r="R44" i="2" s="1"/>
  <c r="T43" i="2"/>
  <c r="R43" i="2"/>
  <c r="Q43" i="2"/>
  <c r="S43" i="2" s="1"/>
  <c r="M43" i="2"/>
  <c r="T42" i="2"/>
  <c r="R42" i="2"/>
  <c r="Q42" i="2"/>
  <c r="S42" i="2" s="1"/>
  <c r="M42" i="2"/>
  <c r="T41" i="2"/>
  <c r="Q41" i="2"/>
  <c r="S41" i="2" s="1"/>
  <c r="M41" i="2"/>
  <c r="R41" i="2" s="1"/>
  <c r="T40" i="2"/>
  <c r="Q40" i="2"/>
  <c r="S40" i="2" s="1"/>
  <c r="M40" i="2"/>
  <c r="R40" i="2" s="1"/>
  <c r="T39" i="2"/>
  <c r="Q39" i="2"/>
  <c r="S39" i="2" s="1"/>
  <c r="M39" i="2"/>
  <c r="R39" i="2" s="1"/>
  <c r="T38" i="2"/>
  <c r="S38" i="2"/>
  <c r="Q38" i="2"/>
  <c r="M38" i="2"/>
  <c r="R38" i="2" s="1"/>
  <c r="T37" i="2"/>
  <c r="S37" i="2"/>
  <c r="Q37" i="2"/>
  <c r="M37" i="2"/>
  <c r="R37" i="2" s="1"/>
  <c r="T36" i="2"/>
  <c r="Q36" i="2"/>
  <c r="S36" i="2" s="1"/>
  <c r="M36" i="2"/>
  <c r="R36" i="2" s="1"/>
  <c r="T35" i="2"/>
  <c r="R35" i="2"/>
  <c r="Q35" i="2"/>
  <c r="S35" i="2" s="1"/>
  <c r="M35" i="2"/>
  <c r="T34" i="2"/>
  <c r="R34" i="2"/>
  <c r="Q34" i="2"/>
  <c r="S34" i="2" s="1"/>
  <c r="M34" i="2"/>
  <c r="T33" i="2"/>
  <c r="Q33" i="2"/>
  <c r="S33" i="2" s="1"/>
  <c r="M33" i="2"/>
  <c r="R33" i="2" s="1"/>
  <c r="T32" i="2"/>
  <c r="Q32" i="2"/>
  <c r="S32" i="2" s="1"/>
  <c r="M32" i="2"/>
  <c r="R32" i="2" s="1"/>
  <c r="T31" i="2"/>
  <c r="Q31" i="2"/>
  <c r="S31" i="2" s="1"/>
  <c r="M31" i="2"/>
  <c r="R31" i="2" s="1"/>
  <c r="T30" i="2"/>
  <c r="S30" i="2"/>
  <c r="Q30" i="2"/>
  <c r="M30" i="2"/>
  <c r="R30" i="2" s="1"/>
  <c r="T29" i="2"/>
  <c r="S29" i="2"/>
  <c r="Q29" i="2"/>
  <c r="M29" i="2"/>
  <c r="R29" i="2" s="1"/>
  <c r="T28" i="2"/>
  <c r="Q28" i="2"/>
  <c r="S28" i="2" s="1"/>
  <c r="M28" i="2"/>
  <c r="R28" i="2" s="1"/>
  <c r="T27" i="2"/>
  <c r="R27" i="2"/>
  <c r="Q27" i="2"/>
  <c r="S27" i="2" s="1"/>
  <c r="M27" i="2"/>
  <c r="T26" i="2"/>
  <c r="R26" i="2"/>
  <c r="Q26" i="2"/>
  <c r="S26" i="2" s="1"/>
  <c r="M26" i="2"/>
  <c r="T25" i="2"/>
  <c r="Q25" i="2"/>
  <c r="S25" i="2" s="1"/>
  <c r="M25" i="2"/>
  <c r="R25" i="2" s="1"/>
  <c r="T24" i="2"/>
  <c r="Q24" i="2"/>
  <c r="S24" i="2" s="1"/>
  <c r="M24" i="2"/>
  <c r="R24" i="2" s="1"/>
  <c r="T23" i="2"/>
  <c r="Q23" i="2"/>
  <c r="S23" i="2" s="1"/>
  <c r="M23" i="2"/>
  <c r="R23" i="2" s="1"/>
  <c r="K23" i="2"/>
  <c r="T22" i="2"/>
  <c r="Q22" i="2"/>
  <c r="S22" i="2" s="1"/>
  <c r="M22" i="2"/>
  <c r="R22" i="2" s="1"/>
  <c r="T21" i="2"/>
  <c r="Q21" i="2"/>
  <c r="S21" i="2" s="1"/>
  <c r="M21" i="2"/>
  <c r="R21" i="2" s="1"/>
  <c r="T20" i="2"/>
  <c r="Q20" i="2"/>
  <c r="S20" i="2" s="1"/>
  <c r="M20" i="2"/>
  <c r="R20" i="2" s="1"/>
  <c r="T19" i="2"/>
  <c r="S19" i="2"/>
  <c r="Q19" i="2"/>
  <c r="M19" i="2"/>
  <c r="R19" i="2" s="1"/>
  <c r="T18" i="2"/>
  <c r="S18" i="2"/>
  <c r="Q18" i="2"/>
  <c r="M18" i="2"/>
  <c r="R18" i="2" s="1"/>
  <c r="T17" i="2"/>
  <c r="Q17" i="2"/>
  <c r="S17" i="2" s="1"/>
  <c r="M17" i="2"/>
  <c r="R17" i="2" s="1"/>
  <c r="T16" i="2"/>
  <c r="R16" i="2"/>
  <c r="Q16" i="2"/>
  <c r="S16" i="2" s="1"/>
  <c r="M16" i="2"/>
  <c r="T15" i="2"/>
  <c r="R15" i="2"/>
  <c r="Q15" i="2"/>
  <c r="S15" i="2" s="1"/>
  <c r="M15" i="2"/>
  <c r="T14" i="2"/>
  <c r="Q14" i="2"/>
  <c r="S14" i="2" s="1"/>
  <c r="K14" i="2"/>
  <c r="M14" i="2" s="1"/>
  <c r="R14" i="2" s="1"/>
  <c r="T13" i="2"/>
  <c r="R13" i="2"/>
  <c r="Q13" i="2"/>
  <c r="S13" i="2" s="1"/>
  <c r="M13" i="2"/>
  <c r="T12" i="2"/>
  <c r="R12" i="2"/>
  <c r="Q12" i="2"/>
  <c r="S12" i="2" s="1"/>
  <c r="M12" i="2"/>
  <c r="T11" i="2"/>
  <c r="Q11" i="2"/>
  <c r="S11" i="2" s="1"/>
  <c r="K11" i="2"/>
  <c r="M11" i="2" s="1"/>
  <c r="R11" i="2" s="1"/>
  <c r="T10" i="2"/>
  <c r="R10" i="2"/>
  <c r="Q10" i="2"/>
  <c r="S10" i="2" s="1"/>
  <c r="M10" i="2"/>
  <c r="T9" i="2"/>
  <c r="Q9" i="2"/>
  <c r="S9" i="2" s="1"/>
  <c r="K9" i="2"/>
  <c r="M9" i="2" s="1"/>
  <c r="R9" i="2" s="1"/>
  <c r="T8" i="2"/>
  <c r="Q8" i="2"/>
  <c r="S8" i="2" s="1"/>
  <c r="M8" i="2"/>
  <c r="R8" i="2" s="1"/>
  <c r="K8" i="2"/>
  <c r="T7" i="2"/>
  <c r="S7" i="2"/>
  <c r="Q7" i="2"/>
  <c r="M7" i="2"/>
  <c r="R7" i="2" s="1"/>
  <c r="K7" i="2"/>
  <c r="T6" i="2"/>
  <c r="Q6" i="2"/>
  <c r="S6" i="2" s="1"/>
  <c r="M6" i="2"/>
  <c r="R6" i="2" s="1"/>
  <c r="T5" i="2"/>
  <c r="Q5" i="2"/>
  <c r="S5" i="2" s="1"/>
  <c r="M5" i="2"/>
  <c r="R5" i="2" s="1"/>
  <c r="T4" i="2"/>
  <c r="S4" i="2"/>
  <c r="Q4" i="2"/>
  <c r="M4" i="2"/>
  <c r="R4" i="2" s="1"/>
  <c r="T3" i="2"/>
  <c r="S3" i="2"/>
  <c r="Q3" i="2"/>
  <c r="M3" i="2"/>
  <c r="R3" i="2" s="1"/>
  <c r="T2" i="2"/>
  <c r="Q2" i="2"/>
  <c r="S2" i="2" s="1"/>
  <c r="M2" i="2"/>
  <c r="R2" i="2" s="1"/>
  <c r="R101" i="1"/>
  <c r="P101" i="1"/>
  <c r="O101" i="1"/>
  <c r="Q101" i="1" s="1"/>
  <c r="R100" i="1"/>
  <c r="P100" i="1"/>
  <c r="O100" i="1"/>
  <c r="Q100" i="1" s="1"/>
  <c r="R99" i="1"/>
  <c r="P99" i="1"/>
  <c r="O99" i="1"/>
  <c r="Q99" i="1" s="1"/>
  <c r="K99" i="1"/>
  <c r="R98" i="1"/>
  <c r="P98" i="1"/>
  <c r="O98" i="1"/>
  <c r="Q98" i="1" s="1"/>
  <c r="R97" i="1"/>
  <c r="Q97" i="1"/>
  <c r="P97" i="1"/>
  <c r="O97" i="1"/>
  <c r="R96" i="1"/>
  <c r="P96" i="1"/>
  <c r="O96" i="1"/>
  <c r="Q96" i="1" s="1"/>
  <c r="R95" i="1"/>
  <c r="Q95" i="1"/>
  <c r="P95" i="1"/>
  <c r="O95" i="1"/>
  <c r="R94" i="1"/>
  <c r="P94" i="1"/>
  <c r="O94" i="1"/>
  <c r="Q94" i="1" s="1"/>
  <c r="R93" i="1"/>
  <c r="Q93" i="1"/>
  <c r="P93" i="1"/>
  <c r="O93" i="1"/>
  <c r="R92" i="1"/>
  <c r="P92" i="1"/>
  <c r="O92" i="1"/>
  <c r="Q92" i="1" s="1"/>
  <c r="R91" i="1"/>
  <c r="Q91" i="1"/>
  <c r="P91" i="1"/>
  <c r="O91" i="1"/>
  <c r="R90" i="1"/>
  <c r="P90" i="1"/>
  <c r="O90" i="1"/>
  <c r="Q90" i="1" s="1"/>
  <c r="K90" i="1"/>
  <c r="R89" i="1"/>
  <c r="P89" i="1"/>
  <c r="O89" i="1"/>
  <c r="Q89" i="1" s="1"/>
  <c r="R88" i="1"/>
  <c r="Q88" i="1"/>
  <c r="P88" i="1"/>
  <c r="O88" i="1"/>
  <c r="R87" i="1"/>
  <c r="P87" i="1"/>
  <c r="O87" i="1"/>
  <c r="Q87" i="1" s="1"/>
  <c r="R86" i="1"/>
  <c r="Q86" i="1"/>
  <c r="P86" i="1"/>
  <c r="O86" i="1"/>
  <c r="R85" i="1"/>
  <c r="P85" i="1"/>
  <c r="O85" i="1"/>
  <c r="Q85" i="1" s="1"/>
  <c r="R84" i="1"/>
  <c r="Q84" i="1"/>
  <c r="P84" i="1"/>
  <c r="O84" i="1"/>
  <c r="R83" i="1"/>
  <c r="P83" i="1"/>
  <c r="O83" i="1"/>
  <c r="Q83" i="1" s="1"/>
  <c r="R82" i="1"/>
  <c r="Q82" i="1"/>
  <c r="P82" i="1"/>
  <c r="O82" i="1"/>
  <c r="R81" i="1"/>
  <c r="P81" i="1"/>
  <c r="O81" i="1"/>
  <c r="Q81" i="1" s="1"/>
  <c r="R80" i="1"/>
  <c r="Q80" i="1"/>
  <c r="P80" i="1"/>
  <c r="O80" i="1"/>
  <c r="R79" i="1"/>
  <c r="P79" i="1"/>
  <c r="O79" i="1"/>
  <c r="Q79" i="1" s="1"/>
  <c r="R78" i="1"/>
  <c r="Q78" i="1"/>
  <c r="P78" i="1"/>
  <c r="O78" i="1"/>
  <c r="R77" i="1"/>
  <c r="P77" i="1"/>
  <c r="O77" i="1"/>
  <c r="Q77" i="1" s="1"/>
  <c r="R76" i="1"/>
  <c r="Q76" i="1"/>
  <c r="P76" i="1"/>
  <c r="O76" i="1"/>
  <c r="R75" i="1"/>
  <c r="P75" i="1"/>
  <c r="O75" i="1"/>
  <c r="Q75" i="1" s="1"/>
  <c r="R74" i="1"/>
  <c r="Q74" i="1"/>
  <c r="P74" i="1"/>
  <c r="O74" i="1"/>
  <c r="R73" i="1"/>
  <c r="P73" i="1"/>
  <c r="O73" i="1"/>
  <c r="Q73" i="1" s="1"/>
  <c r="R72" i="1"/>
  <c r="Q72" i="1"/>
  <c r="P72" i="1"/>
  <c r="O72" i="1"/>
  <c r="R71" i="1"/>
  <c r="P71" i="1"/>
  <c r="O71" i="1"/>
  <c r="Q71" i="1" s="1"/>
  <c r="R70" i="1"/>
  <c r="Q70" i="1"/>
  <c r="P70" i="1"/>
  <c r="O70" i="1"/>
  <c r="R69" i="1"/>
  <c r="P69" i="1"/>
  <c r="O69" i="1"/>
  <c r="Q69" i="1" s="1"/>
  <c r="R68" i="1"/>
  <c r="Q68" i="1"/>
  <c r="P68" i="1"/>
  <c r="O68" i="1"/>
  <c r="R67" i="1"/>
  <c r="P67" i="1"/>
  <c r="O67" i="1"/>
  <c r="Q67" i="1" s="1"/>
  <c r="R66" i="1"/>
  <c r="Q66" i="1"/>
  <c r="P66" i="1"/>
  <c r="O66" i="1"/>
  <c r="R65" i="1"/>
  <c r="P65" i="1"/>
  <c r="O65" i="1"/>
  <c r="Q65" i="1" s="1"/>
  <c r="R64" i="1"/>
  <c r="Q64" i="1"/>
  <c r="P64" i="1"/>
  <c r="O64" i="1"/>
  <c r="R63" i="1"/>
  <c r="P63" i="1"/>
  <c r="O63" i="1"/>
  <c r="Q63" i="1" s="1"/>
  <c r="R62" i="1"/>
  <c r="Q62" i="1"/>
  <c r="P62" i="1"/>
  <c r="O62" i="1"/>
  <c r="R61" i="1"/>
  <c r="P61" i="1"/>
  <c r="O61" i="1"/>
  <c r="Q61" i="1" s="1"/>
  <c r="R60" i="1"/>
  <c r="Q60" i="1"/>
  <c r="P60" i="1"/>
  <c r="O60" i="1"/>
  <c r="R59" i="1"/>
  <c r="P59" i="1"/>
  <c r="O59" i="1"/>
  <c r="Q59" i="1" s="1"/>
  <c r="R58" i="1"/>
  <c r="Q58" i="1"/>
  <c r="P58" i="1"/>
  <c r="O58" i="1"/>
  <c r="R57" i="1"/>
  <c r="P57" i="1"/>
  <c r="O57" i="1"/>
  <c r="Q57" i="1" s="1"/>
  <c r="R56" i="1"/>
  <c r="Q56" i="1"/>
  <c r="P56" i="1"/>
  <c r="O56" i="1"/>
  <c r="R55" i="1"/>
  <c r="P55" i="1"/>
  <c r="O55" i="1"/>
  <c r="Q55" i="1" s="1"/>
  <c r="R54" i="1"/>
  <c r="Q54" i="1"/>
  <c r="P54" i="1"/>
  <c r="O54" i="1"/>
  <c r="R53" i="1"/>
  <c r="P53" i="1"/>
  <c r="O53" i="1"/>
  <c r="Q53" i="1" s="1"/>
  <c r="R52" i="1"/>
  <c r="Q52" i="1"/>
  <c r="P52" i="1"/>
  <c r="O52" i="1"/>
  <c r="R51" i="1"/>
  <c r="P51" i="1"/>
  <c r="O51" i="1"/>
  <c r="Q51" i="1" s="1"/>
  <c r="R50" i="1"/>
  <c r="Q50" i="1"/>
  <c r="P50" i="1"/>
  <c r="O50" i="1"/>
  <c r="K50" i="1"/>
  <c r="R49" i="1"/>
  <c r="P49" i="1"/>
  <c r="O49" i="1"/>
  <c r="Q49" i="1" s="1"/>
  <c r="R48" i="1"/>
  <c r="Q48" i="1"/>
  <c r="P48" i="1"/>
  <c r="O48" i="1"/>
  <c r="R47" i="1"/>
  <c r="P47" i="1"/>
  <c r="O47" i="1"/>
  <c r="Q47" i="1" s="1"/>
  <c r="R46" i="1"/>
  <c r="Q46" i="1"/>
  <c r="P46" i="1"/>
  <c r="O46" i="1"/>
  <c r="R45" i="1"/>
  <c r="P45" i="1"/>
  <c r="O45" i="1"/>
  <c r="Q45" i="1" s="1"/>
  <c r="R44" i="1"/>
  <c r="Q44" i="1"/>
  <c r="P44" i="1"/>
  <c r="O44" i="1"/>
  <c r="R43" i="1"/>
  <c r="P43" i="1"/>
  <c r="O43" i="1"/>
  <c r="Q43" i="1" s="1"/>
  <c r="R42" i="1"/>
  <c r="Q42" i="1"/>
  <c r="P42" i="1"/>
  <c r="O42" i="1"/>
  <c r="R41" i="1"/>
  <c r="P41" i="1"/>
  <c r="O41" i="1"/>
  <c r="Q41" i="1" s="1"/>
  <c r="R40" i="1"/>
  <c r="Q40" i="1"/>
  <c r="O40" i="1"/>
  <c r="K40" i="1"/>
  <c r="P40" i="1" s="1"/>
  <c r="R39" i="1"/>
  <c r="P39" i="1"/>
  <c r="O39" i="1"/>
  <c r="Q39" i="1" s="1"/>
  <c r="R38" i="1"/>
  <c r="P38" i="1"/>
  <c r="O38" i="1"/>
  <c r="Q38" i="1" s="1"/>
  <c r="R37" i="1"/>
  <c r="P37" i="1"/>
  <c r="O37" i="1"/>
  <c r="Q37" i="1" s="1"/>
  <c r="R36" i="1"/>
  <c r="P36" i="1"/>
  <c r="O36" i="1"/>
  <c r="Q36" i="1" s="1"/>
  <c r="K36" i="1"/>
  <c r="R35" i="1"/>
  <c r="P35" i="1"/>
  <c r="O35" i="1"/>
  <c r="Q35" i="1" s="1"/>
  <c r="R34" i="1"/>
  <c r="Q34" i="1"/>
  <c r="P34" i="1"/>
  <c r="O34" i="1"/>
  <c r="R33" i="1"/>
  <c r="P33" i="1"/>
  <c r="O33" i="1"/>
  <c r="Q33" i="1" s="1"/>
  <c r="R32" i="1"/>
  <c r="Q32" i="1"/>
  <c r="P32" i="1"/>
  <c r="O32" i="1"/>
  <c r="R31" i="1"/>
  <c r="Q31" i="1"/>
  <c r="P31" i="1"/>
  <c r="O31" i="1"/>
  <c r="R30" i="1"/>
  <c r="P30" i="1"/>
  <c r="O30" i="1"/>
  <c r="Q30" i="1" s="1"/>
  <c r="R29" i="1"/>
  <c r="P29" i="1"/>
  <c r="O29" i="1"/>
  <c r="Q29" i="1" s="1"/>
  <c r="R28" i="1"/>
  <c r="P28" i="1"/>
  <c r="O28" i="1"/>
  <c r="Q28" i="1" s="1"/>
  <c r="R27" i="1"/>
  <c r="P27" i="1"/>
  <c r="O27" i="1"/>
  <c r="Q27" i="1" s="1"/>
  <c r="R26" i="1"/>
  <c r="Q26" i="1"/>
  <c r="P26" i="1"/>
  <c r="O26" i="1"/>
  <c r="R25" i="1"/>
  <c r="P25" i="1"/>
  <c r="O25" i="1"/>
  <c r="Q25" i="1" s="1"/>
  <c r="R24" i="1"/>
  <c r="Q24" i="1"/>
  <c r="P24" i="1"/>
  <c r="O24" i="1"/>
  <c r="R23" i="1"/>
  <c r="Q23" i="1"/>
  <c r="P23" i="1"/>
  <c r="O23" i="1"/>
  <c r="R22" i="1"/>
  <c r="P22" i="1"/>
  <c r="O22" i="1"/>
  <c r="Q22" i="1" s="1"/>
  <c r="R21" i="1"/>
  <c r="P21" i="1"/>
  <c r="O21" i="1"/>
  <c r="Q21" i="1" s="1"/>
  <c r="R20" i="1"/>
  <c r="P20" i="1"/>
  <c r="O20" i="1"/>
  <c r="Q20" i="1" s="1"/>
  <c r="K20" i="1"/>
  <c r="R19" i="1"/>
  <c r="O19" i="1"/>
  <c r="Q19" i="1" s="1"/>
  <c r="K19" i="1"/>
  <c r="P19" i="1" s="1"/>
  <c r="R18" i="1"/>
  <c r="Q18" i="1"/>
  <c r="P18" i="1"/>
  <c r="O18" i="1"/>
  <c r="R17" i="1"/>
  <c r="Q17" i="1"/>
  <c r="P17" i="1"/>
  <c r="O17" i="1"/>
  <c r="R16" i="1"/>
  <c r="P16" i="1"/>
  <c r="O16" i="1"/>
  <c r="Q16" i="1" s="1"/>
  <c r="R15" i="1"/>
  <c r="P15" i="1"/>
  <c r="O15" i="1"/>
  <c r="Q15" i="1" s="1"/>
  <c r="R14" i="1"/>
  <c r="P14" i="1"/>
  <c r="O14" i="1"/>
  <c r="Q14" i="1" s="1"/>
  <c r="R13" i="1"/>
  <c r="P13" i="1"/>
  <c r="O13" i="1"/>
  <c r="Q13" i="1" s="1"/>
  <c r="R12" i="1"/>
  <c r="Q12" i="1"/>
  <c r="P12" i="1"/>
  <c r="O12" i="1"/>
  <c r="R11" i="1"/>
  <c r="P11" i="1"/>
  <c r="O11" i="1"/>
  <c r="Q11" i="1" s="1"/>
  <c r="R10" i="1"/>
  <c r="Q10" i="1"/>
  <c r="P10" i="1"/>
  <c r="O10" i="1"/>
  <c r="R9" i="1"/>
  <c r="Q9" i="1"/>
  <c r="P9" i="1"/>
  <c r="O9" i="1"/>
  <c r="R8" i="1"/>
  <c r="P8" i="1"/>
  <c r="O8" i="1"/>
  <c r="Q8" i="1" s="1"/>
  <c r="R7" i="1"/>
  <c r="P7" i="1"/>
  <c r="O7" i="1"/>
  <c r="Q7" i="1" s="1"/>
  <c r="R6" i="1"/>
  <c r="P6" i="1"/>
  <c r="O6" i="1"/>
  <c r="Q6" i="1" s="1"/>
  <c r="R5" i="1"/>
  <c r="P5" i="1"/>
  <c r="O5" i="1"/>
  <c r="Q5" i="1" s="1"/>
  <c r="R4" i="1"/>
  <c r="Q4" i="1"/>
  <c r="P4" i="1"/>
  <c r="O4" i="1"/>
  <c r="R3" i="1"/>
  <c r="P3" i="1"/>
  <c r="O3" i="1"/>
  <c r="Q3" i="1" s="1"/>
  <c r="R2" i="1"/>
  <c r="Q2" i="1"/>
  <c r="P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B000000}">
      <text>
        <r>
          <rPr>
            <sz val="12"/>
            <color theme="1"/>
            <rFont val="Calibri"/>
            <family val="2"/>
            <scheme val="minor"/>
          </rPr>
          <t>======
ID#AAAAq_2NuJE
Maya Gomez    (2023-03-09 20:39:41)
Please double check that these are correct when referencing the underwater data sheets!</t>
        </r>
      </text>
    </comment>
    <comment ref="F1" authorId="0" shapeId="0" xr:uid="{00000000-0006-0000-0000-00000A000000}">
      <text>
        <r>
          <rPr>
            <sz val="12"/>
            <color theme="1"/>
            <rFont val="Calibri"/>
            <family val="2"/>
            <scheme val="minor"/>
          </rPr>
          <t>======
ID#AAAAq_2NuJI
Maya Gomez    (2023-03-09 20:40:28)
These 10 numbers correspond to the 10 genotypes within the experiment. All 10 numbers should be found in every array.</t>
        </r>
      </text>
    </comment>
    <comment ref="K1" authorId="0" shapeId="0" xr:uid="{00000000-0006-0000-0000-00000D000000}">
      <text>
        <r>
          <rPr>
            <sz val="12"/>
            <color theme="1"/>
            <rFont val="Calibri"/>
            <family val="2"/>
            <scheme val="minor"/>
          </rPr>
          <t>======
ID#AAAAq_2NuI8
Maya Gomez    (2023-03-09 20:30:10)
Reminder, all measurements should be in centimeters!</t>
        </r>
      </text>
    </comment>
    <comment ref="P1" authorId="0" shapeId="0" xr:uid="{00000000-0006-0000-0000-00000C000000}">
      <text>
        <r>
          <rPr>
            <sz val="12"/>
            <color theme="1"/>
            <rFont val="Calibri"/>
            <family val="2"/>
            <scheme val="minor"/>
          </rPr>
          <t>======
ID#AAAAq_2NuJA
Maya Gomez    (2023-03-09 20:37:42)
The height of the black holder is 1.33 cm</t>
        </r>
      </text>
    </comment>
    <comment ref="Q18" authorId="0" shapeId="0" xr:uid="{00000000-0006-0000-0000-000007000000}">
      <text>
        <r>
          <rPr>
            <sz val="12"/>
            <color theme="1"/>
            <rFont val="Calibri"/>
            <family val="2"/>
            <scheme val="minor"/>
          </rPr>
          <t>======
ID#AAAAtOcWr2M
Iliyan Hariyani    (2023-04-10 05:45:03)
Closed holes, computed surface area and removed the SA of the base for this one to account for the large area lost after cutting off the distorted wire</t>
        </r>
      </text>
    </comment>
    <comment ref="K19" authorId="0" shapeId="0" xr:uid="{00000000-0006-0000-0000-000008000000}">
      <text>
        <r>
          <rPr>
            <sz val="12"/>
            <color theme="1"/>
            <rFont val="Calibri"/>
            <family val="2"/>
            <scheme val="minor"/>
          </rPr>
          <t>======
ID#AAAAtOcWr2I
Iliyan Hariyani    (2023-04-10 05:34:04)
This one was bent in the middle so measured in two parts (top+bottom)</t>
        </r>
      </text>
    </comment>
    <comment ref="K20" authorId="0" shapeId="0" xr:uid="{00000000-0006-0000-0000-000009000000}">
      <text>
        <r>
          <rPr>
            <sz val="12"/>
            <color theme="1"/>
            <rFont val="Calibri"/>
            <family val="2"/>
            <scheme val="minor"/>
          </rPr>
          <t>======
ID#AAAAupKiPcw
Iliyan Hariyani    (2023-04-05 08:43:58)
This one was bent in the middle so measured in two parts (top+bottom)</t>
        </r>
      </text>
    </comment>
    <comment ref="K36" authorId="0" shapeId="0" xr:uid="{00000000-0006-0000-0000-000006000000}">
      <text>
        <r>
          <rPr>
            <sz val="12"/>
            <color theme="1"/>
            <rFont val="Calibri"/>
            <family val="2"/>
            <scheme val="minor"/>
          </rPr>
          <t>======
ID#AAAAuCk-Tek
Iliyan Hariyani    (2023-04-25 03:35:31)
This one was bent in the middle so measured in two parts (top+bottom)</t>
        </r>
      </text>
    </comment>
    <comment ref="F37" authorId="0" shapeId="0" xr:uid="{00000000-0006-0000-0000-000005000000}">
      <text>
        <r>
          <rPr>
            <sz val="12"/>
            <color theme="1"/>
            <rFont val="Calibri"/>
            <family val="2"/>
            <scheme val="minor"/>
          </rPr>
          <t>======
ID#AAAAuCk-Teo
Iliyan Hariyani    (2023-04-25 03:46:41)
Distorted wire</t>
        </r>
      </text>
    </comment>
    <comment ref="F39" authorId="0" shapeId="0" xr:uid="{00000000-0006-0000-0000-000004000000}">
      <text>
        <r>
          <rPr>
            <sz val="12"/>
            <color theme="1"/>
            <rFont val="Calibri"/>
            <family val="2"/>
            <scheme val="minor"/>
          </rPr>
          <t>======
ID#AAAAuCk-Tes
Iliyan Hariyani    (2023-04-25 03:46:49)
distorted wire</t>
        </r>
      </text>
    </comment>
    <comment ref="K50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======
ID#AAAAwt13LoI
Iliyan Hariyani    (2023-05-12 02:55:03)
This one was bent in the middle so measured in two parts (top+bottom)</t>
        </r>
      </text>
    </comment>
    <comment ref="K90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======
ID#AAAAw0UFKhc
Iliyan Hariyani    (2023-05-13 09:35:50)
This one was bent in the middle so measured in two parts (top+bottom)</t>
        </r>
      </text>
    </comment>
    <comment ref="K99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ID#AAAAvXdInrk
Iliyan Hariyani    (2023-05-16 09:40:58)
This one was bent in the middle so measured in two parts (top+bottom)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Y4Vv9/rIvRLmjvNLW+bIhn71G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7" authorId="0" shapeId="0" xr:uid="{00000000-0006-0000-0100-000012000000}">
      <text>
        <r>
          <rPr>
            <sz val="12"/>
            <color theme="1"/>
            <rFont val="Calibri"/>
            <family val="2"/>
            <scheme val="minor"/>
          </rPr>
          <t>======
ID#AAAAvXdInro
Iliyan Hariyani    (2023-05-16 09:41:02)
This one was bent in the middle so measured in two parts (top+bottom)</t>
        </r>
      </text>
    </comment>
    <comment ref="K8" authorId="0" shapeId="0" xr:uid="{00000000-0006-0000-0100-000011000000}">
      <text>
        <r>
          <rPr>
            <sz val="12"/>
            <color theme="1"/>
            <rFont val="Calibri"/>
            <family val="2"/>
            <scheme val="minor"/>
          </rPr>
          <t>======
ID#AAAAvXdInrs
Iliyan Hariyani    (2023-05-16 09:46:00)
This one was bent in the middle so measured in two parts (top+bottom)</t>
        </r>
      </text>
    </comment>
    <comment ref="K9" authorId="0" shapeId="0" xr:uid="{00000000-0006-0000-0100-000010000000}">
      <text>
        <r>
          <rPr>
            <sz val="12"/>
            <color theme="1"/>
            <rFont val="Calibri"/>
            <family val="2"/>
            <scheme val="minor"/>
          </rPr>
          <t>======
ID#AAAAvXdInrw
Iliyan Hariyani    (2023-05-16 09:48:28)
This one was bent in the middle so measured in two parts (top+bottom)</t>
        </r>
      </text>
    </comment>
    <comment ref="K14" authorId="0" shapeId="0" xr:uid="{00000000-0006-0000-0100-00000F000000}">
      <text>
        <r>
          <rPr>
            <sz val="12"/>
            <color theme="1"/>
            <rFont val="Calibri"/>
            <family val="2"/>
            <scheme val="minor"/>
          </rPr>
          <t>======
ID#AAAAvXXnKcs
Iliyan Hariyani    (2023-05-16 12:36:28)
This one was bent in the middle so measured in two parts (top+bottom)</t>
        </r>
      </text>
    </comment>
    <comment ref="K23" authorId="0" shapeId="0" xr:uid="{00000000-0006-0000-0100-00000E000000}">
      <text>
        <r>
          <rPr>
            <sz val="12"/>
            <color theme="1"/>
            <rFont val="Calibri"/>
            <family val="2"/>
            <scheme val="minor"/>
          </rPr>
          <t>======
ID#AAAAvXiUQuk
Iliyan Hariyani    (2023-05-16 13:05:09)
This one was bent in the middle so measured in two parts (top+bottom)</t>
        </r>
      </text>
    </comment>
    <comment ref="F41" authorId="0" shapeId="0" xr:uid="{00000000-0006-0000-0100-000013000000}">
      <text>
        <r>
          <rPr>
            <sz val="12"/>
            <color theme="1"/>
            <rFont val="Calibri"/>
            <family val="2"/>
            <scheme val="minor"/>
          </rPr>
          <t>======
ID#AAAAvXc-Vc4
Iliyan Hariyani    (2023-05-16 09:05:43)
the original labels did not match the ones in the datasheet so I updated them</t>
        </r>
      </text>
    </comment>
    <comment ref="K53" authorId="0" shapeId="0" xr:uid="{00000000-0006-0000-0100-00000D000000}">
      <text>
        <r>
          <rPr>
            <sz val="12"/>
            <color theme="1"/>
            <rFont val="Calibri"/>
            <family val="2"/>
            <scheme val="minor"/>
          </rPr>
          <t>======
ID#AAAAvXiUQu8
Iliyan Hariyani    (2023-05-16 14:19:03)
bent: top+bottom</t>
        </r>
      </text>
    </comment>
    <comment ref="J57" authorId="0" shapeId="0" xr:uid="{00000000-0006-0000-0100-00000C000000}">
      <text>
        <r>
          <rPr>
            <sz val="12"/>
            <color theme="1"/>
            <rFont val="Calibri"/>
            <family val="2"/>
            <scheme val="minor"/>
          </rPr>
          <t>======
ID#AAAAvXiUQvA
Iliyan Hariyani    (2023-05-16 14:27:20)
1 small branch. length = 0.996504</t>
        </r>
      </text>
    </comment>
    <comment ref="K60" authorId="0" shapeId="0" xr:uid="{00000000-0006-0000-0100-00000B000000}">
      <text>
        <r>
          <rPr>
            <sz val="12"/>
            <color theme="1"/>
            <rFont val="Calibri"/>
            <family val="2"/>
            <scheme val="minor"/>
          </rPr>
          <t>======
ID#AAAAvXiUQvE
Iliyan Hariyani    (2023-05-16 14:35:17)
bent, top+bottom</t>
        </r>
      </text>
    </comment>
    <comment ref="J66" authorId="0" shapeId="0" xr:uid="{00000000-0006-0000-0100-000009000000}">
      <text>
        <r>
          <rPr>
            <sz val="12"/>
            <color theme="1"/>
            <rFont val="Calibri"/>
            <family val="2"/>
            <scheme val="minor"/>
          </rPr>
          <t>======
ID#AAAAvXhZOck
Iliyan Hariyani    (2023-05-17 11:22:34)
small branch, length: 0.560648</t>
        </r>
      </text>
    </comment>
    <comment ref="K66" authorId="0" shapeId="0" xr:uid="{00000000-0006-0000-0100-00000A000000}">
      <text>
        <r>
          <rPr>
            <sz val="12"/>
            <color theme="1"/>
            <rFont val="Calibri"/>
            <family val="2"/>
            <scheme val="minor"/>
          </rPr>
          <t>======
ID#AAAAvXhZOcg
Iliyan Hariyani    (2023-05-17 11:20:57)
bent: top + bottom</t>
        </r>
      </text>
    </comment>
    <comment ref="J67" authorId="0" shapeId="0" xr:uid="{00000000-0006-0000-0100-000007000000}">
      <text>
        <r>
          <rPr>
            <sz val="12"/>
            <color theme="1"/>
            <rFont val="Calibri"/>
            <family val="2"/>
            <scheme val="minor"/>
          </rPr>
          <t>======
ID#AAAAvXhZOcs
Iliyan Hariyani    (2023-05-17 11:30:17)
small branch, length: 0.651514</t>
        </r>
      </text>
    </comment>
    <comment ref="K67" authorId="0" shapeId="0" xr:uid="{00000000-0006-0000-0100-000008000000}">
      <text>
        <r>
          <rPr>
            <sz val="12"/>
            <color theme="1"/>
            <rFont val="Calibri"/>
            <family val="2"/>
            <scheme val="minor"/>
          </rPr>
          <t>======
ID#AAAAvXhZOco
Iliyan Hariyani    (2023-05-17 11:29:09)
bent: top + bottom</t>
        </r>
      </text>
    </comment>
    <comment ref="K70" authorId="0" shapeId="0" xr:uid="{00000000-0006-0000-0100-000006000000}">
      <text>
        <r>
          <rPr>
            <sz val="12"/>
            <color theme="1"/>
            <rFont val="Calibri"/>
            <family val="2"/>
            <scheme val="minor"/>
          </rPr>
          <t>======
ID#AAAAvXhZOcw
Iliyan Hariyani    (2023-05-17 11:37:25)
bent: top + middle + bottom</t>
        </r>
      </text>
    </comment>
    <comment ref="K71" authorId="0" shapeId="0" xr:uid="{00000000-0006-0000-0100-000005000000}">
      <text>
        <r>
          <rPr>
            <sz val="12"/>
            <color theme="1"/>
            <rFont val="Calibri"/>
            <family val="2"/>
            <scheme val="minor"/>
          </rPr>
          <t>======
ID#AAAAvXhZOc0
Iliyan Hariyani    (2023-05-17 11:39:39)
bent: top + bottom</t>
        </r>
      </text>
    </comment>
    <comment ref="K77" authorId="0" shapeId="0" xr:uid="{00000000-0006-0000-0100-000004000000}">
      <text>
        <r>
          <rPr>
            <sz val="12"/>
            <color theme="1"/>
            <rFont val="Calibri"/>
            <family val="2"/>
            <scheme val="minor"/>
          </rPr>
          <t>======
ID#AAAAvXhZOc8
Iliyan Hariyani    (2023-05-17 13:50:14)
bent: top + bottom</t>
        </r>
      </text>
    </comment>
    <comment ref="K92" authorId="0" shapeId="0" xr:uid="{00000000-0006-0000-0100-000003000000}">
      <text>
        <r>
          <rPr>
            <sz val="12"/>
            <color theme="1"/>
            <rFont val="Calibri"/>
            <family val="2"/>
            <scheme val="minor"/>
          </rPr>
          <t>======
ID#AAAAvXhZOdE
Iliyan Hariyani    (2023-05-17 14:37:35)
bent: top + bottom</t>
        </r>
      </text>
    </comment>
    <comment ref="K94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======
ID#AAAAvXhZOdI
Iliyan Hariyani    (2023-05-17 14:41:18)
bent: top + bottom</t>
        </r>
      </text>
    </comment>
    <comment ref="K100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======
ID#AAAAvXhZOdM
Iliyan Hariyani    (2023-05-17 14:55:28)
bent: top + bottom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kUHRJ6j7DuzzukpRpRZ755YbGk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1000000}">
      <text>
        <r>
          <rPr>
            <sz val="12"/>
            <color theme="1"/>
            <rFont val="Calibri"/>
            <family val="2"/>
            <scheme val="minor"/>
          </rPr>
          <t>======
ID#AAAA09PmpZE
Sophia Lee    (2023-07-12 23:15:29)
Models stored in Data &gt; Oct22 Outplant &gt; Models &gt; ORCC_October2022_Rack-TRIMMED</t>
        </r>
      </text>
    </comment>
    <comment ref="I1" authorId="0" shapeId="0" xr:uid="{00000000-0006-0000-0200-000002000000}">
      <text>
        <r>
          <rPr>
            <sz val="12"/>
            <color theme="1"/>
            <rFont val="Calibri"/>
            <family val="2"/>
            <scheme val="minor"/>
          </rPr>
          <t>======
ID#AAAA09PmpZA
Sophia Lee    (2023-07-12 23:14:48)
Models stored in Data &gt; Oct22 Outplant &gt; Models &gt; ORCC_October2022_Nursery-TRIMMED</t>
        </r>
      </text>
    </comment>
    <comment ref="O4" authorId="0" shapeId="0" xr:uid="{00000000-0006-0000-0200-000005000000}">
      <text>
        <r>
          <rPr>
            <sz val="12"/>
            <color theme="1"/>
            <rFont val="Calibri"/>
            <family val="2"/>
            <scheme val="minor"/>
          </rPr>
          <t>======
ID#AAAA01fYvVo
Sophia Lee    (2023-07-05 21:30:10)
3.582495 + 5.208761</t>
        </r>
      </text>
    </comment>
    <comment ref="O24" authorId="0" shapeId="0" xr:uid="{00000000-0006-0000-0200-000004000000}">
      <text>
        <r>
          <rPr>
            <sz val="12"/>
            <color theme="1"/>
            <rFont val="Calibri"/>
            <family val="2"/>
            <scheme val="minor"/>
          </rPr>
          <t>======
ID#AAAA01fYvV8
Sophia Lee    (2023-07-06 00:07:22)
4.299971 + 4.378471</t>
        </r>
      </text>
    </comment>
    <comment ref="O48" authorId="0" shapeId="0" xr:uid="{00000000-0006-0000-0200-000003000000}">
      <text>
        <r>
          <rPr>
            <sz val="12"/>
            <color theme="1"/>
            <rFont val="Calibri"/>
            <family val="2"/>
            <scheme val="minor"/>
          </rPr>
          <t>======
ID#AAAA04eUZWo
Sophia Lee    (2023-07-07 23:24:41)
3.532093 + 4.010768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GCEAhC5m1VOwfNNy3KfWBVc0H2w=="/>
    </ext>
  </extLst>
</comments>
</file>

<file path=xl/sharedStrings.xml><?xml version="1.0" encoding="utf-8"?>
<sst xmlns="http://schemas.openxmlformats.org/spreadsheetml/2006/main" count="1615" uniqueCount="114">
  <si>
    <t>Site</t>
  </si>
  <si>
    <t>Timepoint</t>
  </si>
  <si>
    <t>Date</t>
  </si>
  <si>
    <t>Array</t>
  </si>
  <si>
    <t>Rack_Position</t>
  </si>
  <si>
    <t>Genotype</t>
  </si>
  <si>
    <t>Surveyor</t>
  </si>
  <si>
    <t>Status (D=dead, A=Alive, M=Missing)</t>
  </si>
  <si>
    <t>Notes</t>
  </si>
  <si>
    <t>Number of Branches</t>
  </si>
  <si>
    <t>TLE Primary</t>
  </si>
  <si>
    <t>SA</t>
  </si>
  <si>
    <t>Volume</t>
  </si>
  <si>
    <t>Diameter of Base</t>
  </si>
  <si>
    <t>TrueTLE</t>
  </si>
  <si>
    <t>TrueSA</t>
  </si>
  <si>
    <t>TrueVolume</t>
  </si>
  <si>
    <t>Looe</t>
  </si>
  <si>
    <t>T0</t>
  </si>
  <si>
    <t>1A</t>
  </si>
  <si>
    <t>1</t>
  </si>
  <si>
    <t>IH</t>
  </si>
  <si>
    <t>A</t>
  </si>
  <si>
    <t>1B</t>
  </si>
  <si>
    <t>3</t>
  </si>
  <si>
    <t>1C</t>
  </si>
  <si>
    <t>62</t>
  </si>
  <si>
    <t>1D</t>
  </si>
  <si>
    <t>36</t>
  </si>
  <si>
    <t>1E</t>
  </si>
  <si>
    <t>31</t>
  </si>
  <si>
    <t>3A</t>
  </si>
  <si>
    <t>50</t>
  </si>
  <si>
    <t>3B</t>
  </si>
  <si>
    <t>41</t>
  </si>
  <si>
    <t>3C</t>
  </si>
  <si>
    <t>44</t>
  </si>
  <si>
    <t>3D</t>
  </si>
  <si>
    <t>13</t>
  </si>
  <si>
    <t>3E</t>
  </si>
  <si>
    <t>7</t>
  </si>
  <si>
    <t>2A</t>
  </si>
  <si>
    <t>2B</t>
  </si>
  <si>
    <t>2C</t>
  </si>
  <si>
    <t>2D</t>
  </si>
  <si>
    <t>2E</t>
  </si>
  <si>
    <t>4A</t>
  </si>
  <si>
    <t>4B</t>
  </si>
  <si>
    <t>4C</t>
  </si>
  <si>
    <t>This one was bent in the middle so measured in two parts (top+bottom)</t>
  </si>
  <si>
    <t>4D</t>
  </si>
  <si>
    <t>4E</t>
  </si>
  <si>
    <t>distorted wire</t>
  </si>
  <si>
    <t>TLE S1</t>
  </si>
  <si>
    <t>Total TLE</t>
  </si>
  <si>
    <t>SA of Base</t>
  </si>
  <si>
    <t>looks like a distorted image</t>
  </si>
  <si>
    <t>Array (replicate)</t>
  </si>
  <si>
    <t>ModelBuild</t>
  </si>
  <si>
    <t>ModelSource</t>
  </si>
  <si>
    <t>ModelName</t>
  </si>
  <si>
    <t>TLE Branch 1</t>
  </si>
  <si>
    <t>TLE Main</t>
  </si>
  <si>
    <t>Nursery</t>
  </si>
  <si>
    <t>101522_Nursery_Genets.31.36</t>
  </si>
  <si>
    <t>SL</t>
  </si>
  <si>
    <t>TLE is the sum of two measurements, frag was bent.</t>
  </si>
  <si>
    <t>Needs rebuilding</t>
  </si>
  <si>
    <t>101522_Nursery_Genets.1.44</t>
  </si>
  <si>
    <t>N_2A_T0_1-1</t>
  </si>
  <si>
    <t>N_2B_T0_1-2</t>
  </si>
  <si>
    <t>N_2C_T0_1-3</t>
  </si>
  <si>
    <t>N_2D_T0_1-4</t>
  </si>
  <si>
    <t>N_2E_T0_1-5</t>
  </si>
  <si>
    <t>N_4A_T0_44-1</t>
  </si>
  <si>
    <t>N_4B_T0_44-2</t>
  </si>
  <si>
    <t>N_4C_T0_44-3</t>
  </si>
  <si>
    <t>N_4D_T0_44-4</t>
  </si>
  <si>
    <t>N_4E_T0_44-5</t>
  </si>
  <si>
    <t>101522_Nursery_Genets.3.7</t>
  </si>
  <si>
    <t>N_1A_T0_7-1</t>
  </si>
  <si>
    <t>N_1B_T0_7-2</t>
  </si>
  <si>
    <t>N_1C_T0_7-3</t>
  </si>
  <si>
    <t>N_1D_T0_7-4</t>
  </si>
  <si>
    <t>N_1E_T0_7-5</t>
  </si>
  <si>
    <t>N_3A_T0_3-1</t>
  </si>
  <si>
    <t>N_3B_T0_3-2</t>
  </si>
  <si>
    <t>N_3C_T0_3-3</t>
  </si>
  <si>
    <t>N_3D_T0_3-4</t>
  </si>
  <si>
    <t>N_3E_T0_3-5</t>
  </si>
  <si>
    <t>101522_Nursery_Genets.13.41</t>
  </si>
  <si>
    <t>N_2A_T0_13-1</t>
  </si>
  <si>
    <t>N_2B_T0_13-2</t>
  </si>
  <si>
    <t>N_2C_T0_13-3</t>
  </si>
  <si>
    <t>N_2D_T0_13-4</t>
  </si>
  <si>
    <t>N_2E_T0_13-5</t>
  </si>
  <si>
    <t>N_4A_T0_41-1</t>
  </si>
  <si>
    <t>N_4B_T0_41-2</t>
  </si>
  <si>
    <t>N_4C_T0_41-3</t>
  </si>
  <si>
    <t>N_4D_T0_41-4</t>
  </si>
  <si>
    <t>N_4E_T0_41-5</t>
  </si>
  <si>
    <t>101522_Nursery_Genets.50.62</t>
  </si>
  <si>
    <t>N_1A_T0_62-1</t>
  </si>
  <si>
    <t>N_1B_T0_62-2</t>
  </si>
  <si>
    <t>N_1C_T0_62-3</t>
  </si>
  <si>
    <t>N_1D_T0_62-4</t>
  </si>
  <si>
    <t>N_1E_T0_62-5</t>
  </si>
  <si>
    <t>N_3A_T0_50-1</t>
  </si>
  <si>
    <t>N_3B_T0_50-2</t>
  </si>
  <si>
    <t>N_3C_T0_50-3</t>
  </si>
  <si>
    <t>N_3D_T0_50-4</t>
  </si>
  <si>
    <t>N_3E_T0_50-5</t>
  </si>
  <si>
    <t>Status</t>
  </si>
  <si>
    <t>Daves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</si>
</sst>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m/d/yyyy"/>
  </numFmts>
  <fonts count="1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ourier"/>
    </font>
    <font>
      <sz val="12"/>
      <color rgb="FF000000"/>
      <name val="Arial"/>
      <family val="2"/>
    </font>
    <font>
      <sz val="12"/>
      <color rgb="FF000000"/>
      <name val="Courier"/>
    </font>
    <font>
      <sz val="11"/>
      <color rgb="FF444746"/>
      <name val="&quot;Google Sans&quot;"/>
    </font>
    <font>
      <sz val="11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2" fillId="3" borderId="0" xfId="0" applyFont="1" applyFill="1"/>
    <xf numFmtId="164" fontId="2" fillId="3" borderId="0" xfId="0" applyNumberFormat="1" applyFont="1" applyFill="1"/>
    <xf numFmtId="0" fontId="3" fillId="3" borderId="0" xfId="0" applyFont="1" applyFill="1"/>
    <xf numFmtId="49" fontId="4" fillId="3" borderId="3" xfId="0" applyNumberFormat="1" applyFont="1" applyFill="1" applyBorder="1"/>
    <xf numFmtId="0" fontId="4" fillId="3" borderId="0" xfId="0" applyFont="1" applyFill="1"/>
    <xf numFmtId="0" fontId="5" fillId="3" borderId="0" xfId="0" applyFont="1" applyFill="1"/>
    <xf numFmtId="49" fontId="3" fillId="3" borderId="3" xfId="0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49" fontId="3" fillId="0" borderId="3" xfId="0" applyNumberFormat="1" applyFont="1" applyBorder="1"/>
    <xf numFmtId="0" fontId="4" fillId="0" borderId="0" xfId="0" applyFont="1"/>
    <xf numFmtId="0" fontId="5" fillId="0" borderId="0" xfId="0" applyFont="1"/>
    <xf numFmtId="0" fontId="4" fillId="3" borderId="3" xfId="0" applyFont="1" applyFill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6" fillId="3" borderId="0" xfId="0" applyFont="1" applyFill="1"/>
    <xf numFmtId="0" fontId="7" fillId="0" borderId="0" xfId="0" applyFont="1"/>
    <xf numFmtId="0" fontId="3" fillId="0" borderId="3" xfId="0" applyFont="1" applyBorder="1"/>
    <xf numFmtId="0" fontId="2" fillId="0" borderId="3" xfId="0" applyFont="1" applyBorder="1"/>
    <xf numFmtId="0" fontId="8" fillId="0" borderId="0" xfId="0" applyFont="1"/>
    <xf numFmtId="0" fontId="5" fillId="0" borderId="3" xfId="0" applyFont="1" applyBorder="1"/>
    <xf numFmtId="0" fontId="4" fillId="0" borderId="3" xfId="0" applyFont="1" applyBorder="1"/>
    <xf numFmtId="0" fontId="1" fillId="2" borderId="2" xfId="0" applyFont="1" applyFill="1" applyBorder="1" applyAlignment="1">
      <alignment horizontal="left"/>
    </xf>
    <xf numFmtId="49" fontId="4" fillId="3" borderId="3" xfId="0" applyNumberFormat="1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2" fillId="4" borderId="0" xfId="0" applyFont="1" applyFill="1"/>
    <xf numFmtId="164" fontId="2" fillId="4" borderId="0" xfId="0" applyNumberFormat="1" applyFont="1" applyFill="1"/>
    <xf numFmtId="0" fontId="3" fillId="4" borderId="0" xfId="0" applyFont="1" applyFill="1"/>
    <xf numFmtId="0" fontId="4" fillId="4" borderId="3" xfId="0" applyFont="1" applyFill="1" applyBorder="1" applyAlignment="1">
      <alignment horizontal="left"/>
    </xf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49" fontId="3" fillId="4" borderId="3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165" fontId="3" fillId="3" borderId="0" xfId="0" applyNumberFormat="1" applyFont="1" applyFill="1"/>
    <xf numFmtId="0" fontId="3" fillId="3" borderId="0" xfId="0" applyFont="1" applyFill="1" applyAlignment="1">
      <alignment horizontal="right"/>
    </xf>
    <xf numFmtId="0" fontId="3" fillId="5" borderId="0" xfId="0" applyFont="1" applyFill="1"/>
    <xf numFmtId="165" fontId="3" fillId="5" borderId="0" xfId="0" applyNumberFormat="1" applyFont="1" applyFill="1"/>
    <xf numFmtId="0" fontId="3" fillId="5" borderId="0" xfId="0" applyFont="1" applyFill="1" applyAlignment="1">
      <alignment horizontal="right"/>
    </xf>
    <xf numFmtId="0" fontId="2" fillId="5" borderId="0" xfId="0" applyFont="1" applyFill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pane xSplit="6" ySplit="1" topLeftCell="G7" activePane="bottomRight" state="frozen"/>
      <selection pane="topRight" activeCell="G1" sqref="G1"/>
      <selection pane="bottomLeft" activeCell="A2" sqref="A2"/>
      <selection pane="bottomRight" activeCell="F85" sqref="F85"/>
    </sheetView>
  </sheetViews>
  <sheetFormatPr baseColWidth="10" defaultColWidth="11.1640625" defaultRowHeight="15" customHeight="1"/>
  <cols>
    <col min="1" max="4" width="10.5" customWidth="1"/>
    <col min="5" max="5" width="11.83203125" customWidth="1"/>
    <col min="6" max="6" width="7.6640625" customWidth="1"/>
    <col min="7" max="7" width="10.5" customWidth="1"/>
    <col min="8" max="8" width="9.1640625" customWidth="1"/>
    <col min="9" max="9" width="11.83203125" customWidth="1"/>
    <col min="10" max="10" width="16.1640625" customWidth="1"/>
    <col min="11" max="13" width="10.5" customWidth="1"/>
    <col min="14" max="14" width="13.5" customWidth="1"/>
    <col min="15" max="15" width="14.1640625" customWidth="1"/>
    <col min="16" max="19" width="10.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112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55</v>
      </c>
      <c r="P1" s="1" t="s">
        <v>14</v>
      </c>
      <c r="Q1" s="1" t="s">
        <v>15</v>
      </c>
      <c r="R1" s="1" t="s">
        <v>16</v>
      </c>
      <c r="S1" s="3"/>
    </row>
    <row r="2" spans="1:19" ht="15.75" customHeight="1">
      <c r="A2" s="4" t="s">
        <v>17</v>
      </c>
      <c r="B2" s="4" t="s">
        <v>18</v>
      </c>
      <c r="C2" s="5">
        <v>44848</v>
      </c>
      <c r="D2" s="4">
        <v>1</v>
      </c>
      <c r="E2" s="6" t="s">
        <v>19</v>
      </c>
      <c r="F2" s="7" t="s">
        <v>20</v>
      </c>
      <c r="G2" s="6" t="s">
        <v>21</v>
      </c>
      <c r="H2" s="6" t="s">
        <v>22</v>
      </c>
      <c r="I2" s="6"/>
      <c r="J2" s="6">
        <v>0</v>
      </c>
      <c r="K2" s="8">
        <v>5.0889230000000003</v>
      </c>
      <c r="L2" s="8">
        <v>11.504934</v>
      </c>
      <c r="M2" s="8">
        <v>2.037693</v>
      </c>
      <c r="N2" s="9">
        <v>1.2237709999999999</v>
      </c>
      <c r="O2" s="9">
        <f t="shared" ref="O2:O101" si="0">PI()*N2*1.33</f>
        <v>5.1133046777573927</v>
      </c>
      <c r="P2" s="9">
        <f t="shared" ref="P2:P101" si="1">K2+1.33</f>
        <v>6.4189230000000004</v>
      </c>
      <c r="Q2" s="9">
        <f t="shared" ref="Q2:Q17" si="2">L2+O2</f>
        <v>16.618238677757393</v>
      </c>
      <c r="R2" s="9">
        <f t="shared" ref="R2:R101" si="3">M2+(PI()*((N2/2)^2)*1.33)</f>
        <v>3.6020714947009602</v>
      </c>
      <c r="S2" s="9"/>
    </row>
    <row r="3" spans="1:19" ht="15.75" customHeight="1">
      <c r="A3" s="4" t="s">
        <v>17</v>
      </c>
      <c r="B3" s="4" t="s">
        <v>18</v>
      </c>
      <c r="C3" s="5">
        <v>44848</v>
      </c>
      <c r="D3" s="4">
        <v>1</v>
      </c>
      <c r="E3" s="6" t="s">
        <v>23</v>
      </c>
      <c r="F3" s="7" t="s">
        <v>24</v>
      </c>
      <c r="G3" s="6" t="s">
        <v>21</v>
      </c>
      <c r="H3" s="6" t="s">
        <v>22</v>
      </c>
      <c r="I3" s="6"/>
      <c r="J3" s="6">
        <v>0</v>
      </c>
      <c r="K3" s="8">
        <v>4.751557</v>
      </c>
      <c r="L3" s="8">
        <v>11.952978999999999</v>
      </c>
      <c r="M3" s="8">
        <v>2.289304</v>
      </c>
      <c r="N3" s="8">
        <v>1.046618</v>
      </c>
      <c r="O3" s="9">
        <f t="shared" si="0"/>
        <v>4.3731030684867402</v>
      </c>
      <c r="P3" s="9">
        <f t="shared" si="1"/>
        <v>6.0815570000000001</v>
      </c>
      <c r="Q3" s="9">
        <f t="shared" si="2"/>
        <v>16.326082068486741</v>
      </c>
      <c r="R3" s="9">
        <f t="shared" si="3"/>
        <v>3.4335460968333642</v>
      </c>
      <c r="S3" s="9"/>
    </row>
    <row r="4" spans="1:19" ht="15.75" customHeight="1">
      <c r="A4" s="4" t="s">
        <v>17</v>
      </c>
      <c r="B4" s="4" t="s">
        <v>18</v>
      </c>
      <c r="C4" s="5">
        <v>44848</v>
      </c>
      <c r="D4" s="4">
        <v>1</v>
      </c>
      <c r="E4" s="6" t="s">
        <v>25</v>
      </c>
      <c r="F4" s="10" t="s">
        <v>26</v>
      </c>
      <c r="G4" s="6" t="s">
        <v>21</v>
      </c>
      <c r="H4" s="6" t="s">
        <v>22</v>
      </c>
      <c r="I4" s="6"/>
      <c r="J4" s="6">
        <v>0</v>
      </c>
      <c r="K4" s="8">
        <v>7.0059370000000003</v>
      </c>
      <c r="L4" s="8">
        <v>21.029845999999999</v>
      </c>
      <c r="M4" s="8">
        <v>4.2644010000000003</v>
      </c>
      <c r="N4" s="8">
        <v>1.2853509999999999</v>
      </c>
      <c r="O4" s="9">
        <f t="shared" si="0"/>
        <v>5.3706055143161109</v>
      </c>
      <c r="P4" s="9">
        <f t="shared" si="1"/>
        <v>8.3359370000000013</v>
      </c>
      <c r="Q4" s="9">
        <f t="shared" si="2"/>
        <v>26.40045151431611</v>
      </c>
      <c r="R4" s="9">
        <f t="shared" si="3"/>
        <v>5.990179292107932</v>
      </c>
      <c r="S4" s="9"/>
    </row>
    <row r="5" spans="1:19" ht="15.75" customHeight="1">
      <c r="A5" s="4" t="s">
        <v>17</v>
      </c>
      <c r="B5" s="4" t="s">
        <v>18</v>
      </c>
      <c r="C5" s="5">
        <v>44848</v>
      </c>
      <c r="D5" s="4">
        <v>1</v>
      </c>
      <c r="E5" s="6" t="s">
        <v>27</v>
      </c>
      <c r="F5" s="10" t="s">
        <v>28</v>
      </c>
      <c r="G5" s="6" t="s">
        <v>21</v>
      </c>
      <c r="H5" s="6" t="s">
        <v>22</v>
      </c>
      <c r="I5" s="6"/>
      <c r="J5" s="6">
        <v>0</v>
      </c>
      <c r="K5" s="8">
        <v>7.6489140000000004</v>
      </c>
      <c r="L5" s="8">
        <v>32.760590000000001</v>
      </c>
      <c r="M5" s="8">
        <v>8.496067</v>
      </c>
      <c r="N5" s="8">
        <v>1.631969</v>
      </c>
      <c r="O5" s="9">
        <f t="shared" si="0"/>
        <v>6.8188858223107545</v>
      </c>
      <c r="P5" s="9">
        <f t="shared" si="1"/>
        <v>8.9789139999999996</v>
      </c>
      <c r="Q5" s="9">
        <f t="shared" si="2"/>
        <v>39.579475822310755</v>
      </c>
      <c r="R5" s="9">
        <f t="shared" si="3"/>
        <v>11.278119569137665</v>
      </c>
      <c r="S5" s="9"/>
    </row>
    <row r="6" spans="1:19" ht="15.75" customHeight="1">
      <c r="A6" s="4" t="s">
        <v>17</v>
      </c>
      <c r="B6" s="4" t="s">
        <v>18</v>
      </c>
      <c r="C6" s="5">
        <v>44848</v>
      </c>
      <c r="D6" s="4">
        <v>1</v>
      </c>
      <c r="E6" s="6" t="s">
        <v>29</v>
      </c>
      <c r="F6" s="10" t="s">
        <v>30</v>
      </c>
      <c r="G6" s="6" t="s">
        <v>21</v>
      </c>
      <c r="H6" s="6" t="s">
        <v>22</v>
      </c>
      <c r="I6" s="6"/>
      <c r="J6" s="6">
        <v>0</v>
      </c>
      <c r="K6" s="8">
        <v>6.3853590000000002</v>
      </c>
      <c r="L6" s="8">
        <v>16.928459</v>
      </c>
      <c r="M6" s="8">
        <v>3.110922</v>
      </c>
      <c r="N6" s="8">
        <v>1.06067</v>
      </c>
      <c r="O6" s="9">
        <f t="shared" si="0"/>
        <v>4.4318167962445045</v>
      </c>
      <c r="P6" s="9">
        <f t="shared" si="1"/>
        <v>7.7153590000000003</v>
      </c>
      <c r="Q6" s="9">
        <f t="shared" si="2"/>
        <v>21.360275796244505</v>
      </c>
      <c r="R6" s="9">
        <f t="shared" si="3"/>
        <v>4.2860957803181643</v>
      </c>
      <c r="S6" s="9"/>
    </row>
    <row r="7" spans="1:19" ht="15.75" customHeight="1">
      <c r="A7" s="4" t="s">
        <v>17</v>
      </c>
      <c r="B7" s="4" t="s">
        <v>18</v>
      </c>
      <c r="C7" s="5">
        <v>44848</v>
      </c>
      <c r="D7" s="4">
        <v>1</v>
      </c>
      <c r="E7" s="6" t="s">
        <v>31</v>
      </c>
      <c r="F7" s="10" t="s">
        <v>32</v>
      </c>
      <c r="G7" s="6" t="s">
        <v>21</v>
      </c>
      <c r="H7" s="6" t="s">
        <v>22</v>
      </c>
      <c r="I7" s="6"/>
      <c r="J7" s="6">
        <v>0</v>
      </c>
      <c r="K7" s="8">
        <v>7.9807459999999999</v>
      </c>
      <c r="L7" s="8">
        <v>23.674194</v>
      </c>
      <c r="M7" s="8">
        <v>5.1259800000000002</v>
      </c>
      <c r="N7" s="8">
        <v>1.191079</v>
      </c>
      <c r="O7" s="9">
        <f t="shared" si="0"/>
        <v>4.9767070982059529</v>
      </c>
      <c r="P7" s="9">
        <f t="shared" si="1"/>
        <v>9.310746</v>
      </c>
      <c r="Q7" s="9">
        <f t="shared" si="2"/>
        <v>28.650901098205953</v>
      </c>
      <c r="R7" s="9">
        <f t="shared" si="3"/>
        <v>6.6078928284560119</v>
      </c>
      <c r="S7" s="9"/>
    </row>
    <row r="8" spans="1:19" ht="15.75" customHeight="1">
      <c r="A8" s="4" t="s">
        <v>17</v>
      </c>
      <c r="B8" s="4" t="s">
        <v>18</v>
      </c>
      <c r="C8" s="5">
        <v>44848</v>
      </c>
      <c r="D8" s="4">
        <v>1</v>
      </c>
      <c r="E8" s="6" t="s">
        <v>33</v>
      </c>
      <c r="F8" s="10" t="s">
        <v>34</v>
      </c>
      <c r="G8" s="6" t="s">
        <v>21</v>
      </c>
      <c r="H8" s="6" t="s">
        <v>22</v>
      </c>
      <c r="I8" s="6"/>
      <c r="J8" s="6">
        <v>0</v>
      </c>
      <c r="K8" s="8">
        <v>6.6313209999999998</v>
      </c>
      <c r="L8" s="8">
        <v>19.855774</v>
      </c>
      <c r="M8" s="8">
        <v>3.90489</v>
      </c>
      <c r="N8" s="8">
        <v>1.18431</v>
      </c>
      <c r="O8" s="9">
        <f t="shared" si="0"/>
        <v>4.9484240621119948</v>
      </c>
      <c r="P8" s="9">
        <f t="shared" si="1"/>
        <v>7.9613209999999999</v>
      </c>
      <c r="Q8" s="9">
        <f t="shared" si="2"/>
        <v>24.804198062111993</v>
      </c>
      <c r="R8" s="9">
        <f t="shared" si="3"/>
        <v>5.3700070252499641</v>
      </c>
      <c r="S8" s="9"/>
    </row>
    <row r="9" spans="1:19" ht="15.75" customHeight="1">
      <c r="A9" s="4" t="s">
        <v>17</v>
      </c>
      <c r="B9" s="4" t="s">
        <v>18</v>
      </c>
      <c r="C9" s="5">
        <v>44848</v>
      </c>
      <c r="D9" s="4">
        <v>1</v>
      </c>
      <c r="E9" s="6" t="s">
        <v>35</v>
      </c>
      <c r="F9" s="10" t="s">
        <v>36</v>
      </c>
      <c r="G9" s="6" t="s">
        <v>21</v>
      </c>
      <c r="H9" s="6" t="s">
        <v>22</v>
      </c>
      <c r="I9" s="6"/>
      <c r="J9" s="6">
        <v>0</v>
      </c>
      <c r="K9" s="8">
        <v>8.4255469999999999</v>
      </c>
      <c r="L9" s="8">
        <v>27.986993999999999</v>
      </c>
      <c r="M9" s="8">
        <v>6.4353300000000004</v>
      </c>
      <c r="N9" s="8">
        <v>1.183154</v>
      </c>
      <c r="O9" s="9">
        <f t="shared" si="0"/>
        <v>4.943593926238953</v>
      </c>
      <c r="P9" s="9">
        <f t="shared" si="1"/>
        <v>9.755547</v>
      </c>
      <c r="Q9" s="9">
        <f t="shared" si="2"/>
        <v>32.93058792623895</v>
      </c>
      <c r="R9" s="9">
        <f t="shared" si="3"/>
        <v>7.8975882320513309</v>
      </c>
      <c r="S9" s="9"/>
    </row>
    <row r="10" spans="1:19" ht="15.75" customHeight="1">
      <c r="A10" s="4" t="s">
        <v>17</v>
      </c>
      <c r="B10" s="4" t="s">
        <v>18</v>
      </c>
      <c r="C10" s="5">
        <v>44848</v>
      </c>
      <c r="D10" s="4">
        <v>1</v>
      </c>
      <c r="E10" s="6" t="s">
        <v>37</v>
      </c>
      <c r="F10" s="10" t="s">
        <v>38</v>
      </c>
      <c r="G10" s="6" t="s">
        <v>21</v>
      </c>
      <c r="H10" s="6" t="s">
        <v>22</v>
      </c>
      <c r="I10" s="6"/>
      <c r="J10" s="6">
        <v>0</v>
      </c>
      <c r="K10" s="8">
        <v>6.9187329999999996</v>
      </c>
      <c r="L10" s="8">
        <v>19.901793000000001</v>
      </c>
      <c r="M10" s="8">
        <v>4.1998559999999996</v>
      </c>
      <c r="N10" s="8">
        <v>1.133462</v>
      </c>
      <c r="O10" s="9">
        <f t="shared" si="0"/>
        <v>4.7359649367898484</v>
      </c>
      <c r="P10" s="9">
        <f t="shared" si="1"/>
        <v>8.2487329999999996</v>
      </c>
      <c r="Q10" s="9">
        <f t="shared" si="2"/>
        <v>24.63775793678985</v>
      </c>
      <c r="R10" s="9">
        <f t="shared" si="3"/>
        <v>5.5418650722959235</v>
      </c>
      <c r="S10" s="9"/>
    </row>
    <row r="11" spans="1:19" ht="15.75" customHeight="1">
      <c r="A11" s="4" t="s">
        <v>17</v>
      </c>
      <c r="B11" s="4" t="s">
        <v>18</v>
      </c>
      <c r="C11" s="5">
        <v>44848</v>
      </c>
      <c r="D11" s="4">
        <v>1</v>
      </c>
      <c r="E11" s="6" t="s">
        <v>39</v>
      </c>
      <c r="F11" s="10" t="s">
        <v>40</v>
      </c>
      <c r="G11" s="6" t="s">
        <v>21</v>
      </c>
      <c r="H11" s="6" t="s">
        <v>22</v>
      </c>
      <c r="I11" s="9"/>
      <c r="J11" s="6">
        <v>0</v>
      </c>
      <c r="K11" s="8">
        <v>5.4170879999999997</v>
      </c>
      <c r="L11" s="8">
        <v>15.493473</v>
      </c>
      <c r="M11" s="8">
        <v>3.3942429999999999</v>
      </c>
      <c r="N11" s="8">
        <v>1.239846</v>
      </c>
      <c r="O11" s="9">
        <f t="shared" si="0"/>
        <v>5.1804711432929791</v>
      </c>
      <c r="P11" s="9">
        <f t="shared" si="1"/>
        <v>6.7470879999999998</v>
      </c>
      <c r="Q11" s="9">
        <f t="shared" si="2"/>
        <v>20.673944143292978</v>
      </c>
      <c r="R11" s="9">
        <f t="shared" si="3"/>
        <v>4.9999896062818063</v>
      </c>
      <c r="S11" s="9"/>
    </row>
    <row r="12" spans="1:19" ht="15.75" customHeight="1">
      <c r="A12" s="11" t="s">
        <v>17</v>
      </c>
      <c r="B12" s="11" t="s">
        <v>18</v>
      </c>
      <c r="C12" s="12">
        <v>44848</v>
      </c>
      <c r="D12" s="11">
        <v>2</v>
      </c>
      <c r="E12" s="13" t="s">
        <v>41</v>
      </c>
      <c r="F12" s="14" t="s">
        <v>38</v>
      </c>
      <c r="G12" s="13" t="s">
        <v>21</v>
      </c>
      <c r="H12" s="13" t="s">
        <v>22</v>
      </c>
      <c r="I12" s="13"/>
      <c r="J12" s="13">
        <v>0</v>
      </c>
      <c r="K12" s="15">
        <v>5.9070499999999999</v>
      </c>
      <c r="L12" s="15">
        <v>14.624055</v>
      </c>
      <c r="M12" s="15">
        <v>2.60805</v>
      </c>
      <c r="N12" s="15">
        <v>1.0904750000000001</v>
      </c>
      <c r="O12" s="16">
        <f t="shared" si="0"/>
        <v>4.5563515710680296</v>
      </c>
      <c r="P12" s="16">
        <f t="shared" si="1"/>
        <v>7.23705</v>
      </c>
      <c r="Q12" s="16">
        <f t="shared" si="2"/>
        <v>19.18040657106803</v>
      </c>
      <c r="R12" s="16">
        <f t="shared" si="3"/>
        <v>3.8501968698651021</v>
      </c>
      <c r="S12" s="9"/>
    </row>
    <row r="13" spans="1:19" ht="15.75" customHeight="1">
      <c r="A13" s="11" t="s">
        <v>17</v>
      </c>
      <c r="B13" s="11" t="s">
        <v>18</v>
      </c>
      <c r="C13" s="12">
        <v>44848</v>
      </c>
      <c r="D13" s="11">
        <v>2</v>
      </c>
      <c r="E13" s="13" t="s">
        <v>42</v>
      </c>
      <c r="F13" s="14" t="s">
        <v>34</v>
      </c>
      <c r="G13" s="13" t="s">
        <v>21</v>
      </c>
      <c r="H13" s="13" t="s">
        <v>22</v>
      </c>
      <c r="I13" s="13"/>
      <c r="J13" s="13">
        <v>0</v>
      </c>
      <c r="K13" s="15">
        <v>7.3933679999999997</v>
      </c>
      <c r="L13" s="15">
        <v>22.057997</v>
      </c>
      <c r="M13" s="15">
        <v>4.6277559999999998</v>
      </c>
      <c r="N13" s="15">
        <v>1.103764</v>
      </c>
      <c r="O13" s="16">
        <f t="shared" si="0"/>
        <v>4.6118772420168561</v>
      </c>
      <c r="P13" s="16">
        <f t="shared" si="1"/>
        <v>8.7233680000000007</v>
      </c>
      <c r="Q13" s="16">
        <f t="shared" si="2"/>
        <v>26.669874242016856</v>
      </c>
      <c r="R13" s="16">
        <f t="shared" si="3"/>
        <v>5.900362018039373</v>
      </c>
      <c r="S13" s="9"/>
    </row>
    <row r="14" spans="1:19" ht="15.75" customHeight="1">
      <c r="A14" s="11" t="s">
        <v>17</v>
      </c>
      <c r="B14" s="11" t="s">
        <v>18</v>
      </c>
      <c r="C14" s="12">
        <v>44848</v>
      </c>
      <c r="D14" s="11">
        <v>2</v>
      </c>
      <c r="E14" s="13" t="s">
        <v>43</v>
      </c>
      <c r="F14" s="14" t="s">
        <v>32</v>
      </c>
      <c r="G14" s="13" t="s">
        <v>21</v>
      </c>
      <c r="H14" s="13" t="s">
        <v>22</v>
      </c>
      <c r="I14" s="13"/>
      <c r="J14" s="13">
        <v>0</v>
      </c>
      <c r="K14" s="15">
        <v>7.2930479999999998</v>
      </c>
      <c r="L14" s="15">
        <v>23.611898</v>
      </c>
      <c r="M14" s="15">
        <v>4.4340989999999998</v>
      </c>
      <c r="N14" s="15">
        <v>1.1211230000000001</v>
      </c>
      <c r="O14" s="16">
        <f t="shared" si="0"/>
        <v>4.6844086681588317</v>
      </c>
      <c r="P14" s="16">
        <f t="shared" si="1"/>
        <v>8.6230480000000007</v>
      </c>
      <c r="Q14" s="16">
        <f t="shared" si="2"/>
        <v>28.296306668158831</v>
      </c>
      <c r="R14" s="16">
        <f t="shared" si="3"/>
        <v>5.7470485748180584</v>
      </c>
      <c r="S14" s="9"/>
    </row>
    <row r="15" spans="1:19" ht="15.75" customHeight="1">
      <c r="A15" s="11" t="s">
        <v>17</v>
      </c>
      <c r="B15" s="11" t="s">
        <v>18</v>
      </c>
      <c r="C15" s="12">
        <v>44848</v>
      </c>
      <c r="D15" s="11">
        <v>2</v>
      </c>
      <c r="E15" s="13" t="s">
        <v>44</v>
      </c>
      <c r="F15" s="14" t="s">
        <v>40</v>
      </c>
      <c r="G15" s="13" t="s">
        <v>21</v>
      </c>
      <c r="H15" s="13" t="s">
        <v>22</v>
      </c>
      <c r="I15" s="13"/>
      <c r="J15" s="13">
        <v>0</v>
      </c>
      <c r="K15" s="15">
        <v>7.0717780000000001</v>
      </c>
      <c r="L15" s="15">
        <v>30.045052999999999</v>
      </c>
      <c r="M15" s="15">
        <v>9.1066699999999994</v>
      </c>
      <c r="N15" s="15">
        <v>1.466818</v>
      </c>
      <c r="O15" s="16">
        <f t="shared" si="0"/>
        <v>6.1288323884278535</v>
      </c>
      <c r="P15" s="16">
        <f t="shared" si="1"/>
        <v>8.4017780000000002</v>
      </c>
      <c r="Q15" s="16">
        <f t="shared" si="2"/>
        <v>36.173885388427856</v>
      </c>
      <c r="R15" s="16">
        <f t="shared" si="3"/>
        <v>11.35414041658224</v>
      </c>
      <c r="S15" s="9"/>
    </row>
    <row r="16" spans="1:19" ht="15.75" customHeight="1">
      <c r="A16" s="11" t="s">
        <v>17</v>
      </c>
      <c r="B16" s="11" t="s">
        <v>18</v>
      </c>
      <c r="C16" s="12">
        <v>44848</v>
      </c>
      <c r="D16" s="11">
        <v>2</v>
      </c>
      <c r="E16" s="13" t="s">
        <v>45</v>
      </c>
      <c r="F16" s="14" t="s">
        <v>20</v>
      </c>
      <c r="G16" s="13" t="s">
        <v>21</v>
      </c>
      <c r="H16" s="13" t="s">
        <v>22</v>
      </c>
      <c r="I16" s="13"/>
      <c r="J16" s="13">
        <v>0</v>
      </c>
      <c r="K16" s="15">
        <v>5.5752350000000002</v>
      </c>
      <c r="L16" s="15">
        <v>12.868617</v>
      </c>
      <c r="M16" s="15">
        <v>2.2362929999999999</v>
      </c>
      <c r="N16" s="15">
        <v>1.0146820000000001</v>
      </c>
      <c r="O16" s="16">
        <f t="shared" si="0"/>
        <v>4.2396642975166321</v>
      </c>
      <c r="P16" s="16">
        <f t="shared" si="1"/>
        <v>6.9052350000000002</v>
      </c>
      <c r="Q16" s="16">
        <f t="shared" si="2"/>
        <v>17.108281297516633</v>
      </c>
      <c r="R16" s="16">
        <f t="shared" si="3"/>
        <v>3.3117707621831931</v>
      </c>
      <c r="S16" s="9"/>
    </row>
    <row r="17" spans="1:19" ht="15.75" customHeight="1">
      <c r="A17" s="11" t="s">
        <v>17</v>
      </c>
      <c r="B17" s="11" t="s">
        <v>18</v>
      </c>
      <c r="C17" s="12">
        <v>44848</v>
      </c>
      <c r="D17" s="11">
        <v>2</v>
      </c>
      <c r="E17" s="13" t="s">
        <v>46</v>
      </c>
      <c r="F17" s="14" t="s">
        <v>28</v>
      </c>
      <c r="G17" s="13" t="s">
        <v>21</v>
      </c>
      <c r="H17" s="13" t="s">
        <v>22</v>
      </c>
      <c r="I17" s="13"/>
      <c r="J17" s="13">
        <v>0</v>
      </c>
      <c r="K17" s="15">
        <v>9.1014569999999999</v>
      </c>
      <c r="L17" s="15">
        <v>37.180667999999997</v>
      </c>
      <c r="M17" s="15">
        <v>7.94224</v>
      </c>
      <c r="N17" s="15">
        <v>1.2045140000000001</v>
      </c>
      <c r="O17" s="16">
        <f t="shared" si="0"/>
        <v>5.0328428036162549</v>
      </c>
      <c r="P17" s="16">
        <f t="shared" si="1"/>
        <v>10.431457</v>
      </c>
      <c r="Q17" s="16">
        <f t="shared" si="2"/>
        <v>42.213510803616252</v>
      </c>
      <c r="R17" s="16">
        <f t="shared" si="3"/>
        <v>9.4577724041887574</v>
      </c>
      <c r="S17" s="9"/>
    </row>
    <row r="18" spans="1:19" ht="15.75" customHeight="1">
      <c r="A18" s="11" t="s">
        <v>17</v>
      </c>
      <c r="B18" s="11" t="s">
        <v>18</v>
      </c>
      <c r="C18" s="12">
        <v>44848</v>
      </c>
      <c r="D18" s="11">
        <v>2</v>
      </c>
      <c r="E18" s="13" t="s">
        <v>47</v>
      </c>
      <c r="F18" s="14" t="s">
        <v>24</v>
      </c>
      <c r="G18" s="13" t="s">
        <v>21</v>
      </c>
      <c r="H18" s="13" t="s">
        <v>22</v>
      </c>
      <c r="I18" s="13"/>
      <c r="J18" s="13">
        <v>0</v>
      </c>
      <c r="K18" s="15">
        <v>6.8567119999999999</v>
      </c>
      <c r="L18" s="15">
        <v>18.873024000000001</v>
      </c>
      <c r="M18" s="15">
        <v>3.6776650000000002</v>
      </c>
      <c r="N18" s="15">
        <v>1.1748019999999999</v>
      </c>
      <c r="O18" s="16">
        <f t="shared" si="0"/>
        <v>4.9086966123880531</v>
      </c>
      <c r="P18" s="16">
        <f t="shared" si="1"/>
        <v>8.186712</v>
      </c>
      <c r="Q18" s="16">
        <f>21.293646-(PI()*(N18/2)^2)+O18</f>
        <v>25.118367688022129</v>
      </c>
      <c r="R18" s="16">
        <f t="shared" si="3"/>
        <v>5.1193516494066769</v>
      </c>
      <c r="S18" s="9"/>
    </row>
    <row r="19" spans="1:19" ht="15.75" customHeight="1">
      <c r="A19" s="11" t="s">
        <v>17</v>
      </c>
      <c r="B19" s="11" t="s">
        <v>18</v>
      </c>
      <c r="C19" s="12">
        <v>44848</v>
      </c>
      <c r="D19" s="11">
        <v>2</v>
      </c>
      <c r="E19" s="13" t="s">
        <v>48</v>
      </c>
      <c r="F19" s="14" t="s">
        <v>36</v>
      </c>
      <c r="G19" s="13" t="s">
        <v>21</v>
      </c>
      <c r="H19" s="13" t="s">
        <v>22</v>
      </c>
      <c r="I19" s="6" t="s">
        <v>49</v>
      </c>
      <c r="J19" s="13">
        <v>0</v>
      </c>
      <c r="K19" s="13">
        <f>4.015927+4.449841</f>
        <v>8.4657680000000006</v>
      </c>
      <c r="L19" s="15">
        <v>28.361664000000001</v>
      </c>
      <c r="M19" s="15">
        <v>6.835801</v>
      </c>
      <c r="N19" s="15">
        <v>1.3073840000000001</v>
      </c>
      <c r="O19" s="16">
        <f t="shared" si="0"/>
        <v>5.4626663998617149</v>
      </c>
      <c r="P19" s="16">
        <f t="shared" si="1"/>
        <v>9.7957680000000007</v>
      </c>
      <c r="Q19" s="16">
        <f t="shared" ref="Q19:Q101" si="4">L19+O19</f>
        <v>33.824330399861715</v>
      </c>
      <c r="R19" s="16">
        <f t="shared" si="3"/>
        <v>8.6212516621292021</v>
      </c>
      <c r="S19" s="9"/>
    </row>
    <row r="20" spans="1:19" ht="15.75" customHeight="1">
      <c r="A20" s="11" t="s">
        <v>17</v>
      </c>
      <c r="B20" s="11" t="s">
        <v>18</v>
      </c>
      <c r="C20" s="12">
        <v>44848</v>
      </c>
      <c r="D20" s="11">
        <v>2</v>
      </c>
      <c r="E20" s="13" t="s">
        <v>50</v>
      </c>
      <c r="F20" s="14" t="s">
        <v>30</v>
      </c>
      <c r="G20" s="13" t="s">
        <v>21</v>
      </c>
      <c r="H20" s="13" t="s">
        <v>22</v>
      </c>
      <c r="I20" s="6" t="s">
        <v>49</v>
      </c>
      <c r="J20" s="13">
        <v>0</v>
      </c>
      <c r="K20" s="15">
        <f>3.183208+2.985869</f>
        <v>6.1690769999999997</v>
      </c>
      <c r="L20" s="15">
        <v>18.030283000000001</v>
      </c>
      <c r="M20" s="15">
        <v>3.847899</v>
      </c>
      <c r="N20" s="15">
        <v>1.198334</v>
      </c>
      <c r="O20" s="16">
        <f t="shared" si="0"/>
        <v>5.0070207969593392</v>
      </c>
      <c r="P20" s="16">
        <f t="shared" si="1"/>
        <v>7.4990769999999998</v>
      </c>
      <c r="Q20" s="16">
        <f t="shared" si="4"/>
        <v>23.037303796959339</v>
      </c>
      <c r="R20" s="16">
        <f t="shared" si="3"/>
        <v>5.3479198149258682</v>
      </c>
      <c r="S20" s="9"/>
    </row>
    <row r="21" spans="1:19" ht="15.75" customHeight="1">
      <c r="A21" s="11" t="s">
        <v>17</v>
      </c>
      <c r="B21" s="11" t="s">
        <v>18</v>
      </c>
      <c r="C21" s="12">
        <v>44848</v>
      </c>
      <c r="D21" s="11">
        <v>2</v>
      </c>
      <c r="E21" s="13" t="s">
        <v>51</v>
      </c>
      <c r="F21" s="14" t="s">
        <v>26</v>
      </c>
      <c r="G21" s="13" t="s">
        <v>21</v>
      </c>
      <c r="H21" s="13" t="s">
        <v>22</v>
      </c>
      <c r="I21" s="16"/>
      <c r="J21" s="13">
        <v>0</v>
      </c>
      <c r="K21" s="15">
        <v>7.1982059999999999</v>
      </c>
      <c r="L21" s="15">
        <v>23.279463</v>
      </c>
      <c r="M21" s="15">
        <v>5.3757710000000003</v>
      </c>
      <c r="N21" s="15">
        <v>1.27206</v>
      </c>
      <c r="O21" s="16">
        <f t="shared" si="0"/>
        <v>5.3150714867308251</v>
      </c>
      <c r="P21" s="16">
        <f t="shared" si="1"/>
        <v>8.5282060000000008</v>
      </c>
      <c r="Q21" s="16">
        <f t="shared" si="4"/>
        <v>28.594534486730826</v>
      </c>
      <c r="R21" s="16">
        <f t="shared" si="3"/>
        <v>7.0660434588527039</v>
      </c>
      <c r="S21" s="9"/>
    </row>
    <row r="22" spans="1:19" ht="15.75" customHeight="1">
      <c r="A22" s="4" t="s">
        <v>17</v>
      </c>
      <c r="B22" s="4" t="s">
        <v>18</v>
      </c>
      <c r="C22" s="5">
        <v>44848</v>
      </c>
      <c r="D22" s="4">
        <v>3</v>
      </c>
      <c r="E22" s="6" t="s">
        <v>19</v>
      </c>
      <c r="F22" s="17">
        <v>62</v>
      </c>
      <c r="G22" s="13" t="s">
        <v>21</v>
      </c>
      <c r="H22" s="6" t="s">
        <v>22</v>
      </c>
      <c r="I22" s="8"/>
      <c r="J22" s="6">
        <v>0</v>
      </c>
      <c r="K22" s="8">
        <v>7.3324530000000001</v>
      </c>
      <c r="L22" s="8">
        <v>21.329370000000001</v>
      </c>
      <c r="M22" s="8">
        <v>4.5275100000000004</v>
      </c>
      <c r="N22" s="8">
        <v>1.078098</v>
      </c>
      <c r="O22" s="9">
        <f t="shared" si="0"/>
        <v>4.5046365263442993</v>
      </c>
      <c r="P22" s="9">
        <f t="shared" si="1"/>
        <v>8.6624529999999993</v>
      </c>
      <c r="Q22" s="9">
        <f t="shared" si="4"/>
        <v>25.8340065263443</v>
      </c>
      <c r="R22" s="9">
        <f t="shared" si="3"/>
        <v>5.7416199074446848</v>
      </c>
      <c r="S22" s="9"/>
    </row>
    <row r="23" spans="1:19" ht="15.75" customHeight="1">
      <c r="A23" s="4" t="s">
        <v>17</v>
      </c>
      <c r="B23" s="4" t="s">
        <v>18</v>
      </c>
      <c r="C23" s="5">
        <v>44848</v>
      </c>
      <c r="D23" s="4">
        <v>3</v>
      </c>
      <c r="E23" s="6" t="s">
        <v>23</v>
      </c>
      <c r="F23" s="17">
        <v>41</v>
      </c>
      <c r="G23" s="13" t="s">
        <v>21</v>
      </c>
      <c r="H23" s="6" t="s">
        <v>22</v>
      </c>
      <c r="I23" s="8"/>
      <c r="J23" s="6">
        <v>0</v>
      </c>
      <c r="K23" s="8">
        <v>6.7794980000000002</v>
      </c>
      <c r="L23" s="8">
        <v>14.920063000000001</v>
      </c>
      <c r="M23" s="8">
        <v>2.2892589999999999</v>
      </c>
      <c r="N23" s="8">
        <v>1.0432889999999999</v>
      </c>
      <c r="O23" s="9">
        <f t="shared" si="0"/>
        <v>4.3591934471014859</v>
      </c>
      <c r="P23" s="9">
        <f t="shared" si="1"/>
        <v>8.1094980000000003</v>
      </c>
      <c r="Q23" s="9">
        <f t="shared" si="4"/>
        <v>19.279256447101488</v>
      </c>
      <c r="R23" s="9">
        <f t="shared" si="3"/>
        <v>3.4262336430582652</v>
      </c>
      <c r="S23" s="9"/>
    </row>
    <row r="24" spans="1:19" ht="15.75" customHeight="1">
      <c r="A24" s="4" t="s">
        <v>17</v>
      </c>
      <c r="B24" s="4" t="s">
        <v>18</v>
      </c>
      <c r="C24" s="5">
        <v>44848</v>
      </c>
      <c r="D24" s="4">
        <v>3</v>
      </c>
      <c r="E24" s="6" t="s">
        <v>25</v>
      </c>
      <c r="F24" s="10" t="s">
        <v>30</v>
      </c>
      <c r="G24" s="13" t="s">
        <v>21</v>
      </c>
      <c r="H24" s="6" t="s">
        <v>22</v>
      </c>
      <c r="I24" s="8"/>
      <c r="J24" s="6">
        <v>0</v>
      </c>
      <c r="K24" s="8">
        <v>6.2250620000000003</v>
      </c>
      <c r="L24" s="8">
        <v>16.176935</v>
      </c>
      <c r="M24" s="8">
        <v>2.956283</v>
      </c>
      <c r="N24" s="8">
        <v>0.93737400000000004</v>
      </c>
      <c r="O24" s="9">
        <f t="shared" si="0"/>
        <v>3.9166468718478851</v>
      </c>
      <c r="P24" s="9">
        <f t="shared" si="1"/>
        <v>7.5550620000000004</v>
      </c>
      <c r="Q24" s="9">
        <f t="shared" si="4"/>
        <v>20.093581871847885</v>
      </c>
      <c r="R24" s="9">
        <f t="shared" si="3"/>
        <v>3.8741237362128849</v>
      </c>
      <c r="S24" s="9"/>
    </row>
    <row r="25" spans="1:19" ht="15.75" customHeight="1">
      <c r="A25" s="4" t="s">
        <v>17</v>
      </c>
      <c r="B25" s="4" t="s">
        <v>18</v>
      </c>
      <c r="C25" s="5">
        <v>44848</v>
      </c>
      <c r="D25" s="4">
        <v>3</v>
      </c>
      <c r="E25" s="6" t="s">
        <v>27</v>
      </c>
      <c r="F25" s="10" t="s">
        <v>24</v>
      </c>
      <c r="G25" s="13" t="s">
        <v>21</v>
      </c>
      <c r="H25" s="6" t="s">
        <v>22</v>
      </c>
      <c r="I25" s="9"/>
      <c r="J25" s="6">
        <v>0</v>
      </c>
      <c r="K25" s="8">
        <v>5.9524140000000001</v>
      </c>
      <c r="L25" s="8">
        <v>20.578766000000002</v>
      </c>
      <c r="M25" s="8">
        <v>5.0462239999999996</v>
      </c>
      <c r="N25" s="8">
        <v>1.220156</v>
      </c>
      <c r="O25" s="9">
        <f t="shared" si="0"/>
        <v>5.0982000573585653</v>
      </c>
      <c r="P25" s="9">
        <f t="shared" si="1"/>
        <v>7.2824140000000002</v>
      </c>
      <c r="Q25" s="9">
        <f t="shared" si="4"/>
        <v>25.676966057358566</v>
      </c>
      <c r="R25" s="9">
        <f t="shared" si="3"/>
        <v>6.6013738472965988</v>
      </c>
      <c r="S25" s="9"/>
    </row>
    <row r="26" spans="1:19" ht="15.75" customHeight="1">
      <c r="A26" s="4" t="s">
        <v>17</v>
      </c>
      <c r="B26" s="4" t="s">
        <v>18</v>
      </c>
      <c r="C26" s="5">
        <v>44848</v>
      </c>
      <c r="D26" s="4">
        <v>3</v>
      </c>
      <c r="E26" s="6" t="s">
        <v>29</v>
      </c>
      <c r="F26" s="10" t="s">
        <v>32</v>
      </c>
      <c r="G26" s="13" t="s">
        <v>21</v>
      </c>
      <c r="H26" s="6" t="s">
        <v>22</v>
      </c>
      <c r="I26" s="9"/>
      <c r="J26" s="6">
        <v>0</v>
      </c>
      <c r="K26" s="8">
        <v>7.2410059999999996</v>
      </c>
      <c r="L26" s="8">
        <v>21.405897</v>
      </c>
      <c r="M26" s="8">
        <v>4.3948070000000001</v>
      </c>
      <c r="N26" s="8">
        <v>1.379194</v>
      </c>
      <c r="O26" s="9">
        <f t="shared" si="0"/>
        <v>5.7627114319059114</v>
      </c>
      <c r="P26" s="9">
        <f t="shared" si="1"/>
        <v>8.5710060000000006</v>
      </c>
      <c r="Q26" s="9">
        <f t="shared" si="4"/>
        <v>27.168608431905909</v>
      </c>
      <c r="R26" s="9">
        <f t="shared" si="3"/>
        <v>6.3817812576540103</v>
      </c>
      <c r="S26" s="9"/>
    </row>
    <row r="27" spans="1:19" ht="15.75" customHeight="1">
      <c r="A27" s="4" t="s">
        <v>17</v>
      </c>
      <c r="B27" s="4" t="s">
        <v>18</v>
      </c>
      <c r="C27" s="5">
        <v>44848</v>
      </c>
      <c r="D27" s="4">
        <v>3</v>
      </c>
      <c r="E27" s="6" t="s">
        <v>31</v>
      </c>
      <c r="F27" s="10" t="s">
        <v>36</v>
      </c>
      <c r="G27" s="13" t="s">
        <v>21</v>
      </c>
      <c r="H27" s="6" t="s">
        <v>22</v>
      </c>
      <c r="I27" s="9"/>
      <c r="J27" s="6">
        <v>0</v>
      </c>
      <c r="K27" s="8">
        <v>8.7915890000000001</v>
      </c>
      <c r="L27" s="8">
        <v>31.547981</v>
      </c>
      <c r="M27" s="8">
        <v>7.8927009999999997</v>
      </c>
      <c r="N27" s="8">
        <v>1.1894</v>
      </c>
      <c r="O27" s="9">
        <f t="shared" si="0"/>
        <v>4.9696917018990012</v>
      </c>
      <c r="P27" s="9">
        <f t="shared" si="1"/>
        <v>10.121589</v>
      </c>
      <c r="Q27" s="9">
        <f t="shared" si="4"/>
        <v>36.517672701899002</v>
      </c>
      <c r="R27" s="9">
        <f t="shared" si="3"/>
        <v>9.3704388275596671</v>
      </c>
      <c r="S27" s="9"/>
    </row>
    <row r="28" spans="1:19" ht="15.75" customHeight="1">
      <c r="A28" s="4" t="s">
        <v>17</v>
      </c>
      <c r="B28" s="4" t="s">
        <v>18</v>
      </c>
      <c r="C28" s="5">
        <v>44848</v>
      </c>
      <c r="D28" s="4">
        <v>3</v>
      </c>
      <c r="E28" s="6" t="s">
        <v>33</v>
      </c>
      <c r="F28" s="10" t="s">
        <v>40</v>
      </c>
      <c r="G28" s="13" t="s">
        <v>21</v>
      </c>
      <c r="H28" s="6" t="s">
        <v>22</v>
      </c>
      <c r="I28" s="9"/>
      <c r="J28" s="6">
        <v>0</v>
      </c>
      <c r="K28" s="8">
        <v>7.0945179999999999</v>
      </c>
      <c r="L28" s="8">
        <v>26.495622999999998</v>
      </c>
      <c r="M28" s="8">
        <v>7.0214720000000002</v>
      </c>
      <c r="N28" s="8">
        <v>1.419341</v>
      </c>
      <c r="O28" s="9">
        <f t="shared" si="0"/>
        <v>5.9304583738565917</v>
      </c>
      <c r="P28" s="9">
        <f t="shared" si="1"/>
        <v>8.4245179999999991</v>
      </c>
      <c r="Q28" s="9">
        <f t="shared" si="4"/>
        <v>32.42608137385659</v>
      </c>
      <c r="R28" s="9">
        <f t="shared" si="3"/>
        <v>9.1258076797019978</v>
      </c>
      <c r="S28" s="9"/>
    </row>
    <row r="29" spans="1:19" ht="15.75" customHeight="1">
      <c r="A29" s="4" t="s">
        <v>17</v>
      </c>
      <c r="B29" s="4" t="s">
        <v>18</v>
      </c>
      <c r="C29" s="5">
        <v>44848</v>
      </c>
      <c r="D29" s="4">
        <v>3</v>
      </c>
      <c r="E29" s="6" t="s">
        <v>35</v>
      </c>
      <c r="F29" s="10" t="s">
        <v>38</v>
      </c>
      <c r="G29" s="13" t="s">
        <v>21</v>
      </c>
      <c r="H29" s="6" t="s">
        <v>22</v>
      </c>
      <c r="I29" s="9"/>
      <c r="J29" s="6">
        <v>0</v>
      </c>
      <c r="K29" s="8">
        <v>5.0121039999999999</v>
      </c>
      <c r="L29" s="8">
        <v>13.207163</v>
      </c>
      <c r="M29" s="8">
        <v>2.479168</v>
      </c>
      <c r="N29" s="8">
        <v>1.082546</v>
      </c>
      <c r="O29" s="9">
        <f t="shared" si="0"/>
        <v>4.523221685828112</v>
      </c>
      <c r="P29" s="9">
        <f t="shared" si="1"/>
        <v>6.342104</v>
      </c>
      <c r="Q29" s="9">
        <f t="shared" si="4"/>
        <v>17.730384685828113</v>
      </c>
      <c r="R29" s="9">
        <f t="shared" si="3"/>
        <v>3.7033168857766201</v>
      </c>
      <c r="S29" s="9"/>
    </row>
    <row r="30" spans="1:19" ht="15.75" customHeight="1">
      <c r="A30" s="4" t="s">
        <v>17</v>
      </c>
      <c r="B30" s="4" t="s">
        <v>18</v>
      </c>
      <c r="C30" s="5">
        <v>44848</v>
      </c>
      <c r="D30" s="4">
        <v>3</v>
      </c>
      <c r="E30" s="6" t="s">
        <v>37</v>
      </c>
      <c r="F30" s="10" t="s">
        <v>20</v>
      </c>
      <c r="G30" s="13" t="s">
        <v>21</v>
      </c>
      <c r="H30" s="6" t="s">
        <v>22</v>
      </c>
      <c r="I30" s="9"/>
      <c r="J30" s="6">
        <v>0</v>
      </c>
      <c r="K30" s="8">
        <v>5.8195499999999996</v>
      </c>
      <c r="L30" s="8">
        <v>16.141304000000002</v>
      </c>
      <c r="M30" s="8">
        <v>3.2675709999999998</v>
      </c>
      <c r="N30" s="8">
        <v>1.0597300000000001</v>
      </c>
      <c r="O30" s="9">
        <f t="shared" si="0"/>
        <v>4.4278891771089866</v>
      </c>
      <c r="P30" s="9">
        <f t="shared" si="1"/>
        <v>7.1495499999999996</v>
      </c>
      <c r="Q30" s="9">
        <f t="shared" si="4"/>
        <v>20.569193177108989</v>
      </c>
      <c r="R30" s="9">
        <f t="shared" si="3"/>
        <v>4.4406627494144262</v>
      </c>
      <c r="S30" s="9"/>
    </row>
    <row r="31" spans="1:19" ht="15.75" customHeight="1">
      <c r="A31" s="4" t="s">
        <v>17</v>
      </c>
      <c r="B31" s="4" t="s">
        <v>18</v>
      </c>
      <c r="C31" s="5">
        <v>44848</v>
      </c>
      <c r="D31" s="4">
        <v>3</v>
      </c>
      <c r="E31" s="6" t="s">
        <v>39</v>
      </c>
      <c r="F31" s="10" t="s">
        <v>28</v>
      </c>
      <c r="G31" s="13" t="s">
        <v>21</v>
      </c>
      <c r="H31" s="6" t="s">
        <v>22</v>
      </c>
      <c r="I31" s="9"/>
      <c r="J31" s="6">
        <v>0</v>
      </c>
      <c r="K31" s="8">
        <v>8.835267</v>
      </c>
      <c r="L31" s="8">
        <v>27.106297000000001</v>
      </c>
      <c r="M31" s="8">
        <v>5.9567110000000003</v>
      </c>
      <c r="N31" s="8">
        <v>1.2524299999999999</v>
      </c>
      <c r="O31" s="9">
        <f t="shared" si="0"/>
        <v>5.2330510998901678</v>
      </c>
      <c r="P31" s="9">
        <f t="shared" si="1"/>
        <v>10.165267</v>
      </c>
      <c r="Q31" s="9">
        <f t="shared" si="4"/>
        <v>32.339348099890167</v>
      </c>
      <c r="R31" s="9">
        <f t="shared" si="3"/>
        <v>7.5952185472588614</v>
      </c>
      <c r="S31" s="9"/>
    </row>
    <row r="32" spans="1:19" ht="15.75" customHeight="1">
      <c r="A32" s="11" t="s">
        <v>17</v>
      </c>
      <c r="B32" s="11" t="s">
        <v>18</v>
      </c>
      <c r="C32" s="12">
        <v>44848</v>
      </c>
      <c r="D32" s="11">
        <v>4</v>
      </c>
      <c r="E32" s="13" t="s">
        <v>41</v>
      </c>
      <c r="F32" s="14" t="s">
        <v>26</v>
      </c>
      <c r="G32" s="13" t="s">
        <v>21</v>
      </c>
      <c r="H32" s="13" t="s">
        <v>22</v>
      </c>
      <c r="I32" s="16"/>
      <c r="J32" s="13">
        <v>0</v>
      </c>
      <c r="K32" s="15">
        <v>7.7242860000000002</v>
      </c>
      <c r="L32" s="15">
        <v>25.733706000000002</v>
      </c>
      <c r="M32" s="15">
        <v>6.0850099999999996</v>
      </c>
      <c r="N32" s="15">
        <v>1.313555</v>
      </c>
      <c r="O32" s="16">
        <f t="shared" si="0"/>
        <v>5.4884508016545679</v>
      </c>
      <c r="P32" s="16">
        <f t="shared" si="1"/>
        <v>9.0542860000000012</v>
      </c>
      <c r="Q32" s="16">
        <f t="shared" si="4"/>
        <v>31.22215680165457</v>
      </c>
      <c r="R32" s="16">
        <f t="shared" si="3"/>
        <v>7.887355498191841</v>
      </c>
      <c r="S32" s="16"/>
    </row>
    <row r="33" spans="1:19" ht="15.75" customHeight="1">
      <c r="A33" s="11" t="s">
        <v>17</v>
      </c>
      <c r="B33" s="11" t="s">
        <v>18</v>
      </c>
      <c r="C33" s="12">
        <v>44848</v>
      </c>
      <c r="D33" s="11">
        <v>4</v>
      </c>
      <c r="E33" s="13" t="s">
        <v>42</v>
      </c>
      <c r="F33" s="14" t="s">
        <v>38</v>
      </c>
      <c r="G33" s="13" t="s">
        <v>21</v>
      </c>
      <c r="H33" s="13" t="s">
        <v>22</v>
      </c>
      <c r="I33" s="16"/>
      <c r="J33" s="13">
        <v>0</v>
      </c>
      <c r="K33" s="15">
        <v>5.9799119999999997</v>
      </c>
      <c r="L33" s="18">
        <v>17.094028000000002</v>
      </c>
      <c r="M33" s="18">
        <v>3.3387180000000001</v>
      </c>
      <c r="N33" s="15">
        <v>1.2680480000000001</v>
      </c>
      <c r="O33" s="16">
        <f t="shared" si="0"/>
        <v>5.2983080739949768</v>
      </c>
      <c r="P33" s="16">
        <f t="shared" si="1"/>
        <v>7.3099119999999997</v>
      </c>
      <c r="Q33" s="16">
        <f t="shared" si="4"/>
        <v>22.392336073994979</v>
      </c>
      <c r="R33" s="16">
        <f t="shared" si="3"/>
        <v>5.0183452391532954</v>
      </c>
      <c r="S33" s="16"/>
    </row>
    <row r="34" spans="1:19" ht="15.75" customHeight="1">
      <c r="A34" s="11" t="s">
        <v>17</v>
      </c>
      <c r="B34" s="11" t="s">
        <v>18</v>
      </c>
      <c r="C34" s="12">
        <v>44848</v>
      </c>
      <c r="D34" s="11">
        <v>4</v>
      </c>
      <c r="E34" s="13" t="s">
        <v>43</v>
      </c>
      <c r="F34" s="14" t="s">
        <v>36</v>
      </c>
      <c r="G34" s="13" t="s">
        <v>21</v>
      </c>
      <c r="H34" s="13" t="s">
        <v>22</v>
      </c>
      <c r="I34" s="16"/>
      <c r="J34" s="13">
        <v>0</v>
      </c>
      <c r="K34" s="15">
        <v>7.3997650000000004</v>
      </c>
      <c r="L34" s="15">
        <v>23.876587000000001</v>
      </c>
      <c r="M34" s="18">
        <v>5.2330769999999998</v>
      </c>
      <c r="N34" s="18">
        <v>1.288171</v>
      </c>
      <c r="O34" s="16">
        <f t="shared" si="0"/>
        <v>5.3823883717226657</v>
      </c>
      <c r="P34" s="16">
        <f t="shared" si="1"/>
        <v>8.7297650000000004</v>
      </c>
      <c r="Q34" s="16">
        <f t="shared" si="4"/>
        <v>29.258975371722666</v>
      </c>
      <c r="R34" s="16">
        <f t="shared" si="3"/>
        <v>6.9664361527975887</v>
      </c>
      <c r="S34" s="16"/>
    </row>
    <row r="35" spans="1:19" ht="15.75" customHeight="1">
      <c r="A35" s="11" t="s">
        <v>17</v>
      </c>
      <c r="B35" s="11" t="s">
        <v>18</v>
      </c>
      <c r="C35" s="12">
        <v>44848</v>
      </c>
      <c r="D35" s="11">
        <v>4</v>
      </c>
      <c r="E35" s="13" t="s">
        <v>44</v>
      </c>
      <c r="F35" s="14" t="s">
        <v>24</v>
      </c>
      <c r="G35" s="13" t="s">
        <v>21</v>
      </c>
      <c r="H35" s="13" t="s">
        <v>22</v>
      </c>
      <c r="I35" s="16"/>
      <c r="J35" s="13">
        <v>0</v>
      </c>
      <c r="K35" s="18">
        <v>5.6593270000000002</v>
      </c>
      <c r="L35" s="18">
        <v>14.49934</v>
      </c>
      <c r="M35" s="18">
        <v>2.6838169999999999</v>
      </c>
      <c r="N35" s="18">
        <v>1.062044</v>
      </c>
      <c r="O35" s="16">
        <f t="shared" si="0"/>
        <v>4.4375578054915268</v>
      </c>
      <c r="P35" s="16">
        <f t="shared" si="1"/>
        <v>6.9893270000000003</v>
      </c>
      <c r="Q35" s="16">
        <f t="shared" si="4"/>
        <v>18.936897805491526</v>
      </c>
      <c r="R35" s="16">
        <f t="shared" si="3"/>
        <v>3.8620374104938611</v>
      </c>
      <c r="S35" s="16"/>
    </row>
    <row r="36" spans="1:19" ht="15.75" customHeight="1">
      <c r="A36" s="11" t="s">
        <v>17</v>
      </c>
      <c r="B36" s="11" t="s">
        <v>18</v>
      </c>
      <c r="C36" s="12">
        <v>44848</v>
      </c>
      <c r="D36" s="11">
        <v>4</v>
      </c>
      <c r="E36" s="13" t="s">
        <v>45</v>
      </c>
      <c r="F36" s="19">
        <v>36</v>
      </c>
      <c r="G36" s="13" t="s">
        <v>21</v>
      </c>
      <c r="H36" s="13" t="s">
        <v>22</v>
      </c>
      <c r="I36" s="6" t="s">
        <v>49</v>
      </c>
      <c r="J36" s="13">
        <v>0</v>
      </c>
      <c r="K36" s="13">
        <f>4.652243+2.751488</f>
        <v>7.4037310000000005</v>
      </c>
      <c r="L36" s="18">
        <v>21.656706</v>
      </c>
      <c r="M36" s="18">
        <v>4.4857620000000002</v>
      </c>
      <c r="N36" s="18">
        <v>1.056721</v>
      </c>
      <c r="O36" s="16">
        <f t="shared" si="0"/>
        <v>4.4153166175570995</v>
      </c>
      <c r="P36" s="16">
        <f t="shared" si="1"/>
        <v>8.7337310000000006</v>
      </c>
      <c r="Q36" s="16">
        <f t="shared" si="4"/>
        <v>26.072022617557099</v>
      </c>
      <c r="R36" s="16">
        <f t="shared" si="3"/>
        <v>5.652201447855389</v>
      </c>
      <c r="S36" s="16"/>
    </row>
    <row r="37" spans="1:19" ht="15.75" customHeight="1">
      <c r="A37" s="11" t="s">
        <v>17</v>
      </c>
      <c r="B37" s="11" t="s">
        <v>18</v>
      </c>
      <c r="C37" s="12">
        <v>44848</v>
      </c>
      <c r="D37" s="11">
        <v>4</v>
      </c>
      <c r="E37" s="13" t="s">
        <v>46</v>
      </c>
      <c r="F37" s="14" t="s">
        <v>40</v>
      </c>
      <c r="G37" s="13" t="s">
        <v>21</v>
      </c>
      <c r="H37" s="13" t="s">
        <v>22</v>
      </c>
      <c r="I37" s="16" t="s">
        <v>52</v>
      </c>
      <c r="J37" s="13">
        <v>0</v>
      </c>
      <c r="K37" s="18">
        <v>6.2509519999999998</v>
      </c>
      <c r="L37" s="18">
        <v>21.980684</v>
      </c>
      <c r="M37" s="18">
        <v>5.5407060000000001</v>
      </c>
      <c r="N37" s="18">
        <v>1.3142940000000001</v>
      </c>
      <c r="O37" s="16">
        <f t="shared" si="0"/>
        <v>5.4915385788260025</v>
      </c>
      <c r="P37" s="16">
        <f t="shared" si="1"/>
        <v>7.5809519999999999</v>
      </c>
      <c r="Q37" s="16">
        <f t="shared" si="4"/>
        <v>27.472222578826003</v>
      </c>
      <c r="R37" s="16">
        <f t="shared" si="3"/>
        <v>7.3450800512298855</v>
      </c>
      <c r="S37" s="16"/>
    </row>
    <row r="38" spans="1:19" ht="15.75" customHeight="1">
      <c r="A38" s="11" t="s">
        <v>17</v>
      </c>
      <c r="B38" s="11" t="s">
        <v>18</v>
      </c>
      <c r="C38" s="12">
        <v>44848</v>
      </c>
      <c r="D38" s="11">
        <v>4</v>
      </c>
      <c r="E38" s="13" t="s">
        <v>47</v>
      </c>
      <c r="F38" s="14" t="s">
        <v>30</v>
      </c>
      <c r="G38" s="13" t="s">
        <v>21</v>
      </c>
      <c r="H38" s="13" t="s">
        <v>22</v>
      </c>
      <c r="I38" s="16"/>
      <c r="J38" s="13">
        <v>0</v>
      </c>
      <c r="K38" s="18">
        <v>5.1127859999999998</v>
      </c>
      <c r="L38" s="18">
        <v>14.333577999999999</v>
      </c>
      <c r="M38" s="18">
        <v>2.5796450000000002</v>
      </c>
      <c r="N38" s="18">
        <v>1.109872</v>
      </c>
      <c r="O38" s="16">
        <f t="shared" si="0"/>
        <v>4.6373984097612651</v>
      </c>
      <c r="P38" s="16">
        <f t="shared" si="1"/>
        <v>6.4427859999999999</v>
      </c>
      <c r="Q38" s="16">
        <f t="shared" si="4"/>
        <v>18.970976409761263</v>
      </c>
      <c r="R38" s="16">
        <f t="shared" si="3"/>
        <v>3.8663746619596386</v>
      </c>
      <c r="S38" s="16"/>
    </row>
    <row r="39" spans="1:19" ht="15.75" customHeight="1">
      <c r="A39" s="11" t="s">
        <v>17</v>
      </c>
      <c r="B39" s="11" t="s">
        <v>18</v>
      </c>
      <c r="C39" s="12">
        <v>44848</v>
      </c>
      <c r="D39" s="11">
        <v>4</v>
      </c>
      <c r="E39" s="13" t="s">
        <v>48</v>
      </c>
      <c r="F39" s="14" t="s">
        <v>20</v>
      </c>
      <c r="G39" s="13" t="s">
        <v>21</v>
      </c>
      <c r="H39" s="13" t="s">
        <v>22</v>
      </c>
      <c r="I39" s="16" t="s">
        <v>52</v>
      </c>
      <c r="J39" s="13">
        <v>0</v>
      </c>
      <c r="K39" s="18">
        <v>6.9094189999999998</v>
      </c>
      <c r="L39" s="15">
        <v>21.390567999999998</v>
      </c>
      <c r="M39" s="18">
        <v>4.2930770000000003</v>
      </c>
      <c r="N39" s="18">
        <v>1.158372</v>
      </c>
      <c r="O39" s="16">
        <f t="shared" si="0"/>
        <v>4.8400468438810744</v>
      </c>
      <c r="P39" s="16">
        <f t="shared" si="1"/>
        <v>8.2394189999999998</v>
      </c>
      <c r="Q39" s="16">
        <f t="shared" si="4"/>
        <v>26.230614843881071</v>
      </c>
      <c r="R39" s="16">
        <f t="shared" si="3"/>
        <v>5.6947206856600516</v>
      </c>
      <c r="S39" s="16"/>
    </row>
    <row r="40" spans="1:19" ht="15.75" customHeight="1">
      <c r="A40" s="11" t="s">
        <v>17</v>
      </c>
      <c r="B40" s="11" t="s">
        <v>18</v>
      </c>
      <c r="C40" s="12">
        <v>44848</v>
      </c>
      <c r="D40" s="11">
        <v>4</v>
      </c>
      <c r="E40" s="13" t="s">
        <v>50</v>
      </c>
      <c r="F40" s="14" t="s">
        <v>34</v>
      </c>
      <c r="G40" s="13" t="s">
        <v>21</v>
      </c>
      <c r="H40" s="13" t="s">
        <v>22</v>
      </c>
      <c r="I40" s="16"/>
      <c r="J40" s="13">
        <v>0</v>
      </c>
      <c r="K40" s="13">
        <f>3.387046+4.764283</f>
        <v>8.1513290000000005</v>
      </c>
      <c r="L40" s="18">
        <v>21.487477999999999</v>
      </c>
      <c r="M40" s="18">
        <v>3.707929</v>
      </c>
      <c r="N40" s="18">
        <v>1.0184009999999999</v>
      </c>
      <c r="O40" s="16">
        <f t="shared" si="0"/>
        <v>4.2552034630113038</v>
      </c>
      <c r="P40" s="16">
        <f t="shared" si="1"/>
        <v>9.4813290000000006</v>
      </c>
      <c r="Q40" s="16">
        <f t="shared" si="4"/>
        <v>25.742681463011301</v>
      </c>
      <c r="R40" s="16">
        <f t="shared" si="3"/>
        <v>4.7913048654835437</v>
      </c>
      <c r="S40" s="16"/>
    </row>
    <row r="41" spans="1:19" ht="15.75" customHeight="1">
      <c r="A41" s="11" t="s">
        <v>17</v>
      </c>
      <c r="B41" s="11" t="s">
        <v>18</v>
      </c>
      <c r="C41" s="12">
        <v>44848</v>
      </c>
      <c r="D41" s="11">
        <v>4</v>
      </c>
      <c r="E41" s="13" t="s">
        <v>51</v>
      </c>
      <c r="F41" s="14" t="s">
        <v>32</v>
      </c>
      <c r="G41" s="13" t="s">
        <v>21</v>
      </c>
      <c r="H41" s="13" t="s">
        <v>22</v>
      </c>
      <c r="I41" s="16"/>
      <c r="J41" s="13">
        <v>0</v>
      </c>
      <c r="K41" s="18">
        <v>6.9864730000000002</v>
      </c>
      <c r="L41" s="18">
        <v>20.437588000000002</v>
      </c>
      <c r="M41" s="18">
        <v>3.8405100000000001</v>
      </c>
      <c r="N41" s="18">
        <v>1.0328550000000001</v>
      </c>
      <c r="O41" s="16">
        <f t="shared" si="0"/>
        <v>4.3155968746972366</v>
      </c>
      <c r="P41" s="16">
        <f t="shared" si="1"/>
        <v>8.3164730000000002</v>
      </c>
      <c r="Q41" s="16">
        <f t="shared" si="4"/>
        <v>24.75318487469724</v>
      </c>
      <c r="R41" s="16">
        <f t="shared" si="3"/>
        <v>4.9548564525038543</v>
      </c>
      <c r="S41" s="16"/>
    </row>
    <row r="42" spans="1:19" ht="15.75" customHeight="1">
      <c r="A42" s="4" t="s">
        <v>17</v>
      </c>
      <c r="B42" s="4" t="s">
        <v>18</v>
      </c>
      <c r="C42" s="5">
        <v>44848</v>
      </c>
      <c r="D42" s="4">
        <v>5</v>
      </c>
      <c r="E42" s="6" t="s">
        <v>19</v>
      </c>
      <c r="F42" s="17">
        <v>31</v>
      </c>
      <c r="G42" s="13" t="s">
        <v>21</v>
      </c>
      <c r="H42" s="6" t="s">
        <v>22</v>
      </c>
      <c r="I42" s="9"/>
      <c r="J42" s="6">
        <v>0</v>
      </c>
      <c r="K42" s="20">
        <v>6.7025139999999999</v>
      </c>
      <c r="L42" s="20">
        <v>16.250540000000001</v>
      </c>
      <c r="M42" s="20">
        <v>2.9033720000000001</v>
      </c>
      <c r="N42" s="20">
        <v>0.96729600000000004</v>
      </c>
      <c r="O42" s="9">
        <f t="shared" si="0"/>
        <v>4.0416705099042343</v>
      </c>
      <c r="P42" s="9">
        <f t="shared" si="1"/>
        <v>8.032513999999999</v>
      </c>
      <c r="Q42" s="9">
        <f t="shared" si="4"/>
        <v>20.292210509904237</v>
      </c>
      <c r="R42" s="9">
        <f t="shared" si="3"/>
        <v>3.8807449293870815</v>
      </c>
      <c r="S42" s="9"/>
    </row>
    <row r="43" spans="1:19" ht="15.75" customHeight="1">
      <c r="A43" s="4" t="s">
        <v>17</v>
      </c>
      <c r="B43" s="4" t="s">
        <v>18</v>
      </c>
      <c r="C43" s="5">
        <v>44848</v>
      </c>
      <c r="D43" s="4">
        <v>5</v>
      </c>
      <c r="E43" s="6" t="s">
        <v>23</v>
      </c>
      <c r="F43" s="17">
        <v>3</v>
      </c>
      <c r="G43" s="13" t="s">
        <v>21</v>
      </c>
      <c r="H43" s="6" t="s">
        <v>22</v>
      </c>
      <c r="I43" s="9"/>
      <c r="J43" s="6">
        <v>0</v>
      </c>
      <c r="K43" s="20">
        <v>6.3778439999999996</v>
      </c>
      <c r="L43" s="20">
        <v>16.387122999999999</v>
      </c>
      <c r="M43" s="20">
        <v>2.9919229999999999</v>
      </c>
      <c r="N43" s="20">
        <v>1.048786</v>
      </c>
      <c r="O43" s="9">
        <f t="shared" si="0"/>
        <v>4.3821616624078068</v>
      </c>
      <c r="P43" s="9">
        <f t="shared" si="1"/>
        <v>7.7078439999999997</v>
      </c>
      <c r="Q43" s="9">
        <f t="shared" si="4"/>
        <v>20.769284662407806</v>
      </c>
      <c r="R43" s="9">
        <f t="shared" si="3"/>
        <v>4.1409104503175085</v>
      </c>
      <c r="S43" s="9"/>
    </row>
    <row r="44" spans="1:19" ht="15.75" customHeight="1">
      <c r="A44" s="4" t="s">
        <v>17</v>
      </c>
      <c r="B44" s="4" t="s">
        <v>18</v>
      </c>
      <c r="C44" s="5">
        <v>44848</v>
      </c>
      <c r="D44" s="4">
        <v>5</v>
      </c>
      <c r="E44" s="6" t="s">
        <v>25</v>
      </c>
      <c r="F44" s="10" t="s">
        <v>26</v>
      </c>
      <c r="G44" s="13" t="s">
        <v>21</v>
      </c>
      <c r="H44" s="6" t="s">
        <v>22</v>
      </c>
      <c r="I44" s="9"/>
      <c r="J44" s="6">
        <v>0</v>
      </c>
      <c r="K44" s="20">
        <v>8.012276</v>
      </c>
      <c r="L44" s="20">
        <v>26.342558</v>
      </c>
      <c r="M44" s="20">
        <v>5.9861490000000002</v>
      </c>
      <c r="N44" s="20">
        <v>1.319002</v>
      </c>
      <c r="O44" s="9">
        <f t="shared" si="0"/>
        <v>5.511210101049425</v>
      </c>
      <c r="P44" s="9">
        <f t="shared" si="1"/>
        <v>9.342276</v>
      </c>
      <c r="Q44" s="9">
        <f t="shared" si="4"/>
        <v>31.853768101049425</v>
      </c>
      <c r="R44" s="9">
        <f t="shared" si="3"/>
        <v>7.8034732864260992</v>
      </c>
      <c r="S44" s="9"/>
    </row>
    <row r="45" spans="1:19" ht="15.75" customHeight="1">
      <c r="A45" s="4" t="s">
        <v>17</v>
      </c>
      <c r="B45" s="4" t="s">
        <v>18</v>
      </c>
      <c r="C45" s="5">
        <v>44848</v>
      </c>
      <c r="D45" s="4">
        <v>5</v>
      </c>
      <c r="E45" s="6" t="s">
        <v>27</v>
      </c>
      <c r="F45" s="10" t="s">
        <v>20</v>
      </c>
      <c r="G45" s="13" t="s">
        <v>21</v>
      </c>
      <c r="H45" s="6" t="s">
        <v>22</v>
      </c>
      <c r="I45" s="9"/>
      <c r="J45" s="6">
        <v>0</v>
      </c>
      <c r="K45" s="20">
        <v>5.6843890000000004</v>
      </c>
      <c r="L45" s="20">
        <v>13.908704999999999</v>
      </c>
      <c r="M45" s="20">
        <v>2.3311259999999998</v>
      </c>
      <c r="N45" s="20">
        <v>1.1213070000000001</v>
      </c>
      <c r="O45" s="9">
        <f t="shared" si="0"/>
        <v>4.685177478713018</v>
      </c>
      <c r="P45" s="9">
        <f t="shared" si="1"/>
        <v>7.0143890000000004</v>
      </c>
      <c r="Q45" s="9">
        <f t="shared" si="4"/>
        <v>18.593882478713017</v>
      </c>
      <c r="R45" s="9">
        <f t="shared" si="3"/>
        <v>3.6445065757808144</v>
      </c>
      <c r="S45" s="9"/>
    </row>
    <row r="46" spans="1:19" ht="15.75" customHeight="1">
      <c r="A46" s="4" t="s">
        <v>17</v>
      </c>
      <c r="B46" s="4" t="s">
        <v>18</v>
      </c>
      <c r="C46" s="5">
        <v>44848</v>
      </c>
      <c r="D46" s="4">
        <v>5</v>
      </c>
      <c r="E46" s="6" t="s">
        <v>29</v>
      </c>
      <c r="F46" s="10" t="s">
        <v>40</v>
      </c>
      <c r="G46" s="13" t="s">
        <v>21</v>
      </c>
      <c r="H46" s="6" t="s">
        <v>22</v>
      </c>
      <c r="I46" s="9"/>
      <c r="J46" s="6">
        <v>0</v>
      </c>
      <c r="K46" s="20">
        <v>6.0922799999999997</v>
      </c>
      <c r="L46" s="20">
        <v>19.711134000000001</v>
      </c>
      <c r="M46" s="20">
        <v>4.4832460000000003</v>
      </c>
      <c r="N46" s="20">
        <v>1.2493300000000001</v>
      </c>
      <c r="O46" s="9">
        <f t="shared" si="0"/>
        <v>5.2200983133794177</v>
      </c>
      <c r="P46" s="9">
        <f t="shared" si="1"/>
        <v>7.4222799999999998</v>
      </c>
      <c r="Q46" s="9">
        <f t="shared" si="4"/>
        <v>24.931232313379418</v>
      </c>
      <c r="R46" s="9">
        <f t="shared" si="3"/>
        <v>6.113652356463577</v>
      </c>
      <c r="S46" s="9"/>
    </row>
    <row r="47" spans="1:19" ht="15.75" customHeight="1">
      <c r="A47" s="4" t="s">
        <v>17</v>
      </c>
      <c r="B47" s="4" t="s">
        <v>18</v>
      </c>
      <c r="C47" s="5">
        <v>44848</v>
      </c>
      <c r="D47" s="4">
        <v>5</v>
      </c>
      <c r="E47" s="6" t="s">
        <v>31</v>
      </c>
      <c r="F47" s="10" t="s">
        <v>32</v>
      </c>
      <c r="G47" s="13" t="s">
        <v>21</v>
      </c>
      <c r="H47" s="6" t="s">
        <v>22</v>
      </c>
      <c r="I47" s="9"/>
      <c r="J47" s="6">
        <v>0</v>
      </c>
      <c r="K47" s="20">
        <v>7.7039939999999998</v>
      </c>
      <c r="L47" s="20">
        <v>22.18713</v>
      </c>
      <c r="M47" s="20">
        <v>4.2978579999999997</v>
      </c>
      <c r="N47" s="20">
        <v>1.2303710000000001</v>
      </c>
      <c r="O47" s="9">
        <f t="shared" si="0"/>
        <v>5.1408815780706041</v>
      </c>
      <c r="P47" s="9">
        <f t="shared" si="1"/>
        <v>9.0339939999999999</v>
      </c>
      <c r="Q47" s="9">
        <f t="shared" si="4"/>
        <v>27.328011578070605</v>
      </c>
      <c r="R47" s="9">
        <f t="shared" si="3"/>
        <v>5.8791559020230766</v>
      </c>
      <c r="S47" s="9"/>
    </row>
    <row r="48" spans="1:19" ht="15.75" customHeight="1">
      <c r="A48" s="4" t="s">
        <v>17</v>
      </c>
      <c r="B48" s="4" t="s">
        <v>18</v>
      </c>
      <c r="C48" s="5">
        <v>44848</v>
      </c>
      <c r="D48" s="4">
        <v>5</v>
      </c>
      <c r="E48" s="6" t="s">
        <v>33</v>
      </c>
      <c r="F48" s="10" t="s">
        <v>36</v>
      </c>
      <c r="G48" s="13" t="s">
        <v>21</v>
      </c>
      <c r="H48" s="6" t="s">
        <v>22</v>
      </c>
      <c r="I48" s="9"/>
      <c r="J48" s="6">
        <v>0</v>
      </c>
      <c r="K48" s="20">
        <v>8.2780079999999998</v>
      </c>
      <c r="L48" s="20">
        <v>25.383326</v>
      </c>
      <c r="M48" s="20">
        <v>5.5063420000000001</v>
      </c>
      <c r="N48" s="20">
        <v>1.3143860000000001</v>
      </c>
      <c r="O48" s="9">
        <f t="shared" si="0"/>
        <v>5.4919229841030948</v>
      </c>
      <c r="P48" s="9">
        <f t="shared" si="1"/>
        <v>9.6080079999999999</v>
      </c>
      <c r="Q48" s="9">
        <f t="shared" si="4"/>
        <v>30.875248984103095</v>
      </c>
      <c r="R48" s="9">
        <f t="shared" si="3"/>
        <v>7.310968670845833</v>
      </c>
      <c r="S48" s="9"/>
    </row>
    <row r="49" spans="1:19" ht="15.75" customHeight="1">
      <c r="A49" s="4" t="s">
        <v>17</v>
      </c>
      <c r="B49" s="4" t="s">
        <v>18</v>
      </c>
      <c r="C49" s="5">
        <v>44848</v>
      </c>
      <c r="D49" s="4">
        <v>5</v>
      </c>
      <c r="E49" s="6" t="s">
        <v>35</v>
      </c>
      <c r="F49" s="10" t="s">
        <v>38</v>
      </c>
      <c r="G49" s="13" t="s">
        <v>21</v>
      </c>
      <c r="H49" s="6" t="s">
        <v>22</v>
      </c>
      <c r="I49" s="9"/>
      <c r="J49" s="6">
        <v>0</v>
      </c>
      <c r="K49" s="20">
        <v>6.5699370000000004</v>
      </c>
      <c r="L49" s="20">
        <v>19.019252999999999</v>
      </c>
      <c r="M49" s="20">
        <v>3.8362240000000001</v>
      </c>
      <c r="N49" s="20">
        <v>1.1196470000000001</v>
      </c>
      <c r="O49" s="9">
        <f t="shared" si="0"/>
        <v>4.6782414704524227</v>
      </c>
      <c r="P49" s="9">
        <f t="shared" si="1"/>
        <v>7.8999370000000004</v>
      </c>
      <c r="Q49" s="9">
        <f t="shared" si="4"/>
        <v>23.697494470452423</v>
      </c>
      <c r="R49" s="9">
        <f t="shared" si="3"/>
        <v>5.1457187569169109</v>
      </c>
      <c r="S49" s="9"/>
    </row>
    <row r="50" spans="1:19" ht="15.75" customHeight="1">
      <c r="A50" s="4" t="s">
        <v>17</v>
      </c>
      <c r="B50" s="4" t="s">
        <v>18</v>
      </c>
      <c r="C50" s="5">
        <v>44848</v>
      </c>
      <c r="D50" s="4">
        <v>5</v>
      </c>
      <c r="E50" s="6" t="s">
        <v>37</v>
      </c>
      <c r="F50" s="10" t="s">
        <v>28</v>
      </c>
      <c r="G50" s="13" t="s">
        <v>21</v>
      </c>
      <c r="H50" s="6" t="s">
        <v>22</v>
      </c>
      <c r="I50" s="6" t="s">
        <v>49</v>
      </c>
      <c r="J50" s="6">
        <v>0</v>
      </c>
      <c r="K50" s="6">
        <f>2.194194+6.558069</f>
        <v>8.7522629999999992</v>
      </c>
      <c r="L50" s="20">
        <v>30.296209000000001</v>
      </c>
      <c r="M50" s="20">
        <v>7.4166740000000004</v>
      </c>
      <c r="N50" s="20">
        <v>1.435141</v>
      </c>
      <c r="O50" s="9">
        <f t="shared" si="0"/>
        <v>5.9964758018791278</v>
      </c>
      <c r="P50" s="9">
        <f t="shared" si="1"/>
        <v>10.082262999999999</v>
      </c>
      <c r="Q50" s="9">
        <f t="shared" si="4"/>
        <v>36.292684801879126</v>
      </c>
      <c r="R50" s="9">
        <f t="shared" si="3"/>
        <v>9.5681210696961543</v>
      </c>
      <c r="S50" s="9"/>
    </row>
    <row r="51" spans="1:19" ht="15.75" customHeight="1">
      <c r="A51" s="4" t="s">
        <v>17</v>
      </c>
      <c r="B51" s="4" t="s">
        <v>18</v>
      </c>
      <c r="C51" s="5">
        <v>44848</v>
      </c>
      <c r="D51" s="4">
        <v>5</v>
      </c>
      <c r="E51" s="6" t="s">
        <v>39</v>
      </c>
      <c r="F51" s="10" t="s">
        <v>34</v>
      </c>
      <c r="G51" s="13" t="s">
        <v>21</v>
      </c>
      <c r="H51" s="6" t="s">
        <v>22</v>
      </c>
      <c r="I51" s="9"/>
      <c r="J51" s="6">
        <v>0</v>
      </c>
      <c r="K51" s="20">
        <v>8.229787</v>
      </c>
      <c r="L51" s="20">
        <v>22.854185000000001</v>
      </c>
      <c r="M51" s="20">
        <v>4.5265269999999997</v>
      </c>
      <c r="N51" s="20">
        <v>1.0500499999999999</v>
      </c>
      <c r="O51" s="9">
        <f t="shared" si="0"/>
        <v>4.3874430566496097</v>
      </c>
      <c r="P51" s="9">
        <f t="shared" si="1"/>
        <v>9.559787</v>
      </c>
      <c r="Q51" s="9">
        <f t="shared" si="4"/>
        <v>27.24162805664961</v>
      </c>
      <c r="R51" s="9">
        <f t="shared" si="3"/>
        <v>5.6782856454087298</v>
      </c>
      <c r="S51" s="9"/>
    </row>
    <row r="52" spans="1:19" ht="15.75" customHeight="1">
      <c r="A52" s="11" t="s">
        <v>17</v>
      </c>
      <c r="B52" s="11" t="s">
        <v>18</v>
      </c>
      <c r="C52" s="12">
        <v>44848</v>
      </c>
      <c r="D52" s="11">
        <v>6</v>
      </c>
      <c r="E52" s="13" t="s">
        <v>41</v>
      </c>
      <c r="F52" s="14" t="s">
        <v>34</v>
      </c>
      <c r="G52" s="13" t="s">
        <v>21</v>
      </c>
      <c r="H52" s="13" t="s">
        <v>22</v>
      </c>
      <c r="I52" s="16"/>
      <c r="J52" s="13">
        <v>0</v>
      </c>
      <c r="K52" s="18">
        <v>6.9034620000000002</v>
      </c>
      <c r="L52" s="18">
        <v>15.132806</v>
      </c>
      <c r="M52" s="18">
        <v>2.3315730000000001</v>
      </c>
      <c r="N52" s="18">
        <v>0.945712</v>
      </c>
      <c r="O52" s="16">
        <f t="shared" si="0"/>
        <v>3.951485689243575</v>
      </c>
      <c r="P52" s="16">
        <f t="shared" si="1"/>
        <v>8.2334619999999994</v>
      </c>
      <c r="Q52" s="16">
        <f t="shared" si="4"/>
        <v>19.084291689243575</v>
      </c>
      <c r="R52" s="16">
        <f t="shared" si="3"/>
        <v>3.2658148585364799</v>
      </c>
      <c r="S52" s="16"/>
    </row>
    <row r="53" spans="1:19" ht="15.75" customHeight="1">
      <c r="A53" s="11" t="s">
        <v>17</v>
      </c>
      <c r="B53" s="11" t="s">
        <v>18</v>
      </c>
      <c r="C53" s="12">
        <v>44848</v>
      </c>
      <c r="D53" s="11">
        <v>6</v>
      </c>
      <c r="E53" s="13" t="s">
        <v>42</v>
      </c>
      <c r="F53" s="14" t="s">
        <v>40</v>
      </c>
      <c r="G53" s="13" t="s">
        <v>21</v>
      </c>
      <c r="H53" s="13" t="s">
        <v>22</v>
      </c>
      <c r="I53" s="16"/>
      <c r="J53" s="13">
        <v>0</v>
      </c>
      <c r="K53" s="18">
        <v>5.1827490000000003</v>
      </c>
      <c r="L53" s="18">
        <v>16.568898999999998</v>
      </c>
      <c r="M53" s="18">
        <v>3.3725179999999999</v>
      </c>
      <c r="N53" s="18">
        <v>1.2571600000000001</v>
      </c>
      <c r="O53" s="16">
        <f t="shared" si="0"/>
        <v>5.2528145451146369</v>
      </c>
      <c r="P53" s="16">
        <f t="shared" si="1"/>
        <v>6.5127490000000003</v>
      </c>
      <c r="Q53" s="16">
        <f t="shared" si="4"/>
        <v>21.821713545114633</v>
      </c>
      <c r="R53" s="16">
        <f t="shared" si="3"/>
        <v>5.0234250833840788</v>
      </c>
      <c r="S53" s="16"/>
    </row>
    <row r="54" spans="1:19" ht="15.75" customHeight="1">
      <c r="A54" s="11" t="s">
        <v>17</v>
      </c>
      <c r="B54" s="11" t="s">
        <v>18</v>
      </c>
      <c r="C54" s="12">
        <v>44848</v>
      </c>
      <c r="D54" s="11">
        <v>6</v>
      </c>
      <c r="E54" s="13" t="s">
        <v>43</v>
      </c>
      <c r="F54" s="14" t="s">
        <v>24</v>
      </c>
      <c r="G54" s="13" t="s">
        <v>21</v>
      </c>
      <c r="H54" s="13" t="s">
        <v>22</v>
      </c>
      <c r="I54" s="16"/>
      <c r="J54" s="13">
        <v>0</v>
      </c>
      <c r="K54" s="18">
        <v>5.3761710000000003</v>
      </c>
      <c r="L54" s="18">
        <v>12.781428999999999</v>
      </c>
      <c r="M54" s="18">
        <v>1.9738690000000001</v>
      </c>
      <c r="N54" s="18">
        <v>1.034373</v>
      </c>
      <c r="O54" s="16">
        <f t="shared" si="0"/>
        <v>4.3219395617692742</v>
      </c>
      <c r="P54" s="16">
        <f t="shared" si="1"/>
        <v>6.7061710000000003</v>
      </c>
      <c r="Q54" s="16">
        <f t="shared" si="4"/>
        <v>17.103368561769273</v>
      </c>
      <c r="R54" s="16">
        <f t="shared" si="3"/>
        <v>3.0914933975814924</v>
      </c>
      <c r="S54" s="16"/>
    </row>
    <row r="55" spans="1:19" ht="15.75" customHeight="1">
      <c r="A55" s="11" t="s">
        <v>17</v>
      </c>
      <c r="B55" s="11" t="s">
        <v>18</v>
      </c>
      <c r="C55" s="12">
        <v>44848</v>
      </c>
      <c r="D55" s="11">
        <v>6</v>
      </c>
      <c r="E55" s="13" t="s">
        <v>44</v>
      </c>
      <c r="F55" s="14" t="s">
        <v>32</v>
      </c>
      <c r="G55" s="13" t="s">
        <v>21</v>
      </c>
      <c r="H55" s="13" t="s">
        <v>22</v>
      </c>
      <c r="I55" s="16"/>
      <c r="J55" s="13">
        <v>0</v>
      </c>
      <c r="K55" s="18">
        <v>6.8479409999999996</v>
      </c>
      <c r="L55" s="18">
        <v>20.147887999999998</v>
      </c>
      <c r="M55" s="18">
        <v>4.0864260000000003</v>
      </c>
      <c r="N55" s="18">
        <v>1.109928</v>
      </c>
      <c r="O55" s="16">
        <f t="shared" si="0"/>
        <v>4.6376323955821048</v>
      </c>
      <c r="P55" s="16">
        <f t="shared" si="1"/>
        <v>8.1779410000000006</v>
      </c>
      <c r="Q55" s="16">
        <f t="shared" si="4"/>
        <v>24.785520395582104</v>
      </c>
      <c r="R55" s="16">
        <f t="shared" si="3"/>
        <v>5.3732855123909138</v>
      </c>
      <c r="S55" s="16"/>
    </row>
    <row r="56" spans="1:19" ht="15.75" customHeight="1">
      <c r="A56" s="11" t="s">
        <v>17</v>
      </c>
      <c r="B56" s="11" t="s">
        <v>18</v>
      </c>
      <c r="C56" s="12">
        <v>44848</v>
      </c>
      <c r="D56" s="11">
        <v>6</v>
      </c>
      <c r="E56" s="13" t="s">
        <v>45</v>
      </c>
      <c r="F56" s="14" t="s">
        <v>38</v>
      </c>
      <c r="G56" s="13" t="s">
        <v>21</v>
      </c>
      <c r="H56" s="13" t="s">
        <v>22</v>
      </c>
      <c r="I56" s="16"/>
      <c r="J56" s="13">
        <v>0</v>
      </c>
      <c r="K56" s="18">
        <v>6.6944949999999999</v>
      </c>
      <c r="L56" s="18">
        <v>18.417542000000001</v>
      </c>
      <c r="M56" s="18">
        <v>3.4933149999999999</v>
      </c>
      <c r="N56" s="18">
        <v>1.311431</v>
      </c>
      <c r="O56" s="16">
        <f t="shared" si="0"/>
        <v>5.4795760537355891</v>
      </c>
      <c r="P56" s="16">
        <f t="shared" si="1"/>
        <v>8.0244949999999999</v>
      </c>
      <c r="Q56" s="16">
        <f t="shared" si="4"/>
        <v>23.897118053735589</v>
      </c>
      <c r="R56" s="16">
        <f t="shared" si="3"/>
        <v>5.2898364759316294</v>
      </c>
      <c r="S56" s="16"/>
    </row>
    <row r="57" spans="1:19" ht="15.75" customHeight="1">
      <c r="A57" s="11" t="s">
        <v>17</v>
      </c>
      <c r="B57" s="11" t="s">
        <v>18</v>
      </c>
      <c r="C57" s="12">
        <v>44848</v>
      </c>
      <c r="D57" s="11">
        <v>6</v>
      </c>
      <c r="E57" s="13" t="s">
        <v>46</v>
      </c>
      <c r="F57" s="14" t="s">
        <v>20</v>
      </c>
      <c r="G57" s="13" t="s">
        <v>21</v>
      </c>
      <c r="H57" s="13" t="s">
        <v>22</v>
      </c>
      <c r="I57" s="16"/>
      <c r="J57" s="13">
        <v>0</v>
      </c>
      <c r="K57" s="18">
        <v>6.4760270000000002</v>
      </c>
      <c r="L57" s="18">
        <v>18.588995000000001</v>
      </c>
      <c r="M57" s="18">
        <v>3.6737320000000002</v>
      </c>
      <c r="N57" s="18">
        <v>1.255093</v>
      </c>
      <c r="O57" s="16">
        <f t="shared" si="0"/>
        <v>5.2441779613347261</v>
      </c>
      <c r="P57" s="16">
        <f t="shared" si="1"/>
        <v>7.8060270000000003</v>
      </c>
      <c r="Q57" s="16">
        <f t="shared" si="4"/>
        <v>23.833172961334725</v>
      </c>
      <c r="R57" s="16">
        <f t="shared" si="3"/>
        <v>5.3192147625063715</v>
      </c>
      <c r="S57" s="16"/>
    </row>
    <row r="58" spans="1:19" ht="15.75" customHeight="1">
      <c r="A58" s="11" t="s">
        <v>17</v>
      </c>
      <c r="B58" s="11" t="s">
        <v>18</v>
      </c>
      <c r="C58" s="12">
        <v>44848</v>
      </c>
      <c r="D58" s="11">
        <v>6</v>
      </c>
      <c r="E58" s="13" t="s">
        <v>47</v>
      </c>
      <c r="F58" s="14" t="s">
        <v>28</v>
      </c>
      <c r="G58" s="13" t="s">
        <v>21</v>
      </c>
      <c r="H58" s="13" t="s">
        <v>22</v>
      </c>
      <c r="I58" s="16"/>
      <c r="J58" s="13">
        <v>0</v>
      </c>
      <c r="K58" s="18">
        <v>8.7949269999999995</v>
      </c>
      <c r="L58" s="18">
        <v>30.124634</v>
      </c>
      <c r="M58" s="18">
        <v>6.8215170000000001</v>
      </c>
      <c r="N58" s="18">
        <v>1.060872</v>
      </c>
      <c r="O58" s="16">
        <f t="shared" si="0"/>
        <v>4.432660816526818</v>
      </c>
      <c r="P58" s="16">
        <f t="shared" si="1"/>
        <v>10.124927</v>
      </c>
      <c r="Q58" s="16">
        <f t="shared" si="4"/>
        <v>34.55729481652682</v>
      </c>
      <c r="R58" s="16">
        <f t="shared" si="3"/>
        <v>7.9971384364376101</v>
      </c>
      <c r="S58" s="16"/>
    </row>
    <row r="59" spans="1:19" ht="15.75" customHeight="1">
      <c r="A59" s="11" t="s">
        <v>17</v>
      </c>
      <c r="B59" s="11" t="s">
        <v>18</v>
      </c>
      <c r="C59" s="12">
        <v>44848</v>
      </c>
      <c r="D59" s="11">
        <v>6</v>
      </c>
      <c r="E59" s="13" t="s">
        <v>48</v>
      </c>
      <c r="F59" s="14" t="s">
        <v>30</v>
      </c>
      <c r="G59" s="13" t="s">
        <v>21</v>
      </c>
      <c r="H59" s="13" t="s">
        <v>22</v>
      </c>
      <c r="J59" s="13">
        <v>0</v>
      </c>
      <c r="K59" s="18">
        <v>6.4836780000000003</v>
      </c>
      <c r="L59" s="18">
        <v>19.896318000000001</v>
      </c>
      <c r="M59" s="18">
        <v>3.8721800000000002</v>
      </c>
      <c r="N59" s="18">
        <v>1.1387879999999999</v>
      </c>
      <c r="O59" s="16">
        <f t="shared" si="0"/>
        <v>4.7582186596789642</v>
      </c>
      <c r="P59" s="16">
        <f t="shared" si="1"/>
        <v>7.8136780000000003</v>
      </c>
      <c r="Q59" s="16">
        <f t="shared" si="4"/>
        <v>24.654536659678964</v>
      </c>
      <c r="R59" s="16">
        <f t="shared" si="3"/>
        <v>5.2268305777546225</v>
      </c>
      <c r="S59" s="16"/>
    </row>
    <row r="60" spans="1:19" ht="15.75" customHeight="1">
      <c r="A60" s="11" t="s">
        <v>17</v>
      </c>
      <c r="B60" s="11" t="s">
        <v>18</v>
      </c>
      <c r="C60" s="12">
        <v>44848</v>
      </c>
      <c r="D60" s="11">
        <v>6</v>
      </c>
      <c r="E60" s="13" t="s">
        <v>50</v>
      </c>
      <c r="F60" s="14" t="s">
        <v>36</v>
      </c>
      <c r="G60" s="13" t="s">
        <v>21</v>
      </c>
      <c r="H60" s="13" t="s">
        <v>22</v>
      </c>
      <c r="I60" s="16"/>
      <c r="J60" s="13">
        <v>0</v>
      </c>
      <c r="K60" s="18">
        <v>9.2427969999999995</v>
      </c>
      <c r="L60" s="18">
        <v>26.503419999999998</v>
      </c>
      <c r="M60" s="18">
        <v>4.9649270000000003</v>
      </c>
      <c r="N60" s="18">
        <v>0.99138099999999996</v>
      </c>
      <c r="O60" s="16">
        <f t="shared" si="0"/>
        <v>4.1423053044563085</v>
      </c>
      <c r="P60" s="16">
        <f t="shared" si="1"/>
        <v>10.572797</v>
      </c>
      <c r="Q60" s="16">
        <f t="shared" si="4"/>
        <v>30.645725304456306</v>
      </c>
      <c r="R60" s="16">
        <f t="shared" si="3"/>
        <v>5.9915776937593002</v>
      </c>
      <c r="S60" s="16"/>
    </row>
    <row r="61" spans="1:19" ht="15.75" customHeight="1">
      <c r="A61" s="11" t="s">
        <v>17</v>
      </c>
      <c r="B61" s="11" t="s">
        <v>18</v>
      </c>
      <c r="C61" s="12">
        <v>44848</v>
      </c>
      <c r="D61" s="11">
        <v>6</v>
      </c>
      <c r="E61" s="13" t="s">
        <v>51</v>
      </c>
      <c r="F61" s="14" t="s">
        <v>26</v>
      </c>
      <c r="G61" s="13" t="s">
        <v>21</v>
      </c>
      <c r="H61" s="13" t="s">
        <v>22</v>
      </c>
      <c r="I61" s="16"/>
      <c r="J61" s="13">
        <v>0</v>
      </c>
      <c r="K61" s="18">
        <v>7.6536090000000003</v>
      </c>
      <c r="L61" s="18">
        <v>29.262654999999999</v>
      </c>
      <c r="M61" s="18">
        <v>7.0982399999999997</v>
      </c>
      <c r="N61" s="18">
        <v>1.206596</v>
      </c>
      <c r="O61" s="16">
        <f t="shared" si="0"/>
        <v>5.0415420621696043</v>
      </c>
      <c r="P61" s="16">
        <f t="shared" si="1"/>
        <v>8.9836090000000013</v>
      </c>
      <c r="Q61" s="16">
        <f t="shared" si="4"/>
        <v>34.304197062169607</v>
      </c>
      <c r="R61" s="16">
        <f t="shared" si="3"/>
        <v>8.6190161215113985</v>
      </c>
      <c r="S61" s="16"/>
    </row>
    <row r="62" spans="1:19" ht="15.75" customHeight="1">
      <c r="A62" s="4" t="s">
        <v>17</v>
      </c>
      <c r="B62" s="4" t="s">
        <v>18</v>
      </c>
      <c r="C62" s="5">
        <v>44848</v>
      </c>
      <c r="D62" s="4">
        <v>7</v>
      </c>
      <c r="E62" s="6" t="s">
        <v>19</v>
      </c>
      <c r="F62" s="17">
        <v>7</v>
      </c>
      <c r="G62" s="13" t="s">
        <v>21</v>
      </c>
      <c r="H62" s="6" t="s">
        <v>22</v>
      </c>
      <c r="I62" s="9"/>
      <c r="J62" s="6">
        <v>0</v>
      </c>
      <c r="K62" s="20">
        <v>5.371969</v>
      </c>
      <c r="L62" s="20">
        <v>15.472528000000001</v>
      </c>
      <c r="M62" s="20">
        <v>3.301615</v>
      </c>
      <c r="N62" s="20">
        <v>1.2573650000000001</v>
      </c>
      <c r="O62" s="9">
        <f t="shared" si="0"/>
        <v>5.2536711003516379</v>
      </c>
      <c r="P62" s="9">
        <f t="shared" si="1"/>
        <v>6.7019690000000001</v>
      </c>
      <c r="Q62" s="9">
        <f t="shared" si="4"/>
        <v>20.726199100351639</v>
      </c>
      <c r="R62" s="9">
        <f t="shared" si="3"/>
        <v>4.953060540773409</v>
      </c>
      <c r="S62" s="9"/>
    </row>
    <row r="63" spans="1:19" ht="15.75" customHeight="1">
      <c r="A63" s="4" t="s">
        <v>17</v>
      </c>
      <c r="B63" s="4" t="s">
        <v>18</v>
      </c>
      <c r="C63" s="5">
        <v>44848</v>
      </c>
      <c r="D63" s="4">
        <v>7</v>
      </c>
      <c r="E63" s="6" t="s">
        <v>23</v>
      </c>
      <c r="F63" s="17">
        <v>50</v>
      </c>
      <c r="G63" s="13" t="s">
        <v>21</v>
      </c>
      <c r="H63" s="6" t="s">
        <v>22</v>
      </c>
      <c r="I63" s="9"/>
      <c r="J63" s="6">
        <v>0</v>
      </c>
      <c r="K63" s="20">
        <v>7.0335279999999996</v>
      </c>
      <c r="L63" s="20">
        <v>21.951665999999999</v>
      </c>
      <c r="M63" s="20">
        <v>4.4021119999999998</v>
      </c>
      <c r="N63" s="20">
        <v>1.1281429999999999</v>
      </c>
      <c r="O63" s="9">
        <f t="shared" si="0"/>
        <v>4.7137404621283379</v>
      </c>
      <c r="P63" s="9">
        <f t="shared" si="1"/>
        <v>8.3635279999999987</v>
      </c>
      <c r="Q63" s="9">
        <f t="shared" si="4"/>
        <v>26.665406462128338</v>
      </c>
      <c r="R63" s="9">
        <f t="shared" si="3"/>
        <v>5.7315553265417121</v>
      </c>
      <c r="S63" s="9"/>
    </row>
    <row r="64" spans="1:19" ht="15.75" customHeight="1">
      <c r="A64" s="4" t="s">
        <v>17</v>
      </c>
      <c r="B64" s="4" t="s">
        <v>18</v>
      </c>
      <c r="C64" s="5">
        <v>44848</v>
      </c>
      <c r="D64" s="4">
        <v>7</v>
      </c>
      <c r="E64" s="6" t="s">
        <v>25</v>
      </c>
      <c r="F64" s="10" t="s">
        <v>24</v>
      </c>
      <c r="G64" s="13" t="s">
        <v>21</v>
      </c>
      <c r="H64" s="6" t="s">
        <v>22</v>
      </c>
      <c r="I64" s="9"/>
      <c r="J64" s="6">
        <v>0</v>
      </c>
      <c r="K64" s="20">
        <v>6.9053319999999996</v>
      </c>
      <c r="L64" s="20">
        <v>18.980443999999999</v>
      </c>
      <c r="M64" s="20">
        <v>3.7994919999999999</v>
      </c>
      <c r="N64" s="20">
        <v>1.1302449999999999</v>
      </c>
      <c r="O64" s="9">
        <f t="shared" si="0"/>
        <v>4.7225232870462728</v>
      </c>
      <c r="P64" s="9">
        <f t="shared" si="1"/>
        <v>8.2353319999999997</v>
      </c>
      <c r="Q64" s="9">
        <f t="shared" si="4"/>
        <v>23.70296728704627</v>
      </c>
      <c r="R64" s="9">
        <f t="shared" si="3"/>
        <v>5.1338940831419029</v>
      </c>
      <c r="S64" s="9"/>
    </row>
    <row r="65" spans="1:19" ht="15.75" customHeight="1">
      <c r="A65" s="4" t="s">
        <v>17</v>
      </c>
      <c r="B65" s="4" t="s">
        <v>18</v>
      </c>
      <c r="C65" s="5">
        <v>44848</v>
      </c>
      <c r="D65" s="4">
        <v>7</v>
      </c>
      <c r="E65" s="6" t="s">
        <v>27</v>
      </c>
      <c r="F65" s="10" t="s">
        <v>20</v>
      </c>
      <c r="G65" s="13" t="s">
        <v>21</v>
      </c>
      <c r="H65" s="6" t="s">
        <v>22</v>
      </c>
      <c r="I65" s="9"/>
      <c r="J65" s="6">
        <v>0</v>
      </c>
      <c r="K65" s="20">
        <v>5.5164059999999999</v>
      </c>
      <c r="L65" s="20">
        <v>16.784396999999998</v>
      </c>
      <c r="M65" s="20">
        <v>3.8329430000000002</v>
      </c>
      <c r="N65" s="20">
        <v>1.0958829999999999</v>
      </c>
      <c r="O65" s="9">
        <f t="shared" si="0"/>
        <v>4.578947916051944</v>
      </c>
      <c r="P65" s="9">
        <f t="shared" si="1"/>
        <v>6.846406</v>
      </c>
      <c r="Q65" s="9">
        <f t="shared" si="4"/>
        <v>21.363344916051943</v>
      </c>
      <c r="R65" s="9">
        <f t="shared" si="3"/>
        <v>5.0874407947716884</v>
      </c>
      <c r="S65" s="9"/>
    </row>
    <row r="66" spans="1:19" ht="15.75" customHeight="1">
      <c r="A66" s="4" t="s">
        <v>17</v>
      </c>
      <c r="B66" s="4" t="s">
        <v>18</v>
      </c>
      <c r="C66" s="5">
        <v>44848</v>
      </c>
      <c r="D66" s="4">
        <v>7</v>
      </c>
      <c r="E66" s="6" t="s">
        <v>29</v>
      </c>
      <c r="F66" s="10" t="s">
        <v>36</v>
      </c>
      <c r="G66" s="13" t="s">
        <v>21</v>
      </c>
      <c r="H66" s="6" t="s">
        <v>22</v>
      </c>
      <c r="I66" s="9"/>
      <c r="J66" s="6">
        <v>0</v>
      </c>
      <c r="K66" s="20">
        <v>7.4752280000000004</v>
      </c>
      <c r="L66" s="20">
        <v>24.760553000000002</v>
      </c>
      <c r="M66" s="20">
        <v>5.3693600000000004</v>
      </c>
      <c r="N66" s="20">
        <v>1.191627</v>
      </c>
      <c r="O66" s="9">
        <f t="shared" si="0"/>
        <v>4.9789968165955951</v>
      </c>
      <c r="P66" s="9">
        <f t="shared" si="1"/>
        <v>8.8052279999999996</v>
      </c>
      <c r="Q66" s="9">
        <f t="shared" si="4"/>
        <v>29.739549816595598</v>
      </c>
      <c r="R66" s="9">
        <f t="shared" si="3"/>
        <v>6.8526367598923406</v>
      </c>
      <c r="S66" s="9"/>
    </row>
    <row r="67" spans="1:19" ht="15.75" customHeight="1">
      <c r="A67" s="4" t="s">
        <v>17</v>
      </c>
      <c r="B67" s="4" t="s">
        <v>18</v>
      </c>
      <c r="C67" s="5">
        <v>44848</v>
      </c>
      <c r="D67" s="4">
        <v>7</v>
      </c>
      <c r="E67" s="6" t="s">
        <v>31</v>
      </c>
      <c r="F67" s="10" t="s">
        <v>34</v>
      </c>
      <c r="G67" s="13" t="s">
        <v>21</v>
      </c>
      <c r="H67" s="6" t="s">
        <v>22</v>
      </c>
      <c r="I67" s="9"/>
      <c r="J67" s="6">
        <v>0</v>
      </c>
      <c r="K67" s="20">
        <v>7.1825650000000003</v>
      </c>
      <c r="L67" s="20">
        <v>21.578399999999998</v>
      </c>
      <c r="M67" s="20">
        <v>4.318263</v>
      </c>
      <c r="N67" s="20">
        <v>1.253781</v>
      </c>
      <c r="O67" s="9">
        <f t="shared" si="0"/>
        <v>5.2386960078179179</v>
      </c>
      <c r="P67" s="9">
        <f t="shared" si="1"/>
        <v>8.5125650000000004</v>
      </c>
      <c r="Q67" s="9">
        <f t="shared" si="4"/>
        <v>26.817096007817916</v>
      </c>
      <c r="R67" s="9">
        <f t="shared" si="3"/>
        <v>5.9603073798444894</v>
      </c>
      <c r="S67" s="9"/>
    </row>
    <row r="68" spans="1:19" ht="15.75" customHeight="1">
      <c r="A68" s="4" t="s">
        <v>17</v>
      </c>
      <c r="B68" s="4" t="s">
        <v>18</v>
      </c>
      <c r="C68" s="5">
        <v>44848</v>
      </c>
      <c r="D68" s="4">
        <v>7</v>
      </c>
      <c r="E68" s="6" t="s">
        <v>33</v>
      </c>
      <c r="F68" s="10" t="s">
        <v>30</v>
      </c>
      <c r="G68" s="13" t="s">
        <v>21</v>
      </c>
      <c r="H68" s="6" t="s">
        <v>22</v>
      </c>
      <c r="I68" s="9"/>
      <c r="J68" s="6">
        <v>0</v>
      </c>
      <c r="K68" s="20">
        <v>6.2695920000000003</v>
      </c>
      <c r="L68" s="20">
        <v>18.734757999999999</v>
      </c>
      <c r="M68" s="20">
        <v>3.860722</v>
      </c>
      <c r="N68" s="20">
        <v>1.1015349999999999</v>
      </c>
      <c r="O68" s="9">
        <f t="shared" si="0"/>
        <v>4.6025637706838038</v>
      </c>
      <c r="P68" s="9">
        <f t="shared" si="1"/>
        <v>7.5995920000000003</v>
      </c>
      <c r="Q68" s="9">
        <f t="shared" si="4"/>
        <v>23.337321770683804</v>
      </c>
      <c r="R68" s="9">
        <f t="shared" si="3"/>
        <v>5.1281932707850455</v>
      </c>
      <c r="S68" s="9"/>
    </row>
    <row r="69" spans="1:19" ht="15.75" customHeight="1">
      <c r="A69" s="4" t="s">
        <v>17</v>
      </c>
      <c r="B69" s="4" t="s">
        <v>18</v>
      </c>
      <c r="C69" s="5">
        <v>44848</v>
      </c>
      <c r="D69" s="4">
        <v>7</v>
      </c>
      <c r="E69" s="6" t="s">
        <v>35</v>
      </c>
      <c r="F69" s="10" t="s">
        <v>26</v>
      </c>
      <c r="G69" s="13" t="s">
        <v>21</v>
      </c>
      <c r="H69" s="6" t="s">
        <v>22</v>
      </c>
      <c r="I69" s="9"/>
      <c r="J69" s="6">
        <v>0</v>
      </c>
      <c r="K69" s="20">
        <v>6.8264069999999997</v>
      </c>
      <c r="L69" s="20">
        <v>21.458995999999999</v>
      </c>
      <c r="M69" s="20">
        <v>4.5958449999999997</v>
      </c>
      <c r="N69" s="20">
        <v>1.3185009999999999</v>
      </c>
      <c r="O69" s="9">
        <f t="shared" si="0"/>
        <v>5.509116763616559</v>
      </c>
      <c r="P69" s="9">
        <f t="shared" si="1"/>
        <v>8.1564069999999997</v>
      </c>
      <c r="Q69" s="9">
        <f t="shared" si="4"/>
        <v>26.96811276361656</v>
      </c>
      <c r="R69" s="9">
        <f t="shared" si="3"/>
        <v>6.4117889904862988</v>
      </c>
      <c r="S69" s="9"/>
    </row>
    <row r="70" spans="1:19" ht="15.75" customHeight="1">
      <c r="A70" s="4" t="s">
        <v>17</v>
      </c>
      <c r="B70" s="4" t="s">
        <v>18</v>
      </c>
      <c r="C70" s="5">
        <v>44848</v>
      </c>
      <c r="D70" s="4">
        <v>7</v>
      </c>
      <c r="E70" s="6" t="s">
        <v>37</v>
      </c>
      <c r="F70" s="10" t="s">
        <v>38</v>
      </c>
      <c r="G70" s="13" t="s">
        <v>21</v>
      </c>
      <c r="H70" s="6" t="s">
        <v>22</v>
      </c>
      <c r="I70" s="9"/>
      <c r="J70" s="6">
        <v>0</v>
      </c>
      <c r="K70" s="20">
        <v>5.445881</v>
      </c>
      <c r="L70" s="20">
        <v>15.840617999999999</v>
      </c>
      <c r="M70" s="20">
        <v>3.2014740000000002</v>
      </c>
      <c r="N70" s="20">
        <v>1.1568000000000001</v>
      </c>
      <c r="O70" s="9">
        <f t="shared" si="0"/>
        <v>4.8334785276246555</v>
      </c>
      <c r="P70" s="9">
        <f t="shared" si="1"/>
        <v>6.775881</v>
      </c>
      <c r="Q70" s="9">
        <f t="shared" si="4"/>
        <v>20.674096527624656</v>
      </c>
      <c r="R70" s="9">
        <f t="shared" si="3"/>
        <v>4.5993159901890506</v>
      </c>
      <c r="S70" s="9"/>
    </row>
    <row r="71" spans="1:19" ht="15.75" customHeight="1">
      <c r="A71" s="4" t="s">
        <v>17</v>
      </c>
      <c r="B71" s="4" t="s">
        <v>18</v>
      </c>
      <c r="C71" s="5">
        <v>44848</v>
      </c>
      <c r="D71" s="4">
        <v>7</v>
      </c>
      <c r="E71" s="6" t="s">
        <v>39</v>
      </c>
      <c r="F71" s="10" t="s">
        <v>28</v>
      </c>
      <c r="G71" s="13" t="s">
        <v>21</v>
      </c>
      <c r="H71" s="6" t="s">
        <v>22</v>
      </c>
      <c r="I71" s="9"/>
      <c r="J71" s="6">
        <v>0</v>
      </c>
      <c r="K71" s="20">
        <v>8.0866369999999996</v>
      </c>
      <c r="L71" s="20">
        <v>28.286064</v>
      </c>
      <c r="M71" s="20">
        <v>6.4244320000000004</v>
      </c>
      <c r="N71" s="20">
        <v>1.2352080000000001</v>
      </c>
      <c r="O71" s="9">
        <f t="shared" si="0"/>
        <v>5.1610921033456041</v>
      </c>
      <c r="P71" s="9">
        <f t="shared" si="1"/>
        <v>9.4166369999999997</v>
      </c>
      <c r="Q71" s="9">
        <f t="shared" si="4"/>
        <v>33.447156103345606</v>
      </c>
      <c r="R71" s="9">
        <f t="shared" si="3"/>
        <v>8.0181875636973299</v>
      </c>
      <c r="S71" s="9"/>
    </row>
    <row r="72" spans="1:19" ht="15.75" customHeight="1">
      <c r="A72" s="11" t="s">
        <v>17</v>
      </c>
      <c r="B72" s="11" t="s">
        <v>18</v>
      </c>
      <c r="C72" s="12">
        <v>44848</v>
      </c>
      <c r="D72" s="11">
        <v>8</v>
      </c>
      <c r="E72" s="13" t="s">
        <v>41</v>
      </c>
      <c r="F72" s="14" t="s">
        <v>34</v>
      </c>
      <c r="G72" s="13" t="s">
        <v>21</v>
      </c>
      <c r="H72" s="13" t="s">
        <v>22</v>
      </c>
      <c r="I72" s="16"/>
      <c r="J72" s="13">
        <v>0</v>
      </c>
      <c r="K72" s="18">
        <v>8.3137399999999992</v>
      </c>
      <c r="L72" s="18">
        <v>25.064973999999999</v>
      </c>
      <c r="M72" s="18">
        <v>4.858816</v>
      </c>
      <c r="N72" s="18">
        <v>1.097504</v>
      </c>
      <c r="O72" s="16">
        <f t="shared" si="0"/>
        <v>4.5857209699015984</v>
      </c>
      <c r="P72" s="16">
        <f t="shared" si="1"/>
        <v>9.6437399999999993</v>
      </c>
      <c r="Q72" s="16">
        <f t="shared" si="4"/>
        <v>29.650694969901597</v>
      </c>
      <c r="R72" s="16">
        <f t="shared" si="3"/>
        <v>6.1170277768377215</v>
      </c>
      <c r="S72" s="16"/>
    </row>
    <row r="73" spans="1:19" ht="15.75" customHeight="1">
      <c r="A73" s="11" t="s">
        <v>17</v>
      </c>
      <c r="B73" s="11" t="s">
        <v>18</v>
      </c>
      <c r="C73" s="12">
        <v>44848</v>
      </c>
      <c r="D73" s="11">
        <v>8</v>
      </c>
      <c r="E73" s="13" t="s">
        <v>42</v>
      </c>
      <c r="F73" s="14" t="s">
        <v>30</v>
      </c>
      <c r="G73" s="13" t="s">
        <v>21</v>
      </c>
      <c r="H73" s="13" t="s">
        <v>22</v>
      </c>
      <c r="I73" s="16"/>
      <c r="J73" s="13">
        <v>0</v>
      </c>
      <c r="K73" s="18">
        <v>5.1525860000000003</v>
      </c>
      <c r="L73" s="18">
        <v>16.628201000000001</v>
      </c>
      <c r="M73" s="18">
        <v>3.2699419999999999</v>
      </c>
      <c r="N73" s="18">
        <v>1.245069</v>
      </c>
      <c r="O73" s="16">
        <f t="shared" si="0"/>
        <v>5.2022944994044789</v>
      </c>
      <c r="P73" s="16">
        <f t="shared" si="1"/>
        <v>6.4825860000000004</v>
      </c>
      <c r="Q73" s="16">
        <f t="shared" si="4"/>
        <v>21.830495499404478</v>
      </c>
      <c r="R73" s="16">
        <f t="shared" si="3"/>
        <v>4.8892459025197592</v>
      </c>
      <c r="S73" s="16"/>
    </row>
    <row r="74" spans="1:19" ht="15.75" customHeight="1">
      <c r="A74" s="11" t="s">
        <v>17</v>
      </c>
      <c r="B74" s="11" t="s">
        <v>18</v>
      </c>
      <c r="C74" s="12">
        <v>44848</v>
      </c>
      <c r="D74" s="11">
        <v>8</v>
      </c>
      <c r="E74" s="13" t="s">
        <v>43</v>
      </c>
      <c r="F74" s="14" t="s">
        <v>38</v>
      </c>
      <c r="G74" s="13" t="s">
        <v>21</v>
      </c>
      <c r="H74" s="13" t="s">
        <v>22</v>
      </c>
      <c r="I74" s="16"/>
      <c r="J74" s="13">
        <v>0</v>
      </c>
      <c r="K74" s="18">
        <v>5.2894230000000002</v>
      </c>
      <c r="L74" s="18">
        <v>14.668094</v>
      </c>
      <c r="M74" s="18">
        <v>2.7245330000000001</v>
      </c>
      <c r="N74" s="18">
        <v>1.0798639999999999</v>
      </c>
      <c r="O74" s="16">
        <f t="shared" si="0"/>
        <v>4.5120154363371974</v>
      </c>
      <c r="P74" s="16">
        <f t="shared" si="1"/>
        <v>6.6194230000000003</v>
      </c>
      <c r="Q74" s="16">
        <f t="shared" si="4"/>
        <v>19.180109436337197</v>
      </c>
      <c r="R74" s="16">
        <f t="shared" si="3"/>
        <v>3.9426237592862079</v>
      </c>
      <c r="S74" s="16"/>
    </row>
    <row r="75" spans="1:19" ht="15.75" customHeight="1">
      <c r="A75" s="11" t="s">
        <v>17</v>
      </c>
      <c r="B75" s="11" t="s">
        <v>18</v>
      </c>
      <c r="C75" s="12">
        <v>44848</v>
      </c>
      <c r="D75" s="11">
        <v>8</v>
      </c>
      <c r="E75" s="13" t="s">
        <v>44</v>
      </c>
      <c r="F75" s="14" t="s">
        <v>40</v>
      </c>
      <c r="G75" s="13" t="s">
        <v>21</v>
      </c>
      <c r="H75" s="13" t="s">
        <v>22</v>
      </c>
      <c r="I75" s="16"/>
      <c r="J75" s="13">
        <v>0</v>
      </c>
      <c r="K75" s="18">
        <v>5.7068950000000003</v>
      </c>
      <c r="L75" s="18">
        <v>17.063531999999999</v>
      </c>
      <c r="M75" s="18">
        <v>3.4448349999999999</v>
      </c>
      <c r="N75" s="18">
        <v>1.0789899999999999</v>
      </c>
      <c r="O75" s="16">
        <f t="shared" si="0"/>
        <v>4.5083635862048119</v>
      </c>
      <c r="P75" s="16">
        <f t="shared" si="1"/>
        <v>7.0368950000000003</v>
      </c>
      <c r="Q75" s="16">
        <f t="shared" si="4"/>
        <v>21.571895586204811</v>
      </c>
      <c r="R75" s="16">
        <f t="shared" si="3"/>
        <v>4.6609548064697819</v>
      </c>
      <c r="S75" s="16"/>
    </row>
    <row r="76" spans="1:19" ht="15.75" customHeight="1">
      <c r="A76" s="11" t="s">
        <v>17</v>
      </c>
      <c r="B76" s="11" t="s">
        <v>18</v>
      </c>
      <c r="C76" s="12">
        <v>44848</v>
      </c>
      <c r="D76" s="11">
        <v>8</v>
      </c>
      <c r="E76" s="13" t="s">
        <v>45</v>
      </c>
      <c r="F76" s="14" t="s">
        <v>26</v>
      </c>
      <c r="G76" s="13" t="s">
        <v>21</v>
      </c>
      <c r="H76" s="13" t="s">
        <v>22</v>
      </c>
      <c r="I76" s="16"/>
      <c r="J76" s="13">
        <v>0</v>
      </c>
      <c r="K76" s="18">
        <v>7.5614800000000004</v>
      </c>
      <c r="L76" s="18">
        <v>22.939878</v>
      </c>
      <c r="M76" s="18">
        <v>4.8472540000000004</v>
      </c>
      <c r="N76" s="18">
        <v>1.108549</v>
      </c>
      <c r="O76" s="16">
        <f t="shared" si="0"/>
        <v>4.6318704947439349</v>
      </c>
      <c r="P76" s="16">
        <f t="shared" si="1"/>
        <v>8.8914800000000014</v>
      </c>
      <c r="Q76" s="16">
        <f t="shared" si="4"/>
        <v>27.571748494743936</v>
      </c>
      <c r="R76" s="16">
        <f t="shared" si="3"/>
        <v>6.1309178512694738</v>
      </c>
      <c r="S76" s="16"/>
    </row>
    <row r="77" spans="1:19" ht="15.75" customHeight="1">
      <c r="A77" s="11" t="s">
        <v>17</v>
      </c>
      <c r="B77" s="11" t="s">
        <v>18</v>
      </c>
      <c r="C77" s="12">
        <v>44848</v>
      </c>
      <c r="D77" s="11">
        <v>8</v>
      </c>
      <c r="E77" s="13" t="s">
        <v>46</v>
      </c>
      <c r="F77" s="14" t="s">
        <v>36</v>
      </c>
      <c r="G77" s="13" t="s">
        <v>21</v>
      </c>
      <c r="H77" s="13" t="s">
        <v>22</v>
      </c>
      <c r="I77" s="16"/>
      <c r="J77" s="13">
        <v>0</v>
      </c>
      <c r="K77" s="18">
        <v>8.3313269999999999</v>
      </c>
      <c r="L77" s="18">
        <v>31.193356000000001</v>
      </c>
      <c r="M77" s="18">
        <v>7.6261429999999999</v>
      </c>
      <c r="N77" s="18">
        <v>1.302117</v>
      </c>
      <c r="O77" s="16">
        <f t="shared" si="0"/>
        <v>5.4406591977481265</v>
      </c>
      <c r="P77" s="16">
        <f t="shared" si="1"/>
        <v>9.661327</v>
      </c>
      <c r="Q77" s="16">
        <f t="shared" si="4"/>
        <v>36.634015197748127</v>
      </c>
      <c r="R77" s="16">
        <f t="shared" si="3"/>
        <v>9.3972367081485491</v>
      </c>
      <c r="S77" s="16"/>
    </row>
    <row r="78" spans="1:19" ht="15.75" customHeight="1">
      <c r="A78" s="11" t="s">
        <v>17</v>
      </c>
      <c r="B78" s="11" t="s">
        <v>18</v>
      </c>
      <c r="C78" s="12">
        <v>44848</v>
      </c>
      <c r="D78" s="11">
        <v>8</v>
      </c>
      <c r="E78" s="13" t="s">
        <v>47</v>
      </c>
      <c r="F78" s="14" t="s">
        <v>32</v>
      </c>
      <c r="G78" s="13" t="s">
        <v>21</v>
      </c>
      <c r="H78" s="13" t="s">
        <v>22</v>
      </c>
      <c r="I78" s="16"/>
      <c r="J78" s="13">
        <v>0</v>
      </c>
      <c r="K78" s="18">
        <v>1.302117</v>
      </c>
      <c r="L78" s="18">
        <v>26.498587000000001</v>
      </c>
      <c r="M78" s="18">
        <v>5.5935589999999999</v>
      </c>
      <c r="N78" s="18">
        <v>1.151843</v>
      </c>
      <c r="O78" s="16">
        <f t="shared" si="0"/>
        <v>4.8127666041621415</v>
      </c>
      <c r="P78" s="16">
        <f t="shared" si="1"/>
        <v>2.632117</v>
      </c>
      <c r="Q78" s="16">
        <f t="shared" si="4"/>
        <v>31.311353604162143</v>
      </c>
      <c r="R78" s="16">
        <f t="shared" si="3"/>
        <v>6.9794468809094834</v>
      </c>
      <c r="S78" s="16"/>
    </row>
    <row r="79" spans="1:19" ht="15.75" customHeight="1">
      <c r="A79" s="11" t="s">
        <v>17</v>
      </c>
      <c r="B79" s="11" t="s">
        <v>18</v>
      </c>
      <c r="C79" s="12">
        <v>44848</v>
      </c>
      <c r="D79" s="11">
        <v>8</v>
      </c>
      <c r="E79" s="13" t="s">
        <v>48</v>
      </c>
      <c r="F79" s="14" t="s">
        <v>28</v>
      </c>
      <c r="G79" s="13" t="s">
        <v>21</v>
      </c>
      <c r="H79" s="13" t="s">
        <v>22</v>
      </c>
      <c r="I79" s="16"/>
      <c r="J79" s="13">
        <v>0</v>
      </c>
      <c r="K79" s="18">
        <v>8.2879869999999993</v>
      </c>
      <c r="L79" s="18">
        <v>32.179287000000002</v>
      </c>
      <c r="M79" s="18">
        <v>6.9501559999999998</v>
      </c>
      <c r="N79" s="18">
        <v>1.2062470000000001</v>
      </c>
      <c r="O79" s="16">
        <f t="shared" si="0"/>
        <v>5.040083829107588</v>
      </c>
      <c r="P79" s="16">
        <f t="shared" si="1"/>
        <v>9.6179869999999994</v>
      </c>
      <c r="Q79" s="16">
        <f t="shared" si="4"/>
        <v>37.219370829107589</v>
      </c>
      <c r="R79" s="16">
        <f t="shared" si="3"/>
        <v>8.4700524996523843</v>
      </c>
      <c r="S79" s="16"/>
    </row>
    <row r="80" spans="1:19" ht="15.75" customHeight="1">
      <c r="A80" s="11" t="s">
        <v>17</v>
      </c>
      <c r="B80" s="11" t="s">
        <v>18</v>
      </c>
      <c r="C80" s="12">
        <v>44848</v>
      </c>
      <c r="D80" s="11">
        <v>8</v>
      </c>
      <c r="E80" s="13" t="s">
        <v>50</v>
      </c>
      <c r="F80" s="14" t="s">
        <v>24</v>
      </c>
      <c r="G80" s="13" t="s">
        <v>21</v>
      </c>
      <c r="H80" s="13" t="s">
        <v>22</v>
      </c>
      <c r="I80" s="16"/>
      <c r="J80" s="13">
        <v>0</v>
      </c>
      <c r="K80" s="18">
        <v>5.2464469999999999</v>
      </c>
      <c r="L80" s="18">
        <v>14.836007</v>
      </c>
      <c r="M80" s="18">
        <v>3.1395149999999998</v>
      </c>
      <c r="N80" s="18">
        <v>1.15168</v>
      </c>
      <c r="O80" s="16">
        <f t="shared" si="0"/>
        <v>4.8120855382907699</v>
      </c>
      <c r="P80" s="16">
        <f t="shared" si="1"/>
        <v>6.5764469999999999</v>
      </c>
      <c r="Q80" s="16">
        <f t="shared" si="4"/>
        <v>19.648092538290769</v>
      </c>
      <c r="R80" s="16">
        <f t="shared" si="3"/>
        <v>4.5250106681846782</v>
      </c>
      <c r="S80" s="16"/>
    </row>
    <row r="81" spans="1:19" ht="15.75" customHeight="1">
      <c r="A81" s="11" t="s">
        <v>17</v>
      </c>
      <c r="B81" s="11" t="s">
        <v>18</v>
      </c>
      <c r="C81" s="12">
        <v>44848</v>
      </c>
      <c r="D81" s="11">
        <v>8</v>
      </c>
      <c r="E81" s="13" t="s">
        <v>51</v>
      </c>
      <c r="F81" s="14" t="s">
        <v>20</v>
      </c>
      <c r="G81" s="13" t="s">
        <v>21</v>
      </c>
      <c r="H81" s="13" t="s">
        <v>22</v>
      </c>
      <c r="I81" s="16"/>
      <c r="J81" s="13">
        <v>0</v>
      </c>
      <c r="K81" s="18">
        <v>5.7327570000000003</v>
      </c>
      <c r="L81" s="18">
        <v>17.205717</v>
      </c>
      <c r="M81" s="18">
        <v>3.4705859999999999</v>
      </c>
      <c r="N81" s="15">
        <v>1.049034</v>
      </c>
      <c r="O81" s="16">
        <f t="shared" si="0"/>
        <v>4.3831978853286673</v>
      </c>
      <c r="P81" s="16">
        <f t="shared" si="1"/>
        <v>7.0627570000000004</v>
      </c>
      <c r="Q81" s="16">
        <f t="shared" si="4"/>
        <v>21.588914885328666</v>
      </c>
      <c r="R81" s="16">
        <f t="shared" si="3"/>
        <v>4.6201169026094684</v>
      </c>
      <c r="S81" s="16"/>
    </row>
    <row r="82" spans="1:19" ht="15.75" customHeight="1">
      <c r="A82" s="4" t="s">
        <v>17</v>
      </c>
      <c r="B82" s="4" t="s">
        <v>18</v>
      </c>
      <c r="C82" s="5">
        <v>44848</v>
      </c>
      <c r="D82" s="4">
        <v>9</v>
      </c>
      <c r="E82" s="6" t="s">
        <v>19</v>
      </c>
      <c r="F82" s="17">
        <v>7</v>
      </c>
      <c r="G82" s="13" t="s">
        <v>21</v>
      </c>
      <c r="H82" s="6" t="s">
        <v>22</v>
      </c>
      <c r="I82" s="9"/>
      <c r="J82" s="6">
        <v>0</v>
      </c>
      <c r="K82" s="20">
        <v>5.5748730000000002</v>
      </c>
      <c r="L82" s="20">
        <v>18.341764000000001</v>
      </c>
      <c r="M82" s="20">
        <v>4.0543480000000001</v>
      </c>
      <c r="N82" s="20">
        <v>1.3373679999999999</v>
      </c>
      <c r="O82" s="9">
        <f t="shared" si="0"/>
        <v>5.5879490936482785</v>
      </c>
      <c r="P82" s="9">
        <f t="shared" si="1"/>
        <v>6.9048730000000003</v>
      </c>
      <c r="Q82" s="9">
        <f t="shared" si="4"/>
        <v>23.929713093648282</v>
      </c>
      <c r="R82" s="9">
        <f t="shared" si="3"/>
        <v>5.9226340758685527</v>
      </c>
      <c r="S82" s="9"/>
    </row>
    <row r="83" spans="1:19" ht="15.75" customHeight="1">
      <c r="A83" s="4" t="s">
        <v>17</v>
      </c>
      <c r="B83" s="4" t="s">
        <v>18</v>
      </c>
      <c r="C83" s="5">
        <v>44848</v>
      </c>
      <c r="D83" s="4">
        <v>9</v>
      </c>
      <c r="E83" s="6" t="s">
        <v>23</v>
      </c>
      <c r="F83" s="17">
        <v>41</v>
      </c>
      <c r="G83" s="13" t="s">
        <v>21</v>
      </c>
      <c r="H83" s="6" t="s">
        <v>22</v>
      </c>
      <c r="I83" s="9"/>
      <c r="J83" s="6">
        <v>0</v>
      </c>
      <c r="K83" s="20">
        <v>8.5366149999999994</v>
      </c>
      <c r="L83" s="20">
        <v>24.735025</v>
      </c>
      <c r="M83" s="20">
        <v>4.7743919999999997</v>
      </c>
      <c r="N83" s="20">
        <v>1.0077529999999999</v>
      </c>
      <c r="O83" s="9">
        <f t="shared" si="0"/>
        <v>4.210712730505989</v>
      </c>
      <c r="P83" s="9">
        <f t="shared" si="1"/>
        <v>9.8666149999999995</v>
      </c>
      <c r="Q83" s="9">
        <f t="shared" si="4"/>
        <v>28.945737730505989</v>
      </c>
      <c r="R83" s="9">
        <f t="shared" si="3"/>
        <v>5.8352315965764001</v>
      </c>
      <c r="S83" s="9"/>
    </row>
    <row r="84" spans="1:19" ht="15.75" customHeight="1">
      <c r="A84" s="4" t="s">
        <v>17</v>
      </c>
      <c r="B84" s="4" t="s">
        <v>18</v>
      </c>
      <c r="C84" s="5">
        <v>44848</v>
      </c>
      <c r="D84" s="4">
        <v>9</v>
      </c>
      <c r="E84" s="6" t="s">
        <v>25</v>
      </c>
      <c r="F84" s="10" t="s">
        <v>26</v>
      </c>
      <c r="G84" s="13" t="s">
        <v>21</v>
      </c>
      <c r="H84" s="6" t="s">
        <v>22</v>
      </c>
      <c r="I84" s="9"/>
      <c r="J84" s="6">
        <v>0</v>
      </c>
      <c r="K84" s="20">
        <v>7.4497819999999999</v>
      </c>
      <c r="L84" s="20">
        <v>24.327781999999999</v>
      </c>
      <c r="M84" s="20">
        <v>5.3109120000000001</v>
      </c>
      <c r="N84" s="20">
        <v>1.3763460000000001</v>
      </c>
      <c r="O84" s="9">
        <f t="shared" si="0"/>
        <v>5.7508115815889385</v>
      </c>
      <c r="P84" s="9">
        <f t="shared" si="1"/>
        <v>8.7797820000000009</v>
      </c>
      <c r="Q84" s="9">
        <f t="shared" si="4"/>
        <v>30.078593581588937</v>
      </c>
      <c r="R84" s="9">
        <f t="shared" si="3"/>
        <v>7.2896886292684027</v>
      </c>
      <c r="S84" s="9"/>
    </row>
    <row r="85" spans="1:19" ht="15.75" customHeight="1">
      <c r="A85" s="4" t="s">
        <v>17</v>
      </c>
      <c r="B85" s="4" t="s">
        <v>18</v>
      </c>
      <c r="C85" s="5">
        <v>44848</v>
      </c>
      <c r="D85" s="4">
        <v>9</v>
      </c>
      <c r="E85" s="6" t="s">
        <v>27</v>
      </c>
      <c r="F85" s="10" t="s">
        <v>24</v>
      </c>
      <c r="G85" s="13" t="s">
        <v>21</v>
      </c>
      <c r="H85" s="6" t="s">
        <v>22</v>
      </c>
      <c r="I85" s="9"/>
      <c r="J85" s="6">
        <v>0</v>
      </c>
      <c r="K85" s="20">
        <v>5.4884519999999997</v>
      </c>
      <c r="L85" s="20">
        <v>16.800241</v>
      </c>
      <c r="M85" s="20">
        <v>3.55776</v>
      </c>
      <c r="N85" s="20">
        <v>1.0158860000000001</v>
      </c>
      <c r="O85" s="9">
        <f t="shared" si="0"/>
        <v>4.2446949926646784</v>
      </c>
      <c r="P85" s="9">
        <f t="shared" si="1"/>
        <v>6.8184519999999997</v>
      </c>
      <c r="Q85" s="9">
        <f t="shared" si="4"/>
        <v>21.044935992664676</v>
      </c>
      <c r="R85" s="9">
        <f t="shared" si="3"/>
        <v>4.635791554329538</v>
      </c>
      <c r="S85" s="9"/>
    </row>
    <row r="86" spans="1:19" ht="15.75" customHeight="1">
      <c r="A86" s="4" t="s">
        <v>17</v>
      </c>
      <c r="B86" s="4" t="s">
        <v>18</v>
      </c>
      <c r="C86" s="5">
        <v>44848</v>
      </c>
      <c r="D86" s="4">
        <v>9</v>
      </c>
      <c r="E86" s="6" t="s">
        <v>29</v>
      </c>
      <c r="F86" s="10" t="s">
        <v>30</v>
      </c>
      <c r="G86" s="13" t="s">
        <v>21</v>
      </c>
      <c r="H86" s="6" t="s">
        <v>22</v>
      </c>
      <c r="I86" s="9"/>
      <c r="J86" s="6">
        <v>0</v>
      </c>
      <c r="K86" s="20">
        <v>5.9314390000000001</v>
      </c>
      <c r="L86" s="20">
        <v>14.486253</v>
      </c>
      <c r="M86" s="20">
        <v>2.2253349999999998</v>
      </c>
      <c r="N86" s="20">
        <v>0.71871799999999997</v>
      </c>
      <c r="O86" s="9">
        <f t="shared" si="0"/>
        <v>3.0030325211076558</v>
      </c>
      <c r="P86" s="9">
        <f t="shared" si="1"/>
        <v>7.2614390000000002</v>
      </c>
      <c r="Q86" s="9">
        <f t="shared" si="4"/>
        <v>17.489285521107654</v>
      </c>
      <c r="R86" s="9">
        <f t="shared" si="3"/>
        <v>2.7649183818763632</v>
      </c>
      <c r="S86" s="9"/>
    </row>
    <row r="87" spans="1:19" ht="15.75" customHeight="1">
      <c r="A87" s="4" t="s">
        <v>17</v>
      </c>
      <c r="B87" s="4" t="s">
        <v>18</v>
      </c>
      <c r="C87" s="5">
        <v>44848</v>
      </c>
      <c r="D87" s="4">
        <v>9</v>
      </c>
      <c r="E87" s="6" t="s">
        <v>31</v>
      </c>
      <c r="F87" s="10" t="s">
        <v>32</v>
      </c>
      <c r="G87" s="13" t="s">
        <v>21</v>
      </c>
      <c r="H87" s="6" t="s">
        <v>22</v>
      </c>
      <c r="I87" s="9"/>
      <c r="J87" s="6">
        <v>0</v>
      </c>
      <c r="K87" s="20">
        <v>7.8408860000000002</v>
      </c>
      <c r="L87" s="20">
        <v>27.622824000000001</v>
      </c>
      <c r="M87" s="20">
        <v>6.0590109999999999</v>
      </c>
      <c r="N87" s="20">
        <v>1.1418379999999999</v>
      </c>
      <c r="O87" s="9">
        <f t="shared" si="0"/>
        <v>4.7709625302782506</v>
      </c>
      <c r="P87" s="9">
        <f t="shared" si="1"/>
        <v>9.1708859999999994</v>
      </c>
      <c r="Q87" s="9">
        <f t="shared" si="4"/>
        <v>32.393786530278248</v>
      </c>
      <c r="R87" s="9">
        <f t="shared" si="3"/>
        <v>7.4209275784119644</v>
      </c>
      <c r="S87" s="9"/>
    </row>
    <row r="88" spans="1:19" ht="15.75" customHeight="1">
      <c r="A88" s="4" t="s">
        <v>17</v>
      </c>
      <c r="B88" s="4" t="s">
        <v>18</v>
      </c>
      <c r="C88" s="5">
        <v>44848</v>
      </c>
      <c r="D88" s="4">
        <v>9</v>
      </c>
      <c r="E88" s="6" t="s">
        <v>33</v>
      </c>
      <c r="F88" s="10" t="s">
        <v>38</v>
      </c>
      <c r="G88" s="13" t="s">
        <v>21</v>
      </c>
      <c r="H88" s="6" t="s">
        <v>22</v>
      </c>
      <c r="I88" s="9"/>
      <c r="J88" s="6">
        <v>0</v>
      </c>
      <c r="K88" s="20">
        <v>6.5946020000000001</v>
      </c>
      <c r="L88" s="20">
        <v>17.958846999999999</v>
      </c>
      <c r="M88" s="20">
        <v>3.208688</v>
      </c>
      <c r="N88" s="20">
        <v>1.2034020000000001</v>
      </c>
      <c r="O88" s="9">
        <f t="shared" si="0"/>
        <v>5.0281965137453017</v>
      </c>
      <c r="P88" s="9">
        <f t="shared" si="1"/>
        <v>7.9246020000000001</v>
      </c>
      <c r="Q88" s="9">
        <f t="shared" si="4"/>
        <v>22.987043513745299</v>
      </c>
      <c r="R88" s="9">
        <f t="shared" si="3"/>
        <v>4.7214234352585311</v>
      </c>
      <c r="S88" s="9"/>
    </row>
    <row r="89" spans="1:19" ht="15.75" customHeight="1">
      <c r="A89" s="4" t="s">
        <v>17</v>
      </c>
      <c r="B89" s="4" t="s">
        <v>18</v>
      </c>
      <c r="C89" s="5">
        <v>44848</v>
      </c>
      <c r="D89" s="4">
        <v>9</v>
      </c>
      <c r="E89" s="6" t="s">
        <v>35</v>
      </c>
      <c r="F89" s="10" t="s">
        <v>28</v>
      </c>
      <c r="G89" s="13" t="s">
        <v>21</v>
      </c>
      <c r="H89" s="6" t="s">
        <v>22</v>
      </c>
      <c r="I89" s="9"/>
      <c r="J89" s="6">
        <v>0</v>
      </c>
      <c r="K89" s="20">
        <v>9.4237199999999994</v>
      </c>
      <c r="L89" s="20">
        <v>30.137799999999999</v>
      </c>
      <c r="M89" s="20">
        <v>6.7565660000000003</v>
      </c>
      <c r="N89" s="20">
        <v>1.339351</v>
      </c>
      <c r="O89" s="9">
        <f t="shared" si="0"/>
        <v>5.5962346986969296</v>
      </c>
      <c r="P89" s="9">
        <f t="shared" si="1"/>
        <v>10.75372</v>
      </c>
      <c r="Q89" s="9">
        <f t="shared" si="4"/>
        <v>35.734034698696931</v>
      </c>
      <c r="R89" s="9">
        <f t="shared" si="3"/>
        <v>8.6303966349836081</v>
      </c>
      <c r="S89" s="9"/>
    </row>
    <row r="90" spans="1:19" ht="15.75" customHeight="1">
      <c r="A90" s="4" t="s">
        <v>17</v>
      </c>
      <c r="B90" s="4" t="s">
        <v>18</v>
      </c>
      <c r="C90" s="5">
        <v>44848</v>
      </c>
      <c r="D90" s="4">
        <v>9</v>
      </c>
      <c r="E90" s="6" t="s">
        <v>37</v>
      </c>
      <c r="F90" s="10" t="s">
        <v>36</v>
      </c>
      <c r="G90" s="13" t="s">
        <v>21</v>
      </c>
      <c r="H90" s="6" t="s">
        <v>22</v>
      </c>
      <c r="I90" s="6" t="s">
        <v>49</v>
      </c>
      <c r="J90" s="6">
        <v>0</v>
      </c>
      <c r="K90" s="6">
        <f>7.287399+2.407486</f>
        <v>9.6948849999999993</v>
      </c>
      <c r="L90" s="20">
        <v>33.182361999999998</v>
      </c>
      <c r="M90" s="20">
        <v>7.2960950000000002</v>
      </c>
      <c r="N90" s="20">
        <v>1.2626120000000001</v>
      </c>
      <c r="O90" s="9">
        <f t="shared" si="0"/>
        <v>5.2755947361006408</v>
      </c>
      <c r="P90" s="9">
        <f t="shared" si="1"/>
        <v>11.024884999999999</v>
      </c>
      <c r="Q90" s="9">
        <f t="shared" si="4"/>
        <v>38.457956736100641</v>
      </c>
      <c r="R90" s="9">
        <f t="shared" si="3"/>
        <v>8.9613523052343762</v>
      </c>
      <c r="S90" s="9"/>
    </row>
    <row r="91" spans="1:19" ht="15.75" customHeight="1">
      <c r="A91" s="4" t="s">
        <v>17</v>
      </c>
      <c r="B91" s="4" t="s">
        <v>18</v>
      </c>
      <c r="C91" s="5">
        <v>44848</v>
      </c>
      <c r="D91" s="4">
        <v>9</v>
      </c>
      <c r="E91" s="6" t="s">
        <v>39</v>
      </c>
      <c r="F91" s="10" t="s">
        <v>20</v>
      </c>
      <c r="G91" s="13" t="s">
        <v>21</v>
      </c>
      <c r="H91" s="6" t="s">
        <v>22</v>
      </c>
      <c r="I91" s="9"/>
      <c r="J91" s="6">
        <v>0</v>
      </c>
      <c r="K91" s="20">
        <v>8.2545889999999993</v>
      </c>
      <c r="L91" s="20">
        <v>23.083532000000002</v>
      </c>
      <c r="M91" s="20">
        <v>4.6122350000000001</v>
      </c>
      <c r="N91" s="20">
        <v>0.99943800000000005</v>
      </c>
      <c r="O91" s="9">
        <f t="shared" si="0"/>
        <v>4.1759700144295726</v>
      </c>
      <c r="P91" s="9">
        <f t="shared" si="1"/>
        <v>9.5845889999999994</v>
      </c>
      <c r="Q91" s="9">
        <f t="shared" si="4"/>
        <v>27.259502014429575</v>
      </c>
      <c r="R91" s="9">
        <f t="shared" si="3"/>
        <v>5.6556407798203665</v>
      </c>
      <c r="S91" s="9"/>
    </row>
    <row r="92" spans="1:19" ht="15.75" customHeight="1">
      <c r="A92" s="11" t="s">
        <v>17</v>
      </c>
      <c r="B92" s="11" t="s">
        <v>18</v>
      </c>
      <c r="C92" s="12">
        <v>44848</v>
      </c>
      <c r="D92" s="11">
        <v>10</v>
      </c>
      <c r="E92" s="13" t="s">
        <v>41</v>
      </c>
      <c r="F92" s="14" t="s">
        <v>28</v>
      </c>
      <c r="G92" s="13" t="s">
        <v>21</v>
      </c>
      <c r="H92" s="13" t="s">
        <v>22</v>
      </c>
      <c r="I92" s="16"/>
      <c r="J92" s="13">
        <v>0</v>
      </c>
      <c r="K92" s="21">
        <v>8.7501999999999995</v>
      </c>
      <c r="L92" s="18">
        <v>29.112970000000001</v>
      </c>
      <c r="M92" s="18">
        <v>6.5938689999999998</v>
      </c>
      <c r="N92" s="18">
        <v>1.190623</v>
      </c>
      <c r="O92" s="16">
        <f t="shared" si="0"/>
        <v>4.9748017850934039</v>
      </c>
      <c r="P92" s="16">
        <f t="shared" si="1"/>
        <v>10.0802</v>
      </c>
      <c r="Q92" s="16">
        <f t="shared" si="4"/>
        <v>34.087771785093402</v>
      </c>
      <c r="R92" s="16">
        <f t="shared" si="3"/>
        <v>8.0746473564433145</v>
      </c>
      <c r="S92" s="16"/>
    </row>
    <row r="93" spans="1:19" ht="15.75" customHeight="1">
      <c r="A93" s="11" t="s">
        <v>17</v>
      </c>
      <c r="B93" s="11" t="s">
        <v>18</v>
      </c>
      <c r="C93" s="12">
        <v>44848</v>
      </c>
      <c r="D93" s="11">
        <v>10</v>
      </c>
      <c r="E93" s="13" t="s">
        <v>42</v>
      </c>
      <c r="F93" s="14" t="s">
        <v>34</v>
      </c>
      <c r="G93" s="13" t="s">
        <v>21</v>
      </c>
      <c r="H93" s="13" t="s">
        <v>22</v>
      </c>
      <c r="I93" s="16"/>
      <c r="J93" s="13">
        <v>0</v>
      </c>
      <c r="K93" s="18">
        <v>8.1812760000000004</v>
      </c>
      <c r="L93" s="18">
        <v>23.809113</v>
      </c>
      <c r="M93" s="18">
        <v>4.3663790000000002</v>
      </c>
      <c r="N93" s="18">
        <v>0.97273500000000002</v>
      </c>
      <c r="O93" s="16">
        <f t="shared" si="0"/>
        <v>4.0643963827532579</v>
      </c>
      <c r="P93" s="16">
        <f t="shared" si="1"/>
        <v>9.5112760000000005</v>
      </c>
      <c r="Q93" s="16">
        <f t="shared" si="4"/>
        <v>27.873509382753259</v>
      </c>
      <c r="R93" s="16">
        <f t="shared" si="3"/>
        <v>5.3547741538443727</v>
      </c>
      <c r="S93" s="16"/>
    </row>
    <row r="94" spans="1:19" ht="15.75" customHeight="1">
      <c r="A94" s="11" t="s">
        <v>17</v>
      </c>
      <c r="B94" s="11" t="s">
        <v>18</v>
      </c>
      <c r="C94" s="12">
        <v>44848</v>
      </c>
      <c r="D94" s="11">
        <v>10</v>
      </c>
      <c r="E94" s="13" t="s">
        <v>43</v>
      </c>
      <c r="F94" s="14" t="s">
        <v>32</v>
      </c>
      <c r="G94" s="13" t="s">
        <v>21</v>
      </c>
      <c r="H94" s="13" t="s">
        <v>22</v>
      </c>
      <c r="I94" s="16"/>
      <c r="J94" s="13">
        <v>0</v>
      </c>
      <c r="K94" s="18">
        <v>7.6144699999999998</v>
      </c>
      <c r="L94" s="18">
        <v>22.562328000000001</v>
      </c>
      <c r="M94" s="18">
        <v>4.321504</v>
      </c>
      <c r="N94" s="18">
        <v>1.0770470000000001</v>
      </c>
      <c r="O94" s="16">
        <f t="shared" si="0"/>
        <v>4.5002451138853319</v>
      </c>
      <c r="P94" s="16">
        <f t="shared" si="1"/>
        <v>8.944469999999999</v>
      </c>
      <c r="Q94" s="16">
        <f t="shared" si="4"/>
        <v>27.062573113885332</v>
      </c>
      <c r="R94" s="16">
        <f t="shared" si="3"/>
        <v>5.5332478747937142</v>
      </c>
      <c r="S94" s="16"/>
    </row>
    <row r="95" spans="1:19" ht="15.75" customHeight="1">
      <c r="A95" s="11" t="s">
        <v>17</v>
      </c>
      <c r="B95" s="11" t="s">
        <v>18</v>
      </c>
      <c r="C95" s="12">
        <v>44848</v>
      </c>
      <c r="D95" s="11">
        <v>10</v>
      </c>
      <c r="E95" s="13" t="s">
        <v>44</v>
      </c>
      <c r="F95" s="14" t="s">
        <v>40</v>
      </c>
      <c r="G95" s="13" t="s">
        <v>21</v>
      </c>
      <c r="H95" s="13" t="s">
        <v>22</v>
      </c>
      <c r="I95" s="16"/>
      <c r="J95" s="13">
        <v>0</v>
      </c>
      <c r="K95" s="18">
        <v>5.8024750000000003</v>
      </c>
      <c r="L95" s="18">
        <v>17.347325999999999</v>
      </c>
      <c r="M95" s="18">
        <v>3.3738809999999999</v>
      </c>
      <c r="N95" s="18">
        <v>1.0995520000000001</v>
      </c>
      <c r="O95" s="16">
        <f t="shared" si="0"/>
        <v>4.5942781656351528</v>
      </c>
      <c r="P95" s="16">
        <f t="shared" si="1"/>
        <v>7.1324750000000003</v>
      </c>
      <c r="Q95" s="16">
        <f t="shared" si="4"/>
        <v>21.941604165635152</v>
      </c>
      <c r="R95" s="16">
        <f t="shared" si="3"/>
        <v>4.6367929363951159</v>
      </c>
      <c r="S95" s="16"/>
    </row>
    <row r="96" spans="1:19" ht="15.75" customHeight="1">
      <c r="A96" s="11" t="s">
        <v>17</v>
      </c>
      <c r="B96" s="11" t="s">
        <v>18</v>
      </c>
      <c r="C96" s="12">
        <v>44848</v>
      </c>
      <c r="D96" s="11">
        <v>10</v>
      </c>
      <c r="E96" s="13" t="s">
        <v>45</v>
      </c>
      <c r="F96" s="14" t="s">
        <v>30</v>
      </c>
      <c r="G96" s="13" t="s">
        <v>21</v>
      </c>
      <c r="H96" s="13" t="s">
        <v>22</v>
      </c>
      <c r="I96" s="16"/>
      <c r="J96" s="13">
        <v>0</v>
      </c>
      <c r="K96" s="18">
        <v>6.1906869999999996</v>
      </c>
      <c r="L96" s="18">
        <v>14.944661</v>
      </c>
      <c r="M96" s="18">
        <v>2.3919229999999998</v>
      </c>
      <c r="N96" s="18">
        <v>1.1521779999999999</v>
      </c>
      <c r="O96" s="16">
        <f t="shared" si="0"/>
        <v>4.8141663407689483</v>
      </c>
      <c r="P96" s="16">
        <f t="shared" si="1"/>
        <v>7.5206869999999997</v>
      </c>
      <c r="Q96" s="16">
        <f t="shared" si="4"/>
        <v>19.758827340768949</v>
      </c>
      <c r="R96" s="16">
        <f t="shared" si="3"/>
        <v>3.778617136543621</v>
      </c>
      <c r="S96" s="16"/>
    </row>
    <row r="97" spans="1:19" ht="15.75" customHeight="1">
      <c r="A97" s="11" t="s">
        <v>17</v>
      </c>
      <c r="B97" s="11" t="s">
        <v>18</v>
      </c>
      <c r="C97" s="12">
        <v>44848</v>
      </c>
      <c r="D97" s="11">
        <v>10</v>
      </c>
      <c r="E97" s="13" t="s">
        <v>46</v>
      </c>
      <c r="F97" s="14" t="s">
        <v>20</v>
      </c>
      <c r="G97" s="13" t="s">
        <v>21</v>
      </c>
      <c r="H97" s="13" t="s">
        <v>22</v>
      </c>
      <c r="I97" s="16"/>
      <c r="J97" s="13">
        <v>0</v>
      </c>
      <c r="K97" s="18">
        <v>5.2650709999999998</v>
      </c>
      <c r="L97" s="18">
        <v>13.56293</v>
      </c>
      <c r="M97" s="18">
        <v>2.6417079999999999</v>
      </c>
      <c r="N97" s="18">
        <v>1.0515049999999999</v>
      </c>
      <c r="O97" s="16">
        <f t="shared" si="0"/>
        <v>4.393522509673204</v>
      </c>
      <c r="P97" s="16">
        <f t="shared" si="1"/>
        <v>6.5950709999999999</v>
      </c>
      <c r="Q97" s="16">
        <f t="shared" si="4"/>
        <v>17.956452509673205</v>
      </c>
      <c r="R97" s="16">
        <f t="shared" si="3"/>
        <v>3.7966607216334802</v>
      </c>
      <c r="S97" s="16"/>
    </row>
    <row r="98" spans="1:19" ht="15.75" customHeight="1">
      <c r="A98" s="11" t="s">
        <v>17</v>
      </c>
      <c r="B98" s="11" t="s">
        <v>18</v>
      </c>
      <c r="C98" s="12">
        <v>44848</v>
      </c>
      <c r="D98" s="11">
        <v>10</v>
      </c>
      <c r="E98" s="13" t="s">
        <v>47</v>
      </c>
      <c r="F98" s="14" t="s">
        <v>26</v>
      </c>
      <c r="G98" s="13" t="s">
        <v>21</v>
      </c>
      <c r="H98" s="13" t="s">
        <v>22</v>
      </c>
      <c r="I98" s="16"/>
      <c r="J98" s="13">
        <v>0</v>
      </c>
      <c r="K98" s="18">
        <v>9.4154269999999993</v>
      </c>
      <c r="L98" s="18">
        <v>32.231419000000002</v>
      </c>
      <c r="M98" s="18">
        <v>7.1527010000000004</v>
      </c>
      <c r="N98" s="18">
        <v>1.247905</v>
      </c>
      <c r="O98" s="16">
        <f t="shared" si="0"/>
        <v>5.2141442099027016</v>
      </c>
      <c r="P98" s="16">
        <f t="shared" si="1"/>
        <v>10.745426999999999</v>
      </c>
      <c r="Q98" s="16">
        <f t="shared" si="4"/>
        <v>37.445563209902701</v>
      </c>
      <c r="R98" s="16">
        <f t="shared" si="3"/>
        <v>8.7793901575646576</v>
      </c>
      <c r="S98" s="16"/>
    </row>
    <row r="99" spans="1:19" ht="15.75" customHeight="1">
      <c r="A99" s="11" t="s">
        <v>17</v>
      </c>
      <c r="B99" s="11" t="s">
        <v>18</v>
      </c>
      <c r="C99" s="12">
        <v>44848</v>
      </c>
      <c r="D99" s="11">
        <v>10</v>
      </c>
      <c r="E99" s="13" t="s">
        <v>48</v>
      </c>
      <c r="F99" s="14" t="s">
        <v>36</v>
      </c>
      <c r="G99" s="13" t="s">
        <v>21</v>
      </c>
      <c r="H99" s="13" t="s">
        <v>22</v>
      </c>
      <c r="I99" s="6" t="s">
        <v>49</v>
      </c>
      <c r="J99" s="13">
        <v>0</v>
      </c>
      <c r="K99" s="13">
        <f>3.59112+3.59112</f>
        <v>7.1822400000000002</v>
      </c>
      <c r="L99" s="18">
        <v>22.038761000000001</v>
      </c>
      <c r="M99" s="18">
        <v>4.4951449999999999</v>
      </c>
      <c r="N99" s="18">
        <v>1.0492520000000001</v>
      </c>
      <c r="O99" s="16">
        <f t="shared" si="0"/>
        <v>4.3841087587026495</v>
      </c>
      <c r="P99" s="16">
        <f t="shared" si="1"/>
        <v>8.5122400000000003</v>
      </c>
      <c r="Q99" s="16">
        <f t="shared" si="4"/>
        <v>26.42286975870265</v>
      </c>
      <c r="R99" s="16">
        <f t="shared" si="3"/>
        <v>5.6451537208215683</v>
      </c>
      <c r="S99" s="16"/>
    </row>
    <row r="100" spans="1:19" ht="15.75" customHeight="1">
      <c r="A100" s="11" t="s">
        <v>17</v>
      </c>
      <c r="B100" s="11" t="s">
        <v>18</v>
      </c>
      <c r="C100" s="12">
        <v>44848</v>
      </c>
      <c r="D100" s="11">
        <v>10</v>
      </c>
      <c r="E100" s="13" t="s">
        <v>50</v>
      </c>
      <c r="F100" s="14" t="s">
        <v>24</v>
      </c>
      <c r="G100" s="13" t="s">
        <v>21</v>
      </c>
      <c r="H100" s="13" t="s">
        <v>22</v>
      </c>
      <c r="I100" s="16"/>
      <c r="J100" s="13">
        <v>0</v>
      </c>
      <c r="K100" s="18">
        <v>5.2716469999999997</v>
      </c>
      <c r="L100" s="18">
        <v>14.766969</v>
      </c>
      <c r="M100" s="18">
        <v>2.6248649999999998</v>
      </c>
      <c r="N100" s="18">
        <v>1.0888359999999999</v>
      </c>
      <c r="O100" s="16">
        <f t="shared" si="0"/>
        <v>4.549503307490248</v>
      </c>
      <c r="P100" s="16">
        <f t="shared" si="1"/>
        <v>6.6016469999999998</v>
      </c>
      <c r="Q100" s="16">
        <f t="shared" si="4"/>
        <v>19.316472307490248</v>
      </c>
      <c r="R100" s="16">
        <f t="shared" si="3"/>
        <v>3.8632807458286127</v>
      </c>
      <c r="S100" s="16"/>
    </row>
    <row r="101" spans="1:19" ht="15.75" customHeight="1">
      <c r="A101" s="11" t="s">
        <v>17</v>
      </c>
      <c r="B101" s="11" t="s">
        <v>18</v>
      </c>
      <c r="C101" s="12">
        <v>44848</v>
      </c>
      <c r="D101" s="11">
        <v>10</v>
      </c>
      <c r="E101" s="13" t="s">
        <v>51</v>
      </c>
      <c r="F101" s="14" t="s">
        <v>38</v>
      </c>
      <c r="G101" s="13" t="s">
        <v>21</v>
      </c>
      <c r="H101" s="13" t="s">
        <v>22</v>
      </c>
      <c r="I101" s="16"/>
      <c r="J101" s="13">
        <v>0</v>
      </c>
      <c r="K101" s="18">
        <v>6.418622</v>
      </c>
      <c r="L101" s="18">
        <v>19.355267999999999</v>
      </c>
      <c r="M101" s="18">
        <v>3.83175</v>
      </c>
      <c r="N101" s="18">
        <v>1.12469</v>
      </c>
      <c r="O101" s="16">
        <f t="shared" si="0"/>
        <v>4.6993127292826529</v>
      </c>
      <c r="P101" s="16">
        <f t="shared" si="1"/>
        <v>7.7486220000000001</v>
      </c>
      <c r="Q101" s="16">
        <f t="shared" si="4"/>
        <v>24.054580729282652</v>
      </c>
      <c r="R101" s="16">
        <f t="shared" si="3"/>
        <v>5.1530675083742263</v>
      </c>
      <c r="S101" s="16"/>
    </row>
    <row r="102" spans="1:19" ht="15.75" customHeight="1">
      <c r="A102" s="13"/>
      <c r="B102" s="13"/>
      <c r="C102" s="12"/>
      <c r="D102" s="13"/>
      <c r="E102" s="13"/>
      <c r="F102" s="22"/>
      <c r="G102" s="13"/>
      <c r="H102" s="16"/>
      <c r="I102" s="16"/>
      <c r="J102" s="13"/>
      <c r="K102" s="13"/>
      <c r="L102" s="16"/>
      <c r="M102" s="16"/>
      <c r="N102" s="16"/>
      <c r="O102" s="16"/>
      <c r="P102" s="16"/>
      <c r="Q102" s="16"/>
      <c r="R102" s="16"/>
      <c r="S102" s="16"/>
    </row>
    <row r="103" spans="1:19" ht="15.75" customHeight="1">
      <c r="A103" s="13"/>
      <c r="B103" s="13"/>
      <c r="C103" s="12"/>
      <c r="D103" s="13"/>
      <c r="E103" s="13"/>
      <c r="F103" s="22"/>
      <c r="G103" s="13"/>
      <c r="H103" s="16"/>
      <c r="I103" s="16"/>
      <c r="J103" s="13"/>
      <c r="K103" s="13"/>
      <c r="L103" s="16"/>
      <c r="M103" s="16"/>
      <c r="N103" s="16"/>
      <c r="O103" s="16"/>
      <c r="P103" s="16"/>
      <c r="Q103" s="16"/>
      <c r="R103" s="16"/>
      <c r="S103" s="16"/>
    </row>
    <row r="104" spans="1:19" ht="15.75" customHeight="1">
      <c r="A104" s="13"/>
      <c r="B104" s="13"/>
      <c r="C104" s="12"/>
      <c r="D104" s="13"/>
      <c r="E104" s="13"/>
      <c r="F104" s="22"/>
      <c r="G104" s="13"/>
      <c r="H104" s="16"/>
      <c r="I104" s="16"/>
      <c r="J104" s="13"/>
      <c r="K104" s="13"/>
      <c r="L104" s="16"/>
      <c r="M104" s="16"/>
      <c r="N104" s="16"/>
      <c r="O104" s="16"/>
      <c r="P104" s="16"/>
      <c r="Q104" s="16"/>
      <c r="R104" s="16"/>
      <c r="S104" s="16"/>
    </row>
    <row r="105" spans="1:19" ht="15.75" customHeight="1">
      <c r="A105" s="13"/>
      <c r="B105" s="13"/>
      <c r="C105" s="12"/>
      <c r="D105" s="13"/>
      <c r="E105" s="13"/>
      <c r="F105" s="22"/>
      <c r="G105" s="13"/>
      <c r="H105" s="16"/>
      <c r="I105" s="16"/>
      <c r="J105" s="13"/>
      <c r="K105" s="13"/>
      <c r="L105" s="16"/>
      <c r="M105" s="16"/>
      <c r="N105" s="16"/>
      <c r="O105" s="16"/>
      <c r="P105" s="16"/>
      <c r="Q105" s="16"/>
      <c r="R105" s="16"/>
      <c r="S105" s="16"/>
    </row>
    <row r="106" spans="1:19" ht="15.75" customHeight="1">
      <c r="A106" s="13"/>
      <c r="B106" s="13"/>
      <c r="C106" s="13"/>
      <c r="D106" s="13"/>
      <c r="E106" s="13"/>
      <c r="F106" s="22"/>
      <c r="G106" s="13"/>
      <c r="H106" s="16"/>
      <c r="I106" s="16"/>
      <c r="J106" s="13"/>
      <c r="K106" s="13"/>
      <c r="L106" s="16"/>
      <c r="M106" s="16"/>
      <c r="N106" s="16"/>
      <c r="O106" s="16"/>
      <c r="P106" s="16"/>
      <c r="Q106" s="16"/>
      <c r="R106" s="16"/>
      <c r="S106" s="16"/>
    </row>
    <row r="107" spans="1:19" ht="15.75" customHeight="1">
      <c r="A107" s="13"/>
      <c r="B107" s="13"/>
      <c r="C107" s="13"/>
      <c r="D107" s="13"/>
      <c r="E107" s="13"/>
      <c r="F107" s="22"/>
      <c r="G107" s="13"/>
      <c r="H107" s="16"/>
      <c r="I107" s="16"/>
      <c r="J107" s="13"/>
      <c r="K107" s="13"/>
      <c r="L107" s="16"/>
      <c r="M107" s="16"/>
      <c r="N107" s="16"/>
      <c r="O107" s="16"/>
      <c r="P107" s="16"/>
      <c r="Q107" s="16"/>
      <c r="R107" s="16"/>
      <c r="S107" s="16"/>
    </row>
    <row r="108" spans="1:19" ht="15.75" customHeight="1">
      <c r="A108" s="13"/>
      <c r="B108" s="13"/>
      <c r="C108" s="13"/>
      <c r="D108" s="13"/>
      <c r="E108" s="13"/>
      <c r="F108" s="22"/>
      <c r="G108" s="13"/>
      <c r="H108" s="16"/>
      <c r="I108" s="16"/>
      <c r="J108" s="13"/>
      <c r="K108" s="13"/>
      <c r="L108" s="16"/>
      <c r="M108" s="16"/>
      <c r="N108" s="16"/>
      <c r="O108" s="16"/>
      <c r="P108" s="16"/>
      <c r="Q108" s="16"/>
      <c r="R108" s="16"/>
      <c r="S108" s="16"/>
    </row>
    <row r="109" spans="1:19" ht="15.75" customHeight="1">
      <c r="A109" s="13"/>
      <c r="B109" s="13"/>
      <c r="C109" s="13"/>
      <c r="D109" s="13"/>
      <c r="E109" s="13"/>
      <c r="F109" s="22"/>
      <c r="G109" s="13"/>
      <c r="H109" s="16"/>
      <c r="I109" s="16"/>
      <c r="J109" s="13"/>
      <c r="K109" s="13"/>
      <c r="L109" s="16"/>
      <c r="M109" s="16"/>
      <c r="N109" s="16"/>
      <c r="O109" s="16"/>
      <c r="P109" s="16"/>
      <c r="Q109" s="16"/>
      <c r="R109" s="16"/>
      <c r="S109" s="16"/>
    </row>
    <row r="110" spans="1:19" ht="15.75" customHeight="1">
      <c r="A110" s="13"/>
      <c r="B110" s="13"/>
      <c r="C110" s="13"/>
      <c r="D110" s="13"/>
      <c r="E110" s="13"/>
      <c r="F110" s="22"/>
      <c r="G110" s="13"/>
      <c r="H110" s="16"/>
      <c r="I110" s="16"/>
      <c r="J110" s="13"/>
      <c r="K110" s="13"/>
      <c r="L110" s="16"/>
      <c r="M110" s="16"/>
      <c r="N110" s="16"/>
      <c r="O110" s="16"/>
      <c r="P110" s="16"/>
      <c r="Q110" s="16"/>
      <c r="R110" s="16"/>
      <c r="S110" s="16"/>
    </row>
    <row r="111" spans="1:19" ht="15.75" customHeight="1">
      <c r="A111" s="13"/>
      <c r="B111" s="13"/>
      <c r="C111" s="13"/>
      <c r="D111" s="13"/>
      <c r="E111" s="13"/>
      <c r="F111" s="22"/>
      <c r="G111" s="13"/>
      <c r="H111" s="16"/>
      <c r="I111" s="16"/>
      <c r="J111" s="13"/>
      <c r="K111" s="13"/>
      <c r="L111" s="16"/>
      <c r="M111" s="16"/>
      <c r="N111" s="16"/>
      <c r="O111" s="16"/>
      <c r="P111" s="16"/>
      <c r="Q111" s="16"/>
      <c r="R111" s="16"/>
      <c r="S111" s="16"/>
    </row>
    <row r="112" spans="1:19" ht="15.75" customHeight="1">
      <c r="A112" s="13"/>
      <c r="B112" s="13"/>
      <c r="C112" s="13"/>
      <c r="D112" s="13"/>
      <c r="E112" s="13"/>
      <c r="F112" s="22"/>
      <c r="G112" s="13"/>
      <c r="H112" s="16"/>
      <c r="I112" s="16"/>
      <c r="J112" s="13"/>
      <c r="K112" s="13"/>
      <c r="L112" s="16"/>
      <c r="M112" s="16"/>
      <c r="N112" s="16"/>
      <c r="O112" s="16"/>
      <c r="P112" s="16"/>
      <c r="Q112" s="16"/>
      <c r="R112" s="16"/>
      <c r="S112" s="16"/>
    </row>
    <row r="113" spans="1:19" ht="15.75" customHeight="1">
      <c r="A113" s="13"/>
      <c r="B113" s="13"/>
      <c r="C113" s="13"/>
      <c r="D113" s="13"/>
      <c r="E113" s="13"/>
      <c r="F113" s="22"/>
      <c r="G113" s="13"/>
      <c r="H113" s="16"/>
      <c r="I113" s="16"/>
      <c r="J113" s="13"/>
      <c r="K113" s="13"/>
      <c r="L113" s="16"/>
      <c r="M113" s="16"/>
      <c r="N113" s="16"/>
      <c r="O113" s="16"/>
      <c r="P113" s="16"/>
      <c r="Q113" s="16"/>
      <c r="R113" s="16"/>
      <c r="S113" s="16"/>
    </row>
    <row r="114" spans="1:19" ht="15.75" customHeight="1">
      <c r="A114" s="13"/>
      <c r="B114" s="13"/>
      <c r="C114" s="13"/>
      <c r="D114" s="13"/>
      <c r="E114" s="13"/>
      <c r="F114" s="22"/>
      <c r="G114" s="13"/>
      <c r="H114" s="16"/>
      <c r="I114" s="16"/>
      <c r="J114" s="13"/>
      <c r="K114" s="13"/>
      <c r="L114" s="16"/>
      <c r="M114" s="16"/>
      <c r="N114" s="16"/>
      <c r="O114" s="16"/>
      <c r="P114" s="16"/>
      <c r="Q114" s="16"/>
      <c r="R114" s="16"/>
      <c r="S114" s="16"/>
    </row>
    <row r="115" spans="1:19" ht="15.75" customHeight="1">
      <c r="A115" s="11"/>
      <c r="B115" s="11"/>
      <c r="C115" s="11"/>
      <c r="D115" s="11"/>
      <c r="E115" s="13"/>
      <c r="F115" s="22"/>
      <c r="G115" s="13"/>
      <c r="H115" s="16"/>
      <c r="I115" s="16"/>
      <c r="J115" s="13"/>
      <c r="K115" s="13"/>
      <c r="L115" s="16"/>
      <c r="M115" s="16"/>
      <c r="N115" s="16"/>
      <c r="O115" s="16"/>
      <c r="P115" s="16"/>
      <c r="Q115" s="16"/>
      <c r="R115" s="16"/>
      <c r="S115" s="16"/>
    </row>
    <row r="116" spans="1:19" ht="15.75" customHeight="1">
      <c r="A116" s="13"/>
      <c r="B116" s="13"/>
      <c r="C116" s="13"/>
      <c r="D116" s="13"/>
      <c r="E116" s="13"/>
      <c r="F116" s="22"/>
      <c r="G116" s="13"/>
      <c r="H116" s="16"/>
      <c r="I116" s="16"/>
      <c r="J116" s="13"/>
      <c r="K116" s="13"/>
      <c r="L116" s="16"/>
      <c r="M116" s="16"/>
      <c r="N116" s="16"/>
      <c r="O116" s="16"/>
      <c r="P116" s="16"/>
      <c r="Q116" s="16"/>
      <c r="R116" s="16"/>
      <c r="S116" s="16"/>
    </row>
    <row r="117" spans="1:19" ht="15.75" customHeight="1">
      <c r="A117" s="13"/>
      <c r="B117" s="13"/>
      <c r="C117" s="13"/>
      <c r="D117" s="13"/>
      <c r="E117" s="13"/>
      <c r="F117" s="22"/>
      <c r="G117" s="13"/>
      <c r="H117" s="16"/>
      <c r="I117" s="16"/>
      <c r="J117" s="13"/>
      <c r="K117" s="13"/>
      <c r="L117" s="16"/>
      <c r="M117" s="16"/>
      <c r="N117" s="16"/>
      <c r="O117" s="16"/>
      <c r="P117" s="16"/>
      <c r="Q117" s="16"/>
      <c r="R117" s="16"/>
      <c r="S117" s="16"/>
    </row>
    <row r="118" spans="1:19" ht="15.75" customHeight="1">
      <c r="A118" s="13"/>
      <c r="B118" s="13"/>
      <c r="C118" s="13"/>
      <c r="D118" s="13"/>
      <c r="E118" s="13"/>
      <c r="F118" s="22"/>
      <c r="G118" s="13"/>
      <c r="H118" s="16"/>
      <c r="I118" s="16"/>
      <c r="J118" s="13"/>
      <c r="K118" s="13"/>
      <c r="L118" s="16"/>
      <c r="M118" s="16"/>
      <c r="N118" s="16"/>
      <c r="O118" s="16"/>
      <c r="P118" s="16"/>
      <c r="Q118" s="16"/>
      <c r="R118" s="16"/>
      <c r="S118" s="16"/>
    </row>
    <row r="119" spans="1:19" ht="15.75" customHeight="1">
      <c r="A119" s="13"/>
      <c r="B119" s="13"/>
      <c r="C119" s="13"/>
      <c r="D119" s="13"/>
      <c r="E119" s="13"/>
      <c r="F119" s="22"/>
      <c r="G119" s="13"/>
      <c r="H119" s="16"/>
      <c r="I119" s="16"/>
      <c r="J119" s="13"/>
      <c r="K119" s="13"/>
      <c r="L119" s="16"/>
      <c r="M119" s="16"/>
      <c r="N119" s="16"/>
      <c r="O119" s="16"/>
      <c r="P119" s="16"/>
      <c r="Q119" s="16"/>
      <c r="R119" s="16"/>
      <c r="S119" s="16"/>
    </row>
    <row r="120" spans="1:19" ht="15.75" customHeight="1">
      <c r="A120" s="13"/>
      <c r="B120" s="13"/>
      <c r="C120" s="13"/>
      <c r="D120" s="13"/>
      <c r="E120" s="13"/>
      <c r="F120" s="22"/>
      <c r="G120" s="13"/>
      <c r="H120" s="16"/>
      <c r="I120" s="16"/>
      <c r="J120" s="13"/>
      <c r="K120" s="13"/>
      <c r="L120" s="16"/>
      <c r="M120" s="16"/>
      <c r="N120" s="16"/>
      <c r="O120" s="16"/>
      <c r="P120" s="16"/>
      <c r="Q120" s="16"/>
      <c r="R120" s="16"/>
      <c r="S120" s="16"/>
    </row>
    <row r="121" spans="1:19" ht="15.75" customHeight="1">
      <c r="A121" s="13"/>
      <c r="B121" s="13"/>
      <c r="C121" s="13"/>
      <c r="D121" s="13"/>
      <c r="E121" s="13"/>
      <c r="F121" s="22"/>
      <c r="G121" s="13"/>
      <c r="H121" s="16"/>
      <c r="I121" s="16"/>
      <c r="J121" s="13"/>
      <c r="K121" s="13"/>
      <c r="L121" s="16"/>
      <c r="M121" s="16"/>
      <c r="N121" s="16"/>
      <c r="O121" s="16"/>
      <c r="P121" s="16"/>
      <c r="Q121" s="16"/>
      <c r="R121" s="16"/>
      <c r="S121" s="16"/>
    </row>
    <row r="122" spans="1:19" ht="15.75" customHeight="1">
      <c r="A122" s="13"/>
      <c r="B122" s="13"/>
      <c r="C122" s="13"/>
      <c r="D122" s="13"/>
      <c r="E122" s="13"/>
      <c r="F122" s="22"/>
      <c r="G122" s="13"/>
      <c r="H122" s="16"/>
      <c r="I122" s="16"/>
      <c r="J122" s="13"/>
      <c r="K122" s="13"/>
      <c r="L122" s="16"/>
      <c r="M122" s="16"/>
      <c r="N122" s="16"/>
      <c r="O122" s="16"/>
      <c r="P122" s="16"/>
      <c r="Q122" s="16"/>
      <c r="R122" s="16"/>
      <c r="S122" s="16"/>
    </row>
    <row r="123" spans="1:19" ht="15.75" customHeight="1">
      <c r="A123" s="13"/>
      <c r="B123" s="13"/>
      <c r="C123" s="13"/>
      <c r="D123" s="13"/>
      <c r="E123" s="13"/>
      <c r="F123" s="22"/>
      <c r="G123" s="13"/>
      <c r="H123" s="16"/>
      <c r="I123" s="16"/>
      <c r="J123" s="13"/>
      <c r="K123" s="13"/>
      <c r="L123" s="16"/>
      <c r="M123" s="16"/>
      <c r="N123" s="16"/>
      <c r="O123" s="16"/>
      <c r="P123" s="16"/>
      <c r="Q123" s="16"/>
      <c r="R123" s="16"/>
      <c r="S123" s="16"/>
    </row>
    <row r="124" spans="1:19" ht="15.75" customHeight="1">
      <c r="A124" s="13"/>
      <c r="B124" s="13"/>
      <c r="C124" s="13"/>
      <c r="D124" s="13"/>
      <c r="E124" s="13"/>
      <c r="F124" s="22"/>
      <c r="G124" s="13"/>
      <c r="H124" s="16"/>
      <c r="I124" s="16"/>
      <c r="J124" s="13"/>
      <c r="K124" s="13"/>
      <c r="L124" s="16"/>
      <c r="M124" s="16"/>
      <c r="N124" s="16"/>
      <c r="O124" s="16"/>
      <c r="P124" s="16"/>
      <c r="Q124" s="16"/>
      <c r="R124" s="16"/>
      <c r="S124" s="16"/>
    </row>
    <row r="125" spans="1:19" ht="15.75" customHeight="1">
      <c r="A125" s="13"/>
      <c r="B125" s="13"/>
      <c r="C125" s="13"/>
      <c r="D125" s="13"/>
      <c r="E125" s="13"/>
      <c r="F125" s="22"/>
      <c r="G125" s="13"/>
      <c r="H125" s="16"/>
      <c r="I125" s="16"/>
      <c r="J125" s="13"/>
      <c r="K125" s="13"/>
      <c r="L125" s="16"/>
      <c r="M125" s="16"/>
      <c r="N125" s="16"/>
      <c r="O125" s="16"/>
      <c r="P125" s="16"/>
      <c r="Q125" s="16"/>
      <c r="R125" s="16"/>
      <c r="S125" s="16"/>
    </row>
    <row r="126" spans="1:19" ht="15.75" customHeight="1">
      <c r="A126" s="13"/>
      <c r="B126" s="13"/>
      <c r="C126" s="13"/>
      <c r="D126" s="13"/>
      <c r="E126" s="13"/>
      <c r="F126" s="22"/>
      <c r="G126" s="13"/>
      <c r="H126" s="16"/>
      <c r="I126" s="16"/>
      <c r="J126" s="13"/>
      <c r="K126" s="13"/>
      <c r="L126" s="16"/>
      <c r="M126" s="16"/>
      <c r="N126" s="16"/>
      <c r="O126" s="16"/>
      <c r="P126" s="16"/>
      <c r="Q126" s="16"/>
      <c r="R126" s="16"/>
      <c r="S126" s="16"/>
    </row>
    <row r="127" spans="1:19" ht="15.75" customHeight="1">
      <c r="A127" s="13"/>
      <c r="B127" s="13"/>
      <c r="C127" s="13"/>
      <c r="D127" s="13"/>
      <c r="E127" s="13"/>
      <c r="F127" s="22"/>
      <c r="G127" s="13"/>
      <c r="H127" s="16"/>
      <c r="I127" s="16"/>
      <c r="J127" s="13"/>
      <c r="K127" s="13"/>
      <c r="L127" s="16"/>
      <c r="M127" s="16"/>
      <c r="N127" s="16"/>
      <c r="O127" s="16"/>
      <c r="P127" s="16"/>
      <c r="Q127" s="16"/>
      <c r="R127" s="16"/>
      <c r="S127" s="16"/>
    </row>
    <row r="128" spans="1:19" ht="15.75" customHeight="1">
      <c r="A128" s="13"/>
      <c r="B128" s="13"/>
      <c r="C128" s="13"/>
      <c r="D128" s="13"/>
      <c r="E128" s="13"/>
      <c r="F128" s="22"/>
      <c r="G128" s="13"/>
      <c r="H128" s="16"/>
      <c r="I128" s="16"/>
      <c r="J128" s="13"/>
      <c r="K128" s="13"/>
      <c r="L128" s="16"/>
      <c r="M128" s="16"/>
      <c r="N128" s="16"/>
      <c r="O128" s="16"/>
      <c r="P128" s="16"/>
      <c r="Q128" s="16"/>
      <c r="R128" s="16"/>
      <c r="S128" s="16"/>
    </row>
    <row r="129" spans="1:19" ht="15.75" customHeight="1">
      <c r="A129" s="13"/>
      <c r="B129" s="13"/>
      <c r="C129" s="13"/>
      <c r="D129" s="13"/>
      <c r="E129" s="13"/>
      <c r="F129" s="22"/>
      <c r="G129" s="13"/>
      <c r="H129" s="16"/>
      <c r="I129" s="16"/>
      <c r="J129" s="13"/>
      <c r="K129" s="13"/>
      <c r="L129" s="16"/>
      <c r="M129" s="16"/>
      <c r="N129" s="16"/>
      <c r="O129" s="16"/>
      <c r="P129" s="16"/>
      <c r="Q129" s="16"/>
      <c r="R129" s="16"/>
      <c r="S129" s="16"/>
    </row>
    <row r="130" spans="1:19" ht="15.75" customHeight="1">
      <c r="A130" s="13"/>
      <c r="B130" s="13"/>
      <c r="C130" s="13"/>
      <c r="D130" s="13"/>
      <c r="E130" s="13"/>
      <c r="F130" s="22"/>
      <c r="G130" s="13"/>
      <c r="H130" s="16"/>
      <c r="I130" s="16"/>
      <c r="J130" s="13"/>
      <c r="K130" s="13"/>
      <c r="L130" s="16"/>
      <c r="M130" s="16"/>
      <c r="N130" s="16"/>
      <c r="O130" s="16"/>
      <c r="P130" s="16"/>
      <c r="Q130" s="16"/>
      <c r="R130" s="16"/>
      <c r="S130" s="16"/>
    </row>
    <row r="131" spans="1:19" ht="15.75" customHeight="1">
      <c r="A131" s="13"/>
      <c r="B131" s="13"/>
      <c r="C131" s="13"/>
      <c r="D131" s="13"/>
      <c r="E131" s="13"/>
      <c r="F131" s="22"/>
      <c r="G131" s="13"/>
      <c r="H131" s="16"/>
      <c r="I131" s="16"/>
      <c r="J131" s="13"/>
      <c r="K131" s="13"/>
      <c r="L131" s="16"/>
      <c r="M131" s="16"/>
      <c r="N131" s="16"/>
      <c r="O131" s="16"/>
      <c r="P131" s="16"/>
      <c r="Q131" s="16"/>
      <c r="R131" s="16"/>
      <c r="S131" s="16"/>
    </row>
    <row r="132" spans="1:19" ht="15.75" customHeight="1">
      <c r="A132" s="13"/>
      <c r="B132" s="13"/>
      <c r="C132" s="13"/>
      <c r="D132" s="13"/>
      <c r="E132" s="13"/>
      <c r="F132" s="22"/>
      <c r="G132" s="13"/>
      <c r="H132" s="16"/>
      <c r="I132" s="16"/>
      <c r="J132" s="13"/>
      <c r="K132" s="13"/>
      <c r="L132" s="16"/>
      <c r="M132" s="16"/>
      <c r="N132" s="16"/>
      <c r="O132" s="16"/>
      <c r="P132" s="16"/>
      <c r="Q132" s="16"/>
      <c r="R132" s="16"/>
      <c r="S132" s="16"/>
    </row>
    <row r="133" spans="1:19" ht="15.75" customHeight="1">
      <c r="A133" s="13"/>
      <c r="B133" s="13"/>
      <c r="C133" s="13"/>
      <c r="D133" s="13"/>
      <c r="E133" s="13"/>
      <c r="F133" s="22"/>
      <c r="G133" s="13"/>
      <c r="H133" s="16"/>
      <c r="I133" s="16"/>
      <c r="J133" s="13"/>
      <c r="K133" s="13"/>
      <c r="L133" s="16"/>
      <c r="M133" s="16"/>
      <c r="N133" s="16"/>
      <c r="O133" s="16"/>
      <c r="P133" s="16"/>
      <c r="Q133" s="16"/>
      <c r="R133" s="16"/>
      <c r="S133" s="16"/>
    </row>
    <row r="134" spans="1:19" ht="15.75" customHeight="1">
      <c r="A134" s="13"/>
      <c r="B134" s="13"/>
      <c r="C134" s="13"/>
      <c r="D134" s="13"/>
      <c r="E134" s="13"/>
      <c r="F134" s="22"/>
      <c r="G134" s="13"/>
      <c r="H134" s="16"/>
      <c r="I134" s="16"/>
      <c r="J134" s="13"/>
      <c r="K134" s="13"/>
      <c r="L134" s="16"/>
      <c r="M134" s="16"/>
      <c r="N134" s="16"/>
      <c r="O134" s="16"/>
      <c r="P134" s="16"/>
      <c r="Q134" s="16"/>
      <c r="R134" s="16"/>
      <c r="S134" s="16"/>
    </row>
    <row r="135" spans="1:19" ht="15.75" customHeight="1">
      <c r="A135" s="13"/>
      <c r="B135" s="13"/>
      <c r="C135" s="13"/>
      <c r="D135" s="13"/>
      <c r="E135" s="13"/>
      <c r="F135" s="22"/>
      <c r="G135" s="13"/>
      <c r="H135" s="16"/>
      <c r="I135" s="16"/>
      <c r="J135" s="13"/>
      <c r="K135" s="13"/>
      <c r="L135" s="16"/>
      <c r="M135" s="16"/>
      <c r="N135" s="16"/>
      <c r="O135" s="16"/>
      <c r="P135" s="16"/>
      <c r="Q135" s="16"/>
      <c r="R135" s="16"/>
      <c r="S135" s="16"/>
    </row>
    <row r="136" spans="1:19" ht="15.75" customHeight="1">
      <c r="A136" s="13"/>
      <c r="B136" s="13"/>
      <c r="C136" s="13"/>
      <c r="D136" s="13"/>
      <c r="E136" s="13"/>
      <c r="F136" s="22"/>
      <c r="G136" s="13"/>
      <c r="H136" s="16"/>
      <c r="I136" s="16"/>
      <c r="J136" s="13"/>
      <c r="K136" s="13"/>
      <c r="L136" s="16"/>
      <c r="M136" s="16"/>
      <c r="N136" s="16"/>
      <c r="O136" s="16"/>
      <c r="P136" s="16"/>
      <c r="Q136" s="16"/>
      <c r="R136" s="16"/>
      <c r="S136" s="16"/>
    </row>
    <row r="137" spans="1:19" ht="15.75" customHeight="1">
      <c r="A137" s="13"/>
      <c r="B137" s="13"/>
      <c r="C137" s="13"/>
      <c r="D137" s="13"/>
      <c r="E137" s="13"/>
      <c r="F137" s="22"/>
      <c r="G137" s="13"/>
      <c r="H137" s="16"/>
      <c r="I137" s="16"/>
      <c r="J137" s="13"/>
      <c r="L137" s="16"/>
      <c r="M137" s="16"/>
      <c r="N137" s="16"/>
      <c r="O137" s="16"/>
      <c r="P137" s="16"/>
      <c r="Q137" s="16"/>
      <c r="R137" s="16"/>
      <c r="S137" s="16"/>
    </row>
    <row r="138" spans="1:19" ht="15.75" customHeight="1">
      <c r="A138" s="13"/>
      <c r="B138" s="13"/>
      <c r="C138" s="13"/>
      <c r="D138" s="13"/>
      <c r="E138" s="13"/>
      <c r="F138" s="22"/>
      <c r="G138" s="13"/>
      <c r="H138" s="16"/>
      <c r="I138" s="16"/>
      <c r="J138" s="13"/>
      <c r="K138" s="13"/>
      <c r="L138" s="16"/>
      <c r="M138" s="16"/>
      <c r="N138" s="16"/>
      <c r="O138" s="16"/>
      <c r="P138" s="16"/>
      <c r="Q138" s="16"/>
      <c r="R138" s="16"/>
      <c r="S138" s="16"/>
    </row>
    <row r="139" spans="1:19" ht="15.75" customHeight="1">
      <c r="A139" s="13"/>
      <c r="B139" s="13"/>
      <c r="C139" s="13"/>
      <c r="D139" s="13"/>
      <c r="E139" s="13"/>
      <c r="F139" s="22"/>
      <c r="G139" s="13"/>
      <c r="H139" s="16"/>
      <c r="I139" s="16"/>
      <c r="J139" s="13"/>
      <c r="K139" s="13"/>
      <c r="L139" s="16"/>
      <c r="M139" s="16"/>
      <c r="N139" s="16"/>
      <c r="O139" s="16"/>
      <c r="P139" s="16"/>
      <c r="Q139" s="16"/>
      <c r="R139" s="16"/>
      <c r="S139" s="16"/>
    </row>
    <row r="140" spans="1:19" ht="15.75" customHeight="1">
      <c r="A140" s="13"/>
      <c r="B140" s="13"/>
      <c r="C140" s="13"/>
      <c r="D140" s="13"/>
      <c r="E140" s="13"/>
      <c r="F140" s="22"/>
      <c r="G140" s="13"/>
      <c r="H140" s="16"/>
      <c r="I140" s="16"/>
      <c r="J140" s="13"/>
      <c r="K140" s="13"/>
      <c r="L140" s="16"/>
      <c r="M140" s="16"/>
      <c r="N140" s="16"/>
      <c r="O140" s="16"/>
      <c r="P140" s="16"/>
      <c r="Q140" s="16"/>
      <c r="R140" s="16"/>
      <c r="S140" s="16"/>
    </row>
    <row r="141" spans="1:19" ht="15.75" customHeight="1">
      <c r="A141" s="13"/>
      <c r="B141" s="13"/>
      <c r="C141" s="13"/>
      <c r="D141" s="13"/>
      <c r="E141" s="13"/>
      <c r="F141" s="22"/>
      <c r="G141" s="13"/>
      <c r="H141" s="16"/>
      <c r="I141" s="16"/>
      <c r="J141" s="13"/>
      <c r="K141" s="13"/>
      <c r="L141" s="16"/>
      <c r="M141" s="16"/>
      <c r="N141" s="16"/>
      <c r="O141" s="16"/>
      <c r="P141" s="16"/>
      <c r="Q141" s="16"/>
      <c r="R141" s="16"/>
      <c r="S141" s="16"/>
    </row>
    <row r="142" spans="1:19" ht="15.75" customHeight="1">
      <c r="A142" s="13"/>
      <c r="B142" s="13"/>
      <c r="C142" s="13"/>
      <c r="D142" s="13"/>
      <c r="E142" s="13"/>
      <c r="F142" s="22"/>
      <c r="G142" s="13"/>
      <c r="H142" s="16"/>
      <c r="I142" s="16"/>
      <c r="J142" s="13"/>
      <c r="K142" s="13"/>
      <c r="L142" s="16"/>
      <c r="M142" s="16"/>
      <c r="N142" s="16"/>
      <c r="O142" s="16"/>
      <c r="P142" s="16"/>
      <c r="Q142" s="16"/>
      <c r="R142" s="16"/>
      <c r="S142" s="16"/>
    </row>
    <row r="143" spans="1:19" ht="15.75" customHeight="1">
      <c r="A143" s="13"/>
      <c r="B143" s="13"/>
      <c r="C143" s="13"/>
      <c r="D143" s="13"/>
      <c r="E143" s="13"/>
      <c r="F143" s="22"/>
      <c r="G143" s="13"/>
      <c r="H143" s="16"/>
      <c r="I143" s="16"/>
      <c r="J143" s="13"/>
      <c r="K143" s="13"/>
      <c r="L143" s="16"/>
      <c r="M143" s="16"/>
      <c r="N143" s="16"/>
      <c r="O143" s="16"/>
      <c r="P143" s="16"/>
      <c r="Q143" s="16"/>
      <c r="R143" s="16"/>
      <c r="S143" s="16"/>
    </row>
    <row r="144" spans="1:19" ht="15.75" customHeight="1">
      <c r="A144" s="13"/>
      <c r="B144" s="13"/>
      <c r="C144" s="13"/>
      <c r="D144" s="13"/>
      <c r="E144" s="13"/>
      <c r="F144" s="22"/>
      <c r="G144" s="13"/>
      <c r="H144" s="16"/>
      <c r="I144" s="16"/>
      <c r="J144" s="13"/>
      <c r="K144" s="13"/>
      <c r="L144" s="16"/>
      <c r="M144" s="16"/>
      <c r="N144" s="16"/>
      <c r="O144" s="16"/>
      <c r="P144" s="16"/>
      <c r="Q144" s="16"/>
      <c r="R144" s="16"/>
      <c r="S144" s="16"/>
    </row>
    <row r="145" spans="1:19" ht="15.75" customHeight="1">
      <c r="A145" s="13"/>
      <c r="B145" s="13"/>
      <c r="C145" s="13"/>
      <c r="D145" s="13"/>
      <c r="E145" s="13"/>
      <c r="F145" s="22"/>
      <c r="G145" s="13"/>
      <c r="H145" s="16"/>
      <c r="I145" s="16"/>
      <c r="J145" s="13"/>
      <c r="K145" s="13"/>
      <c r="L145" s="16"/>
      <c r="M145" s="16"/>
      <c r="N145" s="16"/>
      <c r="O145" s="16"/>
      <c r="P145" s="16"/>
      <c r="Q145" s="16"/>
      <c r="R145" s="16"/>
      <c r="S145" s="16"/>
    </row>
    <row r="146" spans="1:19" ht="15.75" customHeight="1">
      <c r="A146" s="13"/>
      <c r="B146" s="13"/>
      <c r="C146" s="13"/>
      <c r="D146" s="13"/>
      <c r="E146" s="13"/>
      <c r="F146" s="22"/>
      <c r="G146" s="13"/>
      <c r="H146" s="16"/>
      <c r="I146" s="16"/>
      <c r="J146" s="13"/>
      <c r="K146" s="13"/>
      <c r="L146" s="16"/>
      <c r="M146" s="16"/>
      <c r="N146" s="16"/>
      <c r="O146" s="16"/>
      <c r="P146" s="16"/>
      <c r="Q146" s="16"/>
      <c r="R146" s="16"/>
      <c r="S146" s="16"/>
    </row>
    <row r="147" spans="1:19" ht="15.75" customHeight="1">
      <c r="A147" s="13"/>
      <c r="B147" s="13"/>
      <c r="C147" s="13"/>
      <c r="D147" s="13"/>
      <c r="E147" s="13"/>
      <c r="F147" s="22"/>
      <c r="G147" s="13"/>
      <c r="H147" s="16"/>
      <c r="I147" s="16"/>
      <c r="J147" s="13"/>
      <c r="K147" s="13"/>
      <c r="L147" s="16"/>
      <c r="M147" s="16"/>
      <c r="N147" s="16"/>
      <c r="O147" s="16"/>
      <c r="P147" s="16"/>
      <c r="Q147" s="16"/>
      <c r="R147" s="16"/>
      <c r="S147" s="16"/>
    </row>
    <row r="148" spans="1:19" ht="15.75" customHeight="1">
      <c r="A148" s="13"/>
      <c r="B148" s="13"/>
      <c r="C148" s="13"/>
      <c r="D148" s="13"/>
      <c r="E148" s="13"/>
      <c r="F148" s="22"/>
      <c r="G148" s="13"/>
      <c r="H148" s="16"/>
      <c r="I148" s="16"/>
      <c r="J148" s="13"/>
      <c r="K148" s="13"/>
      <c r="L148" s="16"/>
      <c r="M148" s="16"/>
      <c r="N148" s="16"/>
      <c r="O148" s="16"/>
      <c r="P148" s="16"/>
      <c r="Q148" s="16"/>
      <c r="R148" s="16"/>
      <c r="S148" s="16"/>
    </row>
    <row r="149" spans="1:19" ht="15.75" customHeight="1">
      <c r="A149" s="13"/>
      <c r="B149" s="13"/>
      <c r="C149" s="13"/>
      <c r="D149" s="13"/>
      <c r="E149" s="13"/>
      <c r="F149" s="22"/>
      <c r="G149" s="13"/>
      <c r="H149" s="16"/>
      <c r="I149" s="16"/>
      <c r="J149" s="13"/>
      <c r="K149" s="13"/>
      <c r="L149" s="16"/>
      <c r="M149" s="16"/>
      <c r="N149" s="16"/>
      <c r="O149" s="16"/>
      <c r="P149" s="16"/>
      <c r="Q149" s="16"/>
      <c r="R149" s="16"/>
      <c r="S149" s="16"/>
    </row>
    <row r="150" spans="1:19" ht="15.75" customHeight="1">
      <c r="A150" s="13"/>
      <c r="B150" s="13"/>
      <c r="C150" s="13"/>
      <c r="D150" s="13"/>
      <c r="E150" s="13"/>
      <c r="F150" s="22"/>
      <c r="G150" s="13"/>
      <c r="H150" s="16"/>
      <c r="I150" s="16"/>
      <c r="J150" s="13"/>
      <c r="K150" s="13"/>
      <c r="L150" s="16"/>
      <c r="M150" s="16"/>
      <c r="N150" s="16"/>
      <c r="O150" s="16"/>
      <c r="P150" s="16"/>
      <c r="Q150" s="16"/>
      <c r="R150" s="16"/>
      <c r="S150" s="16"/>
    </row>
    <row r="151" spans="1:19" ht="15.75" customHeight="1">
      <c r="A151" s="13"/>
      <c r="B151" s="13"/>
      <c r="C151" s="13"/>
      <c r="D151" s="13"/>
      <c r="E151" s="13"/>
      <c r="F151" s="22"/>
      <c r="G151" s="13"/>
      <c r="H151" s="16"/>
      <c r="I151" s="16"/>
      <c r="J151" s="13"/>
      <c r="K151" s="13"/>
      <c r="L151" s="16"/>
      <c r="M151" s="16"/>
      <c r="N151" s="16"/>
      <c r="O151" s="16"/>
      <c r="P151" s="16"/>
      <c r="Q151" s="16"/>
      <c r="R151" s="16"/>
      <c r="S151" s="16"/>
    </row>
    <row r="152" spans="1:19" ht="15.75" customHeight="1">
      <c r="A152" s="13"/>
      <c r="B152" s="13"/>
      <c r="C152" s="13"/>
      <c r="D152" s="13"/>
      <c r="E152" s="13"/>
      <c r="F152" s="22"/>
      <c r="G152" s="13"/>
      <c r="H152" s="16"/>
      <c r="I152" s="16"/>
      <c r="J152" s="13"/>
      <c r="K152" s="13"/>
      <c r="L152" s="16"/>
      <c r="M152" s="16"/>
      <c r="N152" s="16"/>
      <c r="O152" s="16"/>
      <c r="P152" s="16"/>
      <c r="Q152" s="16"/>
      <c r="R152" s="16"/>
      <c r="S152" s="16"/>
    </row>
    <row r="153" spans="1:19" ht="15.75" customHeight="1">
      <c r="A153" s="13"/>
      <c r="B153" s="13"/>
      <c r="C153" s="13"/>
      <c r="D153" s="13"/>
      <c r="E153" s="11"/>
      <c r="F153" s="23"/>
      <c r="G153" s="13"/>
      <c r="H153" s="16"/>
      <c r="I153" s="16"/>
      <c r="J153" s="13"/>
      <c r="K153" s="13"/>
      <c r="L153" s="16"/>
      <c r="M153" s="16"/>
      <c r="N153" s="16"/>
      <c r="O153" s="16"/>
      <c r="P153" s="16"/>
      <c r="Q153" s="16"/>
      <c r="R153" s="16"/>
      <c r="S153" s="16"/>
    </row>
    <row r="154" spans="1:19" ht="15.75" customHeight="1">
      <c r="A154" s="13"/>
      <c r="B154" s="13"/>
      <c r="C154" s="13"/>
      <c r="D154" s="13"/>
      <c r="E154" s="11"/>
      <c r="F154" s="23"/>
      <c r="G154" s="13"/>
      <c r="H154" s="16"/>
      <c r="I154" s="16"/>
      <c r="J154" s="13"/>
      <c r="K154" s="13"/>
      <c r="L154" s="16"/>
      <c r="M154" s="16"/>
      <c r="N154" s="16"/>
      <c r="O154" s="16"/>
      <c r="P154" s="16"/>
      <c r="Q154" s="16"/>
      <c r="R154" s="16"/>
      <c r="S154" s="16"/>
    </row>
    <row r="155" spans="1:19" ht="15.75" customHeight="1">
      <c r="A155" s="13"/>
      <c r="B155" s="13"/>
      <c r="C155" s="13"/>
      <c r="D155" s="13"/>
      <c r="E155" s="11"/>
      <c r="F155" s="23"/>
      <c r="G155" s="13"/>
      <c r="H155" s="16"/>
      <c r="I155" s="16"/>
      <c r="J155" s="13"/>
      <c r="K155" s="13"/>
      <c r="L155" s="16"/>
      <c r="M155" s="16"/>
      <c r="N155" s="16"/>
      <c r="O155" s="16"/>
      <c r="P155" s="16"/>
      <c r="Q155" s="16"/>
      <c r="R155" s="16"/>
      <c r="S155" s="16"/>
    </row>
    <row r="156" spans="1:19" ht="15.75" customHeight="1">
      <c r="A156" s="13"/>
      <c r="B156" s="13"/>
      <c r="C156" s="13"/>
      <c r="D156" s="13"/>
      <c r="E156" s="11"/>
      <c r="F156" s="23"/>
      <c r="G156" s="13"/>
      <c r="H156" s="16"/>
      <c r="I156" s="16"/>
      <c r="J156" s="13"/>
      <c r="K156" s="13"/>
      <c r="L156" s="16"/>
      <c r="M156" s="16"/>
      <c r="N156" s="16"/>
      <c r="O156" s="16"/>
      <c r="P156" s="16"/>
      <c r="Q156" s="16"/>
      <c r="R156" s="16"/>
      <c r="S156" s="16"/>
    </row>
    <row r="157" spans="1:19" ht="15.75" customHeight="1">
      <c r="A157" s="13"/>
      <c r="B157" s="13"/>
      <c r="C157" s="13"/>
      <c r="D157" s="13"/>
      <c r="E157" s="11"/>
      <c r="F157" s="23"/>
      <c r="G157" s="13"/>
      <c r="H157" s="16"/>
      <c r="I157" s="16"/>
      <c r="J157" s="13"/>
      <c r="K157" s="13"/>
      <c r="L157" s="16"/>
      <c r="M157" s="16"/>
      <c r="N157" s="16"/>
      <c r="O157" s="16"/>
      <c r="P157" s="16"/>
      <c r="Q157" s="16"/>
      <c r="R157" s="16"/>
      <c r="S157" s="16"/>
    </row>
    <row r="158" spans="1:19" ht="15.75" customHeight="1">
      <c r="A158" s="13"/>
      <c r="B158" s="13"/>
      <c r="C158" s="13"/>
      <c r="D158" s="13"/>
      <c r="E158" s="11"/>
      <c r="F158" s="23"/>
      <c r="G158" s="13"/>
      <c r="H158" s="16"/>
      <c r="I158" s="16"/>
      <c r="J158" s="13"/>
      <c r="K158" s="13"/>
      <c r="L158" s="16"/>
      <c r="M158" s="16"/>
      <c r="N158" s="16"/>
      <c r="O158" s="16"/>
      <c r="P158" s="16"/>
      <c r="Q158" s="16"/>
      <c r="R158" s="16"/>
      <c r="S158" s="16"/>
    </row>
    <row r="159" spans="1:19" ht="15.75" customHeight="1">
      <c r="A159" s="13"/>
      <c r="B159" s="13"/>
      <c r="C159" s="13"/>
      <c r="D159" s="13"/>
      <c r="E159" s="11"/>
      <c r="F159" s="23"/>
      <c r="G159" s="13"/>
      <c r="H159" s="16"/>
      <c r="I159" s="16"/>
      <c r="J159" s="13"/>
      <c r="K159" s="13"/>
      <c r="L159" s="16"/>
      <c r="M159" s="16"/>
      <c r="N159" s="16"/>
      <c r="O159" s="16"/>
      <c r="P159" s="16"/>
      <c r="Q159" s="16"/>
      <c r="R159" s="16"/>
      <c r="S159" s="16"/>
    </row>
    <row r="160" spans="1:19" ht="15.75" customHeight="1">
      <c r="A160" s="13"/>
      <c r="B160" s="13"/>
      <c r="C160" s="13"/>
      <c r="D160" s="13"/>
      <c r="E160" s="11"/>
      <c r="F160" s="23"/>
      <c r="G160" s="13"/>
      <c r="H160" s="16"/>
      <c r="I160" s="16"/>
      <c r="J160" s="13"/>
      <c r="K160" s="13"/>
      <c r="L160" s="16"/>
      <c r="M160" s="16"/>
      <c r="N160" s="16"/>
      <c r="O160" s="16"/>
      <c r="P160" s="16"/>
      <c r="Q160" s="16"/>
      <c r="R160" s="16"/>
      <c r="S160" s="16"/>
    </row>
    <row r="161" spans="1:19" ht="15.75" customHeight="1">
      <c r="A161" s="13"/>
      <c r="B161" s="13"/>
      <c r="C161" s="13"/>
      <c r="D161" s="13"/>
      <c r="E161" s="11"/>
      <c r="F161" s="23"/>
      <c r="G161" s="13"/>
      <c r="H161" s="16"/>
      <c r="I161" s="16"/>
      <c r="J161" s="13"/>
      <c r="K161" s="13"/>
      <c r="L161" s="16"/>
      <c r="M161" s="16"/>
      <c r="N161" s="16"/>
      <c r="O161" s="16"/>
      <c r="P161" s="16"/>
      <c r="Q161" s="16"/>
      <c r="R161" s="16"/>
      <c r="S161" s="16"/>
    </row>
    <row r="162" spans="1:19" ht="15.75" customHeight="1">
      <c r="A162" s="13"/>
      <c r="B162" s="13"/>
      <c r="C162" s="13"/>
      <c r="D162" s="13"/>
      <c r="E162" s="11"/>
      <c r="F162" s="23"/>
      <c r="G162" s="13"/>
      <c r="H162" s="16"/>
      <c r="I162" s="16"/>
      <c r="J162" s="13"/>
      <c r="K162" s="13"/>
      <c r="L162" s="16"/>
      <c r="M162" s="16"/>
      <c r="N162" s="16"/>
      <c r="O162" s="16"/>
      <c r="P162" s="16"/>
      <c r="Q162" s="16"/>
      <c r="R162" s="16"/>
      <c r="S162" s="16"/>
    </row>
    <row r="163" spans="1:19" ht="15.75" customHeight="1">
      <c r="A163" s="13"/>
      <c r="B163" s="13"/>
      <c r="C163" s="13"/>
      <c r="D163" s="13"/>
      <c r="E163" s="11"/>
      <c r="F163" s="23"/>
      <c r="G163" s="13"/>
      <c r="H163" s="16"/>
      <c r="I163" s="16"/>
      <c r="J163" s="13"/>
      <c r="K163" s="13"/>
      <c r="L163" s="16"/>
      <c r="M163" s="16"/>
      <c r="N163" s="16"/>
      <c r="O163" s="16"/>
      <c r="P163" s="16"/>
      <c r="Q163" s="16"/>
      <c r="R163" s="16"/>
      <c r="S163" s="16"/>
    </row>
    <row r="164" spans="1:19" ht="15.75" customHeight="1">
      <c r="A164" s="13"/>
      <c r="B164" s="13"/>
      <c r="C164" s="13"/>
      <c r="D164" s="13"/>
      <c r="E164" s="11"/>
      <c r="F164" s="23"/>
      <c r="G164" s="13"/>
      <c r="H164" s="16"/>
      <c r="I164" s="16"/>
      <c r="J164" s="13"/>
      <c r="K164" s="13"/>
      <c r="L164" s="16"/>
      <c r="M164" s="16"/>
      <c r="N164" s="16"/>
      <c r="O164" s="16"/>
      <c r="P164" s="16"/>
      <c r="Q164" s="16"/>
      <c r="R164" s="16"/>
      <c r="S164" s="16"/>
    </row>
    <row r="165" spans="1:19" ht="15.75" customHeight="1">
      <c r="A165" s="13"/>
      <c r="B165" s="13"/>
      <c r="C165" s="13"/>
      <c r="D165" s="13"/>
      <c r="E165" s="11"/>
      <c r="F165" s="23"/>
      <c r="G165" s="13"/>
      <c r="H165" s="16"/>
      <c r="I165" s="16"/>
      <c r="J165" s="13"/>
      <c r="K165" s="13"/>
      <c r="L165" s="16"/>
      <c r="M165" s="16"/>
      <c r="N165" s="16"/>
      <c r="O165" s="16"/>
      <c r="P165" s="16"/>
      <c r="Q165" s="16"/>
      <c r="R165" s="16"/>
      <c r="S165" s="16"/>
    </row>
    <row r="166" spans="1:19" ht="15.75" customHeight="1">
      <c r="A166" s="13"/>
      <c r="B166" s="13"/>
      <c r="C166" s="13"/>
      <c r="D166" s="13"/>
      <c r="E166" s="11"/>
      <c r="F166" s="23"/>
      <c r="G166" s="13"/>
      <c r="H166" s="16"/>
      <c r="I166" s="16"/>
      <c r="J166" s="13"/>
      <c r="K166" s="13"/>
      <c r="L166" s="16"/>
      <c r="M166" s="16"/>
      <c r="N166" s="16"/>
      <c r="O166" s="16"/>
      <c r="P166" s="16"/>
      <c r="Q166" s="16"/>
      <c r="R166" s="16"/>
      <c r="S166" s="16"/>
    </row>
    <row r="167" spans="1:19" ht="15.75" customHeight="1">
      <c r="A167" s="13"/>
      <c r="B167" s="13"/>
      <c r="C167" s="13"/>
      <c r="D167" s="13"/>
      <c r="E167" s="11"/>
      <c r="F167" s="23"/>
      <c r="G167" s="13"/>
      <c r="H167" s="16"/>
      <c r="I167" s="16"/>
      <c r="J167" s="13"/>
      <c r="K167" s="13"/>
      <c r="L167" s="16"/>
      <c r="M167" s="16"/>
      <c r="N167" s="16"/>
      <c r="O167" s="16"/>
      <c r="P167" s="16"/>
      <c r="Q167" s="16"/>
      <c r="R167" s="16"/>
      <c r="S167" s="16"/>
    </row>
    <row r="168" spans="1:19" ht="15.75" customHeight="1">
      <c r="A168" s="13"/>
      <c r="B168" s="13"/>
      <c r="C168" s="13"/>
      <c r="D168" s="13"/>
      <c r="E168" s="11"/>
      <c r="F168" s="23"/>
      <c r="G168" s="13"/>
      <c r="H168" s="16"/>
      <c r="I168" s="16"/>
      <c r="J168" s="13"/>
      <c r="K168" s="13"/>
      <c r="L168" s="16"/>
      <c r="M168" s="16"/>
      <c r="N168" s="16"/>
      <c r="O168" s="16"/>
      <c r="P168" s="16"/>
      <c r="Q168" s="16"/>
      <c r="R168" s="16"/>
      <c r="S168" s="16"/>
    </row>
    <row r="169" spans="1:19" ht="15.75" customHeight="1">
      <c r="A169" s="13"/>
      <c r="B169" s="13"/>
      <c r="C169" s="13"/>
      <c r="D169" s="13"/>
      <c r="E169" s="11"/>
      <c r="F169" s="23"/>
      <c r="G169" s="13"/>
      <c r="H169" s="16"/>
      <c r="I169" s="16"/>
      <c r="J169" s="13"/>
      <c r="K169" s="13"/>
      <c r="L169" s="16"/>
      <c r="M169" s="16"/>
      <c r="N169" s="16"/>
      <c r="O169" s="16"/>
      <c r="P169" s="16"/>
      <c r="Q169" s="16"/>
      <c r="R169" s="16"/>
      <c r="S169" s="16"/>
    </row>
    <row r="170" spans="1:19" ht="15.75" customHeight="1">
      <c r="A170" s="13"/>
      <c r="B170" s="13"/>
      <c r="C170" s="13"/>
      <c r="D170" s="13"/>
      <c r="E170" s="11"/>
      <c r="F170" s="23"/>
      <c r="G170" s="13"/>
      <c r="H170" s="16"/>
      <c r="I170" s="16"/>
      <c r="J170" s="13"/>
      <c r="K170" s="13"/>
      <c r="L170" s="16"/>
      <c r="M170" s="16"/>
      <c r="N170" s="16"/>
      <c r="O170" s="16"/>
      <c r="P170" s="16"/>
      <c r="Q170" s="16"/>
      <c r="R170" s="16"/>
      <c r="S170" s="16"/>
    </row>
    <row r="171" spans="1:19" ht="15.75" customHeight="1">
      <c r="A171" s="13"/>
      <c r="B171" s="13"/>
      <c r="C171" s="13"/>
      <c r="D171" s="13"/>
      <c r="E171" s="11"/>
      <c r="F171" s="23"/>
      <c r="G171" s="13"/>
      <c r="H171" s="16"/>
      <c r="I171" s="16"/>
      <c r="J171" s="13"/>
      <c r="K171" s="13"/>
      <c r="L171" s="16"/>
      <c r="M171" s="16"/>
      <c r="N171" s="16"/>
      <c r="O171" s="16"/>
      <c r="P171" s="16"/>
      <c r="Q171" s="16"/>
      <c r="R171" s="16"/>
      <c r="S171" s="16"/>
    </row>
    <row r="172" spans="1:19" ht="15.75" customHeight="1">
      <c r="A172" s="13"/>
      <c r="B172" s="13"/>
      <c r="C172" s="13"/>
      <c r="D172" s="13"/>
      <c r="E172" s="11"/>
      <c r="F172" s="23"/>
      <c r="G172" s="13"/>
      <c r="H172" s="16"/>
      <c r="I172" s="16"/>
      <c r="J172" s="13"/>
      <c r="K172" s="13"/>
      <c r="L172" s="16"/>
      <c r="M172" s="16"/>
      <c r="N172" s="16"/>
      <c r="O172" s="16"/>
      <c r="P172" s="16"/>
      <c r="Q172" s="16"/>
      <c r="R172" s="16"/>
      <c r="S172" s="16"/>
    </row>
    <row r="173" spans="1:19" ht="15.75" customHeight="1">
      <c r="A173" s="13"/>
      <c r="B173" s="13"/>
      <c r="C173" s="13"/>
      <c r="D173" s="13"/>
      <c r="E173" s="11"/>
      <c r="F173" s="23"/>
      <c r="G173" s="13"/>
      <c r="H173" s="16"/>
      <c r="I173" s="16"/>
      <c r="J173" s="13"/>
      <c r="K173" s="13"/>
      <c r="L173" s="16"/>
      <c r="M173" s="16"/>
      <c r="N173" s="16"/>
      <c r="O173" s="16"/>
      <c r="P173" s="16"/>
      <c r="Q173" s="16"/>
      <c r="R173" s="16"/>
      <c r="S173" s="16"/>
    </row>
    <row r="174" spans="1:19" ht="15.75" customHeight="1">
      <c r="A174" s="13"/>
      <c r="B174" s="13"/>
      <c r="C174" s="13"/>
      <c r="D174" s="13"/>
      <c r="E174" s="11"/>
      <c r="F174" s="23"/>
      <c r="G174" s="13"/>
      <c r="H174" s="16"/>
      <c r="I174" s="16"/>
      <c r="J174" s="13"/>
      <c r="K174" s="13"/>
      <c r="L174" s="16"/>
      <c r="M174" s="16"/>
      <c r="N174" s="16"/>
      <c r="O174" s="16"/>
      <c r="P174" s="16"/>
      <c r="Q174" s="16"/>
      <c r="R174" s="16"/>
      <c r="S174" s="16"/>
    </row>
    <row r="175" spans="1:19" ht="15.75" customHeight="1">
      <c r="A175" s="13"/>
      <c r="B175" s="13"/>
      <c r="C175" s="13"/>
      <c r="D175" s="13"/>
      <c r="E175" s="11"/>
      <c r="F175" s="23"/>
      <c r="G175" s="13"/>
      <c r="H175" s="16"/>
      <c r="I175" s="16"/>
      <c r="J175" s="13"/>
      <c r="K175" s="13"/>
      <c r="L175" s="16"/>
      <c r="M175" s="16"/>
      <c r="N175" s="16"/>
      <c r="O175" s="16"/>
      <c r="P175" s="16"/>
      <c r="Q175" s="16"/>
      <c r="R175" s="16"/>
      <c r="S175" s="16"/>
    </row>
    <row r="176" spans="1:19" ht="15.75" customHeight="1">
      <c r="A176" s="13"/>
      <c r="B176" s="13"/>
      <c r="C176" s="13"/>
      <c r="D176" s="13"/>
      <c r="E176" s="13"/>
      <c r="F176" s="22"/>
      <c r="G176" s="13"/>
      <c r="H176" s="16"/>
      <c r="I176" s="16"/>
      <c r="J176" s="13"/>
      <c r="K176" s="13"/>
      <c r="L176" s="24"/>
      <c r="M176" s="24"/>
      <c r="N176" s="24"/>
      <c r="O176" s="24"/>
      <c r="P176" s="24"/>
      <c r="Q176" s="24"/>
      <c r="R176" s="24"/>
      <c r="S176" s="24"/>
    </row>
    <row r="177" spans="1:19" ht="15.75" customHeight="1">
      <c r="A177" s="13"/>
      <c r="B177" s="13"/>
      <c r="C177" s="13"/>
      <c r="D177" s="13"/>
      <c r="E177" s="11"/>
      <c r="F177" s="23"/>
      <c r="G177" s="13"/>
      <c r="H177" s="16"/>
      <c r="I177" s="16"/>
      <c r="J177" s="13"/>
      <c r="K177" s="13"/>
      <c r="L177" s="16"/>
      <c r="M177" s="16"/>
      <c r="N177" s="16"/>
      <c r="O177" s="16"/>
      <c r="P177" s="16"/>
      <c r="Q177" s="16"/>
      <c r="R177" s="16"/>
      <c r="S177" s="16"/>
    </row>
    <row r="178" spans="1:19" ht="15.75" customHeight="1">
      <c r="A178" s="13"/>
      <c r="B178" s="13"/>
      <c r="C178" s="13"/>
      <c r="D178" s="13"/>
      <c r="E178" s="11"/>
      <c r="F178" s="23"/>
      <c r="G178" s="13"/>
      <c r="H178" s="16"/>
      <c r="I178" s="16"/>
      <c r="J178" s="13"/>
      <c r="K178" s="13"/>
      <c r="L178" s="16"/>
      <c r="M178" s="16"/>
      <c r="N178" s="16"/>
      <c r="O178" s="16"/>
      <c r="P178" s="16"/>
      <c r="Q178" s="16"/>
      <c r="R178" s="16"/>
      <c r="S178" s="16"/>
    </row>
    <row r="179" spans="1:19" ht="15.75" customHeight="1">
      <c r="A179" s="13"/>
      <c r="B179" s="13"/>
      <c r="C179" s="13"/>
      <c r="D179" s="13"/>
      <c r="E179" s="11"/>
      <c r="F179" s="23"/>
      <c r="G179" s="13"/>
      <c r="H179" s="16"/>
      <c r="I179" s="16"/>
      <c r="J179" s="13"/>
      <c r="K179" s="13"/>
      <c r="L179" s="24"/>
      <c r="M179" s="24"/>
      <c r="N179" s="24"/>
      <c r="O179" s="24"/>
      <c r="P179" s="24"/>
      <c r="Q179" s="24"/>
      <c r="R179" s="24"/>
      <c r="S179" s="24"/>
    </row>
    <row r="180" spans="1:19" ht="15.75" customHeight="1">
      <c r="A180" s="13"/>
      <c r="B180" s="13"/>
      <c r="C180" s="13"/>
      <c r="D180" s="13"/>
      <c r="E180" s="11"/>
      <c r="F180" s="23"/>
      <c r="G180" s="13"/>
      <c r="H180" s="16"/>
      <c r="I180" s="16"/>
      <c r="J180" s="13"/>
      <c r="K180" s="13"/>
      <c r="L180" s="16"/>
      <c r="M180" s="16"/>
      <c r="N180" s="16"/>
      <c r="O180" s="16"/>
      <c r="P180" s="16"/>
      <c r="Q180" s="16"/>
      <c r="R180" s="16"/>
      <c r="S180" s="16"/>
    </row>
    <row r="181" spans="1:19" ht="15.75" customHeight="1">
      <c r="A181" s="13"/>
      <c r="B181" s="13"/>
      <c r="C181" s="13"/>
      <c r="D181" s="13"/>
      <c r="E181" s="11"/>
      <c r="F181" s="23"/>
      <c r="G181" s="13"/>
      <c r="H181" s="16"/>
      <c r="I181" s="16"/>
      <c r="J181" s="13"/>
      <c r="K181" s="13"/>
      <c r="L181" s="16"/>
      <c r="M181" s="16"/>
      <c r="N181" s="16"/>
      <c r="O181" s="16"/>
      <c r="P181" s="16"/>
      <c r="Q181" s="16"/>
      <c r="R181" s="16"/>
      <c r="S181" s="16"/>
    </row>
    <row r="182" spans="1:19" ht="15.75" customHeight="1">
      <c r="A182" s="13"/>
      <c r="B182" s="13"/>
      <c r="C182" s="13"/>
      <c r="D182" s="13"/>
      <c r="E182" s="11"/>
      <c r="F182" s="23"/>
      <c r="G182" s="13"/>
      <c r="H182" s="16"/>
      <c r="I182" s="16"/>
      <c r="J182" s="13"/>
      <c r="K182" s="13"/>
      <c r="L182" s="16"/>
      <c r="M182" s="16"/>
      <c r="N182" s="16"/>
      <c r="O182" s="16"/>
      <c r="P182" s="16"/>
      <c r="Q182" s="16"/>
      <c r="R182" s="16"/>
      <c r="S182" s="16"/>
    </row>
    <row r="183" spans="1:19" ht="15.75" customHeight="1">
      <c r="A183" s="11"/>
      <c r="B183" s="11"/>
      <c r="C183" s="11"/>
      <c r="D183" s="11"/>
      <c r="E183" s="11"/>
      <c r="F183" s="23"/>
      <c r="G183" s="13"/>
      <c r="H183" s="16"/>
      <c r="I183" s="16"/>
      <c r="J183" s="13"/>
      <c r="K183" s="13"/>
      <c r="L183" s="16"/>
      <c r="M183" s="16"/>
      <c r="N183" s="16"/>
      <c r="O183" s="16"/>
      <c r="P183" s="16"/>
      <c r="Q183" s="16"/>
      <c r="R183" s="16"/>
      <c r="S183" s="16"/>
    </row>
    <row r="184" spans="1:19" ht="15.75" customHeight="1">
      <c r="A184" s="13"/>
      <c r="B184" s="13"/>
      <c r="C184" s="13"/>
      <c r="D184" s="13"/>
      <c r="E184" s="11"/>
      <c r="F184" s="23"/>
      <c r="G184" s="13"/>
      <c r="H184" s="16"/>
      <c r="I184" s="16"/>
      <c r="J184" s="13"/>
      <c r="K184" s="13"/>
      <c r="L184" s="16"/>
      <c r="M184" s="16"/>
      <c r="N184" s="16"/>
      <c r="O184" s="16"/>
      <c r="P184" s="16"/>
      <c r="Q184" s="16"/>
      <c r="R184" s="16"/>
      <c r="S184" s="16"/>
    </row>
    <row r="185" spans="1:19" ht="15.75" customHeight="1">
      <c r="A185" s="13"/>
      <c r="B185" s="13"/>
      <c r="C185" s="13"/>
      <c r="D185" s="13"/>
      <c r="E185" s="11"/>
      <c r="F185" s="23"/>
      <c r="G185" s="13"/>
      <c r="H185" s="16"/>
      <c r="I185" s="16"/>
      <c r="J185" s="13"/>
      <c r="K185" s="13"/>
      <c r="L185" s="16"/>
      <c r="M185" s="16"/>
      <c r="N185" s="16"/>
      <c r="O185" s="16"/>
      <c r="P185" s="16"/>
      <c r="Q185" s="16"/>
      <c r="R185" s="16"/>
      <c r="S185" s="16"/>
    </row>
    <row r="186" spans="1:19" ht="15.75" customHeight="1">
      <c r="A186" s="11"/>
      <c r="B186" s="11"/>
      <c r="C186" s="11"/>
      <c r="D186" s="11"/>
      <c r="E186" s="11"/>
      <c r="F186" s="23"/>
      <c r="G186" s="13"/>
      <c r="H186" s="16"/>
      <c r="I186" s="16"/>
      <c r="J186" s="13"/>
      <c r="K186" s="13"/>
      <c r="L186" s="16"/>
      <c r="M186" s="16"/>
      <c r="N186" s="16"/>
      <c r="O186" s="16"/>
      <c r="P186" s="16"/>
      <c r="Q186" s="16"/>
      <c r="R186" s="16"/>
      <c r="S186" s="16"/>
    </row>
    <row r="187" spans="1:19" ht="15.75" customHeight="1">
      <c r="A187" s="13"/>
      <c r="B187" s="13"/>
      <c r="C187" s="13"/>
      <c r="D187" s="13"/>
      <c r="E187" s="11"/>
      <c r="F187" s="23"/>
      <c r="G187" s="13"/>
      <c r="H187" s="16"/>
      <c r="I187" s="16"/>
      <c r="J187" s="13"/>
      <c r="K187" s="13"/>
      <c r="L187" s="16"/>
      <c r="M187" s="16"/>
      <c r="N187" s="16"/>
      <c r="O187" s="16"/>
      <c r="P187" s="16"/>
      <c r="Q187" s="16"/>
      <c r="R187" s="16"/>
      <c r="S187" s="16"/>
    </row>
    <row r="188" spans="1:19" ht="15.75" customHeight="1">
      <c r="A188" s="13"/>
      <c r="B188" s="13"/>
      <c r="C188" s="13"/>
      <c r="D188" s="13"/>
      <c r="E188" s="11"/>
      <c r="F188" s="23"/>
      <c r="G188" s="13"/>
      <c r="H188" s="16"/>
      <c r="I188" s="16"/>
      <c r="J188" s="13"/>
      <c r="K188" s="13"/>
      <c r="L188" s="16"/>
      <c r="M188" s="16"/>
      <c r="N188" s="16"/>
      <c r="O188" s="16"/>
      <c r="P188" s="16"/>
      <c r="Q188" s="16"/>
      <c r="R188" s="16"/>
      <c r="S188" s="16"/>
    </row>
    <row r="189" spans="1:19" ht="15.75" customHeight="1">
      <c r="A189" s="11"/>
      <c r="B189" s="11"/>
      <c r="C189" s="11"/>
      <c r="D189" s="11"/>
      <c r="E189" s="11"/>
      <c r="F189" s="23"/>
      <c r="G189" s="13"/>
      <c r="H189" s="16"/>
      <c r="I189" s="16"/>
      <c r="J189" s="13"/>
      <c r="K189" s="13"/>
      <c r="L189" s="24"/>
      <c r="M189" s="24"/>
      <c r="N189" s="24"/>
      <c r="O189" s="24"/>
      <c r="P189" s="24"/>
      <c r="Q189" s="24"/>
      <c r="R189" s="24"/>
      <c r="S189" s="24"/>
    </row>
    <row r="190" spans="1:19" ht="15.75" customHeight="1">
      <c r="A190" s="13"/>
      <c r="B190" s="13"/>
      <c r="C190" s="13"/>
      <c r="D190" s="13"/>
      <c r="E190" s="11"/>
      <c r="F190" s="23"/>
      <c r="G190" s="13"/>
      <c r="H190" s="16"/>
      <c r="I190" s="16"/>
      <c r="J190" s="13"/>
      <c r="K190" s="13"/>
      <c r="L190" s="16"/>
      <c r="M190" s="16"/>
      <c r="N190" s="16"/>
      <c r="O190" s="16"/>
      <c r="P190" s="16"/>
      <c r="Q190" s="16"/>
      <c r="R190" s="16"/>
      <c r="S190" s="16"/>
    </row>
    <row r="191" spans="1:19" ht="15.75" customHeight="1">
      <c r="A191" s="13"/>
      <c r="B191" s="13"/>
      <c r="C191" s="13"/>
      <c r="D191" s="13"/>
      <c r="E191" s="11"/>
      <c r="F191" s="23"/>
      <c r="G191" s="13"/>
      <c r="H191" s="16"/>
      <c r="I191" s="16"/>
      <c r="J191" s="13"/>
      <c r="K191" s="13"/>
      <c r="L191" s="16"/>
      <c r="M191" s="16"/>
      <c r="N191" s="16"/>
      <c r="O191" s="16"/>
      <c r="P191" s="16"/>
      <c r="Q191" s="16"/>
      <c r="R191" s="16"/>
      <c r="S191" s="16"/>
    </row>
    <row r="192" spans="1:19" ht="15.75" customHeight="1">
      <c r="A192" s="11"/>
      <c r="B192" s="11"/>
      <c r="C192" s="11"/>
      <c r="D192" s="11"/>
      <c r="E192" s="11"/>
      <c r="F192" s="23"/>
      <c r="G192" s="13"/>
      <c r="H192" s="16"/>
      <c r="I192" s="16"/>
      <c r="J192" s="13"/>
      <c r="K192" s="13"/>
      <c r="L192" s="16"/>
      <c r="M192" s="16"/>
      <c r="N192" s="16"/>
      <c r="O192" s="16"/>
      <c r="P192" s="16"/>
      <c r="Q192" s="16"/>
      <c r="R192" s="16"/>
      <c r="S192" s="16"/>
    </row>
    <row r="193" spans="1:19" ht="15.75" customHeight="1">
      <c r="A193" s="13"/>
      <c r="B193" s="13"/>
      <c r="C193" s="13"/>
      <c r="D193" s="13"/>
      <c r="E193" s="11"/>
      <c r="F193" s="23"/>
      <c r="G193" s="13"/>
      <c r="H193" s="16"/>
      <c r="I193" s="16"/>
      <c r="J193" s="13"/>
      <c r="K193" s="13"/>
      <c r="L193" s="16"/>
      <c r="M193" s="16"/>
      <c r="N193" s="16"/>
      <c r="O193" s="16"/>
      <c r="P193" s="16"/>
      <c r="Q193" s="16"/>
      <c r="R193" s="16"/>
      <c r="S193" s="16"/>
    </row>
    <row r="194" spans="1:19" ht="15.75" customHeight="1">
      <c r="A194" s="13"/>
      <c r="B194" s="13"/>
      <c r="C194" s="13"/>
      <c r="D194" s="13"/>
      <c r="E194" s="11"/>
      <c r="F194" s="23"/>
      <c r="G194" s="13"/>
      <c r="H194" s="16"/>
      <c r="I194" s="16"/>
      <c r="J194" s="13"/>
      <c r="K194" s="13"/>
      <c r="L194" s="16"/>
      <c r="M194" s="16"/>
      <c r="N194" s="16"/>
      <c r="O194" s="16"/>
      <c r="P194" s="16"/>
      <c r="Q194" s="16"/>
      <c r="R194" s="16"/>
      <c r="S194" s="16"/>
    </row>
    <row r="195" spans="1:19" ht="15.75" customHeight="1">
      <c r="A195" s="11"/>
      <c r="B195" s="11"/>
      <c r="C195" s="11"/>
      <c r="D195" s="11"/>
      <c r="E195" s="11"/>
      <c r="F195" s="23"/>
      <c r="G195" s="13"/>
      <c r="H195" s="16"/>
      <c r="I195" s="16"/>
      <c r="J195" s="13"/>
      <c r="K195" s="13"/>
      <c r="L195" s="16"/>
      <c r="M195" s="16"/>
      <c r="N195" s="16"/>
      <c r="O195" s="16"/>
      <c r="P195" s="16"/>
      <c r="Q195" s="16"/>
      <c r="R195" s="16"/>
      <c r="S195" s="16"/>
    </row>
    <row r="196" spans="1:19" ht="15.75" customHeight="1">
      <c r="A196" s="13"/>
      <c r="B196" s="13"/>
      <c r="C196" s="13"/>
      <c r="D196" s="13"/>
      <c r="E196" s="11"/>
      <c r="F196" s="23"/>
      <c r="G196" s="13"/>
      <c r="H196" s="16"/>
      <c r="I196" s="16"/>
      <c r="J196" s="13"/>
      <c r="K196" s="13"/>
      <c r="L196" s="16"/>
      <c r="M196" s="16"/>
      <c r="N196" s="16"/>
      <c r="O196" s="16"/>
      <c r="P196" s="16"/>
      <c r="Q196" s="16"/>
      <c r="R196" s="16"/>
      <c r="S196" s="16"/>
    </row>
    <row r="197" spans="1:19" ht="15.75" customHeight="1">
      <c r="A197" s="13"/>
      <c r="B197" s="13"/>
      <c r="C197" s="13"/>
      <c r="D197" s="13"/>
      <c r="E197" s="11"/>
      <c r="F197" s="23"/>
      <c r="G197" s="13"/>
      <c r="H197" s="16"/>
      <c r="I197" s="16"/>
      <c r="J197" s="13"/>
      <c r="K197" s="13"/>
      <c r="L197" s="16"/>
      <c r="M197" s="16"/>
      <c r="N197" s="16"/>
      <c r="O197" s="16"/>
      <c r="P197" s="16"/>
      <c r="Q197" s="16"/>
      <c r="R197" s="16"/>
      <c r="S197" s="16"/>
    </row>
    <row r="198" spans="1:19" ht="15.75" customHeight="1">
      <c r="A198" s="11"/>
      <c r="B198" s="11"/>
      <c r="C198" s="11"/>
      <c r="D198" s="11"/>
      <c r="E198" s="11"/>
      <c r="F198" s="23"/>
      <c r="G198" s="13"/>
      <c r="H198" s="16"/>
      <c r="I198" s="16"/>
      <c r="J198" s="13"/>
      <c r="K198" s="13"/>
      <c r="L198" s="16"/>
      <c r="M198" s="16"/>
      <c r="N198" s="16"/>
      <c r="O198" s="16"/>
      <c r="P198" s="16"/>
      <c r="Q198" s="16"/>
      <c r="R198" s="16"/>
      <c r="S198" s="16"/>
    </row>
    <row r="199" spans="1:19" ht="15.75" customHeight="1">
      <c r="A199" s="13"/>
      <c r="B199" s="13"/>
      <c r="C199" s="13"/>
      <c r="D199" s="13"/>
      <c r="E199" s="11"/>
      <c r="F199" s="23"/>
      <c r="G199" s="13"/>
      <c r="H199" s="16"/>
      <c r="I199" s="16"/>
      <c r="J199" s="13"/>
      <c r="K199" s="13"/>
      <c r="L199" s="16"/>
      <c r="M199" s="16"/>
      <c r="N199" s="16"/>
      <c r="O199" s="16"/>
      <c r="P199" s="16"/>
      <c r="Q199" s="16"/>
      <c r="R199" s="16"/>
      <c r="S199" s="16"/>
    </row>
    <row r="200" spans="1:19" ht="15.75" customHeight="1">
      <c r="A200" s="13"/>
      <c r="B200" s="13"/>
      <c r="C200" s="13"/>
      <c r="D200" s="13"/>
      <c r="E200" s="11"/>
      <c r="F200" s="23"/>
      <c r="G200" s="13"/>
      <c r="H200" s="16"/>
      <c r="I200" s="16"/>
      <c r="J200" s="13"/>
      <c r="K200" s="13"/>
      <c r="L200" s="16"/>
      <c r="M200" s="16"/>
      <c r="N200" s="16"/>
      <c r="O200" s="16"/>
      <c r="P200" s="16"/>
      <c r="Q200" s="16"/>
      <c r="R200" s="16"/>
      <c r="S200" s="16"/>
    </row>
    <row r="201" spans="1:19" ht="15.75" customHeight="1">
      <c r="A201" s="11"/>
      <c r="B201" s="11"/>
      <c r="C201" s="11"/>
      <c r="D201" s="11"/>
      <c r="E201" s="11"/>
      <c r="F201" s="23"/>
      <c r="G201" s="13"/>
      <c r="H201" s="16"/>
      <c r="I201" s="16"/>
      <c r="J201" s="13"/>
      <c r="K201" s="13"/>
      <c r="L201" s="16"/>
      <c r="M201" s="16"/>
      <c r="N201" s="16"/>
      <c r="O201" s="16"/>
      <c r="P201" s="16"/>
      <c r="Q201" s="16"/>
      <c r="R201" s="16"/>
      <c r="S201" s="16"/>
    </row>
    <row r="202" spans="1:19" ht="15.75" customHeight="1">
      <c r="A202" s="13"/>
      <c r="B202" s="13"/>
      <c r="C202" s="13"/>
      <c r="D202" s="13"/>
      <c r="E202" s="11"/>
      <c r="F202" s="23"/>
      <c r="G202" s="13"/>
      <c r="H202" s="16"/>
      <c r="I202" s="16"/>
      <c r="J202" s="13"/>
      <c r="K202" s="13"/>
      <c r="L202" s="16"/>
      <c r="M202" s="16"/>
      <c r="N202" s="16"/>
      <c r="O202" s="16"/>
      <c r="P202" s="16"/>
      <c r="Q202" s="16"/>
      <c r="R202" s="16"/>
      <c r="S202" s="16"/>
    </row>
    <row r="203" spans="1:19" ht="15.75" customHeight="1">
      <c r="A203" s="13"/>
      <c r="B203" s="13"/>
      <c r="C203" s="13"/>
      <c r="D203" s="13"/>
      <c r="E203" s="11"/>
      <c r="F203" s="23"/>
      <c r="G203" s="13"/>
      <c r="H203" s="16"/>
      <c r="I203" s="16"/>
      <c r="J203" s="13"/>
      <c r="K203" s="13"/>
      <c r="L203" s="16"/>
      <c r="M203" s="16"/>
      <c r="N203" s="16"/>
      <c r="O203" s="16"/>
      <c r="P203" s="16"/>
      <c r="Q203" s="16"/>
      <c r="R203" s="16"/>
      <c r="S203" s="16"/>
    </row>
    <row r="204" spans="1:19" ht="15.75" customHeight="1">
      <c r="A204" s="11"/>
      <c r="B204" s="11"/>
      <c r="C204" s="11"/>
      <c r="D204" s="11"/>
      <c r="E204" s="11"/>
      <c r="F204" s="23"/>
      <c r="G204" s="13"/>
      <c r="H204" s="16"/>
      <c r="I204" s="16"/>
      <c r="J204" s="13"/>
      <c r="K204" s="13"/>
      <c r="L204" s="24"/>
      <c r="M204" s="24"/>
      <c r="N204" s="24"/>
      <c r="O204" s="24"/>
      <c r="P204" s="24"/>
      <c r="Q204" s="24"/>
      <c r="R204" s="24"/>
      <c r="S204" s="24"/>
    </row>
    <row r="205" spans="1:19" ht="15.75" customHeight="1">
      <c r="A205" s="13"/>
      <c r="B205" s="13"/>
      <c r="C205" s="13"/>
      <c r="D205" s="13"/>
      <c r="E205" s="11"/>
      <c r="F205" s="23"/>
      <c r="G205" s="13"/>
      <c r="H205" s="16"/>
      <c r="I205" s="16"/>
      <c r="J205" s="13"/>
      <c r="K205" s="13"/>
      <c r="L205" s="16"/>
      <c r="M205" s="16"/>
      <c r="N205" s="16"/>
      <c r="O205" s="16"/>
      <c r="P205" s="16"/>
      <c r="Q205" s="16"/>
      <c r="R205" s="16"/>
      <c r="S205" s="16"/>
    </row>
    <row r="206" spans="1:19" ht="15.75" customHeight="1">
      <c r="A206" s="13"/>
      <c r="B206" s="13"/>
      <c r="C206" s="13"/>
      <c r="D206" s="13"/>
      <c r="E206" s="11"/>
      <c r="F206" s="23"/>
      <c r="G206" s="13"/>
      <c r="H206" s="16"/>
      <c r="I206" s="16"/>
      <c r="J206" s="13"/>
      <c r="K206" s="13"/>
      <c r="L206" s="16"/>
      <c r="M206" s="16"/>
      <c r="N206" s="16"/>
      <c r="O206" s="16"/>
      <c r="P206" s="16"/>
      <c r="Q206" s="16"/>
      <c r="R206" s="16"/>
      <c r="S206" s="16"/>
    </row>
    <row r="207" spans="1:19" ht="15.75" customHeight="1">
      <c r="A207" s="11"/>
      <c r="B207" s="11"/>
      <c r="C207" s="11"/>
      <c r="D207" s="11"/>
      <c r="E207" s="11"/>
      <c r="F207" s="23"/>
      <c r="G207" s="13"/>
      <c r="H207" s="16"/>
      <c r="I207" s="16"/>
      <c r="J207" s="13"/>
      <c r="K207" s="13"/>
      <c r="L207" s="16"/>
      <c r="M207" s="16"/>
      <c r="N207" s="16"/>
      <c r="O207" s="16"/>
      <c r="P207" s="16"/>
      <c r="Q207" s="16"/>
      <c r="R207" s="16"/>
      <c r="S207" s="16"/>
    </row>
    <row r="208" spans="1:19" ht="15.75" customHeight="1">
      <c r="A208" s="13"/>
      <c r="B208" s="13"/>
      <c r="C208" s="13"/>
      <c r="D208" s="13"/>
      <c r="E208" s="11"/>
      <c r="F208" s="23"/>
      <c r="G208" s="13"/>
      <c r="H208" s="16"/>
      <c r="I208" s="16"/>
      <c r="J208" s="13"/>
      <c r="K208" s="13"/>
      <c r="L208" s="16"/>
      <c r="M208" s="16"/>
      <c r="N208" s="16"/>
      <c r="O208" s="16"/>
      <c r="P208" s="16"/>
      <c r="Q208" s="16"/>
      <c r="R208" s="16"/>
      <c r="S208" s="16"/>
    </row>
    <row r="209" spans="1:19" ht="15.75" customHeight="1">
      <c r="A209" s="13"/>
      <c r="B209" s="13"/>
      <c r="C209" s="13"/>
      <c r="D209" s="13"/>
      <c r="E209" s="11"/>
      <c r="F209" s="23"/>
      <c r="G209" s="13"/>
      <c r="H209" s="16"/>
      <c r="I209" s="16"/>
      <c r="J209" s="13"/>
      <c r="K209" s="13"/>
      <c r="L209" s="16"/>
      <c r="M209" s="16"/>
      <c r="N209" s="16"/>
      <c r="O209" s="16"/>
      <c r="P209" s="16"/>
      <c r="Q209" s="16"/>
      <c r="R209" s="16"/>
      <c r="S209" s="16"/>
    </row>
    <row r="210" spans="1:19" ht="15.75" customHeight="1">
      <c r="A210" s="11"/>
      <c r="B210" s="11"/>
      <c r="C210" s="11"/>
      <c r="D210" s="11"/>
      <c r="E210" s="11"/>
      <c r="F210" s="23"/>
      <c r="G210" s="13"/>
      <c r="H210" s="16"/>
      <c r="I210" s="16"/>
      <c r="J210" s="13"/>
      <c r="K210" s="13"/>
      <c r="L210" s="16"/>
      <c r="M210" s="16"/>
      <c r="N210" s="16"/>
      <c r="O210" s="16"/>
      <c r="P210" s="16"/>
      <c r="Q210" s="16"/>
      <c r="R210" s="16"/>
      <c r="S210" s="16"/>
    </row>
    <row r="211" spans="1:19" ht="15.75" customHeight="1">
      <c r="A211" s="13"/>
      <c r="B211" s="13"/>
      <c r="C211" s="13"/>
      <c r="D211" s="13"/>
      <c r="E211" s="11"/>
      <c r="F211" s="23"/>
      <c r="G211" s="13"/>
      <c r="H211" s="16"/>
      <c r="I211" s="16"/>
      <c r="J211" s="13"/>
      <c r="K211" s="13"/>
      <c r="L211" s="16"/>
      <c r="M211" s="16"/>
      <c r="N211" s="16"/>
      <c r="O211" s="16"/>
      <c r="P211" s="16"/>
      <c r="Q211" s="16"/>
      <c r="R211" s="16"/>
      <c r="S211" s="16"/>
    </row>
    <row r="212" spans="1:19" ht="15.75" customHeight="1">
      <c r="A212" s="13"/>
      <c r="B212" s="13"/>
      <c r="C212" s="13"/>
      <c r="D212" s="13"/>
      <c r="E212" s="11"/>
      <c r="F212" s="23"/>
      <c r="G212" s="13"/>
      <c r="H212" s="16"/>
      <c r="I212" s="16"/>
      <c r="J212" s="13"/>
      <c r="K212" s="13"/>
      <c r="L212" s="16"/>
      <c r="M212" s="16"/>
      <c r="N212" s="16"/>
      <c r="O212" s="16"/>
      <c r="P212" s="16"/>
      <c r="Q212" s="16"/>
      <c r="R212" s="16"/>
      <c r="S212" s="16"/>
    </row>
    <row r="213" spans="1:19" ht="15.75" customHeight="1">
      <c r="A213" s="13"/>
      <c r="B213" s="13"/>
      <c r="C213" s="13"/>
      <c r="D213" s="13"/>
      <c r="E213" s="11"/>
      <c r="F213" s="23"/>
      <c r="G213" s="13"/>
      <c r="H213" s="16"/>
      <c r="I213" s="16"/>
      <c r="J213" s="13"/>
      <c r="K213" s="13"/>
      <c r="L213" s="16"/>
      <c r="M213" s="16"/>
      <c r="N213" s="16"/>
      <c r="O213" s="16"/>
      <c r="P213" s="16"/>
      <c r="Q213" s="16"/>
      <c r="R213" s="16"/>
      <c r="S213" s="16"/>
    </row>
    <row r="214" spans="1:19" ht="15.75" customHeight="1">
      <c r="A214" s="13"/>
      <c r="B214" s="13"/>
      <c r="C214" s="13"/>
      <c r="D214" s="13"/>
      <c r="E214" s="11"/>
      <c r="F214" s="23"/>
      <c r="G214" s="13"/>
      <c r="H214" s="16"/>
      <c r="I214" s="16"/>
      <c r="J214" s="13"/>
      <c r="K214" s="13"/>
      <c r="L214" s="16"/>
      <c r="M214" s="16"/>
      <c r="N214" s="16"/>
      <c r="O214" s="16"/>
      <c r="P214" s="16"/>
      <c r="Q214" s="16"/>
      <c r="R214" s="16"/>
      <c r="S214" s="16"/>
    </row>
    <row r="215" spans="1:19" ht="15.75" customHeight="1">
      <c r="A215" s="11"/>
      <c r="B215" s="11"/>
      <c r="C215" s="11"/>
      <c r="D215" s="11"/>
      <c r="E215" s="11"/>
      <c r="F215" s="23"/>
      <c r="G215" s="13"/>
      <c r="H215" s="16"/>
      <c r="I215" s="16"/>
      <c r="J215" s="13"/>
      <c r="K215" s="13"/>
      <c r="L215" s="16"/>
      <c r="M215" s="16"/>
      <c r="N215" s="16"/>
      <c r="O215" s="16"/>
      <c r="P215" s="16"/>
      <c r="Q215" s="16"/>
      <c r="R215" s="16"/>
      <c r="S215" s="16"/>
    </row>
    <row r="216" spans="1:19" ht="15.75" customHeight="1">
      <c r="A216" s="13"/>
      <c r="B216" s="13"/>
      <c r="C216" s="13"/>
      <c r="D216" s="13"/>
      <c r="E216" s="11"/>
      <c r="F216" s="23"/>
      <c r="G216" s="13"/>
      <c r="H216" s="16"/>
      <c r="I216" s="16"/>
      <c r="J216" s="13"/>
      <c r="K216" s="13"/>
      <c r="L216" s="24"/>
      <c r="M216" s="24"/>
      <c r="N216" s="24"/>
      <c r="O216" s="24"/>
      <c r="P216" s="24"/>
      <c r="Q216" s="24"/>
      <c r="R216" s="24"/>
      <c r="S216" s="24"/>
    </row>
    <row r="217" spans="1:19" ht="15.75" customHeight="1">
      <c r="A217" s="13"/>
      <c r="B217" s="13"/>
      <c r="C217" s="13"/>
      <c r="D217" s="13"/>
      <c r="E217" s="11"/>
      <c r="F217" s="23"/>
      <c r="G217" s="13"/>
      <c r="H217" s="16"/>
      <c r="I217" s="16"/>
      <c r="J217" s="13"/>
      <c r="K217" s="13"/>
      <c r="L217" s="16"/>
      <c r="M217" s="16"/>
      <c r="N217" s="16"/>
      <c r="O217" s="16"/>
      <c r="P217" s="16"/>
      <c r="Q217" s="16"/>
      <c r="R217" s="16"/>
      <c r="S217" s="16"/>
    </row>
    <row r="218" spans="1:19" ht="15.75" customHeight="1">
      <c r="A218" s="13"/>
      <c r="B218" s="13"/>
      <c r="C218" s="13"/>
      <c r="D218" s="13"/>
      <c r="E218" s="11"/>
      <c r="F218" s="23"/>
      <c r="G218" s="13"/>
      <c r="H218" s="16"/>
      <c r="I218" s="16"/>
      <c r="J218" s="13"/>
      <c r="K218" s="13"/>
      <c r="L218" s="16"/>
      <c r="M218" s="16"/>
      <c r="N218" s="16"/>
      <c r="O218" s="16"/>
      <c r="P218" s="16"/>
      <c r="Q218" s="16"/>
      <c r="R218" s="16"/>
      <c r="S218" s="16"/>
    </row>
    <row r="219" spans="1:19" ht="15.75" customHeight="1">
      <c r="A219" s="13"/>
      <c r="B219" s="13"/>
      <c r="C219" s="13"/>
      <c r="D219" s="13"/>
      <c r="E219" s="11"/>
      <c r="F219" s="23"/>
      <c r="G219" s="13"/>
      <c r="H219" s="16"/>
      <c r="I219" s="16"/>
      <c r="J219" s="13"/>
      <c r="K219" s="13"/>
      <c r="L219" s="16"/>
      <c r="M219" s="16"/>
      <c r="N219" s="16"/>
      <c r="O219" s="16"/>
      <c r="P219" s="16"/>
      <c r="Q219" s="16"/>
      <c r="R219" s="16"/>
      <c r="S219" s="16"/>
    </row>
    <row r="220" spans="1:19" ht="15.75" customHeight="1">
      <c r="A220" s="13"/>
      <c r="B220" s="13"/>
      <c r="C220" s="13"/>
      <c r="D220" s="13"/>
      <c r="E220" s="11"/>
      <c r="F220" s="23"/>
      <c r="G220" s="13"/>
      <c r="H220" s="16"/>
      <c r="I220" s="16"/>
      <c r="J220" s="13"/>
      <c r="K220" s="13"/>
      <c r="L220" s="16"/>
      <c r="M220" s="16"/>
      <c r="N220" s="16"/>
      <c r="O220" s="16"/>
      <c r="P220" s="16"/>
      <c r="Q220" s="16"/>
      <c r="R220" s="16"/>
      <c r="S220" s="16"/>
    </row>
    <row r="221" spans="1:19" ht="15.75" customHeight="1">
      <c r="A221" s="13"/>
      <c r="B221" s="13"/>
      <c r="C221" s="13"/>
      <c r="D221" s="13"/>
      <c r="E221" s="11"/>
      <c r="F221" s="23"/>
      <c r="G221" s="13"/>
      <c r="H221" s="16"/>
      <c r="I221" s="16"/>
      <c r="J221" s="13"/>
      <c r="K221" s="13"/>
      <c r="L221" s="16"/>
      <c r="M221" s="16"/>
      <c r="N221" s="16"/>
      <c r="O221" s="16"/>
      <c r="P221" s="16"/>
      <c r="Q221" s="16"/>
      <c r="R221" s="16"/>
      <c r="S221" s="16"/>
    </row>
    <row r="222" spans="1:19" ht="15.75" customHeight="1">
      <c r="A222" s="13"/>
      <c r="B222" s="13"/>
      <c r="C222" s="13"/>
      <c r="D222" s="13"/>
      <c r="E222" s="11"/>
      <c r="F222" s="23"/>
      <c r="G222" s="13"/>
      <c r="H222" s="16"/>
      <c r="I222" s="16"/>
      <c r="J222" s="13"/>
      <c r="K222" s="13"/>
      <c r="L222" s="16"/>
      <c r="M222" s="16"/>
      <c r="N222" s="16"/>
      <c r="O222" s="16"/>
      <c r="P222" s="16"/>
      <c r="Q222" s="16"/>
      <c r="R222" s="16"/>
      <c r="S222" s="16"/>
    </row>
    <row r="223" spans="1:19" ht="15.75" customHeight="1">
      <c r="A223" s="13"/>
      <c r="B223" s="13"/>
      <c r="C223" s="13"/>
      <c r="D223" s="13"/>
      <c r="E223" s="11"/>
      <c r="F223" s="23"/>
      <c r="G223" s="13"/>
      <c r="H223" s="16"/>
      <c r="I223" s="16"/>
      <c r="J223" s="13"/>
      <c r="K223" s="13"/>
      <c r="L223" s="16"/>
      <c r="M223" s="16"/>
      <c r="N223" s="16"/>
      <c r="O223" s="16"/>
      <c r="P223" s="16"/>
      <c r="Q223" s="16"/>
      <c r="R223" s="16"/>
      <c r="S223" s="16"/>
    </row>
    <row r="224" spans="1:19" ht="15.75" customHeight="1">
      <c r="A224" s="13"/>
      <c r="B224" s="13"/>
      <c r="C224" s="13"/>
      <c r="D224" s="13"/>
      <c r="E224" s="11"/>
      <c r="F224" s="23"/>
      <c r="G224" s="13"/>
      <c r="H224" s="16"/>
      <c r="I224" s="16"/>
      <c r="J224" s="13"/>
      <c r="K224" s="13"/>
      <c r="L224" s="16"/>
      <c r="M224" s="16"/>
      <c r="N224" s="16"/>
      <c r="O224" s="16"/>
      <c r="P224" s="16"/>
      <c r="Q224" s="16"/>
      <c r="R224" s="16"/>
      <c r="S224" s="16"/>
    </row>
    <row r="225" spans="1:19" ht="15.75" customHeight="1">
      <c r="A225" s="13"/>
      <c r="B225" s="13"/>
      <c r="C225" s="13"/>
      <c r="D225" s="13"/>
      <c r="E225" s="11"/>
      <c r="F225" s="23"/>
      <c r="G225" s="13"/>
      <c r="H225" s="16"/>
      <c r="I225" s="16"/>
      <c r="J225" s="13"/>
      <c r="K225" s="13"/>
      <c r="L225" s="16"/>
      <c r="M225" s="16"/>
      <c r="N225" s="16"/>
      <c r="O225" s="16"/>
      <c r="P225" s="16"/>
      <c r="Q225" s="16"/>
      <c r="R225" s="16"/>
      <c r="S225" s="16"/>
    </row>
    <row r="226" spans="1:19" ht="15.75" customHeight="1">
      <c r="A226" s="13"/>
      <c r="B226" s="13"/>
      <c r="C226" s="13"/>
      <c r="D226" s="13"/>
      <c r="E226" s="11"/>
      <c r="F226" s="23"/>
      <c r="G226" s="13"/>
      <c r="H226" s="16"/>
      <c r="I226" s="16"/>
      <c r="J226" s="13"/>
      <c r="K226" s="13"/>
      <c r="L226" s="16"/>
      <c r="M226" s="16"/>
      <c r="N226" s="16"/>
      <c r="O226" s="16"/>
      <c r="P226" s="16"/>
      <c r="Q226" s="16"/>
      <c r="R226" s="16"/>
      <c r="S226" s="16"/>
    </row>
    <row r="227" spans="1:19" ht="15.75" customHeight="1">
      <c r="A227" s="13"/>
      <c r="B227" s="13"/>
      <c r="C227" s="13"/>
      <c r="D227" s="13"/>
      <c r="E227" s="11"/>
      <c r="F227" s="23"/>
      <c r="G227" s="13"/>
      <c r="H227" s="16"/>
      <c r="I227" s="16"/>
      <c r="J227" s="13"/>
      <c r="K227" s="13"/>
      <c r="L227" s="16"/>
      <c r="M227" s="16"/>
      <c r="N227" s="16"/>
      <c r="O227" s="16"/>
      <c r="P227" s="16"/>
      <c r="Q227" s="16"/>
      <c r="R227" s="16"/>
      <c r="S227" s="16"/>
    </row>
    <row r="228" spans="1:19" ht="15.75" customHeight="1">
      <c r="A228" s="13"/>
      <c r="B228" s="13"/>
      <c r="C228" s="13"/>
      <c r="D228" s="13"/>
      <c r="E228" s="11"/>
      <c r="F228" s="23"/>
      <c r="G228" s="13"/>
      <c r="H228" s="16"/>
      <c r="I228" s="16"/>
      <c r="J228" s="13"/>
      <c r="K228" s="13"/>
      <c r="L228" s="16"/>
      <c r="M228" s="16"/>
      <c r="N228" s="16"/>
      <c r="O228" s="16"/>
      <c r="P228" s="16"/>
      <c r="Q228" s="16"/>
      <c r="R228" s="16"/>
      <c r="S228" s="16"/>
    </row>
    <row r="229" spans="1:19" ht="15.75" customHeight="1">
      <c r="A229" s="13"/>
      <c r="B229" s="13"/>
      <c r="C229" s="13"/>
      <c r="D229" s="13"/>
      <c r="E229" s="11"/>
      <c r="F229" s="23"/>
      <c r="G229" s="13"/>
      <c r="H229" s="16"/>
      <c r="I229" s="16"/>
      <c r="J229" s="13"/>
      <c r="K229" s="13"/>
      <c r="L229" s="16"/>
      <c r="M229" s="16"/>
      <c r="N229" s="16"/>
      <c r="O229" s="16"/>
      <c r="P229" s="16"/>
      <c r="Q229" s="16"/>
      <c r="R229" s="16"/>
      <c r="S229" s="16"/>
    </row>
    <row r="230" spans="1:19" ht="15.75" customHeight="1">
      <c r="A230" s="13"/>
      <c r="B230" s="13"/>
      <c r="C230" s="13"/>
      <c r="D230" s="13"/>
      <c r="E230" s="11"/>
      <c r="F230" s="23"/>
      <c r="G230" s="13"/>
      <c r="H230" s="16"/>
      <c r="I230" s="16"/>
      <c r="J230" s="13"/>
      <c r="K230" s="13"/>
      <c r="L230" s="16"/>
      <c r="M230" s="16"/>
      <c r="N230" s="16"/>
      <c r="O230" s="16"/>
      <c r="P230" s="16"/>
      <c r="Q230" s="16"/>
      <c r="R230" s="16"/>
      <c r="S230" s="16"/>
    </row>
    <row r="231" spans="1:19" ht="15.75" customHeight="1">
      <c r="A231" s="13"/>
      <c r="B231" s="13"/>
      <c r="C231" s="13"/>
      <c r="D231" s="13"/>
      <c r="E231" s="11"/>
      <c r="F231" s="23"/>
      <c r="G231" s="13"/>
      <c r="H231" s="16"/>
      <c r="I231" s="16"/>
      <c r="J231" s="13"/>
      <c r="K231" s="13"/>
      <c r="L231" s="16"/>
      <c r="M231" s="16"/>
      <c r="N231" s="16"/>
      <c r="O231" s="16"/>
      <c r="P231" s="16"/>
      <c r="Q231" s="16"/>
      <c r="R231" s="16"/>
      <c r="S231" s="16"/>
    </row>
    <row r="232" spans="1:19" ht="15.75" customHeight="1">
      <c r="A232" s="13"/>
      <c r="B232" s="13"/>
      <c r="C232" s="13"/>
      <c r="D232" s="13"/>
      <c r="E232" s="11"/>
      <c r="F232" s="23"/>
      <c r="G232" s="13"/>
      <c r="H232" s="16"/>
      <c r="I232" s="16"/>
      <c r="J232" s="13"/>
      <c r="K232" s="13"/>
      <c r="L232" s="16"/>
      <c r="M232" s="16"/>
      <c r="N232" s="16"/>
      <c r="O232" s="16"/>
      <c r="P232" s="16"/>
      <c r="Q232" s="16"/>
      <c r="R232" s="16"/>
      <c r="S232" s="16"/>
    </row>
    <row r="233" spans="1:19" ht="15.75" customHeight="1">
      <c r="A233" s="13"/>
      <c r="B233" s="13"/>
      <c r="C233" s="13"/>
      <c r="D233" s="13"/>
      <c r="E233" s="11"/>
      <c r="F233" s="23"/>
      <c r="G233" s="13"/>
      <c r="H233" s="16"/>
      <c r="I233" s="16"/>
      <c r="J233" s="13"/>
      <c r="K233" s="13"/>
      <c r="L233" s="16"/>
      <c r="M233" s="16"/>
      <c r="N233" s="16"/>
      <c r="O233" s="16"/>
      <c r="P233" s="16"/>
      <c r="Q233" s="16"/>
      <c r="R233" s="16"/>
      <c r="S233" s="16"/>
    </row>
    <row r="234" spans="1:19" ht="15.75" customHeight="1">
      <c r="A234" s="13"/>
      <c r="B234" s="13"/>
      <c r="C234" s="13"/>
      <c r="D234" s="13"/>
      <c r="E234" s="11"/>
      <c r="F234" s="23"/>
      <c r="G234" s="13"/>
      <c r="H234" s="16"/>
      <c r="I234" s="16"/>
      <c r="J234" s="13"/>
      <c r="K234" s="13"/>
      <c r="L234" s="16"/>
      <c r="M234" s="16"/>
      <c r="N234" s="16"/>
      <c r="O234" s="16"/>
      <c r="P234" s="16"/>
      <c r="Q234" s="16"/>
      <c r="R234" s="16"/>
      <c r="S234" s="16"/>
    </row>
    <row r="235" spans="1:19" ht="15.75" customHeight="1">
      <c r="A235" s="13"/>
      <c r="B235" s="13"/>
      <c r="C235" s="13"/>
      <c r="D235" s="13"/>
      <c r="E235" s="11"/>
      <c r="F235" s="23"/>
      <c r="G235" s="13"/>
      <c r="H235" s="16"/>
      <c r="I235" s="16"/>
      <c r="J235" s="13"/>
      <c r="K235" s="13"/>
      <c r="L235" s="16"/>
      <c r="M235" s="16"/>
      <c r="N235" s="16"/>
      <c r="O235" s="16"/>
      <c r="P235" s="16"/>
      <c r="Q235" s="16"/>
      <c r="R235" s="16"/>
      <c r="S235" s="16"/>
    </row>
    <row r="236" spans="1:19" ht="15.75" customHeight="1">
      <c r="A236" s="13"/>
      <c r="B236" s="13"/>
      <c r="C236" s="13"/>
      <c r="D236" s="13"/>
      <c r="E236" s="11"/>
      <c r="F236" s="23"/>
      <c r="G236" s="13"/>
      <c r="H236" s="16"/>
      <c r="I236" s="16"/>
      <c r="J236" s="13"/>
      <c r="K236" s="13"/>
      <c r="L236" s="16"/>
      <c r="M236" s="16"/>
      <c r="N236" s="16"/>
      <c r="O236" s="16"/>
      <c r="P236" s="16"/>
      <c r="Q236" s="16"/>
      <c r="R236" s="16"/>
      <c r="S236" s="16"/>
    </row>
    <row r="237" spans="1:19" ht="15.75" customHeight="1">
      <c r="A237" s="13"/>
      <c r="B237" s="13"/>
      <c r="C237" s="13"/>
      <c r="D237" s="13"/>
      <c r="E237" s="11"/>
      <c r="F237" s="23"/>
      <c r="G237" s="13"/>
      <c r="H237" s="16"/>
      <c r="I237" s="16"/>
      <c r="J237" s="13"/>
      <c r="K237" s="13"/>
      <c r="L237" s="16"/>
      <c r="M237" s="16"/>
      <c r="N237" s="16"/>
      <c r="O237" s="16"/>
      <c r="P237" s="16"/>
      <c r="Q237" s="16"/>
      <c r="R237" s="16"/>
      <c r="S237" s="16"/>
    </row>
    <row r="238" spans="1:19" ht="15.75" customHeight="1">
      <c r="A238" s="13"/>
      <c r="B238" s="13"/>
      <c r="C238" s="13"/>
      <c r="D238" s="13"/>
      <c r="E238" s="11"/>
      <c r="F238" s="23"/>
      <c r="G238" s="13"/>
      <c r="H238" s="16"/>
      <c r="I238" s="16"/>
      <c r="J238" s="13"/>
      <c r="K238" s="13"/>
      <c r="L238" s="16"/>
      <c r="M238" s="16"/>
      <c r="N238" s="16"/>
      <c r="O238" s="16"/>
      <c r="P238" s="16"/>
      <c r="Q238" s="16"/>
      <c r="R238" s="16"/>
      <c r="S238" s="16"/>
    </row>
    <row r="239" spans="1:19" ht="15.75" customHeight="1">
      <c r="A239" s="11"/>
      <c r="B239" s="11"/>
      <c r="C239" s="11"/>
      <c r="D239" s="11"/>
      <c r="E239" s="11"/>
      <c r="F239" s="23"/>
      <c r="G239" s="13"/>
      <c r="H239" s="16"/>
      <c r="I239" s="16"/>
      <c r="J239" s="13"/>
      <c r="K239" s="13"/>
      <c r="L239" s="16"/>
      <c r="M239" s="16"/>
      <c r="N239" s="16"/>
      <c r="O239" s="16"/>
      <c r="P239" s="16"/>
      <c r="Q239" s="16"/>
      <c r="R239" s="16"/>
      <c r="S239" s="16"/>
    </row>
    <row r="240" spans="1:19" ht="15.75" customHeight="1">
      <c r="A240" s="13"/>
      <c r="B240" s="13"/>
      <c r="C240" s="13"/>
      <c r="D240" s="13"/>
      <c r="E240" s="11"/>
      <c r="F240" s="23"/>
      <c r="G240" s="13"/>
      <c r="H240" s="16"/>
      <c r="I240" s="16"/>
      <c r="J240" s="13"/>
      <c r="K240" s="13"/>
      <c r="L240" s="16"/>
      <c r="M240" s="16"/>
      <c r="N240" s="16"/>
      <c r="O240" s="16"/>
      <c r="P240" s="16"/>
      <c r="Q240" s="16"/>
      <c r="R240" s="16"/>
      <c r="S240" s="16"/>
    </row>
    <row r="241" spans="1:19" ht="15.75" customHeight="1">
      <c r="A241" s="13"/>
      <c r="B241" s="13"/>
      <c r="C241" s="13"/>
      <c r="D241" s="13"/>
      <c r="E241" s="11"/>
      <c r="F241" s="23"/>
      <c r="G241" s="13"/>
      <c r="H241" s="16"/>
      <c r="I241" s="16"/>
      <c r="J241" s="13"/>
      <c r="K241" s="13"/>
      <c r="L241" s="16"/>
      <c r="M241" s="16"/>
      <c r="N241" s="16"/>
      <c r="O241" s="16"/>
      <c r="P241" s="16"/>
      <c r="Q241" s="16"/>
      <c r="R241" s="16"/>
      <c r="S241" s="16"/>
    </row>
    <row r="242" spans="1:19" ht="15.75" customHeight="1">
      <c r="A242" s="13"/>
      <c r="B242" s="13"/>
      <c r="C242" s="13"/>
      <c r="D242" s="13"/>
      <c r="E242" s="11"/>
      <c r="F242" s="23"/>
      <c r="G242" s="13"/>
      <c r="H242" s="16"/>
      <c r="I242" s="16"/>
      <c r="J242" s="13"/>
      <c r="K242" s="13"/>
      <c r="L242" s="16"/>
      <c r="M242" s="16"/>
      <c r="N242" s="16"/>
      <c r="O242" s="16"/>
      <c r="P242" s="16"/>
      <c r="Q242" s="16"/>
      <c r="R242" s="16"/>
      <c r="S242" s="16"/>
    </row>
    <row r="243" spans="1:19" ht="15.75" customHeight="1">
      <c r="A243" s="13"/>
      <c r="B243" s="13"/>
      <c r="C243" s="13"/>
      <c r="D243" s="13"/>
      <c r="E243" s="11"/>
      <c r="F243" s="23"/>
      <c r="G243" s="13"/>
      <c r="H243" s="16"/>
      <c r="I243" s="16"/>
      <c r="J243" s="13"/>
      <c r="K243" s="13"/>
      <c r="L243" s="16"/>
      <c r="M243" s="16"/>
      <c r="N243" s="16"/>
      <c r="O243" s="16"/>
      <c r="P243" s="16"/>
      <c r="Q243" s="16"/>
      <c r="R243" s="16"/>
      <c r="S243" s="16"/>
    </row>
    <row r="244" spans="1:19" ht="15.75" customHeight="1">
      <c r="A244" s="13"/>
      <c r="B244" s="13"/>
      <c r="C244" s="13"/>
      <c r="D244" s="13"/>
      <c r="E244" s="11"/>
      <c r="F244" s="23"/>
      <c r="G244" s="13"/>
      <c r="H244" s="16"/>
      <c r="I244" s="16"/>
      <c r="J244" s="13"/>
      <c r="K244" s="13"/>
      <c r="L244" s="16"/>
      <c r="M244" s="16"/>
      <c r="N244" s="16"/>
      <c r="O244" s="16"/>
      <c r="P244" s="16"/>
      <c r="Q244" s="16"/>
      <c r="R244" s="16"/>
      <c r="S244" s="16"/>
    </row>
    <row r="245" spans="1:19" ht="15.75" customHeight="1">
      <c r="A245" s="13"/>
      <c r="B245" s="13"/>
      <c r="C245" s="13"/>
      <c r="D245" s="13"/>
      <c r="E245" s="11"/>
      <c r="F245" s="23"/>
      <c r="G245" s="13"/>
      <c r="H245" s="16"/>
      <c r="I245" s="16"/>
      <c r="J245" s="13"/>
      <c r="K245" s="13"/>
      <c r="L245" s="16"/>
      <c r="M245" s="16"/>
      <c r="N245" s="16"/>
      <c r="O245" s="16"/>
      <c r="P245" s="16"/>
      <c r="Q245" s="16"/>
      <c r="R245" s="16"/>
      <c r="S245" s="16"/>
    </row>
    <row r="246" spans="1:19" ht="15.75" customHeight="1">
      <c r="A246" s="13"/>
      <c r="B246" s="13"/>
      <c r="C246" s="13"/>
      <c r="D246" s="13"/>
      <c r="E246" s="11"/>
      <c r="F246" s="23"/>
      <c r="G246" s="13"/>
      <c r="H246" s="16"/>
      <c r="I246" s="16"/>
      <c r="J246" s="13"/>
      <c r="K246" s="13"/>
      <c r="L246" s="16"/>
      <c r="M246" s="16"/>
      <c r="N246" s="16"/>
      <c r="O246" s="16"/>
      <c r="P246" s="16"/>
      <c r="Q246" s="16"/>
      <c r="R246" s="16"/>
      <c r="S246" s="16"/>
    </row>
    <row r="247" spans="1:19" ht="15.75" customHeight="1">
      <c r="A247" s="13"/>
      <c r="B247" s="13"/>
      <c r="C247" s="13"/>
      <c r="D247" s="13"/>
      <c r="E247" s="11"/>
      <c r="F247" s="23"/>
      <c r="G247" s="13"/>
      <c r="H247" s="16"/>
      <c r="I247" s="16"/>
      <c r="J247" s="13"/>
      <c r="K247" s="13"/>
      <c r="L247" s="16"/>
      <c r="M247" s="16"/>
      <c r="N247" s="16"/>
      <c r="O247" s="16"/>
      <c r="P247" s="16"/>
      <c r="Q247" s="16"/>
      <c r="R247" s="16"/>
      <c r="S247" s="16"/>
    </row>
    <row r="248" spans="1:19" ht="15.75" customHeight="1">
      <c r="A248" s="13"/>
      <c r="B248" s="13"/>
      <c r="C248" s="13"/>
      <c r="D248" s="13"/>
      <c r="E248" s="11"/>
      <c r="F248" s="23"/>
      <c r="G248" s="13"/>
      <c r="H248" s="16"/>
      <c r="I248" s="16"/>
      <c r="J248" s="13"/>
      <c r="K248" s="13"/>
      <c r="L248" s="16"/>
      <c r="M248" s="16"/>
      <c r="N248" s="16"/>
      <c r="O248" s="16"/>
      <c r="P248" s="16"/>
      <c r="Q248" s="16"/>
      <c r="R248" s="16"/>
      <c r="S248" s="16"/>
    </row>
    <row r="249" spans="1:19" ht="15.75" customHeight="1">
      <c r="A249" s="13"/>
      <c r="B249" s="13"/>
      <c r="C249" s="13"/>
      <c r="D249" s="13"/>
      <c r="E249" s="11"/>
      <c r="F249" s="23"/>
      <c r="G249" s="13"/>
      <c r="H249" s="16"/>
      <c r="I249" s="16"/>
      <c r="J249" s="13"/>
      <c r="K249" s="13"/>
      <c r="L249" s="16"/>
      <c r="M249" s="16"/>
      <c r="N249" s="16"/>
      <c r="O249" s="16"/>
      <c r="P249" s="16"/>
      <c r="Q249" s="16"/>
      <c r="R249" s="16"/>
      <c r="S249" s="16"/>
    </row>
    <row r="250" spans="1:19" ht="15.75" customHeight="1">
      <c r="A250" s="13"/>
      <c r="B250" s="13"/>
      <c r="C250" s="13"/>
      <c r="D250" s="13"/>
      <c r="E250" s="11"/>
      <c r="F250" s="23"/>
      <c r="G250" s="13"/>
      <c r="H250" s="16"/>
      <c r="I250" s="16"/>
      <c r="J250" s="13"/>
      <c r="K250" s="13"/>
      <c r="L250" s="16"/>
      <c r="M250" s="16"/>
      <c r="N250" s="16"/>
      <c r="O250" s="16"/>
      <c r="P250" s="16"/>
      <c r="Q250" s="16"/>
      <c r="R250" s="16"/>
      <c r="S250" s="16"/>
    </row>
    <row r="251" spans="1:19" ht="15.75" customHeight="1">
      <c r="A251" s="13"/>
      <c r="B251" s="13"/>
      <c r="C251" s="13"/>
      <c r="D251" s="13"/>
      <c r="E251" s="11"/>
      <c r="F251" s="23"/>
      <c r="G251" s="13"/>
      <c r="H251" s="16"/>
      <c r="I251" s="16"/>
      <c r="J251" s="13"/>
      <c r="K251" s="13"/>
      <c r="L251" s="16"/>
      <c r="M251" s="16"/>
      <c r="N251" s="16"/>
      <c r="O251" s="16"/>
      <c r="P251" s="16"/>
      <c r="Q251" s="16"/>
      <c r="R251" s="16"/>
      <c r="S251" s="16"/>
    </row>
    <row r="252" spans="1:19" ht="15.75" customHeight="1">
      <c r="A252" s="13"/>
      <c r="B252" s="13"/>
      <c r="C252" s="13"/>
      <c r="D252" s="13"/>
      <c r="E252" s="11"/>
      <c r="F252" s="23"/>
      <c r="G252" s="13"/>
      <c r="H252" s="16"/>
      <c r="I252" s="16"/>
      <c r="J252" s="13"/>
      <c r="K252" s="13"/>
      <c r="L252" s="24"/>
      <c r="M252" s="24"/>
      <c r="N252" s="24"/>
      <c r="O252" s="24"/>
      <c r="P252" s="24"/>
      <c r="Q252" s="24"/>
      <c r="R252" s="24"/>
      <c r="S252" s="24"/>
    </row>
    <row r="253" spans="1:19" ht="15.75" customHeight="1">
      <c r="A253" s="13"/>
      <c r="B253" s="13"/>
      <c r="C253" s="13"/>
      <c r="D253" s="13"/>
      <c r="E253" s="11"/>
      <c r="F253" s="23"/>
      <c r="G253" s="13"/>
      <c r="H253" s="16"/>
      <c r="I253" s="16"/>
      <c r="J253" s="13"/>
      <c r="K253" s="13"/>
      <c r="L253" s="24"/>
      <c r="M253" s="24"/>
      <c r="N253" s="24"/>
      <c r="O253" s="24"/>
      <c r="P253" s="24"/>
      <c r="Q253" s="24"/>
      <c r="R253" s="24"/>
      <c r="S253" s="24"/>
    </row>
    <row r="254" spans="1:19" ht="15.75" customHeight="1">
      <c r="A254" s="13"/>
      <c r="B254" s="13"/>
      <c r="C254" s="13"/>
      <c r="D254" s="13"/>
      <c r="E254" s="11"/>
      <c r="F254" s="23"/>
      <c r="G254" s="13"/>
      <c r="H254" s="16"/>
      <c r="I254" s="16"/>
      <c r="J254" s="13"/>
      <c r="K254" s="13"/>
      <c r="L254" s="24"/>
      <c r="M254" s="24"/>
      <c r="N254" s="24"/>
      <c r="O254" s="24"/>
      <c r="P254" s="24"/>
      <c r="Q254" s="24"/>
      <c r="R254" s="24"/>
      <c r="S254" s="24"/>
    </row>
    <row r="255" spans="1:19" ht="15.75" customHeight="1">
      <c r="A255" s="13"/>
      <c r="B255" s="13"/>
      <c r="C255" s="13"/>
      <c r="D255" s="13"/>
      <c r="E255" s="11"/>
      <c r="F255" s="23"/>
      <c r="G255" s="13"/>
      <c r="H255" s="16"/>
      <c r="I255" s="16"/>
      <c r="J255" s="13"/>
      <c r="K255" s="13"/>
      <c r="L255" s="16"/>
      <c r="M255" s="16"/>
      <c r="N255" s="16"/>
      <c r="O255" s="16"/>
      <c r="P255" s="16"/>
      <c r="Q255" s="16"/>
      <c r="R255" s="16"/>
      <c r="S255" s="16"/>
    </row>
    <row r="256" spans="1:19" ht="15.75" customHeight="1">
      <c r="A256" s="13"/>
      <c r="B256" s="13"/>
      <c r="C256" s="13"/>
      <c r="D256" s="13"/>
      <c r="E256" s="11"/>
      <c r="F256" s="23"/>
      <c r="G256" s="13"/>
      <c r="H256" s="16"/>
      <c r="I256" s="16"/>
      <c r="J256" s="13"/>
      <c r="K256" s="13"/>
      <c r="L256" s="24"/>
      <c r="M256" s="24"/>
      <c r="N256" s="24"/>
      <c r="O256" s="24"/>
      <c r="P256" s="24"/>
      <c r="Q256" s="24"/>
      <c r="R256" s="24"/>
      <c r="S256" s="24"/>
    </row>
    <row r="257" spans="1:19" ht="15.75" customHeight="1">
      <c r="A257" s="13"/>
      <c r="B257" s="13"/>
      <c r="C257" s="13"/>
      <c r="D257" s="13"/>
      <c r="E257" s="11"/>
      <c r="F257" s="23"/>
      <c r="G257" s="13"/>
      <c r="H257" s="16"/>
      <c r="I257" s="16"/>
      <c r="J257" s="13"/>
      <c r="K257" s="13"/>
      <c r="L257" s="24"/>
      <c r="M257" s="24"/>
      <c r="N257" s="24"/>
      <c r="O257" s="24"/>
      <c r="P257" s="24"/>
      <c r="Q257" s="24"/>
      <c r="R257" s="24"/>
      <c r="S257" s="24"/>
    </row>
    <row r="258" spans="1:19" ht="15.75" customHeight="1">
      <c r="A258" s="13"/>
      <c r="B258" s="13"/>
      <c r="C258" s="13"/>
      <c r="D258" s="13"/>
      <c r="E258" s="11"/>
      <c r="F258" s="23"/>
      <c r="G258" s="13"/>
      <c r="H258" s="16"/>
      <c r="I258" s="16"/>
      <c r="J258" s="13"/>
      <c r="K258" s="13"/>
      <c r="L258" s="16"/>
      <c r="M258" s="16"/>
      <c r="N258" s="16"/>
      <c r="O258" s="16"/>
      <c r="P258" s="16"/>
      <c r="Q258" s="16"/>
      <c r="R258" s="16"/>
      <c r="S258" s="16"/>
    </row>
    <row r="259" spans="1:19" ht="15.75" customHeight="1">
      <c r="A259" s="13"/>
      <c r="B259" s="13"/>
      <c r="C259" s="13"/>
      <c r="D259" s="13"/>
      <c r="E259" s="11"/>
      <c r="F259" s="23"/>
      <c r="G259" s="13"/>
      <c r="H259" s="16"/>
      <c r="I259" s="16"/>
      <c r="J259" s="13"/>
      <c r="K259" s="13"/>
      <c r="L259" s="16"/>
      <c r="M259" s="16"/>
      <c r="N259" s="16"/>
      <c r="O259" s="16"/>
      <c r="P259" s="16"/>
      <c r="Q259" s="16"/>
      <c r="R259" s="16"/>
      <c r="S259" s="16"/>
    </row>
    <row r="260" spans="1:19" ht="15.75" customHeight="1">
      <c r="A260" s="13"/>
      <c r="B260" s="13"/>
      <c r="C260" s="13"/>
      <c r="D260" s="13"/>
      <c r="E260" s="11"/>
      <c r="F260" s="23"/>
      <c r="G260" s="13"/>
      <c r="H260" s="16"/>
      <c r="I260" s="16"/>
      <c r="J260" s="13"/>
      <c r="K260" s="13"/>
      <c r="L260" s="16"/>
      <c r="M260" s="16"/>
      <c r="N260" s="16"/>
      <c r="O260" s="16"/>
      <c r="P260" s="16"/>
      <c r="Q260" s="16"/>
      <c r="R260" s="16"/>
      <c r="S260" s="16"/>
    </row>
    <row r="261" spans="1:19" ht="15.75" customHeight="1">
      <c r="A261" s="13"/>
      <c r="B261" s="13"/>
      <c r="C261" s="13"/>
      <c r="D261" s="13"/>
      <c r="E261" s="11"/>
      <c r="F261" s="23"/>
      <c r="G261" s="13"/>
      <c r="H261" s="16"/>
      <c r="I261" s="16"/>
      <c r="J261" s="13"/>
      <c r="K261" s="13"/>
      <c r="L261" s="16"/>
      <c r="M261" s="16"/>
      <c r="N261" s="16"/>
      <c r="O261" s="16"/>
      <c r="P261" s="16"/>
      <c r="Q261" s="16"/>
      <c r="R261" s="16"/>
      <c r="S261" s="16"/>
    </row>
    <row r="262" spans="1:19" ht="15.75" customHeight="1">
      <c r="A262" s="13"/>
      <c r="B262" s="13"/>
      <c r="C262" s="13"/>
      <c r="D262" s="13"/>
      <c r="E262" s="11"/>
      <c r="F262" s="23"/>
      <c r="G262" s="13"/>
      <c r="H262" s="16"/>
      <c r="I262" s="16"/>
      <c r="J262" s="13"/>
      <c r="K262" s="13"/>
      <c r="L262" s="16"/>
      <c r="M262" s="16"/>
      <c r="N262" s="16"/>
      <c r="O262" s="16"/>
      <c r="P262" s="16"/>
      <c r="Q262" s="16"/>
      <c r="R262" s="16"/>
      <c r="S262" s="16"/>
    </row>
    <row r="263" spans="1:19" ht="15.75" customHeight="1">
      <c r="A263" s="13"/>
      <c r="B263" s="13"/>
      <c r="C263" s="13"/>
      <c r="D263" s="13"/>
      <c r="E263" s="11"/>
      <c r="F263" s="23"/>
      <c r="G263" s="13"/>
      <c r="H263" s="16"/>
      <c r="I263" s="16"/>
      <c r="J263" s="13"/>
      <c r="K263" s="13"/>
      <c r="L263" s="16"/>
      <c r="M263" s="16"/>
      <c r="N263" s="16"/>
      <c r="O263" s="16"/>
      <c r="P263" s="16"/>
      <c r="Q263" s="16"/>
      <c r="R263" s="16"/>
      <c r="S263" s="16"/>
    </row>
    <row r="264" spans="1:19" ht="15.75" customHeight="1">
      <c r="A264" s="13"/>
      <c r="B264" s="13"/>
      <c r="C264" s="13"/>
      <c r="D264" s="13"/>
      <c r="E264" s="11"/>
      <c r="F264" s="23"/>
      <c r="G264" s="13"/>
      <c r="H264" s="16"/>
      <c r="I264" s="16"/>
      <c r="J264" s="13"/>
      <c r="K264" s="13"/>
      <c r="L264" s="16"/>
      <c r="M264" s="16"/>
      <c r="N264" s="16"/>
      <c r="O264" s="16"/>
      <c r="P264" s="16"/>
      <c r="Q264" s="16"/>
      <c r="R264" s="16"/>
      <c r="S264" s="16"/>
    </row>
    <row r="265" spans="1:19" ht="15.75" customHeight="1">
      <c r="A265" s="13"/>
      <c r="B265" s="13"/>
      <c r="C265" s="13"/>
      <c r="D265" s="13"/>
      <c r="E265" s="11"/>
      <c r="F265" s="23"/>
      <c r="G265" s="13"/>
      <c r="H265" s="16"/>
      <c r="I265" s="16"/>
      <c r="J265" s="13"/>
      <c r="K265" s="13"/>
      <c r="L265" s="16"/>
      <c r="M265" s="16"/>
      <c r="N265" s="16"/>
      <c r="O265" s="16"/>
      <c r="P265" s="16"/>
      <c r="Q265" s="16"/>
      <c r="R265" s="16"/>
      <c r="S265" s="16"/>
    </row>
    <row r="266" spans="1:19" ht="15.75" customHeight="1">
      <c r="A266" s="13"/>
      <c r="B266" s="13"/>
      <c r="C266" s="13"/>
      <c r="D266" s="13"/>
      <c r="E266" s="11"/>
      <c r="F266" s="23"/>
      <c r="G266" s="13"/>
      <c r="H266" s="16"/>
      <c r="I266" s="16"/>
      <c r="J266" s="13"/>
      <c r="K266" s="13"/>
      <c r="L266" s="16"/>
      <c r="M266" s="16"/>
      <c r="N266" s="16"/>
      <c r="O266" s="16"/>
      <c r="P266" s="16"/>
      <c r="Q266" s="16"/>
      <c r="R266" s="16"/>
      <c r="S266" s="16"/>
    </row>
    <row r="267" spans="1:19" ht="15.75" customHeight="1">
      <c r="A267" s="13"/>
      <c r="B267" s="13"/>
      <c r="C267" s="13"/>
      <c r="D267" s="13"/>
      <c r="E267" s="11"/>
      <c r="F267" s="23"/>
      <c r="G267" s="13"/>
      <c r="H267" s="16"/>
      <c r="I267" s="16"/>
      <c r="J267" s="13"/>
      <c r="K267" s="13"/>
      <c r="L267" s="24"/>
      <c r="M267" s="24"/>
      <c r="N267" s="24"/>
      <c r="O267" s="24"/>
      <c r="P267" s="24"/>
      <c r="Q267" s="24"/>
      <c r="R267" s="24"/>
      <c r="S267" s="24"/>
    </row>
    <row r="268" spans="1:19" ht="15.75" customHeight="1">
      <c r="A268" s="13"/>
      <c r="B268" s="13"/>
      <c r="C268" s="13"/>
      <c r="D268" s="13"/>
      <c r="E268" s="11"/>
      <c r="F268" s="23"/>
      <c r="G268" s="13"/>
      <c r="H268" s="16"/>
      <c r="I268" s="16"/>
      <c r="J268" s="13"/>
      <c r="K268" s="13"/>
      <c r="L268" s="16"/>
      <c r="M268" s="16"/>
      <c r="N268" s="16"/>
      <c r="O268" s="16"/>
      <c r="P268" s="16"/>
      <c r="Q268" s="16"/>
      <c r="R268" s="16"/>
      <c r="S268" s="16"/>
    </row>
    <row r="269" spans="1:19" ht="15.75" customHeight="1">
      <c r="A269" s="13"/>
      <c r="B269" s="13"/>
      <c r="C269" s="13"/>
      <c r="D269" s="13"/>
      <c r="E269" s="11"/>
      <c r="F269" s="23"/>
      <c r="G269" s="13"/>
      <c r="H269" s="16"/>
      <c r="I269" s="16"/>
      <c r="J269" s="13"/>
      <c r="K269" s="13"/>
      <c r="L269" s="16"/>
      <c r="M269" s="16"/>
      <c r="N269" s="16"/>
      <c r="O269" s="16"/>
      <c r="P269" s="16"/>
      <c r="Q269" s="16"/>
      <c r="R269" s="16"/>
      <c r="S269" s="16"/>
    </row>
    <row r="270" spans="1:19" ht="15.75" customHeight="1">
      <c r="A270" s="13"/>
      <c r="B270" s="13"/>
      <c r="C270" s="13"/>
      <c r="D270" s="13"/>
      <c r="E270" s="11"/>
      <c r="F270" s="23"/>
      <c r="G270" s="13"/>
      <c r="H270" s="16"/>
      <c r="I270" s="16"/>
      <c r="J270" s="13"/>
      <c r="K270" s="13"/>
      <c r="L270" s="16"/>
      <c r="M270" s="16"/>
      <c r="N270" s="16"/>
      <c r="O270" s="16"/>
      <c r="P270" s="16"/>
      <c r="Q270" s="16"/>
      <c r="R270" s="16"/>
      <c r="S270" s="16"/>
    </row>
    <row r="271" spans="1:19" ht="15.75" customHeight="1">
      <c r="A271" s="13"/>
      <c r="B271" s="13"/>
      <c r="C271" s="13"/>
      <c r="D271" s="13"/>
      <c r="E271" s="11"/>
      <c r="F271" s="23"/>
      <c r="G271" s="13"/>
      <c r="H271" s="16"/>
      <c r="I271" s="16"/>
      <c r="J271" s="13"/>
      <c r="K271" s="13"/>
      <c r="L271" s="16"/>
      <c r="M271" s="16"/>
      <c r="N271" s="16"/>
      <c r="O271" s="16"/>
      <c r="P271" s="16"/>
      <c r="Q271" s="16"/>
      <c r="R271" s="16"/>
      <c r="S271" s="16"/>
    </row>
    <row r="272" spans="1:19" ht="15.75" customHeight="1">
      <c r="A272" s="16"/>
      <c r="B272" s="16"/>
      <c r="C272" s="16"/>
      <c r="D272" s="16"/>
      <c r="E272" s="16"/>
      <c r="F272" s="25"/>
      <c r="G272" s="16"/>
      <c r="H272" s="16"/>
      <c r="I272" s="16"/>
      <c r="J272" s="13"/>
      <c r="K272" s="16"/>
      <c r="L272" s="16"/>
      <c r="M272" s="16"/>
      <c r="N272" s="16"/>
      <c r="O272" s="16"/>
      <c r="P272" s="16"/>
      <c r="Q272" s="16"/>
      <c r="R272" s="16"/>
      <c r="S272" s="16"/>
    </row>
    <row r="273" spans="1:19" ht="15.75" customHeight="1">
      <c r="A273" s="16"/>
      <c r="B273" s="16"/>
      <c r="C273" s="16"/>
      <c r="D273" s="16"/>
      <c r="E273" s="16"/>
      <c r="F273" s="25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</row>
    <row r="274" spans="1:19" ht="15.75" customHeight="1">
      <c r="A274" s="16"/>
      <c r="B274" s="16"/>
      <c r="C274" s="16"/>
      <c r="D274" s="16"/>
      <c r="E274" s="16"/>
      <c r="F274" s="25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</row>
    <row r="275" spans="1:19" ht="15.75" customHeight="1">
      <c r="A275" s="16"/>
      <c r="B275" s="16"/>
      <c r="C275" s="16"/>
      <c r="D275" s="16"/>
      <c r="E275" s="16"/>
      <c r="F275" s="25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</row>
    <row r="276" spans="1:19" ht="15.75" customHeight="1">
      <c r="A276" s="16"/>
      <c r="B276" s="16"/>
      <c r="C276" s="16"/>
      <c r="D276" s="16"/>
      <c r="E276" s="16"/>
      <c r="F276" s="25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</row>
    <row r="277" spans="1:19" ht="15.75" customHeight="1">
      <c r="A277" s="16"/>
      <c r="B277" s="16"/>
      <c r="C277" s="16"/>
      <c r="D277" s="16"/>
      <c r="E277" s="16"/>
      <c r="F277" s="25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</row>
    <row r="278" spans="1:19" ht="15.75" customHeight="1">
      <c r="A278" s="16"/>
      <c r="B278" s="16"/>
      <c r="C278" s="16"/>
      <c r="D278" s="16"/>
      <c r="E278" s="16"/>
      <c r="F278" s="25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</row>
    <row r="279" spans="1:19" ht="15.75" customHeight="1">
      <c r="A279" s="16"/>
      <c r="B279" s="16"/>
      <c r="C279" s="16"/>
      <c r="D279" s="16"/>
      <c r="E279" s="16"/>
      <c r="F279" s="25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spans="1:19" ht="15.75" customHeight="1">
      <c r="A280" s="16"/>
      <c r="B280" s="16"/>
      <c r="C280" s="16"/>
      <c r="D280" s="16"/>
      <c r="E280" s="16"/>
      <c r="F280" s="25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</row>
    <row r="281" spans="1:19" ht="15.75" customHeight="1">
      <c r="A281" s="16"/>
      <c r="B281" s="16"/>
      <c r="C281" s="16"/>
      <c r="D281" s="16"/>
      <c r="E281" s="16"/>
      <c r="F281" s="25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</row>
    <row r="282" spans="1:19" ht="15.75" customHeight="1">
      <c r="A282" s="16"/>
      <c r="B282" s="16"/>
      <c r="C282" s="16"/>
      <c r="D282" s="16"/>
      <c r="E282" s="16"/>
      <c r="F282" s="25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</row>
    <row r="283" spans="1:19" ht="15.75" customHeight="1">
      <c r="A283" s="16"/>
      <c r="B283" s="16"/>
      <c r="C283" s="16"/>
      <c r="D283" s="16"/>
      <c r="E283" s="16"/>
      <c r="F283" s="25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</row>
    <row r="284" spans="1:19" ht="15.75" customHeight="1">
      <c r="A284" s="16"/>
      <c r="B284" s="16"/>
      <c r="C284" s="16"/>
      <c r="D284" s="16"/>
      <c r="E284" s="16"/>
      <c r="F284" s="25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</row>
    <row r="285" spans="1:19" ht="15.75" customHeight="1">
      <c r="A285" s="16"/>
      <c r="B285" s="16"/>
      <c r="C285" s="16"/>
      <c r="D285" s="16"/>
      <c r="E285" s="16"/>
      <c r="F285" s="25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</row>
    <row r="286" spans="1:19" ht="15.75" customHeight="1">
      <c r="A286" s="16"/>
      <c r="B286" s="16"/>
      <c r="C286" s="16"/>
      <c r="D286" s="16"/>
      <c r="E286" s="16"/>
      <c r="F286" s="25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</row>
    <row r="287" spans="1:19" ht="15.75" customHeight="1">
      <c r="A287" s="16"/>
      <c r="B287" s="16"/>
      <c r="C287" s="16"/>
      <c r="D287" s="16"/>
      <c r="E287" s="16"/>
      <c r="F287" s="25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</row>
    <row r="288" spans="1:19" ht="15.75" customHeight="1">
      <c r="A288" s="16"/>
      <c r="B288" s="16"/>
      <c r="C288" s="16"/>
      <c r="D288" s="16"/>
      <c r="E288" s="16"/>
      <c r="F288" s="25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</row>
    <row r="289" spans="1:19" ht="15.75" customHeight="1">
      <c r="A289" s="16"/>
      <c r="B289" s="16"/>
      <c r="C289" s="16"/>
      <c r="D289" s="16"/>
      <c r="E289" s="16"/>
      <c r="F289" s="25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</row>
    <row r="290" spans="1:19" ht="15.75" customHeight="1">
      <c r="A290" s="16"/>
      <c r="B290" s="16"/>
      <c r="C290" s="16"/>
      <c r="D290" s="16"/>
      <c r="E290" s="16"/>
      <c r="F290" s="25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</row>
    <row r="291" spans="1:19" ht="15.75" customHeight="1">
      <c r="A291" s="16"/>
      <c r="B291" s="16"/>
      <c r="C291" s="16"/>
      <c r="D291" s="16"/>
      <c r="E291" s="16"/>
      <c r="F291" s="25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</row>
    <row r="292" spans="1:19" ht="15.75" customHeight="1">
      <c r="A292" s="16"/>
      <c r="B292" s="16"/>
      <c r="C292" s="16"/>
      <c r="D292" s="16"/>
      <c r="E292" s="16"/>
      <c r="F292" s="25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</row>
    <row r="293" spans="1:19" ht="15.75" customHeight="1">
      <c r="A293" s="16"/>
      <c r="B293" s="16"/>
      <c r="C293" s="16"/>
      <c r="D293" s="16"/>
      <c r="E293" s="16"/>
      <c r="F293" s="25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</row>
    <row r="294" spans="1:19" ht="15.75" customHeight="1">
      <c r="A294" s="16"/>
      <c r="B294" s="16"/>
      <c r="C294" s="16"/>
      <c r="D294" s="16"/>
      <c r="E294" s="16"/>
      <c r="F294" s="25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</row>
    <row r="295" spans="1:19" ht="15.75" customHeight="1">
      <c r="A295" s="16"/>
      <c r="B295" s="16"/>
      <c r="C295" s="16"/>
      <c r="D295" s="16"/>
      <c r="E295" s="16"/>
      <c r="F295" s="25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</row>
    <row r="296" spans="1:19" ht="15.75" customHeight="1">
      <c r="A296" s="16"/>
      <c r="B296" s="16"/>
      <c r="C296" s="16"/>
      <c r="D296" s="16"/>
      <c r="E296" s="16"/>
      <c r="F296" s="25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</row>
    <row r="297" spans="1:19" ht="15.75" customHeight="1">
      <c r="A297" s="16"/>
      <c r="B297" s="16"/>
      <c r="C297" s="16"/>
      <c r="D297" s="16"/>
      <c r="E297" s="16"/>
      <c r="F297" s="25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</row>
    <row r="298" spans="1:19" ht="15.75" customHeight="1">
      <c r="A298" s="16"/>
      <c r="B298" s="16"/>
      <c r="C298" s="16"/>
      <c r="D298" s="16"/>
      <c r="E298" s="16"/>
      <c r="F298" s="25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</row>
    <row r="299" spans="1:19" ht="15.75" customHeight="1">
      <c r="A299" s="16"/>
      <c r="B299" s="16"/>
      <c r="C299" s="16"/>
      <c r="D299" s="16"/>
      <c r="E299" s="16"/>
      <c r="F299" s="25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</row>
    <row r="300" spans="1:19" ht="15.75" customHeight="1">
      <c r="A300" s="16"/>
      <c r="B300" s="16"/>
      <c r="C300" s="16"/>
      <c r="D300" s="16"/>
      <c r="E300" s="16"/>
      <c r="F300" s="25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</row>
    <row r="301" spans="1:19" ht="15.75" customHeight="1">
      <c r="A301" s="16"/>
      <c r="B301" s="16"/>
      <c r="C301" s="16"/>
      <c r="D301" s="16"/>
      <c r="E301" s="16"/>
      <c r="F301" s="25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</row>
    <row r="302" spans="1:19" ht="15.75" customHeight="1">
      <c r="A302" s="16"/>
      <c r="B302" s="16"/>
      <c r="C302" s="16"/>
      <c r="D302" s="16"/>
      <c r="E302" s="16"/>
      <c r="F302" s="25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</row>
    <row r="303" spans="1:19" ht="15.75" customHeight="1">
      <c r="A303" s="16"/>
      <c r="B303" s="16"/>
      <c r="C303" s="16"/>
      <c r="D303" s="16"/>
      <c r="E303" s="16"/>
      <c r="F303" s="25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</row>
    <row r="304" spans="1:19" ht="15.75" customHeight="1">
      <c r="A304" s="16"/>
      <c r="B304" s="16"/>
      <c r="C304" s="16"/>
      <c r="D304" s="16"/>
      <c r="E304" s="16"/>
      <c r="F304" s="25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</row>
    <row r="305" spans="1:19" ht="15.75" customHeight="1">
      <c r="A305" s="16"/>
      <c r="B305" s="16"/>
      <c r="C305" s="16"/>
      <c r="D305" s="16"/>
      <c r="E305" s="16"/>
      <c r="F305" s="25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</row>
    <row r="306" spans="1:19" ht="15.75" customHeight="1">
      <c r="A306" s="16"/>
      <c r="B306" s="16"/>
      <c r="C306" s="16"/>
      <c r="D306" s="16"/>
      <c r="E306" s="16"/>
      <c r="F306" s="25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</row>
    <row r="307" spans="1:19" ht="15.75" customHeight="1">
      <c r="A307" s="16"/>
      <c r="B307" s="16"/>
      <c r="C307" s="16"/>
      <c r="D307" s="16"/>
      <c r="E307" s="16"/>
      <c r="F307" s="25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</row>
    <row r="308" spans="1:19" ht="15.75" customHeight="1">
      <c r="A308" s="16"/>
      <c r="B308" s="16"/>
      <c r="C308" s="16"/>
      <c r="D308" s="16"/>
      <c r="E308" s="16"/>
      <c r="F308" s="25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</row>
    <row r="309" spans="1:19" ht="15.75" customHeight="1">
      <c r="A309" s="16"/>
      <c r="B309" s="16"/>
      <c r="C309" s="16"/>
      <c r="D309" s="16"/>
      <c r="E309" s="16"/>
      <c r="F309" s="25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</row>
    <row r="310" spans="1:19" ht="15.75" customHeight="1">
      <c r="A310" s="16"/>
      <c r="B310" s="16"/>
      <c r="C310" s="16"/>
      <c r="D310" s="16"/>
      <c r="E310" s="16"/>
      <c r="F310" s="25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</row>
    <row r="311" spans="1:19" ht="15.75" customHeight="1">
      <c r="A311" s="16"/>
      <c r="B311" s="16"/>
      <c r="C311" s="16"/>
      <c r="D311" s="16"/>
      <c r="E311" s="16"/>
      <c r="F311" s="25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</row>
    <row r="312" spans="1:19" ht="15.75" customHeight="1">
      <c r="A312" s="16"/>
      <c r="B312" s="16"/>
      <c r="C312" s="16"/>
      <c r="D312" s="16"/>
      <c r="E312" s="16"/>
      <c r="F312" s="25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</row>
    <row r="313" spans="1:19" ht="15.75" customHeight="1">
      <c r="A313" s="16"/>
      <c r="B313" s="16"/>
      <c r="C313" s="16"/>
      <c r="D313" s="16"/>
      <c r="E313" s="16"/>
      <c r="F313" s="25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</row>
    <row r="314" spans="1:19" ht="15.75" customHeight="1">
      <c r="A314" s="16"/>
      <c r="B314" s="16"/>
      <c r="C314" s="16"/>
      <c r="D314" s="16"/>
      <c r="E314" s="16"/>
      <c r="F314" s="25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</row>
    <row r="315" spans="1:19" ht="15.75" customHeight="1">
      <c r="A315" s="16"/>
      <c r="B315" s="16"/>
      <c r="C315" s="16"/>
      <c r="D315" s="16"/>
      <c r="E315" s="16"/>
      <c r="F315" s="25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</row>
    <row r="316" spans="1:19" ht="15.75" customHeight="1">
      <c r="A316" s="16"/>
      <c r="B316" s="16"/>
      <c r="C316" s="16"/>
      <c r="D316" s="16"/>
      <c r="E316" s="16"/>
      <c r="F316" s="25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</row>
    <row r="317" spans="1:19" ht="15.75" customHeight="1">
      <c r="A317" s="16"/>
      <c r="B317" s="16"/>
      <c r="C317" s="16"/>
      <c r="D317" s="16"/>
      <c r="E317" s="16"/>
      <c r="F317" s="25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</row>
    <row r="318" spans="1:19" ht="15.75" customHeight="1">
      <c r="A318" s="16"/>
      <c r="B318" s="16"/>
      <c r="C318" s="16"/>
      <c r="D318" s="16"/>
      <c r="E318" s="16"/>
      <c r="F318" s="25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</row>
    <row r="319" spans="1:19" ht="15.75" customHeight="1">
      <c r="A319" s="16"/>
      <c r="B319" s="16"/>
      <c r="C319" s="16"/>
      <c r="D319" s="16"/>
      <c r="E319" s="16"/>
      <c r="F319" s="25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</row>
    <row r="320" spans="1:19" ht="15.75" customHeight="1">
      <c r="A320" s="16"/>
      <c r="B320" s="16"/>
      <c r="C320" s="16"/>
      <c r="D320" s="16"/>
      <c r="E320" s="16"/>
      <c r="F320" s="25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</row>
    <row r="321" spans="1:19" ht="15.75" customHeight="1">
      <c r="A321" s="16"/>
      <c r="B321" s="16"/>
      <c r="C321" s="16"/>
      <c r="D321" s="16"/>
      <c r="E321" s="16"/>
      <c r="F321" s="25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</row>
    <row r="322" spans="1:19" ht="15.75" customHeight="1">
      <c r="A322" s="16"/>
      <c r="B322" s="16"/>
      <c r="C322" s="16"/>
      <c r="D322" s="16"/>
      <c r="E322" s="16"/>
      <c r="F322" s="25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</row>
    <row r="323" spans="1:19" ht="15.75" customHeight="1">
      <c r="A323" s="16"/>
      <c r="B323" s="16"/>
      <c r="C323" s="16"/>
      <c r="D323" s="16"/>
      <c r="E323" s="16"/>
      <c r="F323" s="25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</row>
    <row r="324" spans="1:19" ht="15.75" customHeight="1">
      <c r="A324" s="16"/>
      <c r="B324" s="16"/>
      <c r="C324" s="16"/>
      <c r="D324" s="16"/>
      <c r="E324" s="16"/>
      <c r="F324" s="25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</row>
    <row r="325" spans="1:19" ht="15.75" customHeight="1">
      <c r="A325" s="16"/>
      <c r="B325" s="16"/>
      <c r="C325" s="16"/>
      <c r="D325" s="16"/>
      <c r="E325" s="16"/>
      <c r="F325" s="25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</row>
    <row r="326" spans="1:19" ht="15.75" customHeight="1">
      <c r="A326" s="16"/>
      <c r="B326" s="16"/>
      <c r="C326" s="16"/>
      <c r="D326" s="16"/>
      <c r="E326" s="16"/>
      <c r="F326" s="25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</row>
    <row r="327" spans="1:19" ht="15.75" customHeight="1">
      <c r="A327" s="16"/>
      <c r="B327" s="16"/>
      <c r="C327" s="16"/>
      <c r="D327" s="16"/>
      <c r="E327" s="16"/>
      <c r="F327" s="25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</row>
    <row r="328" spans="1:19" ht="15.75" customHeight="1">
      <c r="A328" s="16"/>
      <c r="B328" s="16"/>
      <c r="C328" s="16"/>
      <c r="D328" s="16"/>
      <c r="E328" s="16"/>
      <c r="F328" s="25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</row>
    <row r="329" spans="1:19" ht="15.75" customHeight="1">
      <c r="A329" s="16"/>
      <c r="B329" s="16"/>
      <c r="C329" s="16"/>
      <c r="D329" s="16"/>
      <c r="E329" s="16"/>
      <c r="F329" s="25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</row>
    <row r="330" spans="1:19" ht="15.75" customHeight="1">
      <c r="A330" s="16"/>
      <c r="B330" s="16"/>
      <c r="C330" s="16"/>
      <c r="D330" s="16"/>
      <c r="E330" s="16"/>
      <c r="F330" s="25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</row>
    <row r="331" spans="1:19" ht="15.75" customHeight="1">
      <c r="A331" s="16"/>
      <c r="B331" s="16"/>
      <c r="C331" s="16"/>
      <c r="D331" s="16"/>
      <c r="E331" s="16"/>
      <c r="F331" s="25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</row>
    <row r="332" spans="1:19" ht="15.75" customHeight="1">
      <c r="A332" s="16"/>
      <c r="B332" s="16"/>
      <c r="C332" s="16"/>
      <c r="D332" s="16"/>
      <c r="E332" s="16"/>
      <c r="F332" s="25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</row>
    <row r="333" spans="1:19" ht="15.75" customHeight="1">
      <c r="A333" s="16"/>
      <c r="B333" s="16"/>
      <c r="C333" s="16"/>
      <c r="D333" s="16"/>
      <c r="E333" s="16"/>
      <c r="F333" s="25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</row>
    <row r="334" spans="1:19" ht="15.75" customHeight="1">
      <c r="A334" s="16"/>
      <c r="B334" s="16"/>
      <c r="C334" s="16"/>
      <c r="D334" s="16"/>
      <c r="E334" s="16"/>
      <c r="F334" s="25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</row>
    <row r="335" spans="1:19" ht="15.75" customHeight="1">
      <c r="A335" s="16"/>
      <c r="B335" s="16"/>
      <c r="C335" s="16"/>
      <c r="D335" s="16"/>
      <c r="E335" s="16"/>
      <c r="F335" s="25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</row>
    <row r="336" spans="1:19" ht="15.75" customHeight="1">
      <c r="A336" s="16"/>
      <c r="B336" s="16"/>
      <c r="C336" s="16"/>
      <c r="D336" s="16"/>
      <c r="E336" s="16"/>
      <c r="F336" s="25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</row>
    <row r="337" spans="1:19" ht="15.75" customHeight="1">
      <c r="A337" s="16"/>
      <c r="B337" s="16"/>
      <c r="C337" s="16"/>
      <c r="D337" s="16"/>
      <c r="E337" s="16"/>
      <c r="F337" s="25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</row>
    <row r="338" spans="1:19" ht="15.75" customHeight="1">
      <c r="A338" s="16"/>
      <c r="B338" s="16"/>
      <c r="C338" s="16"/>
      <c r="D338" s="16"/>
      <c r="E338" s="16"/>
      <c r="F338" s="25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</row>
    <row r="339" spans="1:19" ht="15.75" customHeight="1">
      <c r="A339" s="16"/>
      <c r="B339" s="16"/>
      <c r="C339" s="16"/>
      <c r="D339" s="16"/>
      <c r="E339" s="16"/>
      <c r="F339" s="25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</row>
    <row r="340" spans="1:19" ht="15.75" customHeight="1">
      <c r="A340" s="16"/>
      <c r="B340" s="16"/>
      <c r="C340" s="16"/>
      <c r="D340" s="16"/>
      <c r="E340" s="16"/>
      <c r="F340" s="25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</row>
    <row r="341" spans="1:19" ht="15.75" customHeight="1">
      <c r="A341" s="16"/>
      <c r="B341" s="16"/>
      <c r="C341" s="16"/>
      <c r="D341" s="16"/>
      <c r="E341" s="16"/>
      <c r="F341" s="25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</row>
    <row r="342" spans="1:19" ht="15.75" customHeight="1">
      <c r="A342" s="16"/>
      <c r="B342" s="16"/>
      <c r="C342" s="16"/>
      <c r="D342" s="16"/>
      <c r="E342" s="16"/>
      <c r="F342" s="25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</row>
    <row r="343" spans="1:19" ht="15.75" customHeight="1">
      <c r="A343" s="16"/>
      <c r="B343" s="16"/>
      <c r="C343" s="16"/>
      <c r="D343" s="16"/>
      <c r="E343" s="16"/>
      <c r="F343" s="25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</row>
    <row r="344" spans="1:19" ht="15.75" customHeight="1">
      <c r="A344" s="16"/>
      <c r="B344" s="16"/>
      <c r="C344" s="16"/>
      <c r="D344" s="16"/>
      <c r="E344" s="16"/>
      <c r="F344" s="25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</row>
    <row r="345" spans="1:19" ht="15.75" customHeight="1">
      <c r="A345" s="16"/>
      <c r="B345" s="16"/>
      <c r="C345" s="16"/>
      <c r="D345" s="16"/>
      <c r="E345" s="16"/>
      <c r="F345" s="25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</row>
    <row r="346" spans="1:19" ht="15.75" customHeight="1">
      <c r="A346" s="16"/>
      <c r="B346" s="16"/>
      <c r="C346" s="16"/>
      <c r="D346" s="16"/>
      <c r="E346" s="16"/>
      <c r="F346" s="25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</row>
    <row r="347" spans="1:19" ht="15.75" customHeight="1">
      <c r="A347" s="16"/>
      <c r="B347" s="16"/>
      <c r="C347" s="16"/>
      <c r="D347" s="16"/>
      <c r="E347" s="16"/>
      <c r="F347" s="25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</row>
    <row r="348" spans="1:19" ht="15.75" customHeight="1">
      <c r="A348" s="16"/>
      <c r="B348" s="16"/>
      <c r="C348" s="16"/>
      <c r="D348" s="16"/>
      <c r="E348" s="16"/>
      <c r="F348" s="25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</row>
    <row r="349" spans="1:19" ht="15.75" customHeight="1">
      <c r="A349" s="16"/>
      <c r="B349" s="16"/>
      <c r="C349" s="16"/>
      <c r="D349" s="16"/>
      <c r="E349" s="16"/>
      <c r="F349" s="25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</row>
    <row r="350" spans="1:19" ht="15.75" customHeight="1">
      <c r="A350" s="16"/>
      <c r="B350" s="16"/>
      <c r="C350" s="16"/>
      <c r="D350" s="16"/>
      <c r="E350" s="16"/>
      <c r="F350" s="25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</row>
    <row r="351" spans="1:19" ht="15.75" customHeight="1">
      <c r="A351" s="16"/>
      <c r="B351" s="16"/>
      <c r="C351" s="16"/>
      <c r="D351" s="16"/>
      <c r="E351" s="16"/>
      <c r="F351" s="25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</row>
    <row r="352" spans="1:19" ht="15.75" customHeight="1">
      <c r="A352" s="16"/>
      <c r="B352" s="16"/>
      <c r="C352" s="16"/>
      <c r="D352" s="16"/>
      <c r="E352" s="16"/>
      <c r="F352" s="25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</row>
    <row r="353" spans="1:19" ht="15.75" customHeight="1">
      <c r="A353" s="16"/>
      <c r="B353" s="16"/>
      <c r="C353" s="16"/>
      <c r="D353" s="16"/>
      <c r="E353" s="16"/>
      <c r="F353" s="25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</row>
    <row r="354" spans="1:19" ht="15.75" customHeight="1">
      <c r="A354" s="16"/>
      <c r="B354" s="16"/>
      <c r="C354" s="16"/>
      <c r="D354" s="16"/>
      <c r="E354" s="16"/>
      <c r="F354" s="25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</row>
    <row r="355" spans="1:19" ht="15.75" customHeight="1">
      <c r="A355" s="16"/>
      <c r="B355" s="16"/>
      <c r="C355" s="16"/>
      <c r="D355" s="16"/>
      <c r="E355" s="16"/>
      <c r="F355" s="25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</row>
    <row r="356" spans="1:19" ht="15.75" customHeight="1">
      <c r="A356" s="16"/>
      <c r="B356" s="16"/>
      <c r="C356" s="16"/>
      <c r="D356" s="16"/>
      <c r="E356" s="16"/>
      <c r="F356" s="25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</row>
    <row r="357" spans="1:19" ht="15.75" customHeight="1">
      <c r="A357" s="16"/>
      <c r="B357" s="16"/>
      <c r="C357" s="16"/>
      <c r="D357" s="16"/>
      <c r="E357" s="16"/>
      <c r="F357" s="25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</row>
    <row r="358" spans="1:19" ht="15.75" customHeight="1">
      <c r="A358" s="16"/>
      <c r="B358" s="16"/>
      <c r="C358" s="16"/>
      <c r="D358" s="16"/>
      <c r="E358" s="16"/>
      <c r="F358" s="25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</row>
    <row r="359" spans="1:19" ht="15.75" customHeight="1">
      <c r="A359" s="16"/>
      <c r="B359" s="16"/>
      <c r="C359" s="16"/>
      <c r="D359" s="16"/>
      <c r="E359" s="16"/>
      <c r="F359" s="25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</row>
    <row r="360" spans="1:19" ht="15.75" customHeight="1">
      <c r="A360" s="16"/>
      <c r="B360" s="16"/>
      <c r="C360" s="16"/>
      <c r="D360" s="16"/>
      <c r="E360" s="16"/>
      <c r="F360" s="25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</row>
    <row r="361" spans="1:19" ht="15.75" customHeight="1">
      <c r="A361" s="16"/>
      <c r="B361" s="16"/>
      <c r="C361" s="16"/>
      <c r="D361" s="16"/>
      <c r="E361" s="16"/>
      <c r="F361" s="25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</row>
    <row r="362" spans="1:19" ht="15.75" customHeight="1">
      <c r="A362" s="16"/>
      <c r="B362" s="16"/>
      <c r="C362" s="16"/>
      <c r="D362" s="16"/>
      <c r="E362" s="16"/>
      <c r="F362" s="25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</row>
    <row r="363" spans="1:19" ht="15.75" customHeight="1">
      <c r="A363" s="16"/>
      <c r="B363" s="16"/>
      <c r="C363" s="16"/>
      <c r="D363" s="16"/>
      <c r="E363" s="16"/>
      <c r="F363" s="25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</row>
    <row r="364" spans="1:19" ht="15.75" customHeight="1">
      <c r="A364" s="16"/>
      <c r="B364" s="16"/>
      <c r="C364" s="16"/>
      <c r="D364" s="16"/>
      <c r="E364" s="16"/>
      <c r="F364" s="25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</row>
    <row r="365" spans="1:19" ht="15.75" customHeight="1">
      <c r="A365" s="16"/>
      <c r="B365" s="16"/>
      <c r="C365" s="16"/>
      <c r="D365" s="16"/>
      <c r="E365" s="16"/>
      <c r="F365" s="25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</row>
    <row r="366" spans="1:19" ht="15.75" customHeight="1">
      <c r="A366" s="16"/>
      <c r="B366" s="16"/>
      <c r="C366" s="16"/>
      <c r="D366" s="16"/>
      <c r="E366" s="16"/>
      <c r="F366" s="25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</row>
    <row r="367" spans="1:19" ht="15.75" customHeight="1">
      <c r="A367" s="16"/>
      <c r="B367" s="16"/>
      <c r="C367" s="16"/>
      <c r="D367" s="16"/>
      <c r="E367" s="16"/>
      <c r="F367" s="25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</row>
    <row r="368" spans="1:19" ht="15.75" customHeight="1">
      <c r="A368" s="16"/>
      <c r="B368" s="16"/>
      <c r="C368" s="16"/>
      <c r="D368" s="16"/>
      <c r="E368" s="16"/>
      <c r="F368" s="25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</row>
    <row r="369" spans="1:19" ht="15.75" customHeight="1">
      <c r="A369" s="16"/>
      <c r="B369" s="16"/>
      <c r="C369" s="16"/>
      <c r="D369" s="16"/>
      <c r="E369" s="16"/>
      <c r="F369" s="25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</row>
    <row r="370" spans="1:19" ht="15.75" customHeight="1">
      <c r="A370" s="16"/>
      <c r="B370" s="16"/>
      <c r="C370" s="16"/>
      <c r="D370" s="16"/>
      <c r="E370" s="16"/>
      <c r="F370" s="25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</row>
    <row r="371" spans="1:19" ht="15.75" customHeight="1">
      <c r="A371" s="16"/>
      <c r="B371" s="16"/>
      <c r="C371" s="16"/>
      <c r="D371" s="16"/>
      <c r="E371" s="16"/>
      <c r="F371" s="25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</row>
    <row r="372" spans="1:19" ht="15.75" customHeight="1">
      <c r="A372" s="16"/>
      <c r="B372" s="16"/>
      <c r="C372" s="16"/>
      <c r="D372" s="16"/>
      <c r="E372" s="16"/>
      <c r="F372" s="25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</row>
    <row r="373" spans="1:19" ht="15.75" customHeight="1">
      <c r="A373" s="16"/>
      <c r="B373" s="16"/>
      <c r="C373" s="16"/>
      <c r="D373" s="16"/>
      <c r="E373" s="16"/>
      <c r="F373" s="25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</row>
    <row r="374" spans="1:19" ht="15.75" customHeight="1">
      <c r="A374" s="16"/>
      <c r="B374" s="16"/>
      <c r="C374" s="16"/>
      <c r="D374" s="16"/>
      <c r="E374" s="16"/>
      <c r="F374" s="25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</row>
    <row r="375" spans="1:19" ht="15.75" customHeight="1">
      <c r="A375" s="16"/>
      <c r="B375" s="16"/>
      <c r="C375" s="16"/>
      <c r="D375" s="16"/>
      <c r="E375" s="16"/>
      <c r="F375" s="25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</row>
    <row r="376" spans="1:19" ht="15.75" customHeight="1">
      <c r="A376" s="16"/>
      <c r="B376" s="16"/>
      <c r="C376" s="16"/>
      <c r="D376" s="16"/>
      <c r="E376" s="16"/>
      <c r="F376" s="25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</row>
    <row r="377" spans="1:19" ht="15.75" customHeight="1">
      <c r="A377" s="16"/>
      <c r="B377" s="16"/>
      <c r="C377" s="16"/>
      <c r="D377" s="16"/>
      <c r="E377" s="16"/>
      <c r="F377" s="25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</row>
    <row r="378" spans="1:19" ht="15.75" customHeight="1">
      <c r="A378" s="16"/>
      <c r="B378" s="16"/>
      <c r="C378" s="16"/>
      <c r="D378" s="16"/>
      <c r="E378" s="16"/>
      <c r="F378" s="25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</row>
    <row r="379" spans="1:19" ht="15.75" customHeight="1">
      <c r="A379" s="16"/>
      <c r="B379" s="16"/>
      <c r="C379" s="16"/>
      <c r="D379" s="16"/>
      <c r="E379" s="16"/>
      <c r="F379" s="25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</row>
    <row r="380" spans="1:19" ht="15.75" customHeight="1">
      <c r="A380" s="16"/>
      <c r="B380" s="16"/>
      <c r="C380" s="16"/>
      <c r="D380" s="16"/>
      <c r="E380" s="16"/>
      <c r="F380" s="25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</row>
    <row r="381" spans="1:19" ht="15.75" customHeight="1">
      <c r="A381" s="16"/>
      <c r="B381" s="16"/>
      <c r="C381" s="16"/>
      <c r="D381" s="16"/>
      <c r="E381" s="16"/>
      <c r="F381" s="25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</row>
    <row r="382" spans="1:19" ht="15.75" customHeight="1">
      <c r="A382" s="16"/>
      <c r="B382" s="16"/>
      <c r="C382" s="16"/>
      <c r="D382" s="16"/>
      <c r="E382" s="16"/>
      <c r="F382" s="25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</row>
    <row r="383" spans="1:19" ht="15.75" customHeight="1">
      <c r="A383" s="16"/>
      <c r="B383" s="16"/>
      <c r="C383" s="16"/>
      <c r="D383" s="16"/>
      <c r="E383" s="16"/>
      <c r="F383" s="25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</row>
    <row r="384" spans="1:19" ht="15.75" customHeight="1">
      <c r="A384" s="16"/>
      <c r="B384" s="16"/>
      <c r="C384" s="16"/>
      <c r="D384" s="16"/>
      <c r="E384" s="16"/>
      <c r="F384" s="25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</row>
    <row r="385" spans="1:19" ht="15.75" customHeight="1">
      <c r="A385" s="16"/>
      <c r="B385" s="16"/>
      <c r="C385" s="16"/>
      <c r="D385" s="16"/>
      <c r="E385" s="16"/>
      <c r="F385" s="25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</row>
    <row r="386" spans="1:19" ht="15.75" customHeight="1">
      <c r="A386" s="16"/>
      <c r="B386" s="16"/>
      <c r="C386" s="16"/>
      <c r="D386" s="16"/>
      <c r="E386" s="16"/>
      <c r="F386" s="25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</row>
    <row r="387" spans="1:19" ht="15.75" customHeight="1">
      <c r="A387" s="16"/>
      <c r="B387" s="16"/>
      <c r="C387" s="16"/>
      <c r="D387" s="16"/>
      <c r="E387" s="16"/>
      <c r="F387" s="25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</row>
    <row r="388" spans="1:19" ht="15.75" customHeight="1">
      <c r="A388" s="16"/>
      <c r="B388" s="16"/>
      <c r="C388" s="16"/>
      <c r="D388" s="16"/>
      <c r="E388" s="16"/>
      <c r="F388" s="25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</row>
    <row r="389" spans="1:19" ht="15.75" customHeight="1">
      <c r="A389" s="16"/>
      <c r="B389" s="16"/>
      <c r="C389" s="16"/>
      <c r="D389" s="16"/>
      <c r="E389" s="16"/>
      <c r="F389" s="25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</row>
    <row r="390" spans="1:19" ht="15.75" customHeight="1">
      <c r="A390" s="16"/>
      <c r="B390" s="16"/>
      <c r="C390" s="16"/>
      <c r="D390" s="16"/>
      <c r="E390" s="16"/>
      <c r="F390" s="25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</row>
    <row r="391" spans="1:19" ht="15.75" customHeight="1">
      <c r="A391" s="16"/>
      <c r="B391" s="16"/>
      <c r="C391" s="16"/>
      <c r="D391" s="16"/>
      <c r="E391" s="16"/>
      <c r="F391" s="25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</row>
    <row r="392" spans="1:19" ht="15.75" customHeight="1">
      <c r="A392" s="16"/>
      <c r="B392" s="16"/>
      <c r="C392" s="16"/>
      <c r="D392" s="16"/>
      <c r="E392" s="16"/>
      <c r="F392" s="25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</row>
    <row r="393" spans="1:19" ht="15.75" customHeight="1">
      <c r="A393" s="16"/>
      <c r="B393" s="16"/>
      <c r="C393" s="16"/>
      <c r="D393" s="16"/>
      <c r="E393" s="16"/>
      <c r="F393" s="25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</row>
    <row r="394" spans="1:19" ht="15.75" customHeight="1">
      <c r="A394" s="16"/>
      <c r="B394" s="16"/>
      <c r="C394" s="16"/>
      <c r="D394" s="16"/>
      <c r="E394" s="16"/>
      <c r="F394" s="25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</row>
    <row r="395" spans="1:19" ht="15.75" customHeight="1">
      <c r="A395" s="16"/>
      <c r="B395" s="16"/>
      <c r="C395" s="16"/>
      <c r="D395" s="16"/>
      <c r="E395" s="16"/>
      <c r="F395" s="25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</row>
    <row r="396" spans="1:19" ht="15.75" customHeight="1">
      <c r="A396" s="16"/>
      <c r="B396" s="16"/>
      <c r="C396" s="16"/>
      <c r="D396" s="16"/>
      <c r="E396" s="16"/>
      <c r="F396" s="25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</row>
    <row r="397" spans="1:19" ht="15.75" customHeight="1">
      <c r="A397" s="16"/>
      <c r="B397" s="16"/>
      <c r="C397" s="16"/>
      <c r="D397" s="16"/>
      <c r="E397" s="16"/>
      <c r="F397" s="25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</row>
    <row r="398" spans="1:19" ht="15.75" customHeight="1">
      <c r="A398" s="16"/>
      <c r="B398" s="16"/>
      <c r="C398" s="16"/>
      <c r="D398" s="16"/>
      <c r="E398" s="16"/>
      <c r="F398" s="25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</row>
    <row r="399" spans="1:19" ht="15.75" customHeight="1">
      <c r="A399" s="16"/>
      <c r="B399" s="16"/>
      <c r="C399" s="16"/>
      <c r="D399" s="16"/>
      <c r="E399" s="16"/>
      <c r="F399" s="25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</row>
    <row r="400" spans="1:19" ht="15.75" customHeight="1">
      <c r="A400" s="16"/>
      <c r="B400" s="16"/>
      <c r="C400" s="16"/>
      <c r="D400" s="16"/>
      <c r="E400" s="16"/>
      <c r="F400" s="25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</row>
    <row r="401" spans="1:19" ht="15.75" customHeight="1">
      <c r="A401" s="16"/>
      <c r="B401" s="16"/>
      <c r="C401" s="16"/>
      <c r="D401" s="16"/>
      <c r="E401" s="16"/>
      <c r="F401" s="25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</row>
    <row r="402" spans="1:19" ht="15.75" customHeight="1">
      <c r="A402" s="16"/>
      <c r="B402" s="16"/>
      <c r="C402" s="16"/>
      <c r="D402" s="16"/>
      <c r="E402" s="16"/>
      <c r="F402" s="25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</row>
    <row r="403" spans="1:19" ht="15.75" customHeight="1">
      <c r="A403" s="16"/>
      <c r="B403" s="16"/>
      <c r="C403" s="16"/>
      <c r="D403" s="16"/>
      <c r="E403" s="16"/>
      <c r="F403" s="25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</row>
    <row r="404" spans="1:19" ht="15.75" customHeight="1">
      <c r="A404" s="16"/>
      <c r="B404" s="16"/>
      <c r="C404" s="16"/>
      <c r="D404" s="16"/>
      <c r="E404" s="16"/>
      <c r="F404" s="25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</row>
    <row r="405" spans="1:19" ht="15.75" customHeight="1">
      <c r="A405" s="16"/>
      <c r="B405" s="16"/>
      <c r="C405" s="16"/>
      <c r="D405" s="16"/>
      <c r="E405" s="16"/>
      <c r="F405" s="25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</row>
    <row r="406" spans="1:19" ht="15.75" customHeight="1">
      <c r="A406" s="16"/>
      <c r="B406" s="16"/>
      <c r="C406" s="16"/>
      <c r="D406" s="16"/>
      <c r="E406" s="16"/>
      <c r="F406" s="25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</row>
    <row r="407" spans="1:19" ht="15.75" customHeight="1">
      <c r="A407" s="16"/>
      <c r="B407" s="16"/>
      <c r="C407" s="16"/>
      <c r="D407" s="16"/>
      <c r="E407" s="16"/>
      <c r="F407" s="25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</row>
    <row r="408" spans="1:19" ht="15.75" customHeight="1">
      <c r="A408" s="16"/>
      <c r="B408" s="16"/>
      <c r="C408" s="16"/>
      <c r="D408" s="16"/>
      <c r="E408" s="16"/>
      <c r="F408" s="25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</row>
    <row r="409" spans="1:19" ht="15.75" customHeight="1">
      <c r="A409" s="16"/>
      <c r="B409" s="16"/>
      <c r="C409" s="16"/>
      <c r="D409" s="16"/>
      <c r="E409" s="16"/>
      <c r="F409" s="25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</row>
    <row r="410" spans="1:19" ht="15.75" customHeight="1">
      <c r="A410" s="16"/>
      <c r="B410" s="16"/>
      <c r="C410" s="16"/>
      <c r="D410" s="16"/>
      <c r="E410" s="16"/>
      <c r="F410" s="25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</row>
    <row r="411" spans="1:19" ht="15.75" customHeight="1">
      <c r="A411" s="16"/>
      <c r="B411" s="16"/>
      <c r="C411" s="16"/>
      <c r="D411" s="16"/>
      <c r="E411" s="16"/>
      <c r="F411" s="25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</row>
    <row r="412" spans="1:19" ht="15.75" customHeight="1">
      <c r="A412" s="16"/>
      <c r="B412" s="16"/>
      <c r="C412" s="16"/>
      <c r="D412" s="16"/>
      <c r="E412" s="16"/>
      <c r="F412" s="25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</row>
    <row r="413" spans="1:19" ht="15.75" customHeight="1">
      <c r="A413" s="16"/>
      <c r="B413" s="16"/>
      <c r="C413" s="16"/>
      <c r="D413" s="16"/>
      <c r="E413" s="16"/>
      <c r="F413" s="25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</row>
    <row r="414" spans="1:19" ht="15.75" customHeight="1">
      <c r="A414" s="16"/>
      <c r="B414" s="16"/>
      <c r="C414" s="16"/>
      <c r="D414" s="16"/>
      <c r="E414" s="16"/>
      <c r="F414" s="25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</row>
    <row r="415" spans="1:19" ht="15.75" customHeight="1">
      <c r="A415" s="16"/>
      <c r="B415" s="16"/>
      <c r="C415" s="16"/>
      <c r="D415" s="16"/>
      <c r="E415" s="16"/>
      <c r="F415" s="25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</row>
    <row r="416" spans="1:19" ht="15.75" customHeight="1">
      <c r="A416" s="16"/>
      <c r="B416" s="16"/>
      <c r="C416" s="16"/>
      <c r="D416" s="16"/>
      <c r="E416" s="16"/>
      <c r="F416" s="25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</row>
    <row r="417" spans="1:19" ht="15.75" customHeight="1">
      <c r="A417" s="16"/>
      <c r="B417" s="16"/>
      <c r="C417" s="16"/>
      <c r="D417" s="16"/>
      <c r="E417" s="16"/>
      <c r="F417" s="25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</row>
    <row r="418" spans="1:19" ht="15.75" customHeight="1">
      <c r="A418" s="16"/>
      <c r="B418" s="16"/>
      <c r="C418" s="16"/>
      <c r="D418" s="16"/>
      <c r="E418" s="16"/>
      <c r="F418" s="25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</row>
    <row r="419" spans="1:19" ht="15.75" customHeight="1">
      <c r="A419" s="16"/>
      <c r="B419" s="16"/>
      <c r="C419" s="16"/>
      <c r="D419" s="16"/>
      <c r="E419" s="16"/>
      <c r="F419" s="25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</row>
    <row r="420" spans="1:19" ht="15.75" customHeight="1">
      <c r="A420" s="16"/>
      <c r="B420" s="16"/>
      <c r="C420" s="16"/>
      <c r="D420" s="16"/>
      <c r="E420" s="16"/>
      <c r="F420" s="25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</row>
    <row r="421" spans="1:19" ht="15.75" customHeight="1">
      <c r="A421" s="16"/>
      <c r="B421" s="16"/>
      <c r="C421" s="16"/>
      <c r="D421" s="16"/>
      <c r="E421" s="16"/>
      <c r="F421" s="25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</row>
    <row r="422" spans="1:19" ht="15.75" customHeight="1">
      <c r="A422" s="16"/>
      <c r="B422" s="16"/>
      <c r="C422" s="16"/>
      <c r="D422" s="16"/>
      <c r="E422" s="16"/>
      <c r="F422" s="25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</row>
    <row r="423" spans="1:19" ht="15.75" customHeight="1">
      <c r="A423" s="16"/>
      <c r="B423" s="16"/>
      <c r="C423" s="16"/>
      <c r="D423" s="16"/>
      <c r="E423" s="16"/>
      <c r="F423" s="25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</row>
    <row r="424" spans="1:19" ht="15.75" customHeight="1">
      <c r="A424" s="16"/>
      <c r="B424" s="16"/>
      <c r="C424" s="16"/>
      <c r="D424" s="16"/>
      <c r="E424" s="16"/>
      <c r="F424" s="25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</row>
    <row r="425" spans="1:19" ht="15.75" customHeight="1">
      <c r="A425" s="16"/>
      <c r="B425" s="16"/>
      <c r="C425" s="16"/>
      <c r="D425" s="16"/>
      <c r="E425" s="16"/>
      <c r="F425" s="25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</row>
    <row r="426" spans="1:19" ht="15.75" customHeight="1">
      <c r="A426" s="16"/>
      <c r="B426" s="16"/>
      <c r="C426" s="16"/>
      <c r="D426" s="16"/>
      <c r="E426" s="16"/>
      <c r="F426" s="25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</row>
    <row r="427" spans="1:19" ht="15.75" customHeight="1">
      <c r="A427" s="16"/>
      <c r="B427" s="16"/>
      <c r="C427" s="16"/>
      <c r="D427" s="16"/>
      <c r="E427" s="16"/>
      <c r="F427" s="25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</row>
    <row r="428" spans="1:19" ht="15.75" customHeight="1">
      <c r="A428" s="16"/>
      <c r="B428" s="16"/>
      <c r="C428" s="16"/>
      <c r="D428" s="16"/>
      <c r="E428" s="16"/>
      <c r="F428" s="25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</row>
    <row r="429" spans="1:19" ht="15.75" customHeight="1">
      <c r="A429" s="16"/>
      <c r="B429" s="16"/>
      <c r="C429" s="16"/>
      <c r="D429" s="16"/>
      <c r="E429" s="16"/>
      <c r="F429" s="25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</row>
    <row r="430" spans="1:19" ht="15.75" customHeight="1">
      <c r="A430" s="16"/>
      <c r="B430" s="16"/>
      <c r="C430" s="16"/>
      <c r="D430" s="16"/>
      <c r="E430" s="16"/>
      <c r="F430" s="25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</row>
    <row r="431" spans="1:19" ht="15.75" customHeight="1">
      <c r="A431" s="16"/>
      <c r="B431" s="16"/>
      <c r="C431" s="16"/>
      <c r="D431" s="16"/>
      <c r="E431" s="16"/>
      <c r="F431" s="25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</row>
    <row r="432" spans="1:19" ht="15.75" customHeight="1">
      <c r="A432" s="16"/>
      <c r="B432" s="16"/>
      <c r="C432" s="16"/>
      <c r="D432" s="16"/>
      <c r="E432" s="16"/>
      <c r="F432" s="25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</row>
    <row r="433" spans="1:19" ht="15.75" customHeight="1">
      <c r="A433" s="16"/>
      <c r="B433" s="16"/>
      <c r="C433" s="16"/>
      <c r="D433" s="16"/>
      <c r="E433" s="16"/>
      <c r="F433" s="25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</row>
    <row r="434" spans="1:19" ht="15.75" customHeight="1">
      <c r="A434" s="16"/>
      <c r="B434" s="16"/>
      <c r="C434" s="16"/>
      <c r="D434" s="16"/>
      <c r="E434" s="16"/>
      <c r="F434" s="25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</row>
    <row r="435" spans="1:19" ht="15.75" customHeight="1">
      <c r="A435" s="16"/>
      <c r="B435" s="16"/>
      <c r="C435" s="16"/>
      <c r="D435" s="16"/>
      <c r="E435" s="16"/>
      <c r="F435" s="25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</row>
    <row r="436" spans="1:19" ht="15.75" customHeight="1">
      <c r="A436" s="16"/>
      <c r="B436" s="16"/>
      <c r="C436" s="16"/>
      <c r="D436" s="16"/>
      <c r="E436" s="16"/>
      <c r="F436" s="25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</row>
    <row r="437" spans="1:19" ht="15.75" customHeight="1">
      <c r="A437" s="16"/>
      <c r="B437" s="16"/>
      <c r="C437" s="16"/>
      <c r="D437" s="16"/>
      <c r="E437" s="16"/>
      <c r="F437" s="25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</row>
    <row r="438" spans="1:19" ht="15.75" customHeight="1">
      <c r="A438" s="16"/>
      <c r="B438" s="16"/>
      <c r="C438" s="16"/>
      <c r="D438" s="16"/>
      <c r="E438" s="16"/>
      <c r="F438" s="25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</row>
    <row r="439" spans="1:19" ht="15.75" customHeight="1">
      <c r="A439" s="16"/>
      <c r="B439" s="16"/>
      <c r="C439" s="16"/>
      <c r="D439" s="16"/>
      <c r="E439" s="16"/>
      <c r="F439" s="25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</row>
    <row r="440" spans="1:19" ht="15.75" customHeight="1">
      <c r="A440" s="16"/>
      <c r="B440" s="16"/>
      <c r="C440" s="16"/>
      <c r="D440" s="16"/>
      <c r="E440" s="16"/>
      <c r="F440" s="25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</row>
    <row r="441" spans="1:19" ht="15.75" customHeight="1">
      <c r="A441" s="16"/>
      <c r="B441" s="16"/>
      <c r="C441" s="16"/>
      <c r="D441" s="16"/>
      <c r="E441" s="16"/>
      <c r="F441" s="25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</row>
    <row r="442" spans="1:19" ht="15.75" customHeight="1">
      <c r="A442" s="16"/>
      <c r="B442" s="16"/>
      <c r="C442" s="16"/>
      <c r="D442" s="16"/>
      <c r="E442" s="16"/>
      <c r="F442" s="25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</row>
    <row r="443" spans="1:19" ht="15.75" customHeight="1">
      <c r="A443" s="16"/>
      <c r="B443" s="16"/>
      <c r="C443" s="16"/>
      <c r="D443" s="16"/>
      <c r="E443" s="16"/>
      <c r="F443" s="25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</row>
    <row r="444" spans="1:19" ht="15.75" customHeight="1">
      <c r="A444" s="16"/>
      <c r="B444" s="16"/>
      <c r="C444" s="16"/>
      <c r="D444" s="16"/>
      <c r="E444" s="16"/>
      <c r="F444" s="25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</row>
    <row r="445" spans="1:19" ht="15.75" customHeight="1">
      <c r="A445" s="16"/>
      <c r="B445" s="16"/>
      <c r="C445" s="16"/>
      <c r="D445" s="16"/>
      <c r="E445" s="16"/>
      <c r="F445" s="25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</row>
    <row r="446" spans="1:19" ht="15.75" customHeight="1">
      <c r="A446" s="16"/>
      <c r="B446" s="16"/>
      <c r="C446" s="16"/>
      <c r="D446" s="16"/>
      <c r="E446" s="16"/>
      <c r="F446" s="25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</row>
    <row r="447" spans="1:19" ht="15.75" customHeight="1">
      <c r="A447" s="16"/>
      <c r="B447" s="16"/>
      <c r="C447" s="16"/>
      <c r="D447" s="16"/>
      <c r="E447" s="16"/>
      <c r="F447" s="25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</row>
    <row r="448" spans="1:19" ht="15.75" customHeight="1">
      <c r="A448" s="16"/>
      <c r="B448" s="16"/>
      <c r="C448" s="16"/>
      <c r="D448" s="16"/>
      <c r="E448" s="16"/>
      <c r="F448" s="25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</row>
    <row r="449" spans="1:19" ht="15.75" customHeight="1">
      <c r="A449" s="16"/>
      <c r="B449" s="16"/>
      <c r="C449" s="16"/>
      <c r="D449" s="16"/>
      <c r="E449" s="16"/>
      <c r="F449" s="25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</row>
    <row r="450" spans="1:19" ht="15.75" customHeight="1">
      <c r="A450" s="16"/>
      <c r="B450" s="16"/>
      <c r="C450" s="16"/>
      <c r="D450" s="16"/>
      <c r="E450" s="16"/>
      <c r="F450" s="25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</row>
    <row r="451" spans="1:19" ht="15.75" customHeight="1">
      <c r="A451" s="16"/>
      <c r="B451" s="16"/>
      <c r="C451" s="16"/>
      <c r="D451" s="16"/>
      <c r="E451" s="16"/>
      <c r="F451" s="25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</row>
    <row r="452" spans="1:19" ht="15.75" customHeight="1">
      <c r="A452" s="16"/>
      <c r="B452" s="16"/>
      <c r="C452" s="16"/>
      <c r="D452" s="16"/>
      <c r="E452" s="16"/>
      <c r="F452" s="25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</row>
    <row r="453" spans="1:19" ht="15.75" customHeight="1">
      <c r="A453" s="16"/>
      <c r="B453" s="16"/>
      <c r="C453" s="16"/>
      <c r="D453" s="16"/>
      <c r="E453" s="16"/>
      <c r="F453" s="25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</row>
    <row r="454" spans="1:19" ht="15.75" customHeight="1">
      <c r="A454" s="16"/>
      <c r="B454" s="16"/>
      <c r="C454" s="16"/>
      <c r="D454" s="16"/>
      <c r="E454" s="16"/>
      <c r="F454" s="25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</row>
    <row r="455" spans="1:19" ht="15.75" customHeight="1">
      <c r="A455" s="16"/>
      <c r="B455" s="16"/>
      <c r="C455" s="16"/>
      <c r="D455" s="16"/>
      <c r="E455" s="16"/>
      <c r="F455" s="25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</row>
    <row r="456" spans="1:19" ht="15.75" customHeight="1">
      <c r="A456" s="16"/>
      <c r="B456" s="16"/>
      <c r="C456" s="16"/>
      <c r="D456" s="16"/>
      <c r="E456" s="16"/>
      <c r="F456" s="25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</row>
    <row r="457" spans="1:19" ht="15.75" customHeight="1">
      <c r="A457" s="16"/>
      <c r="B457" s="16"/>
      <c r="C457" s="16"/>
      <c r="D457" s="16"/>
      <c r="E457" s="16"/>
      <c r="F457" s="25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</row>
    <row r="458" spans="1:19" ht="15.75" customHeight="1">
      <c r="A458" s="16"/>
      <c r="B458" s="16"/>
      <c r="C458" s="16"/>
      <c r="D458" s="16"/>
      <c r="E458" s="16"/>
      <c r="F458" s="25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</row>
    <row r="459" spans="1:19" ht="15.75" customHeight="1">
      <c r="A459" s="16"/>
      <c r="B459" s="16"/>
      <c r="C459" s="16"/>
      <c r="D459" s="16"/>
      <c r="E459" s="16"/>
      <c r="F459" s="25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</row>
    <row r="460" spans="1:19" ht="15.75" customHeight="1">
      <c r="A460" s="16"/>
      <c r="B460" s="16"/>
      <c r="C460" s="16"/>
      <c r="D460" s="16"/>
      <c r="E460" s="16"/>
      <c r="F460" s="25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</row>
    <row r="461" spans="1:19" ht="15.75" customHeight="1">
      <c r="A461" s="16"/>
      <c r="B461" s="16"/>
      <c r="C461" s="16"/>
      <c r="D461" s="16"/>
      <c r="E461" s="16"/>
      <c r="F461" s="25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</row>
    <row r="462" spans="1:19" ht="15.75" customHeight="1">
      <c r="A462" s="16"/>
      <c r="B462" s="16"/>
      <c r="C462" s="16"/>
      <c r="D462" s="16"/>
      <c r="E462" s="16"/>
      <c r="F462" s="25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</row>
    <row r="463" spans="1:19" ht="15.75" customHeight="1">
      <c r="A463" s="16"/>
      <c r="B463" s="16"/>
      <c r="C463" s="16"/>
      <c r="D463" s="16"/>
      <c r="E463" s="16"/>
      <c r="F463" s="25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</row>
    <row r="464" spans="1:19" ht="15.75" customHeight="1">
      <c r="A464" s="16"/>
      <c r="B464" s="16"/>
      <c r="C464" s="16"/>
      <c r="D464" s="16"/>
      <c r="E464" s="16"/>
      <c r="F464" s="25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</row>
    <row r="465" spans="1:19" ht="15.75" customHeight="1">
      <c r="A465" s="16"/>
      <c r="B465" s="16"/>
      <c r="C465" s="16"/>
      <c r="D465" s="16"/>
      <c r="E465" s="16"/>
      <c r="F465" s="25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</row>
    <row r="466" spans="1:19" ht="15.75" customHeight="1">
      <c r="A466" s="16"/>
      <c r="B466" s="16"/>
      <c r="C466" s="16"/>
      <c r="D466" s="16"/>
      <c r="E466" s="16"/>
      <c r="F466" s="25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</row>
    <row r="467" spans="1:19" ht="15.75" customHeight="1">
      <c r="A467" s="16"/>
      <c r="B467" s="16"/>
      <c r="C467" s="16"/>
      <c r="D467" s="16"/>
      <c r="E467" s="16"/>
      <c r="F467" s="25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</row>
    <row r="468" spans="1:19" ht="15.75" customHeight="1">
      <c r="A468" s="16"/>
      <c r="B468" s="16"/>
      <c r="C468" s="16"/>
      <c r="D468" s="16"/>
      <c r="E468" s="16"/>
      <c r="F468" s="25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</row>
    <row r="469" spans="1:19" ht="15.75" customHeight="1">
      <c r="A469" s="16"/>
      <c r="B469" s="16"/>
      <c r="C469" s="16"/>
      <c r="D469" s="16"/>
      <c r="E469" s="16"/>
      <c r="F469" s="25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</row>
    <row r="470" spans="1:19" ht="15.75" customHeight="1">
      <c r="A470" s="16"/>
      <c r="B470" s="16"/>
      <c r="C470" s="16"/>
      <c r="D470" s="16"/>
      <c r="E470" s="16"/>
      <c r="F470" s="25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</row>
    <row r="471" spans="1:19" ht="15.75" customHeight="1">
      <c r="A471" s="16"/>
      <c r="B471" s="16"/>
      <c r="C471" s="16"/>
      <c r="D471" s="16"/>
      <c r="E471" s="16"/>
      <c r="F471" s="25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</row>
    <row r="472" spans="1:19" ht="15.75" customHeight="1">
      <c r="F472" s="26"/>
    </row>
    <row r="473" spans="1:19" ht="15.75" customHeight="1">
      <c r="F473" s="26"/>
    </row>
    <row r="474" spans="1:19" ht="15.75" customHeight="1">
      <c r="F474" s="26"/>
    </row>
    <row r="475" spans="1:19" ht="15.75" customHeight="1">
      <c r="F475" s="26"/>
    </row>
    <row r="476" spans="1:19" ht="15.75" customHeight="1">
      <c r="F476" s="26"/>
    </row>
    <row r="477" spans="1:19" ht="15.75" customHeight="1">
      <c r="F477" s="26"/>
    </row>
    <row r="478" spans="1:19" ht="15.75" customHeight="1">
      <c r="F478" s="26"/>
    </row>
    <row r="479" spans="1:19" ht="15.75" customHeight="1">
      <c r="F479" s="26"/>
    </row>
    <row r="480" spans="1:19" ht="15.75" customHeight="1">
      <c r="F480" s="26"/>
    </row>
    <row r="481" spans="6:6" ht="15.75" customHeight="1">
      <c r="F481" s="26"/>
    </row>
    <row r="482" spans="6:6" ht="15.75" customHeight="1">
      <c r="F482" s="26"/>
    </row>
    <row r="483" spans="6:6" ht="15.75" customHeight="1">
      <c r="F483" s="26"/>
    </row>
    <row r="484" spans="6:6" ht="15.75" customHeight="1">
      <c r="F484" s="26"/>
    </row>
    <row r="485" spans="6:6" ht="15.75" customHeight="1">
      <c r="F485" s="26"/>
    </row>
    <row r="486" spans="6:6" ht="15.75" customHeight="1">
      <c r="F486" s="26"/>
    </row>
    <row r="487" spans="6:6" ht="15.75" customHeight="1">
      <c r="F487" s="26"/>
    </row>
    <row r="488" spans="6:6" ht="15.75" customHeight="1">
      <c r="F488" s="26"/>
    </row>
    <row r="489" spans="6:6" ht="15.75" customHeight="1">
      <c r="F489" s="26"/>
    </row>
    <row r="490" spans="6:6" ht="15.75" customHeight="1">
      <c r="F490" s="26"/>
    </row>
    <row r="491" spans="6:6" ht="15.75" customHeight="1">
      <c r="F491" s="26"/>
    </row>
    <row r="492" spans="6:6" ht="15.75" customHeight="1">
      <c r="F492" s="26"/>
    </row>
    <row r="493" spans="6:6" ht="15.75" customHeight="1">
      <c r="F493" s="26"/>
    </row>
    <row r="494" spans="6:6" ht="15.75" customHeight="1">
      <c r="F494" s="26"/>
    </row>
    <row r="495" spans="6:6" ht="15.75" customHeight="1">
      <c r="F495" s="26"/>
    </row>
    <row r="496" spans="6:6" ht="15.75" customHeight="1">
      <c r="F496" s="26"/>
    </row>
    <row r="497" spans="6:6" ht="15.75" customHeight="1">
      <c r="F497" s="26"/>
    </row>
    <row r="498" spans="6:6" ht="15.75" customHeight="1">
      <c r="F498" s="26"/>
    </row>
    <row r="499" spans="6:6" ht="15.75" customHeight="1">
      <c r="F499" s="26"/>
    </row>
    <row r="500" spans="6:6" ht="15.75" customHeight="1">
      <c r="F500" s="26"/>
    </row>
    <row r="501" spans="6:6" ht="15.75" customHeight="1">
      <c r="F501" s="26"/>
    </row>
    <row r="502" spans="6:6" ht="15.75" customHeight="1">
      <c r="F502" s="26"/>
    </row>
    <row r="503" spans="6:6" ht="15.75" customHeight="1">
      <c r="F503" s="26"/>
    </row>
    <row r="504" spans="6:6" ht="15.75" customHeight="1">
      <c r="F504" s="26"/>
    </row>
    <row r="505" spans="6:6" ht="15.75" customHeight="1">
      <c r="F505" s="26"/>
    </row>
    <row r="506" spans="6:6" ht="15.75" customHeight="1">
      <c r="F506" s="26"/>
    </row>
    <row r="507" spans="6:6" ht="15.75" customHeight="1">
      <c r="F507" s="26"/>
    </row>
    <row r="508" spans="6:6" ht="15.75" customHeight="1">
      <c r="F508" s="26"/>
    </row>
    <row r="509" spans="6:6" ht="15.75" customHeight="1">
      <c r="F509" s="26"/>
    </row>
    <row r="510" spans="6:6" ht="15.75" customHeight="1">
      <c r="F510" s="26"/>
    </row>
    <row r="511" spans="6:6" ht="15.75" customHeight="1">
      <c r="F511" s="26"/>
    </row>
    <row r="512" spans="6:6" ht="15.75" customHeight="1">
      <c r="F512" s="26"/>
    </row>
    <row r="513" spans="6:6" ht="15.75" customHeight="1">
      <c r="F513" s="26"/>
    </row>
    <row r="514" spans="6:6" ht="15.75" customHeight="1">
      <c r="F514" s="26"/>
    </row>
    <row r="515" spans="6:6" ht="15.75" customHeight="1">
      <c r="F515" s="26"/>
    </row>
    <row r="516" spans="6:6" ht="15.75" customHeight="1">
      <c r="F516" s="26"/>
    </row>
    <row r="517" spans="6:6" ht="15.75" customHeight="1">
      <c r="F517" s="26"/>
    </row>
    <row r="518" spans="6:6" ht="15.75" customHeight="1">
      <c r="F518" s="26"/>
    </row>
    <row r="519" spans="6:6" ht="15.75" customHeight="1">
      <c r="F519" s="26"/>
    </row>
    <row r="520" spans="6:6" ht="15.75" customHeight="1">
      <c r="F520" s="26"/>
    </row>
    <row r="521" spans="6:6" ht="15.75" customHeight="1">
      <c r="F521" s="26"/>
    </row>
    <row r="522" spans="6:6" ht="15.75" customHeight="1">
      <c r="F522" s="26"/>
    </row>
    <row r="523" spans="6:6" ht="15.75" customHeight="1">
      <c r="F523" s="26"/>
    </row>
    <row r="524" spans="6:6" ht="15.75" customHeight="1">
      <c r="F524" s="26"/>
    </row>
    <row r="525" spans="6:6" ht="15.75" customHeight="1">
      <c r="F525" s="26"/>
    </row>
    <row r="526" spans="6:6" ht="15.75" customHeight="1">
      <c r="F526" s="26"/>
    </row>
    <row r="527" spans="6:6" ht="15.75" customHeight="1">
      <c r="F527" s="26"/>
    </row>
    <row r="528" spans="6:6" ht="15.75" customHeight="1">
      <c r="F528" s="26"/>
    </row>
    <row r="529" spans="6:6" ht="15.75" customHeight="1">
      <c r="F529" s="26"/>
    </row>
    <row r="530" spans="6:6" ht="15.75" customHeight="1">
      <c r="F530" s="26"/>
    </row>
    <row r="531" spans="6:6" ht="15.75" customHeight="1">
      <c r="F531" s="26"/>
    </row>
    <row r="532" spans="6:6" ht="15.75" customHeight="1">
      <c r="F532" s="26"/>
    </row>
    <row r="533" spans="6:6" ht="15.75" customHeight="1">
      <c r="F533" s="26"/>
    </row>
    <row r="534" spans="6:6" ht="15.75" customHeight="1">
      <c r="F534" s="26"/>
    </row>
    <row r="535" spans="6:6" ht="15.75" customHeight="1">
      <c r="F535" s="26"/>
    </row>
    <row r="536" spans="6:6" ht="15.75" customHeight="1">
      <c r="F536" s="26"/>
    </row>
    <row r="537" spans="6:6" ht="15.75" customHeight="1">
      <c r="F537" s="26"/>
    </row>
    <row r="538" spans="6:6" ht="15.75" customHeight="1">
      <c r="F538" s="26"/>
    </row>
    <row r="539" spans="6:6" ht="15.75" customHeight="1">
      <c r="F539" s="26"/>
    </row>
    <row r="540" spans="6:6" ht="15.75" customHeight="1">
      <c r="F540" s="26"/>
    </row>
    <row r="541" spans="6:6" ht="15.75" customHeight="1">
      <c r="F541" s="26"/>
    </row>
    <row r="542" spans="6:6" ht="15.75" customHeight="1">
      <c r="F542" s="26"/>
    </row>
    <row r="543" spans="6:6" ht="15.75" customHeight="1">
      <c r="F543" s="26"/>
    </row>
    <row r="544" spans="6:6" ht="15.75" customHeight="1">
      <c r="F544" s="26"/>
    </row>
    <row r="545" spans="6:6" ht="15.75" customHeight="1">
      <c r="F545" s="26"/>
    </row>
    <row r="546" spans="6:6" ht="15.75" customHeight="1">
      <c r="F546" s="26"/>
    </row>
    <row r="547" spans="6:6" ht="15.75" customHeight="1">
      <c r="F547" s="26"/>
    </row>
    <row r="548" spans="6:6" ht="15.75" customHeight="1">
      <c r="F548" s="26"/>
    </row>
    <row r="549" spans="6:6" ht="15.75" customHeight="1">
      <c r="F549" s="26"/>
    </row>
    <row r="550" spans="6:6" ht="15.75" customHeight="1">
      <c r="F550" s="26"/>
    </row>
    <row r="551" spans="6:6" ht="15.75" customHeight="1">
      <c r="F551" s="26"/>
    </row>
    <row r="552" spans="6:6" ht="15.75" customHeight="1">
      <c r="F552" s="26"/>
    </row>
    <row r="553" spans="6:6" ht="15.75" customHeight="1">
      <c r="F553" s="26"/>
    </row>
    <row r="554" spans="6:6" ht="15.75" customHeight="1">
      <c r="F554" s="26"/>
    </row>
    <row r="555" spans="6:6" ht="15.75" customHeight="1">
      <c r="F555" s="26"/>
    </row>
    <row r="556" spans="6:6" ht="15.75" customHeight="1">
      <c r="F556" s="26"/>
    </row>
    <row r="557" spans="6:6" ht="15.75" customHeight="1">
      <c r="F557" s="26"/>
    </row>
    <row r="558" spans="6:6" ht="15.75" customHeight="1">
      <c r="F558" s="26"/>
    </row>
    <row r="559" spans="6:6" ht="15.75" customHeight="1">
      <c r="F559" s="26"/>
    </row>
    <row r="560" spans="6:6" ht="15.75" customHeight="1">
      <c r="F560" s="26"/>
    </row>
    <row r="561" spans="6:6" ht="15.75" customHeight="1">
      <c r="F561" s="26"/>
    </row>
    <row r="562" spans="6:6" ht="15.75" customHeight="1">
      <c r="F562" s="26"/>
    </row>
    <row r="563" spans="6:6" ht="15.75" customHeight="1">
      <c r="F563" s="26"/>
    </row>
    <row r="564" spans="6:6" ht="15.75" customHeight="1">
      <c r="F564" s="26"/>
    </row>
    <row r="565" spans="6:6" ht="15.75" customHeight="1">
      <c r="F565" s="26"/>
    </row>
    <row r="566" spans="6:6" ht="15.75" customHeight="1">
      <c r="F566" s="26"/>
    </row>
    <row r="567" spans="6:6" ht="15.75" customHeight="1">
      <c r="F567" s="26"/>
    </row>
    <row r="568" spans="6:6" ht="15.75" customHeight="1">
      <c r="F568" s="26"/>
    </row>
    <row r="569" spans="6:6" ht="15.75" customHeight="1">
      <c r="F569" s="26"/>
    </row>
    <row r="570" spans="6:6" ht="15.75" customHeight="1">
      <c r="F570" s="26"/>
    </row>
    <row r="571" spans="6:6" ht="15.75" customHeight="1">
      <c r="F571" s="26"/>
    </row>
    <row r="572" spans="6:6" ht="15.75" customHeight="1">
      <c r="F572" s="26"/>
    </row>
    <row r="573" spans="6:6" ht="15.75" customHeight="1">
      <c r="F573" s="26"/>
    </row>
    <row r="574" spans="6:6" ht="15.75" customHeight="1">
      <c r="F574" s="26"/>
    </row>
    <row r="575" spans="6:6" ht="15.75" customHeight="1">
      <c r="F575" s="26"/>
    </row>
    <row r="576" spans="6:6" ht="15.75" customHeight="1">
      <c r="F576" s="26"/>
    </row>
    <row r="577" spans="6:6" ht="15.75" customHeight="1">
      <c r="F577" s="26"/>
    </row>
    <row r="578" spans="6:6" ht="15.75" customHeight="1">
      <c r="F578" s="26"/>
    </row>
    <row r="579" spans="6:6" ht="15.75" customHeight="1">
      <c r="F579" s="26"/>
    </row>
    <row r="580" spans="6:6" ht="15.75" customHeight="1">
      <c r="F580" s="26"/>
    </row>
    <row r="581" spans="6:6" ht="15.75" customHeight="1">
      <c r="F581" s="26"/>
    </row>
    <row r="582" spans="6:6" ht="15.75" customHeight="1">
      <c r="F582" s="26"/>
    </row>
    <row r="583" spans="6:6" ht="15.75" customHeight="1">
      <c r="F583" s="26"/>
    </row>
    <row r="584" spans="6:6" ht="15.75" customHeight="1">
      <c r="F584" s="26"/>
    </row>
    <row r="585" spans="6:6" ht="15.75" customHeight="1">
      <c r="F585" s="26"/>
    </row>
    <row r="586" spans="6:6" ht="15.75" customHeight="1">
      <c r="F586" s="26"/>
    </row>
    <row r="587" spans="6:6" ht="15.75" customHeight="1">
      <c r="F587" s="26"/>
    </row>
    <row r="588" spans="6:6" ht="15.75" customHeight="1">
      <c r="F588" s="26"/>
    </row>
    <row r="589" spans="6:6" ht="15.75" customHeight="1">
      <c r="F589" s="26"/>
    </row>
    <row r="590" spans="6:6" ht="15.75" customHeight="1">
      <c r="F590" s="26"/>
    </row>
    <row r="591" spans="6:6" ht="15.75" customHeight="1">
      <c r="F591" s="26"/>
    </row>
    <row r="592" spans="6:6" ht="15.75" customHeight="1">
      <c r="F592" s="26"/>
    </row>
    <row r="593" spans="6:6" ht="15.75" customHeight="1">
      <c r="F593" s="26"/>
    </row>
    <row r="594" spans="6:6" ht="15.75" customHeight="1">
      <c r="F594" s="26"/>
    </row>
    <row r="595" spans="6:6" ht="15.75" customHeight="1">
      <c r="F595" s="26"/>
    </row>
    <row r="596" spans="6:6" ht="15.75" customHeight="1">
      <c r="F596" s="26"/>
    </row>
    <row r="597" spans="6:6" ht="15.75" customHeight="1">
      <c r="F597" s="26"/>
    </row>
    <row r="598" spans="6:6" ht="15.75" customHeight="1">
      <c r="F598" s="26"/>
    </row>
    <row r="599" spans="6:6" ht="15.75" customHeight="1">
      <c r="F599" s="26"/>
    </row>
    <row r="600" spans="6:6" ht="15.75" customHeight="1">
      <c r="F600" s="26"/>
    </row>
    <row r="601" spans="6:6" ht="15.75" customHeight="1">
      <c r="F601" s="26"/>
    </row>
    <row r="602" spans="6:6" ht="15.75" customHeight="1">
      <c r="F602" s="26"/>
    </row>
    <row r="603" spans="6:6" ht="15.75" customHeight="1">
      <c r="F603" s="26"/>
    </row>
    <row r="604" spans="6:6" ht="15.75" customHeight="1">
      <c r="F604" s="26"/>
    </row>
    <row r="605" spans="6:6" ht="15.75" customHeight="1">
      <c r="F605" s="26"/>
    </row>
    <row r="606" spans="6:6" ht="15.75" customHeight="1">
      <c r="F606" s="26"/>
    </row>
    <row r="607" spans="6:6" ht="15.75" customHeight="1">
      <c r="F607" s="26"/>
    </row>
    <row r="608" spans="6:6" ht="15.75" customHeight="1">
      <c r="F608" s="26"/>
    </row>
    <row r="609" spans="6:6" ht="15.75" customHeight="1">
      <c r="F609" s="26"/>
    </row>
    <row r="610" spans="6:6" ht="15.75" customHeight="1">
      <c r="F610" s="26"/>
    </row>
    <row r="611" spans="6:6" ht="15.75" customHeight="1">
      <c r="F611" s="26"/>
    </row>
    <row r="612" spans="6:6" ht="15.75" customHeight="1">
      <c r="F612" s="26"/>
    </row>
    <row r="613" spans="6:6" ht="15.75" customHeight="1">
      <c r="F613" s="26"/>
    </row>
    <row r="614" spans="6:6" ht="15.75" customHeight="1">
      <c r="F614" s="26"/>
    </row>
    <row r="615" spans="6:6" ht="15.75" customHeight="1">
      <c r="F615" s="26"/>
    </row>
    <row r="616" spans="6:6" ht="15.75" customHeight="1">
      <c r="F616" s="26"/>
    </row>
    <row r="617" spans="6:6" ht="15.75" customHeight="1">
      <c r="F617" s="26"/>
    </row>
    <row r="618" spans="6:6" ht="15.75" customHeight="1">
      <c r="F618" s="26"/>
    </row>
    <row r="619" spans="6:6" ht="15.75" customHeight="1">
      <c r="F619" s="26"/>
    </row>
    <row r="620" spans="6:6" ht="15.75" customHeight="1">
      <c r="F620" s="26"/>
    </row>
    <row r="621" spans="6:6" ht="15.75" customHeight="1">
      <c r="F621" s="26"/>
    </row>
    <row r="622" spans="6:6" ht="15.75" customHeight="1">
      <c r="F622" s="26"/>
    </row>
    <row r="623" spans="6:6" ht="15.75" customHeight="1">
      <c r="F623" s="26"/>
    </row>
    <row r="624" spans="6:6" ht="15.75" customHeight="1">
      <c r="F624" s="26"/>
    </row>
    <row r="625" spans="6:6" ht="15.75" customHeight="1">
      <c r="F625" s="26"/>
    </row>
    <row r="626" spans="6:6" ht="15.75" customHeight="1">
      <c r="F626" s="26"/>
    </row>
    <row r="627" spans="6:6" ht="15.75" customHeight="1">
      <c r="F627" s="26"/>
    </row>
    <row r="628" spans="6:6" ht="15.75" customHeight="1">
      <c r="F628" s="26"/>
    </row>
    <row r="629" spans="6:6" ht="15.75" customHeight="1">
      <c r="F629" s="26"/>
    </row>
    <row r="630" spans="6:6" ht="15.75" customHeight="1">
      <c r="F630" s="26"/>
    </row>
    <row r="631" spans="6:6" ht="15.75" customHeight="1">
      <c r="F631" s="26"/>
    </row>
    <row r="632" spans="6:6" ht="15.75" customHeight="1">
      <c r="F632" s="26"/>
    </row>
    <row r="633" spans="6:6" ht="15.75" customHeight="1">
      <c r="F633" s="26"/>
    </row>
    <row r="634" spans="6:6" ht="15.75" customHeight="1">
      <c r="F634" s="26"/>
    </row>
    <row r="635" spans="6:6" ht="15.75" customHeight="1">
      <c r="F635" s="26"/>
    </row>
    <row r="636" spans="6:6" ht="15.75" customHeight="1">
      <c r="F636" s="26"/>
    </row>
    <row r="637" spans="6:6" ht="15.75" customHeight="1">
      <c r="F637" s="26"/>
    </row>
    <row r="638" spans="6:6" ht="15.75" customHeight="1">
      <c r="F638" s="26"/>
    </row>
    <row r="639" spans="6:6" ht="15.75" customHeight="1">
      <c r="F639" s="26"/>
    </row>
    <row r="640" spans="6:6" ht="15.75" customHeight="1">
      <c r="F640" s="26"/>
    </row>
    <row r="641" spans="6:6" ht="15.75" customHeight="1">
      <c r="F641" s="26"/>
    </row>
    <row r="642" spans="6:6" ht="15.75" customHeight="1">
      <c r="F642" s="26"/>
    </row>
    <row r="643" spans="6:6" ht="15.75" customHeight="1">
      <c r="F643" s="26"/>
    </row>
    <row r="644" spans="6:6" ht="15.75" customHeight="1">
      <c r="F644" s="26"/>
    </row>
    <row r="645" spans="6:6" ht="15.75" customHeight="1">
      <c r="F645" s="26"/>
    </row>
    <row r="646" spans="6:6" ht="15.75" customHeight="1">
      <c r="F646" s="26"/>
    </row>
    <row r="647" spans="6:6" ht="15.75" customHeight="1">
      <c r="F647" s="26"/>
    </row>
    <row r="648" spans="6:6" ht="15.75" customHeight="1">
      <c r="F648" s="26"/>
    </row>
    <row r="649" spans="6:6" ht="15.75" customHeight="1">
      <c r="F649" s="26"/>
    </row>
    <row r="650" spans="6:6" ht="15.75" customHeight="1">
      <c r="F650" s="26"/>
    </row>
    <row r="651" spans="6:6" ht="15.75" customHeight="1">
      <c r="F651" s="26"/>
    </row>
    <row r="652" spans="6:6" ht="15.75" customHeight="1">
      <c r="F652" s="26"/>
    </row>
    <row r="653" spans="6:6" ht="15.75" customHeight="1">
      <c r="F653" s="26"/>
    </row>
    <row r="654" spans="6:6" ht="15.75" customHeight="1">
      <c r="F654" s="26"/>
    </row>
    <row r="655" spans="6:6" ht="15.75" customHeight="1">
      <c r="F655" s="26"/>
    </row>
    <row r="656" spans="6:6" ht="15.75" customHeight="1">
      <c r="F656" s="26"/>
    </row>
    <row r="657" spans="6:6" ht="15.75" customHeight="1">
      <c r="F657" s="26"/>
    </row>
    <row r="658" spans="6:6" ht="15.75" customHeight="1">
      <c r="F658" s="26"/>
    </row>
    <row r="659" spans="6:6" ht="15.75" customHeight="1">
      <c r="F659" s="26"/>
    </row>
    <row r="660" spans="6:6" ht="15.75" customHeight="1">
      <c r="F660" s="26"/>
    </row>
    <row r="661" spans="6:6" ht="15.75" customHeight="1">
      <c r="F661" s="26"/>
    </row>
    <row r="662" spans="6:6" ht="15.75" customHeight="1">
      <c r="F662" s="26"/>
    </row>
    <row r="663" spans="6:6" ht="15.75" customHeight="1">
      <c r="F663" s="26"/>
    </row>
    <row r="664" spans="6:6" ht="15.75" customHeight="1">
      <c r="F664" s="26"/>
    </row>
    <row r="665" spans="6:6" ht="15.75" customHeight="1">
      <c r="F665" s="26"/>
    </row>
    <row r="666" spans="6:6" ht="15.75" customHeight="1">
      <c r="F666" s="26"/>
    </row>
    <row r="667" spans="6:6" ht="15.75" customHeight="1">
      <c r="F667" s="26"/>
    </row>
    <row r="668" spans="6:6" ht="15.75" customHeight="1">
      <c r="F668" s="26"/>
    </row>
    <row r="669" spans="6:6" ht="15.75" customHeight="1">
      <c r="F669" s="26"/>
    </row>
    <row r="670" spans="6:6" ht="15.75" customHeight="1">
      <c r="F670" s="26"/>
    </row>
    <row r="671" spans="6:6" ht="15.75" customHeight="1">
      <c r="F671" s="26"/>
    </row>
    <row r="672" spans="6:6" ht="15.75" customHeight="1">
      <c r="F672" s="26"/>
    </row>
    <row r="673" spans="6:6" ht="15.75" customHeight="1">
      <c r="F673" s="26"/>
    </row>
    <row r="674" spans="6:6" ht="15.75" customHeight="1">
      <c r="F674" s="26"/>
    </row>
    <row r="675" spans="6:6" ht="15.75" customHeight="1">
      <c r="F675" s="26"/>
    </row>
    <row r="676" spans="6:6" ht="15.75" customHeight="1">
      <c r="F676" s="26"/>
    </row>
    <row r="677" spans="6:6" ht="15.75" customHeight="1">
      <c r="F677" s="26"/>
    </row>
    <row r="678" spans="6:6" ht="15.75" customHeight="1">
      <c r="F678" s="26"/>
    </row>
    <row r="679" spans="6:6" ht="15.75" customHeight="1">
      <c r="F679" s="26"/>
    </row>
    <row r="680" spans="6:6" ht="15.75" customHeight="1">
      <c r="F680" s="26"/>
    </row>
    <row r="681" spans="6:6" ht="15.75" customHeight="1">
      <c r="F681" s="26"/>
    </row>
    <row r="682" spans="6:6" ht="15.75" customHeight="1">
      <c r="F682" s="26"/>
    </row>
    <row r="683" spans="6:6" ht="15.75" customHeight="1">
      <c r="F683" s="26"/>
    </row>
    <row r="684" spans="6:6" ht="15.75" customHeight="1">
      <c r="F684" s="26"/>
    </row>
    <row r="685" spans="6:6" ht="15.75" customHeight="1">
      <c r="F685" s="26"/>
    </row>
    <row r="686" spans="6:6" ht="15.75" customHeight="1">
      <c r="F686" s="26"/>
    </row>
    <row r="687" spans="6:6" ht="15.75" customHeight="1">
      <c r="F687" s="26"/>
    </row>
    <row r="688" spans="6:6" ht="15.75" customHeight="1">
      <c r="F688" s="26"/>
    </row>
    <row r="689" spans="6:6" ht="15.75" customHeight="1">
      <c r="F689" s="26"/>
    </row>
    <row r="690" spans="6:6" ht="15.75" customHeight="1">
      <c r="F690" s="26"/>
    </row>
    <row r="691" spans="6:6" ht="15.75" customHeight="1">
      <c r="F691" s="26"/>
    </row>
    <row r="692" spans="6:6" ht="15.75" customHeight="1">
      <c r="F692" s="26"/>
    </row>
    <row r="693" spans="6:6" ht="15.75" customHeight="1">
      <c r="F693" s="26"/>
    </row>
    <row r="694" spans="6:6" ht="15.75" customHeight="1">
      <c r="F694" s="26"/>
    </row>
    <row r="695" spans="6:6" ht="15.75" customHeight="1">
      <c r="F695" s="26"/>
    </row>
    <row r="696" spans="6:6" ht="15.75" customHeight="1">
      <c r="F696" s="26"/>
    </row>
    <row r="697" spans="6:6" ht="15.75" customHeight="1">
      <c r="F697" s="26"/>
    </row>
    <row r="698" spans="6:6" ht="15.75" customHeight="1">
      <c r="F698" s="26"/>
    </row>
    <row r="699" spans="6:6" ht="15.75" customHeight="1">
      <c r="F699" s="26"/>
    </row>
    <row r="700" spans="6:6" ht="15.75" customHeight="1">
      <c r="F700" s="26"/>
    </row>
    <row r="701" spans="6:6" ht="15.75" customHeight="1">
      <c r="F701" s="26"/>
    </row>
    <row r="702" spans="6:6" ht="15.75" customHeight="1">
      <c r="F702" s="26"/>
    </row>
    <row r="703" spans="6:6" ht="15.75" customHeight="1">
      <c r="F703" s="26"/>
    </row>
    <row r="704" spans="6:6" ht="15.75" customHeight="1">
      <c r="F704" s="26"/>
    </row>
    <row r="705" spans="6:6" ht="15.75" customHeight="1">
      <c r="F705" s="26"/>
    </row>
    <row r="706" spans="6:6" ht="15.75" customHeight="1">
      <c r="F706" s="26"/>
    </row>
    <row r="707" spans="6:6" ht="15.75" customHeight="1">
      <c r="F707" s="26"/>
    </row>
    <row r="708" spans="6:6" ht="15.75" customHeight="1">
      <c r="F708" s="26"/>
    </row>
    <row r="709" spans="6:6" ht="15.75" customHeight="1">
      <c r="F709" s="26"/>
    </row>
    <row r="710" spans="6:6" ht="15.75" customHeight="1">
      <c r="F710" s="26"/>
    </row>
    <row r="711" spans="6:6" ht="15.75" customHeight="1">
      <c r="F711" s="26"/>
    </row>
    <row r="712" spans="6:6" ht="15.75" customHeight="1">
      <c r="F712" s="26"/>
    </row>
    <row r="713" spans="6:6" ht="15.75" customHeight="1">
      <c r="F713" s="26"/>
    </row>
    <row r="714" spans="6:6" ht="15.75" customHeight="1">
      <c r="F714" s="26"/>
    </row>
    <row r="715" spans="6:6" ht="15.75" customHeight="1">
      <c r="F715" s="26"/>
    </row>
    <row r="716" spans="6:6" ht="15.75" customHeight="1">
      <c r="F716" s="26"/>
    </row>
    <row r="717" spans="6:6" ht="15.75" customHeight="1">
      <c r="F717" s="26"/>
    </row>
    <row r="718" spans="6:6" ht="15.75" customHeight="1">
      <c r="F718" s="26"/>
    </row>
    <row r="719" spans="6:6" ht="15.75" customHeight="1">
      <c r="F719" s="26"/>
    </row>
    <row r="720" spans="6:6" ht="15.75" customHeight="1">
      <c r="F720" s="26"/>
    </row>
    <row r="721" spans="6:6" ht="15.75" customHeight="1">
      <c r="F721" s="26"/>
    </row>
    <row r="722" spans="6:6" ht="15.75" customHeight="1">
      <c r="F722" s="26"/>
    </row>
    <row r="723" spans="6:6" ht="15.75" customHeight="1">
      <c r="F723" s="26"/>
    </row>
    <row r="724" spans="6:6" ht="15.75" customHeight="1">
      <c r="F724" s="26"/>
    </row>
    <row r="725" spans="6:6" ht="15.75" customHeight="1">
      <c r="F725" s="26"/>
    </row>
    <row r="726" spans="6:6" ht="15.75" customHeight="1">
      <c r="F726" s="26"/>
    </row>
    <row r="727" spans="6:6" ht="15.75" customHeight="1">
      <c r="F727" s="26"/>
    </row>
    <row r="728" spans="6:6" ht="15.75" customHeight="1">
      <c r="F728" s="26"/>
    </row>
    <row r="729" spans="6:6" ht="15.75" customHeight="1">
      <c r="F729" s="26"/>
    </row>
    <row r="730" spans="6:6" ht="15.75" customHeight="1">
      <c r="F730" s="26"/>
    </row>
    <row r="731" spans="6:6" ht="15.75" customHeight="1">
      <c r="F731" s="26"/>
    </row>
    <row r="732" spans="6:6" ht="15.75" customHeight="1">
      <c r="F732" s="26"/>
    </row>
    <row r="733" spans="6:6" ht="15.75" customHeight="1">
      <c r="F733" s="26"/>
    </row>
    <row r="734" spans="6:6" ht="15.75" customHeight="1">
      <c r="F734" s="26"/>
    </row>
    <row r="735" spans="6:6" ht="15.75" customHeight="1">
      <c r="F735" s="26"/>
    </row>
    <row r="736" spans="6:6" ht="15.75" customHeight="1">
      <c r="F736" s="26"/>
    </row>
    <row r="737" spans="6:6" ht="15.75" customHeight="1">
      <c r="F737" s="26"/>
    </row>
    <row r="738" spans="6:6" ht="15.75" customHeight="1">
      <c r="F738" s="26"/>
    </row>
    <row r="739" spans="6:6" ht="15.75" customHeight="1">
      <c r="F739" s="26"/>
    </row>
    <row r="740" spans="6:6" ht="15.75" customHeight="1">
      <c r="F740" s="26"/>
    </row>
    <row r="741" spans="6:6" ht="15.75" customHeight="1">
      <c r="F741" s="26"/>
    </row>
    <row r="742" spans="6:6" ht="15.75" customHeight="1">
      <c r="F742" s="26"/>
    </row>
    <row r="743" spans="6:6" ht="15.75" customHeight="1">
      <c r="F743" s="26"/>
    </row>
    <row r="744" spans="6:6" ht="15.75" customHeight="1">
      <c r="F744" s="26"/>
    </row>
    <row r="745" spans="6:6" ht="15.75" customHeight="1">
      <c r="F745" s="26"/>
    </row>
    <row r="746" spans="6:6" ht="15.75" customHeight="1">
      <c r="F746" s="26"/>
    </row>
    <row r="747" spans="6:6" ht="15.75" customHeight="1">
      <c r="F747" s="26"/>
    </row>
    <row r="748" spans="6:6" ht="15.75" customHeight="1">
      <c r="F748" s="26"/>
    </row>
    <row r="749" spans="6:6" ht="15.75" customHeight="1">
      <c r="F749" s="26"/>
    </row>
    <row r="750" spans="6:6" ht="15.75" customHeight="1">
      <c r="F750" s="26"/>
    </row>
    <row r="751" spans="6:6" ht="15.75" customHeight="1">
      <c r="F751" s="26"/>
    </row>
    <row r="752" spans="6:6" ht="15.75" customHeight="1">
      <c r="F752" s="26"/>
    </row>
    <row r="753" spans="6:6" ht="15.75" customHeight="1">
      <c r="F753" s="26"/>
    </row>
    <row r="754" spans="6:6" ht="15.75" customHeight="1">
      <c r="F754" s="26"/>
    </row>
    <row r="755" spans="6:6" ht="15.75" customHeight="1">
      <c r="F755" s="26"/>
    </row>
    <row r="756" spans="6:6" ht="15.75" customHeight="1">
      <c r="F756" s="26"/>
    </row>
    <row r="757" spans="6:6" ht="15.75" customHeight="1">
      <c r="F757" s="26"/>
    </row>
    <row r="758" spans="6:6" ht="15.75" customHeight="1">
      <c r="F758" s="26"/>
    </row>
    <row r="759" spans="6:6" ht="15.75" customHeight="1">
      <c r="F759" s="26"/>
    </row>
    <row r="760" spans="6:6" ht="15.75" customHeight="1">
      <c r="F760" s="26"/>
    </row>
    <row r="761" spans="6:6" ht="15.75" customHeight="1">
      <c r="F761" s="26"/>
    </row>
    <row r="762" spans="6:6" ht="15.75" customHeight="1">
      <c r="F762" s="26"/>
    </row>
    <row r="763" spans="6:6" ht="15.75" customHeight="1">
      <c r="F763" s="26"/>
    </row>
    <row r="764" spans="6:6" ht="15.75" customHeight="1">
      <c r="F764" s="26"/>
    </row>
    <row r="765" spans="6:6" ht="15.75" customHeight="1">
      <c r="F765" s="26"/>
    </row>
    <row r="766" spans="6:6" ht="15.75" customHeight="1">
      <c r="F766" s="26"/>
    </row>
    <row r="767" spans="6:6" ht="15.75" customHeight="1">
      <c r="F767" s="26"/>
    </row>
    <row r="768" spans="6:6" ht="15.75" customHeight="1">
      <c r="F768" s="26"/>
    </row>
    <row r="769" spans="6:6" ht="15.75" customHeight="1">
      <c r="F769" s="26"/>
    </row>
    <row r="770" spans="6:6" ht="15.75" customHeight="1">
      <c r="F770" s="26"/>
    </row>
    <row r="771" spans="6:6" ht="15.75" customHeight="1">
      <c r="F771" s="26"/>
    </row>
    <row r="772" spans="6:6" ht="15.75" customHeight="1">
      <c r="F772" s="26"/>
    </row>
    <row r="773" spans="6:6" ht="15.75" customHeight="1">
      <c r="F773" s="26"/>
    </row>
    <row r="774" spans="6:6" ht="15.75" customHeight="1">
      <c r="F774" s="26"/>
    </row>
    <row r="775" spans="6:6" ht="15.75" customHeight="1">
      <c r="F775" s="26"/>
    </row>
    <row r="776" spans="6:6" ht="15.75" customHeight="1">
      <c r="F776" s="26"/>
    </row>
    <row r="777" spans="6:6" ht="15.75" customHeight="1">
      <c r="F777" s="26"/>
    </row>
    <row r="778" spans="6:6" ht="15.75" customHeight="1">
      <c r="F778" s="26"/>
    </row>
    <row r="779" spans="6:6" ht="15.75" customHeight="1">
      <c r="F779" s="26"/>
    </row>
    <row r="780" spans="6:6" ht="15.75" customHeight="1">
      <c r="F780" s="26"/>
    </row>
    <row r="781" spans="6:6" ht="15.75" customHeight="1">
      <c r="F781" s="26"/>
    </row>
    <row r="782" spans="6:6" ht="15.75" customHeight="1">
      <c r="F782" s="26"/>
    </row>
    <row r="783" spans="6:6" ht="15.75" customHeight="1">
      <c r="F783" s="26"/>
    </row>
    <row r="784" spans="6:6" ht="15.75" customHeight="1">
      <c r="F784" s="26"/>
    </row>
    <row r="785" spans="6:6" ht="15.75" customHeight="1">
      <c r="F785" s="26"/>
    </row>
    <row r="786" spans="6:6" ht="15.75" customHeight="1">
      <c r="F786" s="26"/>
    </row>
    <row r="787" spans="6:6" ht="15.75" customHeight="1">
      <c r="F787" s="26"/>
    </row>
    <row r="788" spans="6:6" ht="15.75" customHeight="1">
      <c r="F788" s="26"/>
    </row>
    <row r="789" spans="6:6" ht="15.75" customHeight="1">
      <c r="F789" s="26"/>
    </row>
    <row r="790" spans="6:6" ht="15.75" customHeight="1">
      <c r="F790" s="26"/>
    </row>
    <row r="791" spans="6:6" ht="15.75" customHeight="1">
      <c r="F791" s="26"/>
    </row>
    <row r="792" spans="6:6" ht="15.75" customHeight="1">
      <c r="F792" s="26"/>
    </row>
    <row r="793" spans="6:6" ht="15.75" customHeight="1">
      <c r="F793" s="26"/>
    </row>
    <row r="794" spans="6:6" ht="15.75" customHeight="1">
      <c r="F794" s="26"/>
    </row>
    <row r="795" spans="6:6" ht="15.75" customHeight="1">
      <c r="F795" s="26"/>
    </row>
    <row r="796" spans="6:6" ht="15.75" customHeight="1">
      <c r="F796" s="26"/>
    </row>
    <row r="797" spans="6:6" ht="15.75" customHeight="1">
      <c r="F797" s="26"/>
    </row>
    <row r="798" spans="6:6" ht="15.75" customHeight="1">
      <c r="F798" s="26"/>
    </row>
    <row r="799" spans="6:6" ht="15.75" customHeight="1">
      <c r="F799" s="26"/>
    </row>
    <row r="800" spans="6:6" ht="15.75" customHeight="1">
      <c r="F800" s="26"/>
    </row>
    <row r="801" spans="6:6" ht="15.75" customHeight="1">
      <c r="F801" s="26"/>
    </row>
    <row r="802" spans="6:6" ht="15.75" customHeight="1">
      <c r="F802" s="26"/>
    </row>
    <row r="803" spans="6:6" ht="15.75" customHeight="1">
      <c r="F803" s="26"/>
    </row>
    <row r="804" spans="6:6" ht="15.75" customHeight="1">
      <c r="F804" s="26"/>
    </row>
    <row r="805" spans="6:6" ht="15.75" customHeight="1">
      <c r="F805" s="26"/>
    </row>
    <row r="806" spans="6:6" ht="15.75" customHeight="1">
      <c r="F806" s="26"/>
    </row>
    <row r="807" spans="6:6" ht="15.75" customHeight="1">
      <c r="F807" s="26"/>
    </row>
    <row r="808" spans="6:6" ht="15.75" customHeight="1">
      <c r="F808" s="26"/>
    </row>
    <row r="809" spans="6:6" ht="15.75" customHeight="1">
      <c r="F809" s="26"/>
    </row>
    <row r="810" spans="6:6" ht="15.75" customHeight="1">
      <c r="F810" s="26"/>
    </row>
    <row r="811" spans="6:6" ht="15.75" customHeight="1">
      <c r="F811" s="26"/>
    </row>
    <row r="812" spans="6:6" ht="15.75" customHeight="1">
      <c r="F812" s="26"/>
    </row>
    <row r="813" spans="6:6" ht="15.75" customHeight="1">
      <c r="F813" s="26"/>
    </row>
    <row r="814" spans="6:6" ht="15.75" customHeight="1">
      <c r="F814" s="26"/>
    </row>
    <row r="815" spans="6:6" ht="15.75" customHeight="1">
      <c r="F815" s="26"/>
    </row>
    <row r="816" spans="6:6" ht="15.75" customHeight="1">
      <c r="F816" s="26"/>
    </row>
    <row r="817" spans="6:6" ht="15.75" customHeight="1">
      <c r="F817" s="26"/>
    </row>
    <row r="818" spans="6:6" ht="15.75" customHeight="1">
      <c r="F818" s="26"/>
    </row>
    <row r="819" spans="6:6" ht="15.75" customHeight="1">
      <c r="F819" s="26"/>
    </row>
    <row r="820" spans="6:6" ht="15.75" customHeight="1">
      <c r="F820" s="26"/>
    </row>
    <row r="821" spans="6:6" ht="15.75" customHeight="1">
      <c r="F821" s="26"/>
    </row>
    <row r="822" spans="6:6" ht="15.75" customHeight="1">
      <c r="F822" s="26"/>
    </row>
    <row r="823" spans="6:6" ht="15.75" customHeight="1">
      <c r="F823" s="26"/>
    </row>
    <row r="824" spans="6:6" ht="15.75" customHeight="1">
      <c r="F824" s="26"/>
    </row>
    <row r="825" spans="6:6" ht="15.75" customHeight="1">
      <c r="F825" s="26"/>
    </row>
    <row r="826" spans="6:6" ht="15.75" customHeight="1">
      <c r="F826" s="26"/>
    </row>
    <row r="827" spans="6:6" ht="15.75" customHeight="1">
      <c r="F827" s="26"/>
    </row>
    <row r="828" spans="6:6" ht="15.75" customHeight="1">
      <c r="F828" s="26"/>
    </row>
    <row r="829" spans="6:6" ht="15.75" customHeight="1">
      <c r="F829" s="26"/>
    </row>
    <row r="830" spans="6:6" ht="15.75" customHeight="1">
      <c r="F830" s="26"/>
    </row>
    <row r="831" spans="6:6" ht="15.75" customHeight="1">
      <c r="F831" s="26"/>
    </row>
    <row r="832" spans="6:6" ht="15.75" customHeight="1">
      <c r="F832" s="26"/>
    </row>
    <row r="833" spans="6:6" ht="15.75" customHeight="1">
      <c r="F833" s="26"/>
    </row>
    <row r="834" spans="6:6" ht="15.75" customHeight="1">
      <c r="F834" s="26"/>
    </row>
    <row r="835" spans="6:6" ht="15.75" customHeight="1">
      <c r="F835" s="26"/>
    </row>
    <row r="836" spans="6:6" ht="15.75" customHeight="1">
      <c r="F836" s="26"/>
    </row>
    <row r="837" spans="6:6" ht="15.75" customHeight="1">
      <c r="F837" s="26"/>
    </row>
    <row r="838" spans="6:6" ht="15.75" customHeight="1">
      <c r="F838" s="26"/>
    </row>
    <row r="839" spans="6:6" ht="15.75" customHeight="1">
      <c r="F839" s="26"/>
    </row>
    <row r="840" spans="6:6" ht="15.75" customHeight="1">
      <c r="F840" s="26"/>
    </row>
    <row r="841" spans="6:6" ht="15.75" customHeight="1">
      <c r="F841" s="26"/>
    </row>
    <row r="842" spans="6:6" ht="15.75" customHeight="1">
      <c r="F842" s="26"/>
    </row>
    <row r="843" spans="6:6" ht="15.75" customHeight="1">
      <c r="F843" s="26"/>
    </row>
    <row r="844" spans="6:6" ht="15.75" customHeight="1">
      <c r="F844" s="26"/>
    </row>
    <row r="845" spans="6:6" ht="15.75" customHeight="1">
      <c r="F845" s="26"/>
    </row>
    <row r="846" spans="6:6" ht="15.75" customHeight="1">
      <c r="F846" s="26"/>
    </row>
    <row r="847" spans="6:6" ht="15.75" customHeight="1">
      <c r="F847" s="26"/>
    </row>
    <row r="848" spans="6:6" ht="15.75" customHeight="1">
      <c r="F848" s="26"/>
    </row>
    <row r="849" spans="6:6" ht="15.75" customHeight="1">
      <c r="F849" s="26"/>
    </row>
    <row r="850" spans="6:6" ht="15.75" customHeight="1">
      <c r="F850" s="26"/>
    </row>
    <row r="851" spans="6:6" ht="15.75" customHeight="1">
      <c r="F851" s="26"/>
    </row>
    <row r="852" spans="6:6" ht="15.75" customHeight="1">
      <c r="F852" s="26"/>
    </row>
    <row r="853" spans="6:6" ht="15.75" customHeight="1">
      <c r="F853" s="26"/>
    </row>
    <row r="854" spans="6:6" ht="15.75" customHeight="1">
      <c r="F854" s="26"/>
    </row>
    <row r="855" spans="6:6" ht="15.75" customHeight="1">
      <c r="F855" s="26"/>
    </row>
    <row r="856" spans="6:6" ht="15.75" customHeight="1">
      <c r="F856" s="26"/>
    </row>
    <row r="857" spans="6:6" ht="15.75" customHeight="1">
      <c r="F857" s="26"/>
    </row>
    <row r="858" spans="6:6" ht="15.75" customHeight="1">
      <c r="F858" s="26"/>
    </row>
    <row r="859" spans="6:6" ht="15.75" customHeight="1">
      <c r="F859" s="26"/>
    </row>
    <row r="860" spans="6:6" ht="15.75" customHeight="1">
      <c r="F860" s="26"/>
    </row>
    <row r="861" spans="6:6" ht="15.75" customHeight="1">
      <c r="F861" s="26"/>
    </row>
    <row r="862" spans="6:6" ht="15.75" customHeight="1">
      <c r="F862" s="26"/>
    </row>
    <row r="863" spans="6:6" ht="15.75" customHeight="1">
      <c r="F863" s="26"/>
    </row>
    <row r="864" spans="6:6" ht="15.75" customHeight="1">
      <c r="F864" s="26"/>
    </row>
    <row r="865" spans="6:6" ht="15.75" customHeight="1">
      <c r="F865" s="26"/>
    </row>
    <row r="866" spans="6:6" ht="15.75" customHeight="1">
      <c r="F866" s="26"/>
    </row>
    <row r="867" spans="6:6" ht="15.75" customHeight="1">
      <c r="F867" s="26"/>
    </row>
    <row r="868" spans="6:6" ht="15.75" customHeight="1">
      <c r="F868" s="26"/>
    </row>
    <row r="869" spans="6:6" ht="15.75" customHeight="1">
      <c r="F869" s="26"/>
    </row>
    <row r="870" spans="6:6" ht="15.75" customHeight="1">
      <c r="F870" s="26"/>
    </row>
    <row r="871" spans="6:6" ht="15.75" customHeight="1">
      <c r="F871" s="26"/>
    </row>
    <row r="872" spans="6:6" ht="15.75" customHeight="1">
      <c r="F872" s="26"/>
    </row>
    <row r="873" spans="6:6" ht="15.75" customHeight="1">
      <c r="F873" s="26"/>
    </row>
    <row r="874" spans="6:6" ht="15.75" customHeight="1">
      <c r="F874" s="26"/>
    </row>
    <row r="875" spans="6:6" ht="15.75" customHeight="1">
      <c r="F875" s="26"/>
    </row>
    <row r="876" spans="6:6" ht="15.75" customHeight="1">
      <c r="F876" s="26"/>
    </row>
    <row r="877" spans="6:6" ht="15.75" customHeight="1">
      <c r="F877" s="26"/>
    </row>
    <row r="878" spans="6:6" ht="15.75" customHeight="1">
      <c r="F878" s="26"/>
    </row>
    <row r="879" spans="6:6" ht="15.75" customHeight="1">
      <c r="F879" s="26"/>
    </row>
    <row r="880" spans="6:6" ht="15.75" customHeight="1">
      <c r="F880" s="26"/>
    </row>
    <row r="881" spans="6:6" ht="15.75" customHeight="1">
      <c r="F881" s="26"/>
    </row>
    <row r="882" spans="6:6" ht="15.75" customHeight="1">
      <c r="F882" s="26"/>
    </row>
    <row r="883" spans="6:6" ht="15.75" customHeight="1">
      <c r="F883" s="26"/>
    </row>
    <row r="884" spans="6:6" ht="15.75" customHeight="1">
      <c r="F884" s="26"/>
    </row>
    <row r="885" spans="6:6" ht="15.75" customHeight="1">
      <c r="F885" s="26"/>
    </row>
    <row r="886" spans="6:6" ht="15.75" customHeight="1">
      <c r="F886" s="26"/>
    </row>
    <row r="887" spans="6:6" ht="15.75" customHeight="1">
      <c r="F887" s="26"/>
    </row>
    <row r="888" spans="6:6" ht="15.75" customHeight="1">
      <c r="F888" s="26"/>
    </row>
    <row r="889" spans="6:6" ht="15.75" customHeight="1">
      <c r="F889" s="26"/>
    </row>
    <row r="890" spans="6:6" ht="15.75" customHeight="1">
      <c r="F890" s="26"/>
    </row>
    <row r="891" spans="6:6" ht="15.75" customHeight="1">
      <c r="F891" s="26"/>
    </row>
    <row r="892" spans="6:6" ht="15.75" customHeight="1">
      <c r="F892" s="26"/>
    </row>
    <row r="893" spans="6:6" ht="15.75" customHeight="1">
      <c r="F893" s="26"/>
    </row>
    <row r="894" spans="6:6" ht="15.75" customHeight="1">
      <c r="F894" s="26"/>
    </row>
    <row r="895" spans="6:6" ht="15.75" customHeight="1">
      <c r="F895" s="26"/>
    </row>
    <row r="896" spans="6:6" ht="15.75" customHeight="1">
      <c r="F896" s="26"/>
    </row>
    <row r="897" spans="6:6" ht="15.75" customHeight="1">
      <c r="F897" s="26"/>
    </row>
    <row r="898" spans="6:6" ht="15.75" customHeight="1">
      <c r="F898" s="26"/>
    </row>
    <row r="899" spans="6:6" ht="15.75" customHeight="1">
      <c r="F899" s="26"/>
    </row>
    <row r="900" spans="6:6" ht="15.75" customHeight="1">
      <c r="F900" s="26"/>
    </row>
    <row r="901" spans="6:6" ht="15.75" customHeight="1">
      <c r="F901" s="26"/>
    </row>
    <row r="902" spans="6:6" ht="15.75" customHeight="1">
      <c r="F902" s="26"/>
    </row>
    <row r="903" spans="6:6" ht="15.75" customHeight="1">
      <c r="F903" s="26"/>
    </row>
    <row r="904" spans="6:6" ht="15.75" customHeight="1">
      <c r="F904" s="26"/>
    </row>
    <row r="905" spans="6:6" ht="15.75" customHeight="1">
      <c r="F905" s="26"/>
    </row>
    <row r="906" spans="6:6" ht="15.75" customHeight="1">
      <c r="F906" s="26"/>
    </row>
    <row r="907" spans="6:6" ht="15.75" customHeight="1">
      <c r="F907" s="26"/>
    </row>
    <row r="908" spans="6:6" ht="15.75" customHeight="1">
      <c r="F908" s="26"/>
    </row>
    <row r="909" spans="6:6" ht="15.75" customHeight="1">
      <c r="F909" s="26"/>
    </row>
    <row r="910" spans="6:6" ht="15.75" customHeight="1">
      <c r="F910" s="26"/>
    </row>
    <row r="911" spans="6:6" ht="15.75" customHeight="1">
      <c r="F911" s="26"/>
    </row>
    <row r="912" spans="6:6" ht="15.75" customHeight="1">
      <c r="F912" s="26"/>
    </row>
    <row r="913" spans="6:6" ht="15.75" customHeight="1">
      <c r="F913" s="26"/>
    </row>
    <row r="914" spans="6:6" ht="15.75" customHeight="1">
      <c r="F914" s="26"/>
    </row>
    <row r="915" spans="6:6" ht="15.75" customHeight="1">
      <c r="F915" s="26"/>
    </row>
    <row r="916" spans="6:6" ht="15.75" customHeight="1">
      <c r="F916" s="26"/>
    </row>
    <row r="917" spans="6:6" ht="15.75" customHeight="1">
      <c r="F917" s="26"/>
    </row>
    <row r="918" spans="6:6" ht="15.75" customHeight="1">
      <c r="F918" s="26"/>
    </row>
    <row r="919" spans="6:6" ht="15.75" customHeight="1">
      <c r="F919" s="26"/>
    </row>
    <row r="920" spans="6:6" ht="15.75" customHeight="1">
      <c r="F920" s="26"/>
    </row>
    <row r="921" spans="6:6" ht="15.75" customHeight="1">
      <c r="F921" s="26"/>
    </row>
    <row r="922" spans="6:6" ht="15.75" customHeight="1">
      <c r="F922" s="26"/>
    </row>
    <row r="923" spans="6:6" ht="15.75" customHeight="1">
      <c r="F923" s="26"/>
    </row>
    <row r="924" spans="6:6" ht="15.75" customHeight="1">
      <c r="F924" s="26"/>
    </row>
    <row r="925" spans="6:6" ht="15.75" customHeight="1">
      <c r="F925" s="26"/>
    </row>
    <row r="926" spans="6:6" ht="15.75" customHeight="1">
      <c r="F926" s="26"/>
    </row>
    <row r="927" spans="6:6" ht="15.75" customHeight="1">
      <c r="F927" s="26"/>
    </row>
    <row r="928" spans="6:6" ht="15.75" customHeight="1">
      <c r="F928" s="26"/>
    </row>
    <row r="929" spans="6:6" ht="15.75" customHeight="1">
      <c r="F929" s="26"/>
    </row>
    <row r="930" spans="6:6" ht="15.75" customHeight="1">
      <c r="F930" s="26"/>
    </row>
    <row r="931" spans="6:6" ht="15.75" customHeight="1">
      <c r="F931" s="26"/>
    </row>
    <row r="932" spans="6:6" ht="15.75" customHeight="1">
      <c r="F932" s="26"/>
    </row>
    <row r="933" spans="6:6" ht="15.75" customHeight="1">
      <c r="F933" s="26"/>
    </row>
    <row r="934" spans="6:6" ht="15.75" customHeight="1">
      <c r="F934" s="26"/>
    </row>
    <row r="935" spans="6:6" ht="15.75" customHeight="1">
      <c r="F935" s="26"/>
    </row>
    <row r="936" spans="6:6" ht="15.75" customHeight="1">
      <c r="F936" s="26"/>
    </row>
    <row r="937" spans="6:6" ht="15.75" customHeight="1">
      <c r="F937" s="26"/>
    </row>
    <row r="938" spans="6:6" ht="15.75" customHeight="1">
      <c r="F938" s="26"/>
    </row>
    <row r="939" spans="6:6" ht="15.75" customHeight="1">
      <c r="F939" s="26"/>
    </row>
    <row r="940" spans="6:6" ht="15.75" customHeight="1">
      <c r="F940" s="26"/>
    </row>
    <row r="941" spans="6:6" ht="15.75" customHeight="1">
      <c r="F941" s="26"/>
    </row>
    <row r="942" spans="6:6" ht="15.75" customHeight="1">
      <c r="F942" s="26"/>
    </row>
    <row r="943" spans="6:6" ht="15.75" customHeight="1">
      <c r="F943" s="26"/>
    </row>
    <row r="944" spans="6:6" ht="15.75" customHeight="1">
      <c r="F944" s="26"/>
    </row>
    <row r="945" spans="6:6" ht="15.75" customHeight="1">
      <c r="F945" s="26"/>
    </row>
    <row r="946" spans="6:6" ht="15.75" customHeight="1">
      <c r="F946" s="26"/>
    </row>
    <row r="947" spans="6:6" ht="15.75" customHeight="1">
      <c r="F947" s="26"/>
    </row>
    <row r="948" spans="6:6" ht="15.75" customHeight="1">
      <c r="F948" s="26"/>
    </row>
    <row r="949" spans="6:6" ht="15.75" customHeight="1">
      <c r="F949" s="26"/>
    </row>
    <row r="950" spans="6:6" ht="15.75" customHeight="1">
      <c r="F950" s="26"/>
    </row>
    <row r="951" spans="6:6" ht="15.75" customHeight="1">
      <c r="F951" s="26"/>
    </row>
    <row r="952" spans="6:6" ht="15.75" customHeight="1">
      <c r="F952" s="26"/>
    </row>
    <row r="953" spans="6:6" ht="15.75" customHeight="1">
      <c r="F953" s="26"/>
    </row>
    <row r="954" spans="6:6" ht="15.75" customHeight="1">
      <c r="F954" s="26"/>
    </row>
    <row r="955" spans="6:6" ht="15.75" customHeight="1">
      <c r="F955" s="26"/>
    </row>
    <row r="956" spans="6:6" ht="15.75" customHeight="1">
      <c r="F956" s="26"/>
    </row>
    <row r="957" spans="6:6" ht="15.75" customHeight="1">
      <c r="F957" s="26"/>
    </row>
    <row r="958" spans="6:6" ht="15.75" customHeight="1">
      <c r="F958" s="26"/>
    </row>
    <row r="959" spans="6:6" ht="15.75" customHeight="1">
      <c r="F959" s="26"/>
    </row>
    <row r="960" spans="6:6" ht="15.75" customHeight="1">
      <c r="F960" s="26"/>
    </row>
    <row r="961" spans="6:6" ht="15.75" customHeight="1">
      <c r="F961" s="26"/>
    </row>
    <row r="962" spans="6:6" ht="15.75" customHeight="1">
      <c r="F962" s="26"/>
    </row>
    <row r="963" spans="6:6" ht="15.75" customHeight="1">
      <c r="F963" s="26"/>
    </row>
    <row r="964" spans="6:6" ht="15.75" customHeight="1">
      <c r="F964" s="26"/>
    </row>
    <row r="965" spans="6:6" ht="15.75" customHeight="1">
      <c r="F965" s="26"/>
    </row>
    <row r="966" spans="6:6" ht="15.75" customHeight="1">
      <c r="F966" s="26"/>
    </row>
    <row r="967" spans="6:6" ht="15.75" customHeight="1">
      <c r="F967" s="26"/>
    </row>
    <row r="968" spans="6:6" ht="15.75" customHeight="1">
      <c r="F968" s="26"/>
    </row>
    <row r="969" spans="6:6" ht="15.75" customHeight="1">
      <c r="F969" s="26"/>
    </row>
    <row r="970" spans="6:6" ht="15.75" customHeight="1">
      <c r="F970" s="26"/>
    </row>
    <row r="971" spans="6:6" ht="15.75" customHeight="1">
      <c r="F971" s="26"/>
    </row>
    <row r="972" spans="6:6" ht="15.75" customHeight="1">
      <c r="F972" s="26"/>
    </row>
    <row r="973" spans="6:6" ht="15.75" customHeight="1">
      <c r="F973" s="26"/>
    </row>
    <row r="974" spans="6:6" ht="15.75" customHeight="1">
      <c r="F974" s="26"/>
    </row>
    <row r="975" spans="6:6" ht="15.75" customHeight="1">
      <c r="F975" s="26"/>
    </row>
    <row r="976" spans="6:6" ht="15.75" customHeight="1">
      <c r="F976" s="26"/>
    </row>
    <row r="977" spans="6:6" ht="15.75" customHeight="1">
      <c r="F977" s="26"/>
    </row>
    <row r="978" spans="6:6" ht="15.75" customHeight="1">
      <c r="F978" s="26"/>
    </row>
    <row r="979" spans="6:6" ht="15.75" customHeight="1">
      <c r="F979" s="26"/>
    </row>
    <row r="980" spans="6:6" ht="15.75" customHeight="1">
      <c r="F980" s="26"/>
    </row>
    <row r="981" spans="6:6" ht="15.75" customHeight="1">
      <c r="F981" s="26"/>
    </row>
    <row r="982" spans="6:6" ht="15.75" customHeight="1">
      <c r="F982" s="26"/>
    </row>
    <row r="983" spans="6:6" ht="15.75" customHeight="1">
      <c r="F983" s="26"/>
    </row>
    <row r="984" spans="6:6" ht="15.75" customHeight="1">
      <c r="F984" s="26"/>
    </row>
    <row r="985" spans="6:6" ht="15.75" customHeight="1">
      <c r="F985" s="26"/>
    </row>
    <row r="986" spans="6:6" ht="15.75" customHeight="1">
      <c r="F986" s="26"/>
    </row>
    <row r="987" spans="6:6" ht="15.75" customHeight="1">
      <c r="F987" s="26"/>
    </row>
    <row r="988" spans="6:6" ht="15.75" customHeight="1">
      <c r="F988" s="26"/>
    </row>
    <row r="989" spans="6:6" ht="15.75" customHeight="1">
      <c r="F989" s="26"/>
    </row>
    <row r="990" spans="6:6" ht="15.75" customHeight="1">
      <c r="F990" s="26"/>
    </row>
    <row r="991" spans="6:6" ht="15.75" customHeight="1">
      <c r="F991" s="26"/>
    </row>
    <row r="992" spans="6:6" ht="15.75" customHeight="1">
      <c r="F992" s="26"/>
    </row>
    <row r="993" spans="6:6" ht="15.75" customHeight="1">
      <c r="F993" s="26"/>
    </row>
    <row r="994" spans="6:6" ht="15.75" customHeight="1">
      <c r="F994" s="26"/>
    </row>
    <row r="995" spans="6:6" ht="15.75" customHeight="1">
      <c r="F995" s="26"/>
    </row>
    <row r="996" spans="6:6" ht="15.75" customHeight="1">
      <c r="F996" s="26"/>
    </row>
    <row r="997" spans="6:6" ht="15.75" customHeight="1">
      <c r="F997" s="26"/>
    </row>
    <row r="998" spans="6:6" ht="15.75" customHeight="1">
      <c r="F998" s="26"/>
    </row>
    <row r="999" spans="6:6" ht="15.75" customHeight="1">
      <c r="F999" s="26"/>
    </row>
    <row r="1000" spans="6:6" ht="15.75" customHeight="1">
      <c r="F1000" s="26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abSelected="1" topLeftCell="A68" workbookViewId="0">
      <pane xSplit="6" topLeftCell="G1" activePane="topRight" state="frozen"/>
      <selection pane="topRight" activeCell="A2" sqref="A2:A101"/>
    </sheetView>
  </sheetViews>
  <sheetFormatPr baseColWidth="10" defaultColWidth="11.1640625" defaultRowHeight="15" customHeight="1"/>
  <cols>
    <col min="1" max="4" width="10.5" customWidth="1"/>
    <col min="5" max="5" width="11.83203125" customWidth="1"/>
    <col min="6" max="7" width="10.5" customWidth="1"/>
    <col min="8" max="8" width="9.1640625" customWidth="1"/>
    <col min="9" max="9" width="11.83203125" customWidth="1"/>
    <col min="10" max="10" width="16.1640625" customWidth="1"/>
    <col min="11" max="15" width="10.5" customWidth="1"/>
    <col min="16" max="16" width="13.5" customWidth="1"/>
    <col min="17" max="20" width="10.5" customWidth="1"/>
  </cols>
  <sheetData>
    <row r="1" spans="1:2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7" t="s">
        <v>5</v>
      </c>
      <c r="G1" s="1" t="s">
        <v>6</v>
      </c>
      <c r="H1" s="1" t="s">
        <v>112</v>
      </c>
      <c r="I1" s="1" t="s">
        <v>8</v>
      </c>
      <c r="J1" s="1" t="s">
        <v>9</v>
      </c>
      <c r="K1" s="1" t="s">
        <v>10</v>
      </c>
      <c r="L1" s="1" t="s">
        <v>53</v>
      </c>
      <c r="M1" s="1" t="s">
        <v>54</v>
      </c>
      <c r="N1" s="1" t="s">
        <v>11</v>
      </c>
      <c r="O1" s="1" t="s">
        <v>12</v>
      </c>
      <c r="P1" s="1" t="s">
        <v>13</v>
      </c>
      <c r="Q1" s="1" t="s">
        <v>55</v>
      </c>
      <c r="R1" s="1" t="s">
        <v>14</v>
      </c>
      <c r="S1" s="1" t="s">
        <v>15</v>
      </c>
      <c r="T1" s="1" t="s">
        <v>16</v>
      </c>
    </row>
    <row r="2" spans="1:28" ht="17">
      <c r="A2" s="4" t="s">
        <v>113</v>
      </c>
      <c r="B2" s="4" t="s">
        <v>18</v>
      </c>
      <c r="C2" s="5">
        <v>44849</v>
      </c>
      <c r="D2" s="4">
        <v>11</v>
      </c>
      <c r="E2" s="6" t="s">
        <v>19</v>
      </c>
      <c r="F2" s="28" t="s">
        <v>24</v>
      </c>
      <c r="G2" s="6" t="s">
        <v>21</v>
      </c>
      <c r="H2" s="6" t="s">
        <v>22</v>
      </c>
      <c r="I2" s="6"/>
      <c r="J2" s="6">
        <v>0</v>
      </c>
      <c r="K2" s="20">
        <v>6.1450779999999998</v>
      </c>
      <c r="L2" s="20"/>
      <c r="M2" s="20">
        <f t="shared" ref="M2:M101" si="0">K2+L2</f>
        <v>6.1450779999999998</v>
      </c>
      <c r="N2" s="20">
        <v>16.410578000000001</v>
      </c>
      <c r="O2" s="20">
        <v>3.1441539999999999</v>
      </c>
      <c r="P2" s="20">
        <v>0.997942</v>
      </c>
      <c r="Q2" s="8">
        <f t="shared" ref="Q2:Q101" si="1">PI()*P2*1.33</f>
        <v>4.169719250358578</v>
      </c>
      <c r="R2" s="9">
        <f t="shared" ref="R2:R101" si="2">M2+1.33</f>
        <v>7.4750779999999999</v>
      </c>
      <c r="S2" s="8">
        <f t="shared" ref="S2:S101" si="3">N2+Q2</f>
        <v>20.58029725035858</v>
      </c>
      <c r="T2" s="8">
        <f t="shared" ref="T2:T101" si="4">O2+(PI()*((P2/2)^2)*1.33)</f>
        <v>4.1844384920353352</v>
      </c>
      <c r="U2" s="8"/>
      <c r="V2" s="8"/>
      <c r="W2" s="8"/>
      <c r="X2" s="8"/>
      <c r="Y2" s="8"/>
      <c r="Z2" s="8"/>
      <c r="AA2" s="8"/>
      <c r="AB2" s="8"/>
    </row>
    <row r="3" spans="1:28" ht="17">
      <c r="A3" s="4" t="s">
        <v>113</v>
      </c>
      <c r="B3" s="4" t="s">
        <v>18</v>
      </c>
      <c r="C3" s="5">
        <v>44849</v>
      </c>
      <c r="D3" s="4">
        <v>11</v>
      </c>
      <c r="E3" s="6" t="s">
        <v>23</v>
      </c>
      <c r="F3" s="28" t="s">
        <v>38</v>
      </c>
      <c r="G3" s="6" t="s">
        <v>21</v>
      </c>
      <c r="H3" s="6" t="s">
        <v>22</v>
      </c>
      <c r="I3" s="6"/>
      <c r="J3" s="6">
        <v>0</v>
      </c>
      <c r="K3" s="20">
        <v>8.1000510000000006</v>
      </c>
      <c r="L3" s="20"/>
      <c r="M3" s="20">
        <f t="shared" si="0"/>
        <v>8.1000510000000006</v>
      </c>
      <c r="N3" s="20">
        <v>23.382624</v>
      </c>
      <c r="O3" s="20">
        <v>4.8483999999999998</v>
      </c>
      <c r="P3" s="20">
        <v>1.0715049999999999</v>
      </c>
      <c r="Q3" s="8">
        <f t="shared" si="1"/>
        <v>4.4770888742586923</v>
      </c>
      <c r="R3" s="9">
        <f t="shared" si="2"/>
        <v>9.4300510000000006</v>
      </c>
      <c r="S3" s="8">
        <f t="shared" si="3"/>
        <v>27.85971287425869</v>
      </c>
      <c r="T3" s="8">
        <f t="shared" si="4"/>
        <v>6.0477057785531398</v>
      </c>
      <c r="U3" s="8"/>
      <c r="V3" s="8"/>
      <c r="W3" s="8"/>
      <c r="X3" s="8"/>
      <c r="Y3" s="8"/>
      <c r="Z3" s="8"/>
      <c r="AA3" s="8"/>
      <c r="AB3" s="8"/>
    </row>
    <row r="4" spans="1:28" ht="17">
      <c r="A4" s="4" t="s">
        <v>113</v>
      </c>
      <c r="B4" s="4" t="s">
        <v>18</v>
      </c>
      <c r="C4" s="5">
        <v>44849</v>
      </c>
      <c r="D4" s="4">
        <v>11</v>
      </c>
      <c r="E4" s="6" t="s">
        <v>25</v>
      </c>
      <c r="F4" s="29" t="s">
        <v>20</v>
      </c>
      <c r="G4" s="6" t="s">
        <v>21</v>
      </c>
      <c r="H4" s="6" t="s">
        <v>22</v>
      </c>
      <c r="I4" s="6"/>
      <c r="J4" s="6">
        <v>0</v>
      </c>
      <c r="K4" s="20">
        <v>7.0210109999999997</v>
      </c>
      <c r="L4" s="20"/>
      <c r="M4" s="20">
        <f t="shared" si="0"/>
        <v>7.0210109999999997</v>
      </c>
      <c r="N4" s="20">
        <v>18.153053</v>
      </c>
      <c r="O4" s="20">
        <v>3.3746239999999998</v>
      </c>
      <c r="P4" s="20">
        <v>1.150601</v>
      </c>
      <c r="Q4" s="8">
        <f t="shared" si="1"/>
        <v>4.8075771329213826</v>
      </c>
      <c r="R4" s="9">
        <f t="shared" si="2"/>
        <v>8.3510109999999997</v>
      </c>
      <c r="S4" s="8">
        <f t="shared" si="3"/>
        <v>22.960630132921381</v>
      </c>
      <c r="T4" s="8">
        <f t="shared" si="4"/>
        <v>4.7575247641791183</v>
      </c>
      <c r="U4" s="8"/>
      <c r="V4" s="8"/>
      <c r="W4" s="8"/>
      <c r="X4" s="8"/>
      <c r="Y4" s="8"/>
      <c r="Z4" s="8"/>
      <c r="AA4" s="8"/>
      <c r="AB4" s="8"/>
    </row>
    <row r="5" spans="1:28" ht="17">
      <c r="A5" s="4" t="s">
        <v>113</v>
      </c>
      <c r="B5" s="4" t="s">
        <v>18</v>
      </c>
      <c r="C5" s="5">
        <v>44849</v>
      </c>
      <c r="D5" s="4">
        <v>11</v>
      </c>
      <c r="E5" s="6" t="s">
        <v>27</v>
      </c>
      <c r="F5" s="29" t="s">
        <v>34</v>
      </c>
      <c r="G5" s="6" t="s">
        <v>21</v>
      </c>
      <c r="H5" s="6" t="s">
        <v>22</v>
      </c>
      <c r="I5" s="6"/>
      <c r="J5" s="6">
        <v>0</v>
      </c>
      <c r="K5" s="20">
        <v>6.1012019999999998</v>
      </c>
      <c r="L5" s="20"/>
      <c r="M5" s="20">
        <f t="shared" si="0"/>
        <v>6.1012019999999998</v>
      </c>
      <c r="N5" s="20">
        <v>6.1012019999999998</v>
      </c>
      <c r="O5" s="20">
        <v>2.7194099999999999</v>
      </c>
      <c r="P5" s="20">
        <v>0.87294899999999997</v>
      </c>
      <c r="Q5" s="8">
        <f t="shared" si="1"/>
        <v>3.6474587199268798</v>
      </c>
      <c r="R5" s="9">
        <f t="shared" si="2"/>
        <v>7.4312019999999999</v>
      </c>
      <c r="S5" s="8">
        <f t="shared" si="3"/>
        <v>9.74866071992688</v>
      </c>
      <c r="T5" s="8">
        <f t="shared" si="4"/>
        <v>3.5154213605253624</v>
      </c>
      <c r="U5" s="8"/>
      <c r="V5" s="8"/>
      <c r="W5" s="8"/>
      <c r="X5" s="8"/>
      <c r="Y5" s="8"/>
      <c r="Z5" s="8"/>
      <c r="AA5" s="8"/>
      <c r="AB5" s="8"/>
    </row>
    <row r="6" spans="1:28" ht="17">
      <c r="A6" s="4" t="s">
        <v>113</v>
      </c>
      <c r="B6" s="4" t="s">
        <v>18</v>
      </c>
      <c r="C6" s="5">
        <v>44849</v>
      </c>
      <c r="D6" s="4">
        <v>11</v>
      </c>
      <c r="E6" s="6" t="s">
        <v>29</v>
      </c>
      <c r="F6" s="29" t="s">
        <v>26</v>
      </c>
      <c r="G6" s="6" t="s">
        <v>21</v>
      </c>
      <c r="H6" s="6" t="s">
        <v>22</v>
      </c>
      <c r="I6" s="6"/>
      <c r="J6" s="6">
        <v>0</v>
      </c>
      <c r="K6" s="20">
        <v>7.2865479999999998</v>
      </c>
      <c r="L6" s="20"/>
      <c r="M6" s="20">
        <f t="shared" si="0"/>
        <v>7.2865479999999998</v>
      </c>
      <c r="N6" s="20">
        <v>22.61767</v>
      </c>
      <c r="O6" s="20">
        <v>4.8414859999999997</v>
      </c>
      <c r="P6" s="20">
        <v>1.1599839999999999</v>
      </c>
      <c r="Q6" s="8">
        <f t="shared" si="1"/>
        <v>4.8467822928666644</v>
      </c>
      <c r="R6" s="9">
        <f t="shared" si="2"/>
        <v>8.6165479999999999</v>
      </c>
      <c r="S6" s="8">
        <f t="shared" si="3"/>
        <v>27.464452292866664</v>
      </c>
      <c r="T6" s="8">
        <f t="shared" si="4"/>
        <v>6.2470334778021606</v>
      </c>
      <c r="U6" s="8"/>
      <c r="V6" s="8"/>
      <c r="W6" s="8"/>
      <c r="X6" s="8"/>
      <c r="Y6" s="8"/>
      <c r="Z6" s="8"/>
      <c r="AA6" s="8"/>
      <c r="AB6" s="8"/>
    </row>
    <row r="7" spans="1:28" ht="17">
      <c r="A7" s="4" t="s">
        <v>113</v>
      </c>
      <c r="B7" s="4" t="s">
        <v>18</v>
      </c>
      <c r="C7" s="5">
        <v>44849</v>
      </c>
      <c r="D7" s="4">
        <v>11</v>
      </c>
      <c r="E7" s="6" t="s">
        <v>31</v>
      </c>
      <c r="F7" s="29" t="s">
        <v>28</v>
      </c>
      <c r="G7" s="6" t="s">
        <v>21</v>
      </c>
      <c r="H7" s="6" t="s">
        <v>22</v>
      </c>
      <c r="I7" s="6" t="s">
        <v>49</v>
      </c>
      <c r="J7" s="6">
        <v>0</v>
      </c>
      <c r="K7" s="6">
        <f>3.39783+ 3.794545</f>
        <v>7.1923750000000002</v>
      </c>
      <c r="L7" s="6"/>
      <c r="M7" s="20">
        <f t="shared" si="0"/>
        <v>7.1923750000000002</v>
      </c>
      <c r="N7" s="20">
        <v>25.781986</v>
      </c>
      <c r="O7" s="20">
        <v>6.4319449999999998</v>
      </c>
      <c r="P7" s="20">
        <v>1.2518309999999999</v>
      </c>
      <c r="Q7" s="8">
        <f t="shared" si="1"/>
        <v>5.2305482872708318</v>
      </c>
      <c r="R7" s="9">
        <f t="shared" si="2"/>
        <v>8.5223750000000003</v>
      </c>
      <c r="S7" s="8">
        <f t="shared" si="3"/>
        <v>31.012534287270832</v>
      </c>
      <c r="T7" s="8">
        <f t="shared" si="4"/>
        <v>8.0688856232506332</v>
      </c>
      <c r="U7" s="8"/>
      <c r="V7" s="8"/>
      <c r="W7" s="8"/>
      <c r="X7" s="8"/>
      <c r="Y7" s="8"/>
      <c r="Z7" s="8"/>
      <c r="AA7" s="8"/>
      <c r="AB7" s="8"/>
    </row>
    <row r="8" spans="1:28" ht="17">
      <c r="A8" s="4" t="s">
        <v>113</v>
      </c>
      <c r="B8" s="4" t="s">
        <v>18</v>
      </c>
      <c r="C8" s="5">
        <v>44849</v>
      </c>
      <c r="D8" s="4">
        <v>11</v>
      </c>
      <c r="E8" s="6" t="s">
        <v>33</v>
      </c>
      <c r="F8" s="29" t="s">
        <v>36</v>
      </c>
      <c r="G8" s="6" t="s">
        <v>21</v>
      </c>
      <c r="H8" s="6" t="s">
        <v>22</v>
      </c>
      <c r="I8" s="6" t="s">
        <v>49</v>
      </c>
      <c r="J8" s="6">
        <v>0</v>
      </c>
      <c r="K8" s="6">
        <f>1.87577+ 4.768141</f>
        <v>6.6439110000000001</v>
      </c>
      <c r="L8" s="6"/>
      <c r="M8" s="20">
        <f t="shared" si="0"/>
        <v>6.6439110000000001</v>
      </c>
      <c r="N8" s="20">
        <v>16.560075999999999</v>
      </c>
      <c r="O8" s="20">
        <v>3.0007779999999999</v>
      </c>
      <c r="P8" s="20">
        <v>0.95493399999999995</v>
      </c>
      <c r="Q8" s="8">
        <f t="shared" si="1"/>
        <v>3.9900181399539436</v>
      </c>
      <c r="R8" s="9">
        <f t="shared" si="2"/>
        <v>7.9739110000000002</v>
      </c>
      <c r="S8" s="8">
        <f t="shared" si="3"/>
        <v>20.550094139953941</v>
      </c>
      <c r="T8" s="8">
        <f t="shared" si="4"/>
        <v>3.9533289956146946</v>
      </c>
      <c r="U8" s="8"/>
      <c r="V8" s="8"/>
      <c r="W8" s="8"/>
      <c r="X8" s="8"/>
      <c r="Y8" s="8"/>
      <c r="Z8" s="8"/>
      <c r="AA8" s="8"/>
      <c r="AB8" s="8"/>
    </row>
    <row r="9" spans="1:28" ht="17">
      <c r="A9" s="4" t="s">
        <v>113</v>
      </c>
      <c r="B9" s="4" t="s">
        <v>18</v>
      </c>
      <c r="C9" s="5">
        <v>44849</v>
      </c>
      <c r="D9" s="4">
        <v>11</v>
      </c>
      <c r="E9" s="6" t="s">
        <v>35</v>
      </c>
      <c r="F9" s="29" t="s">
        <v>32</v>
      </c>
      <c r="G9" s="6" t="s">
        <v>21</v>
      </c>
      <c r="H9" s="6" t="s">
        <v>22</v>
      </c>
      <c r="I9" s="6" t="s">
        <v>49</v>
      </c>
      <c r="J9" s="6">
        <v>0</v>
      </c>
      <c r="K9" s="6">
        <f>2.287949+4.751024</f>
        <v>7.0389730000000004</v>
      </c>
      <c r="L9" s="6"/>
      <c r="M9" s="20">
        <f t="shared" si="0"/>
        <v>7.0389730000000004</v>
      </c>
      <c r="N9" s="20">
        <v>19.940574999999999</v>
      </c>
      <c r="O9" s="20">
        <v>4.0062749999999996</v>
      </c>
      <c r="P9" s="20">
        <v>1.0996809999999999</v>
      </c>
      <c r="Q9" s="8">
        <f t="shared" si="1"/>
        <v>4.5948171686867285</v>
      </c>
      <c r="R9" s="9">
        <f t="shared" si="2"/>
        <v>8.3689730000000004</v>
      </c>
      <c r="S9" s="8">
        <f t="shared" si="3"/>
        <v>24.535392168686727</v>
      </c>
      <c r="T9" s="8">
        <f t="shared" si="4"/>
        <v>5.2694832847196471</v>
      </c>
      <c r="U9" s="8"/>
      <c r="V9" s="8"/>
      <c r="W9" s="8"/>
      <c r="X9" s="8"/>
      <c r="Y9" s="8"/>
      <c r="Z9" s="8"/>
      <c r="AA9" s="8"/>
      <c r="AB9" s="8"/>
    </row>
    <row r="10" spans="1:28" ht="17">
      <c r="A10" s="4" t="s">
        <v>113</v>
      </c>
      <c r="B10" s="4" t="s">
        <v>18</v>
      </c>
      <c r="C10" s="5">
        <v>44849</v>
      </c>
      <c r="D10" s="4">
        <v>11</v>
      </c>
      <c r="E10" s="6" t="s">
        <v>37</v>
      </c>
      <c r="F10" s="29" t="s">
        <v>40</v>
      </c>
      <c r="G10" s="6" t="s">
        <v>21</v>
      </c>
      <c r="H10" s="6" t="s">
        <v>22</v>
      </c>
      <c r="I10" s="6"/>
      <c r="J10" s="6">
        <v>0</v>
      </c>
      <c r="K10" s="20">
        <v>8.2238019999999992</v>
      </c>
      <c r="L10" s="20"/>
      <c r="M10" s="20">
        <f t="shared" si="0"/>
        <v>8.2238019999999992</v>
      </c>
      <c r="N10" s="20">
        <v>28.838830999999999</v>
      </c>
      <c r="O10" s="20">
        <v>7.4155540000000002</v>
      </c>
      <c r="P10" s="20">
        <v>1.354663</v>
      </c>
      <c r="Q10" s="8">
        <f t="shared" si="1"/>
        <v>5.66021310742358</v>
      </c>
      <c r="R10" s="9">
        <f t="shared" si="2"/>
        <v>9.5538019999999992</v>
      </c>
      <c r="S10" s="8">
        <f t="shared" si="3"/>
        <v>34.499044107423579</v>
      </c>
      <c r="T10" s="8">
        <f t="shared" si="4"/>
        <v>9.3324743171854383</v>
      </c>
      <c r="U10" s="8"/>
      <c r="V10" s="8"/>
      <c r="W10" s="8"/>
      <c r="X10" s="8"/>
      <c r="Y10" s="8"/>
      <c r="Z10" s="8"/>
      <c r="AA10" s="8"/>
      <c r="AB10" s="8"/>
    </row>
    <row r="11" spans="1:28" ht="17">
      <c r="A11" s="4" t="s">
        <v>113</v>
      </c>
      <c r="B11" s="4" t="s">
        <v>18</v>
      </c>
      <c r="C11" s="5">
        <v>44849</v>
      </c>
      <c r="D11" s="4">
        <v>11</v>
      </c>
      <c r="E11" s="6" t="s">
        <v>39</v>
      </c>
      <c r="F11" s="29" t="s">
        <v>30</v>
      </c>
      <c r="G11" s="6" t="s">
        <v>21</v>
      </c>
      <c r="H11" s="6" t="s">
        <v>22</v>
      </c>
      <c r="I11" s="9"/>
      <c r="J11" s="6">
        <v>0</v>
      </c>
      <c r="K11" s="6">
        <f>5.195577+3.44837</f>
        <v>8.6439470000000007</v>
      </c>
      <c r="L11" s="6"/>
      <c r="M11" s="20">
        <f t="shared" si="0"/>
        <v>8.6439470000000007</v>
      </c>
      <c r="N11" s="20">
        <v>25.041761000000001</v>
      </c>
      <c r="O11" s="20">
        <v>5.4221120000000003</v>
      </c>
      <c r="P11" s="20">
        <v>1.188652</v>
      </c>
      <c r="Q11" s="8">
        <f t="shared" si="1"/>
        <v>4.9665663198635039</v>
      </c>
      <c r="R11" s="9">
        <f t="shared" si="2"/>
        <v>9.9739470000000008</v>
      </c>
      <c r="S11" s="8">
        <f t="shared" si="3"/>
        <v>30.008327319863504</v>
      </c>
      <c r="T11" s="8">
        <f t="shared" si="4"/>
        <v>6.8979917473095984</v>
      </c>
      <c r="U11" s="8"/>
      <c r="V11" s="8"/>
      <c r="W11" s="8"/>
      <c r="X11" s="8"/>
      <c r="Y11" s="8"/>
      <c r="Z11" s="8"/>
      <c r="AA11" s="8"/>
      <c r="AB11" s="8"/>
    </row>
    <row r="12" spans="1:28" ht="15.75" customHeight="1">
      <c r="A12" s="4" t="s">
        <v>113</v>
      </c>
      <c r="B12" s="11" t="s">
        <v>18</v>
      </c>
      <c r="C12" s="12">
        <v>44849</v>
      </c>
      <c r="D12" s="11">
        <v>12</v>
      </c>
      <c r="E12" s="13" t="s">
        <v>41</v>
      </c>
      <c r="F12" s="30" t="s">
        <v>26</v>
      </c>
      <c r="G12" s="13" t="s">
        <v>21</v>
      </c>
      <c r="H12" s="13" t="s">
        <v>22</v>
      </c>
      <c r="I12" s="13"/>
      <c r="J12" s="13">
        <v>0</v>
      </c>
      <c r="K12" s="18">
        <v>7.4289759999999996</v>
      </c>
      <c r="L12" s="18"/>
      <c r="M12" s="20">
        <f t="shared" si="0"/>
        <v>7.4289759999999996</v>
      </c>
      <c r="N12" s="18">
        <v>26.118172000000001</v>
      </c>
      <c r="O12" s="18">
        <v>6.4215400000000002</v>
      </c>
      <c r="P12" s="18">
        <v>1.1163099999999999</v>
      </c>
      <c r="Q12" s="15">
        <f t="shared" si="1"/>
        <v>4.6642984225213331</v>
      </c>
      <c r="R12" s="9">
        <f t="shared" si="2"/>
        <v>8.7589760000000005</v>
      </c>
      <c r="S12" s="15">
        <f t="shared" si="3"/>
        <v>30.782470422521335</v>
      </c>
      <c r="T12" s="15">
        <f t="shared" si="4"/>
        <v>7.723240743011198</v>
      </c>
    </row>
    <row r="13" spans="1:28" ht="17">
      <c r="A13" s="4" t="s">
        <v>113</v>
      </c>
      <c r="B13" s="11" t="s">
        <v>18</v>
      </c>
      <c r="C13" s="12">
        <v>44849</v>
      </c>
      <c r="D13" s="11">
        <v>12</v>
      </c>
      <c r="E13" s="13" t="s">
        <v>42</v>
      </c>
      <c r="F13" s="30" t="s">
        <v>36</v>
      </c>
      <c r="G13" s="13" t="s">
        <v>21</v>
      </c>
      <c r="H13" s="13" t="s">
        <v>22</v>
      </c>
      <c r="I13" s="13"/>
      <c r="J13" s="13">
        <v>0</v>
      </c>
      <c r="K13" s="18">
        <v>6.7390670000000004</v>
      </c>
      <c r="L13" s="18"/>
      <c r="M13" s="20">
        <f t="shared" si="0"/>
        <v>6.7390670000000004</v>
      </c>
      <c r="N13" s="18">
        <v>22.459782000000001</v>
      </c>
      <c r="O13" s="18">
        <v>1.296943</v>
      </c>
      <c r="P13" s="18">
        <v>1.289795</v>
      </c>
      <c r="Q13" s="15">
        <f t="shared" si="1"/>
        <v>5.3891739605270068</v>
      </c>
      <c r="R13" s="9">
        <f t="shared" si="2"/>
        <v>8.0690670000000004</v>
      </c>
      <c r="S13" s="15">
        <f t="shared" si="3"/>
        <v>27.848955960527007</v>
      </c>
      <c r="T13" s="15">
        <f t="shared" si="4"/>
        <v>3.034675407104483</v>
      </c>
    </row>
    <row r="14" spans="1:28" ht="17">
      <c r="A14" s="4" t="s">
        <v>113</v>
      </c>
      <c r="B14" s="11" t="s">
        <v>18</v>
      </c>
      <c r="C14" s="12">
        <v>44849</v>
      </c>
      <c r="D14" s="11">
        <v>12</v>
      </c>
      <c r="E14" s="13" t="s">
        <v>43</v>
      </c>
      <c r="F14" s="30" t="s">
        <v>40</v>
      </c>
      <c r="G14" s="13" t="s">
        <v>21</v>
      </c>
      <c r="H14" s="13" t="s">
        <v>22</v>
      </c>
      <c r="I14" s="6" t="s">
        <v>49</v>
      </c>
      <c r="J14" s="13">
        <v>0</v>
      </c>
      <c r="K14" s="13">
        <f>1.852705+ 5.173929</f>
        <v>7.0266340000000005</v>
      </c>
      <c r="L14" s="13"/>
      <c r="M14" s="20">
        <f t="shared" si="0"/>
        <v>7.0266340000000005</v>
      </c>
      <c r="N14" s="18">
        <v>27.22147</v>
      </c>
      <c r="O14" s="18">
        <v>7.5192160000000001</v>
      </c>
      <c r="P14" s="18">
        <v>1.6404909999999999</v>
      </c>
      <c r="Q14" s="15">
        <f t="shared" si="1"/>
        <v>6.8544934502606312</v>
      </c>
      <c r="R14" s="9">
        <f t="shared" si="2"/>
        <v>8.3566339999999997</v>
      </c>
      <c r="S14" s="15">
        <f t="shared" si="3"/>
        <v>34.07596345026063</v>
      </c>
      <c r="T14" s="15">
        <f t="shared" si="4"/>
        <v>10.330399703677879</v>
      </c>
    </row>
    <row r="15" spans="1:28" ht="17">
      <c r="A15" s="4" t="s">
        <v>113</v>
      </c>
      <c r="B15" s="11" t="s">
        <v>18</v>
      </c>
      <c r="C15" s="12">
        <v>44849</v>
      </c>
      <c r="D15" s="11">
        <v>12</v>
      </c>
      <c r="E15" s="13" t="s">
        <v>44</v>
      </c>
      <c r="F15" s="30" t="s">
        <v>20</v>
      </c>
      <c r="G15" s="13" t="s">
        <v>21</v>
      </c>
      <c r="H15" s="13" t="s">
        <v>22</v>
      </c>
      <c r="I15" s="13"/>
      <c r="J15" s="13">
        <v>0</v>
      </c>
      <c r="K15" s="18">
        <v>6.4404320000000004</v>
      </c>
      <c r="L15" s="18"/>
      <c r="M15" s="20">
        <f t="shared" si="0"/>
        <v>6.4404320000000004</v>
      </c>
      <c r="N15" s="18">
        <v>17.363817000000001</v>
      </c>
      <c r="O15" s="18">
        <v>3.3551850000000001</v>
      </c>
      <c r="P15" s="18">
        <v>1.2238329999999999</v>
      </c>
      <c r="Q15" s="15">
        <f t="shared" si="1"/>
        <v>5.1135637334876067</v>
      </c>
      <c r="R15" s="9">
        <f t="shared" si="2"/>
        <v>7.7704320000000004</v>
      </c>
      <c r="S15" s="15">
        <f t="shared" si="3"/>
        <v>22.477380733487607</v>
      </c>
      <c r="T15" s="15">
        <f t="shared" si="4"/>
        <v>4.9197220111613351</v>
      </c>
    </row>
    <row r="16" spans="1:28" ht="17">
      <c r="A16" s="4" t="s">
        <v>113</v>
      </c>
      <c r="B16" s="11" t="s">
        <v>18</v>
      </c>
      <c r="C16" s="12">
        <v>44849</v>
      </c>
      <c r="D16" s="11">
        <v>12</v>
      </c>
      <c r="E16" s="13" t="s">
        <v>45</v>
      </c>
      <c r="F16" s="30" t="s">
        <v>34</v>
      </c>
      <c r="G16" s="13" t="s">
        <v>21</v>
      </c>
      <c r="H16" s="13" t="s">
        <v>22</v>
      </c>
      <c r="I16" s="13"/>
      <c r="J16" s="13">
        <v>0</v>
      </c>
      <c r="K16" s="18">
        <v>7.2656340000000004</v>
      </c>
      <c r="L16" s="18"/>
      <c r="M16" s="20">
        <f t="shared" si="0"/>
        <v>7.2656340000000004</v>
      </c>
      <c r="N16" s="18">
        <v>20.797785000000001</v>
      </c>
      <c r="O16" s="18">
        <v>4.3638979999999998</v>
      </c>
      <c r="P16" s="18">
        <v>1.040818</v>
      </c>
      <c r="Q16" s="15">
        <f t="shared" si="1"/>
        <v>4.3488688227569483</v>
      </c>
      <c r="R16" s="9">
        <f t="shared" si="2"/>
        <v>8.5956340000000004</v>
      </c>
      <c r="S16" s="15">
        <f t="shared" si="3"/>
        <v>25.146653822756949</v>
      </c>
      <c r="T16" s="15">
        <f t="shared" si="4"/>
        <v>5.4954932375910603</v>
      </c>
    </row>
    <row r="17" spans="1:28" ht="17">
      <c r="A17" s="4" t="s">
        <v>113</v>
      </c>
      <c r="B17" s="11" t="s">
        <v>18</v>
      </c>
      <c r="C17" s="12">
        <v>44849</v>
      </c>
      <c r="D17" s="11">
        <v>12</v>
      </c>
      <c r="E17" s="13" t="s">
        <v>46</v>
      </c>
      <c r="F17" s="30" t="s">
        <v>24</v>
      </c>
      <c r="G17" s="13" t="s">
        <v>21</v>
      </c>
      <c r="H17" s="13" t="s">
        <v>22</v>
      </c>
      <c r="I17" s="13"/>
      <c r="J17" s="13">
        <v>0</v>
      </c>
      <c r="K17" s="18">
        <v>5.9505780000000001</v>
      </c>
      <c r="L17" s="18"/>
      <c r="M17" s="20">
        <f t="shared" si="0"/>
        <v>5.9505780000000001</v>
      </c>
      <c r="N17" s="18">
        <v>18.062788000000001</v>
      </c>
      <c r="O17" s="18">
        <v>3.8320430000000001</v>
      </c>
      <c r="P17" s="18">
        <v>0.95121699999999998</v>
      </c>
      <c r="Q17" s="15">
        <f t="shared" si="1"/>
        <v>3.9744873310957303</v>
      </c>
      <c r="R17" s="9">
        <f t="shared" si="2"/>
        <v>7.2805780000000002</v>
      </c>
      <c r="S17" s="15">
        <f t="shared" si="3"/>
        <v>22.037275331095731</v>
      </c>
      <c r="T17" s="15">
        <f t="shared" si="4"/>
        <v>4.7771929789057221</v>
      </c>
    </row>
    <row r="18" spans="1:28" ht="17">
      <c r="A18" s="4" t="s">
        <v>113</v>
      </c>
      <c r="B18" s="11" t="s">
        <v>18</v>
      </c>
      <c r="C18" s="12">
        <v>44849</v>
      </c>
      <c r="D18" s="11">
        <v>12</v>
      </c>
      <c r="E18" s="13" t="s">
        <v>47</v>
      </c>
      <c r="F18" s="30" t="s">
        <v>38</v>
      </c>
      <c r="G18" s="13" t="s">
        <v>21</v>
      </c>
      <c r="H18" s="13" t="s">
        <v>22</v>
      </c>
      <c r="I18" s="13"/>
      <c r="J18" s="13">
        <v>0</v>
      </c>
      <c r="K18" s="18">
        <v>6.4948610000000002</v>
      </c>
      <c r="L18" s="18"/>
      <c r="M18" s="20">
        <f t="shared" si="0"/>
        <v>6.4948610000000002</v>
      </c>
      <c r="N18" s="18">
        <v>16.350359000000001</v>
      </c>
      <c r="O18" s="18">
        <v>2.958323</v>
      </c>
      <c r="P18" s="18">
        <v>0.87014400000000003</v>
      </c>
      <c r="Q18" s="15">
        <f t="shared" si="1"/>
        <v>3.6357385372937654</v>
      </c>
      <c r="R18" s="9">
        <f t="shared" si="2"/>
        <v>7.8248610000000003</v>
      </c>
      <c r="S18" s="15">
        <f t="shared" si="3"/>
        <v>19.986097537293766</v>
      </c>
      <c r="T18" s="15">
        <f t="shared" si="4"/>
        <v>3.7492270184487366</v>
      </c>
    </row>
    <row r="19" spans="1:28" ht="17">
      <c r="A19" s="4" t="s">
        <v>113</v>
      </c>
      <c r="B19" s="11" t="s">
        <v>18</v>
      </c>
      <c r="C19" s="12">
        <v>44849</v>
      </c>
      <c r="D19" s="11">
        <v>12</v>
      </c>
      <c r="E19" s="13" t="s">
        <v>48</v>
      </c>
      <c r="F19" s="30" t="s">
        <v>30</v>
      </c>
      <c r="G19" s="13" t="s">
        <v>21</v>
      </c>
      <c r="H19" s="13" t="s">
        <v>22</v>
      </c>
      <c r="I19" s="13"/>
      <c r="J19" s="13">
        <v>0</v>
      </c>
      <c r="K19" s="18">
        <v>6.2185280000000001</v>
      </c>
      <c r="L19" s="18"/>
      <c r="M19" s="20">
        <f t="shared" si="0"/>
        <v>6.2185280000000001</v>
      </c>
      <c r="N19" s="18">
        <v>18.573288000000002</v>
      </c>
      <c r="O19" s="18">
        <v>3.4971950000000001</v>
      </c>
      <c r="P19" s="18">
        <v>1.144136</v>
      </c>
      <c r="Q19" s="15">
        <f t="shared" si="1"/>
        <v>4.7805643055691238</v>
      </c>
      <c r="R19" s="9">
        <f t="shared" si="2"/>
        <v>7.5485280000000001</v>
      </c>
      <c r="S19" s="15">
        <f t="shared" si="3"/>
        <v>23.353852305569127</v>
      </c>
      <c r="T19" s="15">
        <f t="shared" si="4"/>
        <v>4.8645989305791586</v>
      </c>
    </row>
    <row r="20" spans="1:28" ht="17">
      <c r="A20" s="4" t="s">
        <v>113</v>
      </c>
      <c r="B20" s="11" t="s">
        <v>18</v>
      </c>
      <c r="C20" s="12">
        <v>44849</v>
      </c>
      <c r="D20" s="11">
        <v>12</v>
      </c>
      <c r="E20" s="13" t="s">
        <v>50</v>
      </c>
      <c r="F20" s="30" t="s">
        <v>28</v>
      </c>
      <c r="G20" s="13" t="s">
        <v>21</v>
      </c>
      <c r="H20" s="13" t="s">
        <v>22</v>
      </c>
      <c r="I20" s="13"/>
      <c r="J20" s="13">
        <v>0</v>
      </c>
      <c r="K20" s="18">
        <v>7.1949680000000003</v>
      </c>
      <c r="L20" s="18"/>
      <c r="M20" s="20">
        <f t="shared" si="0"/>
        <v>7.1949680000000003</v>
      </c>
      <c r="N20" s="18">
        <v>19.987518000000001</v>
      </c>
      <c r="O20" s="18">
        <v>3.9476070000000001</v>
      </c>
      <c r="P20" s="18">
        <v>1.2671269999999999</v>
      </c>
      <c r="Q20" s="15">
        <f t="shared" si="1"/>
        <v>5.2944598429058134</v>
      </c>
      <c r="R20" s="9">
        <f t="shared" si="2"/>
        <v>8.5249680000000012</v>
      </c>
      <c r="S20" s="15">
        <f t="shared" si="3"/>
        <v>25.281977842905814</v>
      </c>
      <c r="T20" s="15">
        <f t="shared" si="4"/>
        <v>5.6247952543404285</v>
      </c>
    </row>
    <row r="21" spans="1:28" ht="17">
      <c r="A21" s="4" t="s">
        <v>113</v>
      </c>
      <c r="B21" s="11" t="s">
        <v>18</v>
      </c>
      <c r="C21" s="12">
        <v>44849</v>
      </c>
      <c r="D21" s="11">
        <v>12</v>
      </c>
      <c r="E21" s="13" t="s">
        <v>51</v>
      </c>
      <c r="F21" s="30" t="s">
        <v>32</v>
      </c>
      <c r="G21" s="13" t="s">
        <v>21</v>
      </c>
      <c r="H21" s="13" t="s">
        <v>22</v>
      </c>
      <c r="I21" s="16"/>
      <c r="J21" s="13">
        <v>0</v>
      </c>
      <c r="K21" s="18">
        <v>6.0864050000000001</v>
      </c>
      <c r="L21" s="18"/>
      <c r="M21" s="20">
        <f t="shared" si="0"/>
        <v>6.0864050000000001</v>
      </c>
      <c r="N21" s="18">
        <v>15.902766</v>
      </c>
      <c r="O21" s="18">
        <v>2.9021859999999999</v>
      </c>
      <c r="P21" s="18">
        <v>1.040049</v>
      </c>
      <c r="Q21" s="15">
        <f t="shared" si="1"/>
        <v>4.3456556960386363</v>
      </c>
      <c r="R21" s="9">
        <f t="shared" si="2"/>
        <v>7.4164050000000001</v>
      </c>
      <c r="S21" s="15">
        <f t="shared" si="3"/>
        <v>20.248421696038637</v>
      </c>
      <c r="T21" s="15">
        <f t="shared" si="4"/>
        <v>4.0321097152523215</v>
      </c>
    </row>
    <row r="22" spans="1:28" ht="17">
      <c r="A22" s="4" t="s">
        <v>113</v>
      </c>
      <c r="B22" s="4" t="s">
        <v>18</v>
      </c>
      <c r="C22" s="5">
        <v>44849</v>
      </c>
      <c r="D22" s="4">
        <v>13</v>
      </c>
      <c r="E22" s="6" t="s">
        <v>19</v>
      </c>
      <c r="F22" s="17">
        <v>1</v>
      </c>
      <c r="G22" s="6" t="s">
        <v>21</v>
      </c>
      <c r="H22" s="6" t="s">
        <v>22</v>
      </c>
      <c r="I22" s="8"/>
      <c r="J22" s="6">
        <v>0</v>
      </c>
      <c r="K22" s="20">
        <v>7.5199150000000001</v>
      </c>
      <c r="L22" s="20"/>
      <c r="M22" s="20">
        <f t="shared" si="0"/>
        <v>7.5199150000000001</v>
      </c>
      <c r="N22" s="20">
        <v>24.421206000000002</v>
      </c>
      <c r="O22" s="20">
        <v>5.184132</v>
      </c>
      <c r="P22" s="20">
        <v>1.1926399999999999</v>
      </c>
      <c r="Q22" s="8">
        <f t="shared" si="1"/>
        <v>4.9832294529618499</v>
      </c>
      <c r="R22" s="9">
        <f t="shared" si="2"/>
        <v>8.8499149999999993</v>
      </c>
      <c r="S22" s="8">
        <f t="shared" si="3"/>
        <v>29.404435452961852</v>
      </c>
      <c r="T22" s="8">
        <f t="shared" si="4"/>
        <v>6.669931693695105</v>
      </c>
      <c r="U22" s="8"/>
      <c r="V22" s="8"/>
      <c r="W22" s="8"/>
      <c r="X22" s="8"/>
      <c r="Y22" s="8"/>
      <c r="Z22" s="8"/>
      <c r="AA22" s="8"/>
      <c r="AB22" s="8"/>
    </row>
    <row r="23" spans="1:28" ht="17">
      <c r="A23" s="4" t="s">
        <v>113</v>
      </c>
      <c r="B23" s="4" t="s">
        <v>18</v>
      </c>
      <c r="C23" s="5">
        <v>44849</v>
      </c>
      <c r="D23" s="4">
        <v>13</v>
      </c>
      <c r="E23" s="6" t="s">
        <v>23</v>
      </c>
      <c r="F23" s="17">
        <v>36</v>
      </c>
      <c r="G23" s="6" t="s">
        <v>21</v>
      </c>
      <c r="H23" s="6" t="s">
        <v>22</v>
      </c>
      <c r="I23" s="6" t="s">
        <v>49</v>
      </c>
      <c r="J23" s="6">
        <v>0</v>
      </c>
      <c r="K23" s="6">
        <f>3.367568+ 4.26813</f>
        <v>7.6356979999999997</v>
      </c>
      <c r="L23" s="6"/>
      <c r="M23" s="20">
        <f t="shared" si="0"/>
        <v>7.6356979999999997</v>
      </c>
      <c r="N23" s="20">
        <v>26.726610000000001</v>
      </c>
      <c r="O23" s="20">
        <v>6.3739020000000002</v>
      </c>
      <c r="P23" s="20">
        <v>1.3873800000000001</v>
      </c>
      <c r="Q23" s="8">
        <f t="shared" si="1"/>
        <v>5.7969151449307521</v>
      </c>
      <c r="R23" s="9">
        <f t="shared" si="2"/>
        <v>8.9656979999999997</v>
      </c>
      <c r="S23" s="8">
        <f t="shared" si="3"/>
        <v>32.523525144930751</v>
      </c>
      <c r="T23" s="8">
        <f t="shared" si="4"/>
        <v>8.3845330334435069</v>
      </c>
      <c r="U23" s="8"/>
      <c r="V23" s="8"/>
      <c r="W23" s="8"/>
      <c r="X23" s="8"/>
      <c r="Y23" s="8"/>
      <c r="Z23" s="8"/>
      <c r="AA23" s="8"/>
      <c r="AB23" s="8"/>
    </row>
    <row r="24" spans="1:28" ht="17">
      <c r="A24" s="4" t="s">
        <v>113</v>
      </c>
      <c r="B24" s="4" t="s">
        <v>18</v>
      </c>
      <c r="C24" s="5">
        <v>44849</v>
      </c>
      <c r="D24" s="4">
        <v>13</v>
      </c>
      <c r="E24" s="6" t="s">
        <v>25</v>
      </c>
      <c r="F24" s="29" t="s">
        <v>30</v>
      </c>
      <c r="G24" s="6" t="s">
        <v>21</v>
      </c>
      <c r="H24" s="6" t="s">
        <v>22</v>
      </c>
      <c r="I24" s="8"/>
      <c r="J24" s="6">
        <v>0</v>
      </c>
      <c r="K24" s="20">
        <v>7.8825349999999998</v>
      </c>
      <c r="L24" s="20"/>
      <c r="M24" s="20">
        <f t="shared" si="0"/>
        <v>7.8825349999999998</v>
      </c>
      <c r="N24" s="20">
        <v>27.938874999999999</v>
      </c>
      <c r="O24" s="20">
        <v>6.6008300000000002</v>
      </c>
      <c r="P24" s="20">
        <v>1.1774739999999999</v>
      </c>
      <c r="Q24" s="8">
        <f t="shared" si="1"/>
        <v>4.9198610786966741</v>
      </c>
      <c r="R24" s="9">
        <f t="shared" si="2"/>
        <v>9.212534999999999</v>
      </c>
      <c r="S24" s="8">
        <f t="shared" si="3"/>
        <v>32.858736078696673</v>
      </c>
      <c r="T24" s="8">
        <f t="shared" si="4"/>
        <v>8.0490821259443219</v>
      </c>
      <c r="U24" s="8"/>
      <c r="V24" s="8"/>
      <c r="W24" s="8"/>
      <c r="X24" s="8"/>
      <c r="Y24" s="8"/>
      <c r="Z24" s="8"/>
      <c r="AA24" s="8"/>
      <c r="AB24" s="8"/>
    </row>
    <row r="25" spans="1:28" ht="17">
      <c r="A25" s="4" t="s">
        <v>113</v>
      </c>
      <c r="B25" s="4" t="s">
        <v>18</v>
      </c>
      <c r="C25" s="5">
        <v>44849</v>
      </c>
      <c r="D25" s="4">
        <v>13</v>
      </c>
      <c r="E25" s="6" t="s">
        <v>27</v>
      </c>
      <c r="F25" s="29" t="s">
        <v>38</v>
      </c>
      <c r="G25" s="6" t="s">
        <v>21</v>
      </c>
      <c r="H25" s="6" t="s">
        <v>22</v>
      </c>
      <c r="I25" s="9"/>
      <c r="J25" s="6">
        <v>0</v>
      </c>
      <c r="K25" s="20">
        <v>6.366587</v>
      </c>
      <c r="L25" s="20"/>
      <c r="M25" s="20">
        <f t="shared" si="0"/>
        <v>6.366587</v>
      </c>
      <c r="N25" s="20">
        <v>16.882321999999998</v>
      </c>
      <c r="O25" s="20">
        <v>2.9307349999999999</v>
      </c>
      <c r="P25" s="20">
        <v>0.97720099999999999</v>
      </c>
      <c r="Q25" s="8">
        <f t="shared" si="1"/>
        <v>4.0830567519651968</v>
      </c>
      <c r="R25" s="9">
        <f t="shared" si="2"/>
        <v>7.6965870000000001</v>
      </c>
      <c r="S25" s="8">
        <f t="shared" si="3"/>
        <v>20.965378751965197</v>
      </c>
      <c r="T25" s="8">
        <f t="shared" si="4"/>
        <v>3.9282267852692856</v>
      </c>
      <c r="U25" s="8"/>
      <c r="V25" s="8"/>
      <c r="W25" s="8"/>
      <c r="X25" s="8"/>
      <c r="Y25" s="8"/>
      <c r="Z25" s="8"/>
      <c r="AA25" s="8"/>
      <c r="AB25" s="8"/>
    </row>
    <row r="26" spans="1:28" ht="17">
      <c r="A26" s="4" t="s">
        <v>113</v>
      </c>
      <c r="B26" s="4" t="s">
        <v>18</v>
      </c>
      <c r="C26" s="5">
        <v>44849</v>
      </c>
      <c r="D26" s="4">
        <v>13</v>
      </c>
      <c r="E26" s="6" t="s">
        <v>29</v>
      </c>
      <c r="F26" s="29" t="s">
        <v>34</v>
      </c>
      <c r="G26" s="6" t="s">
        <v>21</v>
      </c>
      <c r="H26" s="6" t="s">
        <v>22</v>
      </c>
      <c r="I26" s="9"/>
      <c r="J26" s="6">
        <v>0</v>
      </c>
      <c r="K26" s="20">
        <v>7.2328159999999997</v>
      </c>
      <c r="L26" s="20"/>
      <c r="M26" s="20">
        <f t="shared" si="0"/>
        <v>7.2328159999999997</v>
      </c>
      <c r="N26" s="20">
        <v>20.126048999999998</v>
      </c>
      <c r="O26" s="20">
        <v>3.692561</v>
      </c>
      <c r="P26" s="20">
        <v>0.98245099999999996</v>
      </c>
      <c r="Q26" s="8">
        <f t="shared" si="1"/>
        <v>4.1049929226688882</v>
      </c>
      <c r="R26" s="9">
        <f t="shared" si="2"/>
        <v>8.5628159999999998</v>
      </c>
      <c r="S26" s="8">
        <f t="shared" si="3"/>
        <v>24.231041922668886</v>
      </c>
      <c r="T26" s="8">
        <f t="shared" si="4"/>
        <v>4.700799600467243</v>
      </c>
      <c r="U26" s="8"/>
      <c r="V26" s="8"/>
      <c r="W26" s="8"/>
      <c r="X26" s="8"/>
      <c r="Y26" s="8"/>
      <c r="Z26" s="8"/>
      <c r="AA26" s="8"/>
      <c r="AB26" s="8"/>
    </row>
    <row r="27" spans="1:28" ht="17">
      <c r="A27" s="4" t="s">
        <v>113</v>
      </c>
      <c r="B27" s="4" t="s">
        <v>18</v>
      </c>
      <c r="C27" s="5">
        <v>44849</v>
      </c>
      <c r="D27" s="4">
        <v>13</v>
      </c>
      <c r="E27" s="6" t="s">
        <v>31</v>
      </c>
      <c r="F27" s="29" t="s">
        <v>40</v>
      </c>
      <c r="G27" s="6" t="s">
        <v>21</v>
      </c>
      <c r="H27" s="6" t="s">
        <v>22</v>
      </c>
      <c r="I27" s="9"/>
      <c r="J27" s="6">
        <v>0</v>
      </c>
      <c r="K27" s="20">
        <v>5.5013500000000004</v>
      </c>
      <c r="L27" s="20"/>
      <c r="M27" s="20">
        <f t="shared" si="0"/>
        <v>5.5013500000000004</v>
      </c>
      <c r="N27" s="20">
        <v>16.448848999999999</v>
      </c>
      <c r="O27" s="20">
        <v>3.201098</v>
      </c>
      <c r="P27" s="20">
        <v>1.242442</v>
      </c>
      <c r="Q27" s="8">
        <f t="shared" si="1"/>
        <v>5.1913180574161748</v>
      </c>
      <c r="R27" s="9">
        <f t="shared" si="2"/>
        <v>6.8313500000000005</v>
      </c>
      <c r="S27" s="8">
        <f t="shared" si="3"/>
        <v>21.640167057416175</v>
      </c>
      <c r="T27" s="8">
        <f t="shared" si="4"/>
        <v>4.8135758974730667</v>
      </c>
      <c r="U27" s="8"/>
      <c r="V27" s="8"/>
      <c r="W27" s="8"/>
      <c r="X27" s="8"/>
      <c r="Y27" s="8"/>
      <c r="Z27" s="8"/>
      <c r="AA27" s="8"/>
      <c r="AB27" s="8"/>
    </row>
    <row r="28" spans="1:28" ht="17">
      <c r="A28" s="4" t="s">
        <v>113</v>
      </c>
      <c r="B28" s="4" t="s">
        <v>18</v>
      </c>
      <c r="C28" s="5">
        <v>44849</v>
      </c>
      <c r="D28" s="4">
        <v>13</v>
      </c>
      <c r="E28" s="6" t="s">
        <v>33</v>
      </c>
      <c r="F28" s="29" t="s">
        <v>36</v>
      </c>
      <c r="G28" s="6" t="s">
        <v>21</v>
      </c>
      <c r="H28" s="6" t="s">
        <v>22</v>
      </c>
      <c r="I28" s="9"/>
      <c r="J28" s="6">
        <v>0</v>
      </c>
      <c r="K28" s="20">
        <v>7.7079570000000004</v>
      </c>
      <c r="L28" s="20"/>
      <c r="M28" s="20">
        <f t="shared" si="0"/>
        <v>7.7079570000000004</v>
      </c>
      <c r="N28" s="20">
        <v>20.289873</v>
      </c>
      <c r="O28" s="20">
        <v>3.7864399999999998</v>
      </c>
      <c r="P28" s="20">
        <v>0.99794499999999997</v>
      </c>
      <c r="Q28" s="8">
        <f t="shared" si="1"/>
        <v>4.1697317853132656</v>
      </c>
      <c r="R28" s="9">
        <f t="shared" si="2"/>
        <v>9.0379570000000005</v>
      </c>
      <c r="S28" s="8">
        <f t="shared" si="3"/>
        <v>24.459604785313267</v>
      </c>
      <c r="T28" s="8">
        <f t="shared" si="4"/>
        <v>4.8267307466236113</v>
      </c>
      <c r="U28" s="8"/>
      <c r="V28" s="8"/>
      <c r="W28" s="8"/>
      <c r="X28" s="8"/>
      <c r="Y28" s="8"/>
      <c r="Z28" s="8"/>
      <c r="AA28" s="8"/>
      <c r="AB28" s="8"/>
    </row>
    <row r="29" spans="1:28" ht="17">
      <c r="A29" s="4" t="s">
        <v>113</v>
      </c>
      <c r="B29" s="4" t="s">
        <v>18</v>
      </c>
      <c r="C29" s="5">
        <v>44849</v>
      </c>
      <c r="D29" s="4">
        <v>13</v>
      </c>
      <c r="E29" s="6" t="s">
        <v>35</v>
      </c>
      <c r="F29" s="29" t="s">
        <v>32</v>
      </c>
      <c r="G29" s="6" t="s">
        <v>21</v>
      </c>
      <c r="H29" s="6" t="s">
        <v>22</v>
      </c>
      <c r="I29" s="9"/>
      <c r="J29" s="6">
        <v>0</v>
      </c>
      <c r="K29" s="20">
        <v>6.7682149999999996</v>
      </c>
      <c r="L29" s="20"/>
      <c r="M29" s="20">
        <f t="shared" si="0"/>
        <v>6.7682149999999996</v>
      </c>
      <c r="N29" s="20">
        <v>22.231318999999999</v>
      </c>
      <c r="O29" s="20">
        <v>4.7119289999999996</v>
      </c>
      <c r="P29" s="20">
        <v>1.0338130000000001</v>
      </c>
      <c r="Q29" s="8">
        <f t="shared" si="1"/>
        <v>4.3195997035608817</v>
      </c>
      <c r="R29" s="9">
        <f t="shared" si="2"/>
        <v>8.0982149999999997</v>
      </c>
      <c r="S29" s="8">
        <f t="shared" si="3"/>
        <v>26.550918703560882</v>
      </c>
      <c r="T29" s="8">
        <f t="shared" si="4"/>
        <v>5.8283435820843463</v>
      </c>
      <c r="U29" s="8"/>
      <c r="V29" s="8"/>
      <c r="W29" s="8"/>
      <c r="X29" s="8"/>
      <c r="Y29" s="8"/>
      <c r="Z29" s="8"/>
      <c r="AA29" s="8"/>
      <c r="AB29" s="8"/>
    </row>
    <row r="30" spans="1:28" ht="17">
      <c r="A30" s="4" t="s">
        <v>113</v>
      </c>
      <c r="B30" s="4" t="s">
        <v>18</v>
      </c>
      <c r="C30" s="5">
        <v>44849</v>
      </c>
      <c r="D30" s="4">
        <v>13</v>
      </c>
      <c r="E30" s="6" t="s">
        <v>37</v>
      </c>
      <c r="F30" s="29" t="s">
        <v>26</v>
      </c>
      <c r="G30" s="6" t="s">
        <v>21</v>
      </c>
      <c r="H30" s="6" t="s">
        <v>22</v>
      </c>
      <c r="I30" s="9"/>
      <c r="J30" s="6">
        <v>0</v>
      </c>
      <c r="K30" s="20">
        <v>6.1503589999999999</v>
      </c>
      <c r="L30" s="20"/>
      <c r="M30" s="20">
        <f t="shared" si="0"/>
        <v>6.1503589999999999</v>
      </c>
      <c r="N30" s="20">
        <v>17.758635000000002</v>
      </c>
      <c r="O30" s="20">
        <v>3.4855990000000001</v>
      </c>
      <c r="P30" s="20">
        <v>1.05785</v>
      </c>
      <c r="Q30" s="8">
        <f t="shared" si="1"/>
        <v>4.4200339388379506</v>
      </c>
      <c r="R30" s="9">
        <f t="shared" si="2"/>
        <v>7.480359</v>
      </c>
      <c r="S30" s="8">
        <f t="shared" si="3"/>
        <v>22.178668938837951</v>
      </c>
      <c r="T30" s="8">
        <f t="shared" si="4"/>
        <v>4.6545322255499313</v>
      </c>
      <c r="U30" s="8"/>
      <c r="V30" s="8"/>
      <c r="W30" s="8"/>
      <c r="X30" s="8"/>
      <c r="Y30" s="8"/>
      <c r="Z30" s="8"/>
      <c r="AA30" s="8"/>
      <c r="AB30" s="8"/>
    </row>
    <row r="31" spans="1:28" ht="17">
      <c r="A31" s="4" t="s">
        <v>113</v>
      </c>
      <c r="B31" s="4" t="s">
        <v>18</v>
      </c>
      <c r="C31" s="5">
        <v>44849</v>
      </c>
      <c r="D31" s="4">
        <v>13</v>
      </c>
      <c r="E31" s="6" t="s">
        <v>39</v>
      </c>
      <c r="F31" s="29" t="s">
        <v>24</v>
      </c>
      <c r="G31" s="6" t="s">
        <v>21</v>
      </c>
      <c r="H31" s="6" t="s">
        <v>22</v>
      </c>
      <c r="I31" s="9"/>
      <c r="J31" s="6">
        <v>0</v>
      </c>
      <c r="K31" s="20">
        <v>6.7824309999999999</v>
      </c>
      <c r="L31" s="20"/>
      <c r="M31" s="20">
        <f t="shared" si="0"/>
        <v>6.7824309999999999</v>
      </c>
      <c r="N31" s="20">
        <v>20.482782</v>
      </c>
      <c r="O31" s="20">
        <v>4.4902829999999998</v>
      </c>
      <c r="P31" s="20">
        <v>1.0052719999999999</v>
      </c>
      <c r="Q31" s="8">
        <f t="shared" si="1"/>
        <v>4.2003463229791596</v>
      </c>
      <c r="R31" s="9">
        <f t="shared" si="2"/>
        <v>8.1124310000000008</v>
      </c>
      <c r="S31" s="8">
        <f t="shared" si="3"/>
        <v>24.683128322979158</v>
      </c>
      <c r="T31" s="8">
        <f t="shared" si="4"/>
        <v>5.5459056371984765</v>
      </c>
      <c r="U31" s="8"/>
      <c r="V31" s="8"/>
      <c r="W31" s="8"/>
      <c r="X31" s="8"/>
      <c r="Y31" s="8"/>
      <c r="Z31" s="8"/>
      <c r="AA31" s="8"/>
      <c r="AB31" s="8"/>
    </row>
    <row r="32" spans="1:28" ht="17">
      <c r="A32" s="4" t="s">
        <v>113</v>
      </c>
      <c r="B32" s="11" t="s">
        <v>18</v>
      </c>
      <c r="C32" s="12">
        <v>44849</v>
      </c>
      <c r="D32" s="11">
        <v>14</v>
      </c>
      <c r="E32" s="13" t="s">
        <v>41</v>
      </c>
      <c r="F32" s="30" t="s">
        <v>30</v>
      </c>
      <c r="G32" s="13" t="s">
        <v>21</v>
      </c>
      <c r="H32" s="13" t="s">
        <v>22</v>
      </c>
      <c r="I32" s="16"/>
      <c r="J32" s="13">
        <v>0</v>
      </c>
      <c r="K32" s="18">
        <v>9.0854850000000003</v>
      </c>
      <c r="L32" s="18"/>
      <c r="M32" s="20">
        <f t="shared" si="0"/>
        <v>9.0854850000000003</v>
      </c>
      <c r="N32" s="18">
        <v>29.290295</v>
      </c>
      <c r="O32" s="18">
        <v>6.7223069999999998</v>
      </c>
      <c r="P32" s="18">
        <v>1.185019</v>
      </c>
      <c r="Q32" s="15">
        <f t="shared" si="1"/>
        <v>4.9513864897365503</v>
      </c>
      <c r="R32" s="9">
        <f t="shared" si="2"/>
        <v>10.415485</v>
      </c>
      <c r="S32" s="15">
        <f t="shared" si="3"/>
        <v>34.24168148973655</v>
      </c>
      <c r="T32" s="15">
        <f t="shared" si="4"/>
        <v>8.1891787666702793</v>
      </c>
    </row>
    <row r="33" spans="1:28" ht="17">
      <c r="A33" s="4" t="s">
        <v>113</v>
      </c>
      <c r="B33" s="11" t="s">
        <v>18</v>
      </c>
      <c r="C33" s="12">
        <v>44849</v>
      </c>
      <c r="D33" s="11">
        <v>14</v>
      </c>
      <c r="E33" s="13" t="s">
        <v>42</v>
      </c>
      <c r="F33" s="30" t="s">
        <v>20</v>
      </c>
      <c r="G33" s="13" t="s">
        <v>21</v>
      </c>
      <c r="H33" s="13" t="s">
        <v>22</v>
      </c>
      <c r="I33" s="16"/>
      <c r="J33" s="13">
        <v>0</v>
      </c>
      <c r="K33" s="18">
        <v>6.1910470000000002</v>
      </c>
      <c r="L33" s="18"/>
      <c r="M33" s="20">
        <f t="shared" si="0"/>
        <v>6.1910470000000002</v>
      </c>
      <c r="N33" s="18">
        <v>18.500233000000001</v>
      </c>
      <c r="O33" s="18">
        <v>4.0359590000000001</v>
      </c>
      <c r="P33" s="18">
        <v>1.049723</v>
      </c>
      <c r="Q33" s="15">
        <f t="shared" si="1"/>
        <v>4.3860767465886372</v>
      </c>
      <c r="R33" s="9">
        <f t="shared" si="2"/>
        <v>7.5210470000000003</v>
      </c>
      <c r="S33" s="15">
        <f t="shared" si="3"/>
        <v>22.886309746588637</v>
      </c>
      <c r="T33" s="15">
        <f t="shared" si="4"/>
        <v>5.1870004101648162</v>
      </c>
    </row>
    <row r="34" spans="1:28" ht="17">
      <c r="A34" s="4" t="s">
        <v>113</v>
      </c>
      <c r="B34" s="11" t="s">
        <v>18</v>
      </c>
      <c r="C34" s="12">
        <v>44849</v>
      </c>
      <c r="D34" s="11">
        <v>14</v>
      </c>
      <c r="E34" s="13" t="s">
        <v>43</v>
      </c>
      <c r="F34" s="30" t="s">
        <v>26</v>
      </c>
      <c r="G34" s="13" t="s">
        <v>21</v>
      </c>
      <c r="H34" s="13" t="s">
        <v>22</v>
      </c>
      <c r="I34" s="16"/>
      <c r="J34" s="13">
        <v>0</v>
      </c>
      <c r="K34" s="18">
        <v>5.47776</v>
      </c>
      <c r="L34" s="18"/>
      <c r="M34" s="20">
        <f t="shared" si="0"/>
        <v>5.47776</v>
      </c>
      <c r="N34" s="18">
        <v>15.877750000000001</v>
      </c>
      <c r="O34" s="18">
        <v>3.0562100000000001</v>
      </c>
      <c r="P34" s="18">
        <v>1.084203</v>
      </c>
      <c r="Q34" s="15">
        <f t="shared" si="1"/>
        <v>4.5301451591340198</v>
      </c>
      <c r="R34" s="9">
        <f t="shared" si="2"/>
        <v>6.80776</v>
      </c>
      <c r="S34" s="15">
        <f t="shared" si="3"/>
        <v>20.407895159134021</v>
      </c>
      <c r="T34" s="15">
        <f t="shared" si="4"/>
        <v>4.2841092429921455</v>
      </c>
    </row>
    <row r="35" spans="1:28" ht="17">
      <c r="A35" s="4" t="s">
        <v>113</v>
      </c>
      <c r="B35" s="11" t="s">
        <v>18</v>
      </c>
      <c r="C35" s="12">
        <v>44849</v>
      </c>
      <c r="D35" s="11">
        <v>14</v>
      </c>
      <c r="E35" s="13" t="s">
        <v>44</v>
      </c>
      <c r="F35" s="30" t="s">
        <v>32</v>
      </c>
      <c r="G35" s="13" t="s">
        <v>21</v>
      </c>
      <c r="H35" s="13" t="s">
        <v>22</v>
      </c>
      <c r="I35" s="16"/>
      <c r="J35" s="13">
        <v>0</v>
      </c>
      <c r="K35" s="18">
        <v>6.796271</v>
      </c>
      <c r="L35" s="18"/>
      <c r="M35" s="20">
        <f t="shared" si="0"/>
        <v>6.796271</v>
      </c>
      <c r="N35" s="18">
        <v>18.117294000000001</v>
      </c>
      <c r="O35" s="18">
        <v>3.2521200000000001</v>
      </c>
      <c r="P35" s="18">
        <v>0.93899900000000003</v>
      </c>
      <c r="Q35" s="15">
        <f t="shared" si="1"/>
        <v>3.9234366389704558</v>
      </c>
      <c r="R35" s="9">
        <f t="shared" si="2"/>
        <v>8.1262709999999991</v>
      </c>
      <c r="S35" s="15">
        <f t="shared" si="3"/>
        <v>22.040730638970459</v>
      </c>
      <c r="T35" s="15">
        <f t="shared" si="4"/>
        <v>4.173145770139155</v>
      </c>
    </row>
    <row r="36" spans="1:28" ht="17">
      <c r="A36" s="4" t="s">
        <v>113</v>
      </c>
      <c r="B36" s="11" t="s">
        <v>18</v>
      </c>
      <c r="C36" s="12">
        <v>44849</v>
      </c>
      <c r="D36" s="11">
        <v>14</v>
      </c>
      <c r="E36" s="13" t="s">
        <v>45</v>
      </c>
      <c r="F36" s="30" t="s">
        <v>34</v>
      </c>
      <c r="G36" s="13" t="s">
        <v>21</v>
      </c>
      <c r="H36" s="13" t="s">
        <v>22</v>
      </c>
      <c r="I36" s="16"/>
      <c r="J36" s="13">
        <v>0</v>
      </c>
      <c r="K36" s="18">
        <v>5.6129790000000002</v>
      </c>
      <c r="L36" s="18"/>
      <c r="M36" s="20">
        <f t="shared" si="0"/>
        <v>5.6129790000000002</v>
      </c>
      <c r="N36" s="18">
        <v>14.594995000000001</v>
      </c>
      <c r="O36" s="18">
        <v>2.512537</v>
      </c>
      <c r="P36" s="18">
        <v>0.92210599999999998</v>
      </c>
      <c r="Q36" s="15">
        <f t="shared" si="1"/>
        <v>3.8528523091233233</v>
      </c>
      <c r="R36" s="9">
        <f t="shared" si="2"/>
        <v>6.9429790000000002</v>
      </c>
      <c r="S36" s="15">
        <f t="shared" si="3"/>
        <v>18.447847309123325</v>
      </c>
      <c r="T36" s="15">
        <f t="shared" si="4"/>
        <v>3.4007215578391179</v>
      </c>
    </row>
    <row r="37" spans="1:28" ht="17">
      <c r="A37" s="4" t="s">
        <v>113</v>
      </c>
      <c r="B37" s="11" t="s">
        <v>18</v>
      </c>
      <c r="C37" s="12">
        <v>44849</v>
      </c>
      <c r="D37" s="11">
        <v>14</v>
      </c>
      <c r="E37" s="13" t="s">
        <v>46</v>
      </c>
      <c r="F37" s="30" t="s">
        <v>38</v>
      </c>
      <c r="G37" s="13" t="s">
        <v>21</v>
      </c>
      <c r="H37" s="13" t="s">
        <v>22</v>
      </c>
      <c r="I37" s="16"/>
      <c r="J37" s="13">
        <v>0</v>
      </c>
      <c r="K37" s="18">
        <v>6.0535920000000001</v>
      </c>
      <c r="L37" s="18"/>
      <c r="M37" s="20">
        <f t="shared" si="0"/>
        <v>6.0535920000000001</v>
      </c>
      <c r="N37" s="18">
        <v>18.298808999999999</v>
      </c>
      <c r="O37" s="18">
        <v>3.742588</v>
      </c>
      <c r="P37" s="18">
        <v>1.3332599999999999</v>
      </c>
      <c r="Q37" s="15">
        <f t="shared" si="1"/>
        <v>5.5707845623624204</v>
      </c>
      <c r="R37" s="9">
        <f t="shared" si="2"/>
        <v>7.3835920000000002</v>
      </c>
      <c r="S37" s="15">
        <f t="shared" si="3"/>
        <v>23.869593562362418</v>
      </c>
      <c r="T37" s="15">
        <f t="shared" si="4"/>
        <v>5.5994140564038295</v>
      </c>
    </row>
    <row r="38" spans="1:28" ht="17">
      <c r="A38" s="4" t="s">
        <v>113</v>
      </c>
      <c r="B38" s="11" t="s">
        <v>18</v>
      </c>
      <c r="C38" s="12">
        <v>44849</v>
      </c>
      <c r="D38" s="11">
        <v>14</v>
      </c>
      <c r="E38" s="13" t="s">
        <v>47</v>
      </c>
      <c r="F38" s="30" t="s">
        <v>28</v>
      </c>
      <c r="G38" s="13" t="s">
        <v>21</v>
      </c>
      <c r="H38" s="13" t="s">
        <v>22</v>
      </c>
      <c r="I38" s="16"/>
      <c r="J38" s="13">
        <v>0</v>
      </c>
      <c r="K38" s="18">
        <v>6.6644319999999997</v>
      </c>
      <c r="L38" s="18"/>
      <c r="M38" s="20">
        <f t="shared" si="0"/>
        <v>6.6644319999999997</v>
      </c>
      <c r="N38" s="18">
        <v>23.922131</v>
      </c>
      <c r="O38" s="18">
        <v>5.2741439999999997</v>
      </c>
      <c r="P38" s="18">
        <v>1.1940900000000001</v>
      </c>
      <c r="Q38" s="15">
        <f t="shared" si="1"/>
        <v>4.9892880143942993</v>
      </c>
      <c r="R38" s="9">
        <f t="shared" si="2"/>
        <v>7.9944319999999998</v>
      </c>
      <c r="S38" s="15">
        <f t="shared" si="3"/>
        <v>28.911419014394298</v>
      </c>
      <c r="T38" s="15">
        <f t="shared" si="4"/>
        <v>6.7635587312770218</v>
      </c>
    </row>
    <row r="39" spans="1:28" ht="17">
      <c r="A39" s="4" t="s">
        <v>113</v>
      </c>
      <c r="B39" s="11" t="s">
        <v>18</v>
      </c>
      <c r="C39" s="12">
        <v>44849</v>
      </c>
      <c r="D39" s="11">
        <v>14</v>
      </c>
      <c r="E39" s="13" t="s">
        <v>48</v>
      </c>
      <c r="F39" s="30" t="s">
        <v>24</v>
      </c>
      <c r="G39" s="13" t="s">
        <v>21</v>
      </c>
      <c r="H39" s="13" t="s">
        <v>22</v>
      </c>
      <c r="I39" s="16"/>
      <c r="J39" s="13">
        <v>0</v>
      </c>
      <c r="K39" s="18">
        <v>7.254842</v>
      </c>
      <c r="L39" s="18"/>
      <c r="M39" s="20">
        <f t="shared" si="0"/>
        <v>7.254842</v>
      </c>
      <c r="N39" s="18">
        <v>20.800803999999999</v>
      </c>
      <c r="O39" s="18">
        <v>4.374746</v>
      </c>
      <c r="P39" s="18">
        <v>1.1700820000000001</v>
      </c>
      <c r="Q39" s="15">
        <f t="shared" si="1"/>
        <v>4.8889749503458786</v>
      </c>
      <c r="R39" s="9">
        <f t="shared" si="2"/>
        <v>8.5848420000000001</v>
      </c>
      <c r="S39" s="15">
        <f t="shared" si="3"/>
        <v>25.689778950345879</v>
      </c>
      <c r="T39" s="15">
        <f t="shared" si="4"/>
        <v>5.8048713969626515</v>
      </c>
    </row>
    <row r="40" spans="1:28" ht="17">
      <c r="A40" s="4" t="s">
        <v>113</v>
      </c>
      <c r="B40" s="11" t="s">
        <v>18</v>
      </c>
      <c r="C40" s="12">
        <v>44849</v>
      </c>
      <c r="D40" s="11">
        <v>14</v>
      </c>
      <c r="E40" s="13" t="s">
        <v>50</v>
      </c>
      <c r="F40" s="30" t="s">
        <v>40</v>
      </c>
      <c r="G40" s="13" t="s">
        <v>21</v>
      </c>
      <c r="H40" s="13" t="s">
        <v>22</v>
      </c>
      <c r="I40" s="16"/>
      <c r="J40" s="13">
        <v>0</v>
      </c>
      <c r="K40" s="18">
        <v>6.0984309999999997</v>
      </c>
      <c r="L40" s="18"/>
      <c r="M40" s="20">
        <f t="shared" si="0"/>
        <v>6.0984309999999997</v>
      </c>
      <c r="N40" s="18">
        <v>24.151230000000002</v>
      </c>
      <c r="O40" s="18">
        <v>6.420115</v>
      </c>
      <c r="P40" s="18">
        <v>1.338835</v>
      </c>
      <c r="Q40" s="15">
        <f t="shared" si="1"/>
        <v>5.5940786864906249</v>
      </c>
      <c r="R40" s="9">
        <f t="shared" si="2"/>
        <v>7.4284309999999998</v>
      </c>
      <c r="S40" s="15">
        <f t="shared" si="3"/>
        <v>29.745308686490628</v>
      </c>
      <c r="T40" s="15">
        <f t="shared" si="4"/>
        <v>8.2925020845569186</v>
      </c>
    </row>
    <row r="41" spans="1:28" ht="17">
      <c r="A41" s="4" t="s">
        <v>113</v>
      </c>
      <c r="B41" s="11" t="s">
        <v>18</v>
      </c>
      <c r="C41" s="12">
        <v>44849</v>
      </c>
      <c r="D41" s="11">
        <v>14</v>
      </c>
      <c r="E41" s="13" t="s">
        <v>51</v>
      </c>
      <c r="F41" s="30" t="s">
        <v>36</v>
      </c>
      <c r="G41" s="13" t="s">
        <v>21</v>
      </c>
      <c r="H41" s="13" t="s">
        <v>22</v>
      </c>
      <c r="I41" s="16"/>
      <c r="J41" s="13">
        <v>0</v>
      </c>
      <c r="K41" s="18">
        <v>8.0174610000000008</v>
      </c>
      <c r="L41" s="18"/>
      <c r="M41" s="20">
        <f t="shared" si="0"/>
        <v>8.0174610000000008</v>
      </c>
      <c r="N41" s="18">
        <v>25.134340000000002</v>
      </c>
      <c r="O41" s="18">
        <v>5.3536510000000002</v>
      </c>
      <c r="P41" s="18">
        <v>1.231503</v>
      </c>
      <c r="Q41" s="15">
        <f t="shared" si="1"/>
        <v>5.1456114343061428</v>
      </c>
      <c r="R41" s="9">
        <f t="shared" si="2"/>
        <v>9.3474610000000009</v>
      </c>
      <c r="S41" s="15">
        <f t="shared" si="3"/>
        <v>30.279951434306145</v>
      </c>
      <c r="T41" s="15">
        <f t="shared" si="4"/>
        <v>6.9378599795455793</v>
      </c>
    </row>
    <row r="42" spans="1:28" ht="17">
      <c r="A42" s="4" t="s">
        <v>113</v>
      </c>
      <c r="B42" s="4" t="s">
        <v>18</v>
      </c>
      <c r="C42" s="5">
        <v>44849</v>
      </c>
      <c r="D42" s="4">
        <v>15</v>
      </c>
      <c r="E42" s="6" t="s">
        <v>19</v>
      </c>
      <c r="F42" s="17">
        <v>7</v>
      </c>
      <c r="G42" s="6" t="s">
        <v>21</v>
      </c>
      <c r="H42" s="6" t="s">
        <v>22</v>
      </c>
      <c r="I42" s="9"/>
      <c r="J42" s="6">
        <v>0</v>
      </c>
      <c r="K42" s="20">
        <v>7.4028530000000003</v>
      </c>
      <c r="L42" s="20"/>
      <c r="M42" s="20">
        <f t="shared" si="0"/>
        <v>7.4028530000000003</v>
      </c>
      <c r="N42" s="20">
        <v>27.918946999999999</v>
      </c>
      <c r="O42" s="20">
        <v>7.7607390000000001</v>
      </c>
      <c r="P42" s="20">
        <v>1.4549780000000001</v>
      </c>
      <c r="Q42" s="8">
        <f t="shared" si="1"/>
        <v>6.0793611005932444</v>
      </c>
      <c r="R42" s="9">
        <f t="shared" si="2"/>
        <v>8.7328530000000004</v>
      </c>
      <c r="S42" s="8">
        <f t="shared" si="3"/>
        <v>33.998308100593242</v>
      </c>
      <c r="T42" s="8">
        <f t="shared" si="4"/>
        <v>9.9720731638547395</v>
      </c>
      <c r="U42" s="8"/>
      <c r="V42" s="8"/>
      <c r="W42" s="8"/>
      <c r="X42" s="8"/>
      <c r="Y42" s="8"/>
      <c r="Z42" s="8"/>
      <c r="AA42" s="8"/>
      <c r="AB42" s="8"/>
    </row>
    <row r="43" spans="1:28" ht="17">
      <c r="A43" s="4" t="s">
        <v>113</v>
      </c>
      <c r="B43" s="4" t="s">
        <v>18</v>
      </c>
      <c r="C43" s="5">
        <v>44849</v>
      </c>
      <c r="D43" s="4">
        <v>15</v>
      </c>
      <c r="E43" s="6" t="s">
        <v>23</v>
      </c>
      <c r="F43" s="17">
        <v>13</v>
      </c>
      <c r="G43" s="6" t="s">
        <v>21</v>
      </c>
      <c r="H43" s="6" t="s">
        <v>22</v>
      </c>
      <c r="I43" s="9"/>
      <c r="J43" s="6">
        <v>0</v>
      </c>
      <c r="K43" s="20">
        <v>6.8892410000000002</v>
      </c>
      <c r="L43" s="20"/>
      <c r="M43" s="20">
        <f t="shared" si="0"/>
        <v>6.8892410000000002</v>
      </c>
      <c r="N43" s="20">
        <v>18.378954</v>
      </c>
      <c r="O43" s="20">
        <v>3.1855869999999999</v>
      </c>
      <c r="P43" s="20">
        <v>0.99520900000000001</v>
      </c>
      <c r="Q43" s="8">
        <f t="shared" si="1"/>
        <v>4.1582999066379713</v>
      </c>
      <c r="R43" s="9">
        <f t="shared" si="2"/>
        <v>8.2192410000000002</v>
      </c>
      <c r="S43" s="8">
        <f t="shared" si="3"/>
        <v>22.537253906637972</v>
      </c>
      <c r="T43" s="8">
        <f t="shared" si="4"/>
        <v>4.2201813729463176</v>
      </c>
      <c r="U43" s="8"/>
      <c r="V43" s="8"/>
      <c r="W43" s="8"/>
      <c r="X43" s="8"/>
      <c r="Y43" s="8"/>
      <c r="Z43" s="8"/>
      <c r="AA43" s="8"/>
      <c r="AB43" s="8"/>
    </row>
    <row r="44" spans="1:28" ht="17">
      <c r="A44" s="4" t="s">
        <v>113</v>
      </c>
      <c r="B44" s="4" t="s">
        <v>18</v>
      </c>
      <c r="C44" s="5">
        <v>44849</v>
      </c>
      <c r="D44" s="4">
        <v>15</v>
      </c>
      <c r="E44" s="6" t="s">
        <v>25</v>
      </c>
      <c r="F44" s="29" t="s">
        <v>24</v>
      </c>
      <c r="G44" s="6" t="s">
        <v>21</v>
      </c>
      <c r="H44" s="6" t="s">
        <v>22</v>
      </c>
      <c r="I44" s="9"/>
      <c r="J44" s="6">
        <v>0</v>
      </c>
      <c r="K44" s="20">
        <v>6.3761760000000001</v>
      </c>
      <c r="L44" s="20"/>
      <c r="M44" s="20">
        <f t="shared" si="0"/>
        <v>6.3761760000000001</v>
      </c>
      <c r="N44" s="20">
        <v>18.930112999999999</v>
      </c>
      <c r="O44" s="20">
        <v>3.7741739999999999</v>
      </c>
      <c r="P44" s="20">
        <v>1.2060120000000001</v>
      </c>
      <c r="Q44" s="8">
        <f t="shared" si="1"/>
        <v>5.0391019243237087</v>
      </c>
      <c r="R44" s="9">
        <f t="shared" si="2"/>
        <v>7.7061760000000001</v>
      </c>
      <c r="S44" s="8">
        <f t="shared" si="3"/>
        <v>23.969214924323708</v>
      </c>
      <c r="T44" s="8">
        <f t="shared" si="4"/>
        <v>5.293478347489371</v>
      </c>
      <c r="U44" s="8"/>
      <c r="V44" s="8"/>
      <c r="W44" s="8"/>
      <c r="X44" s="8"/>
      <c r="Y44" s="8"/>
      <c r="Z44" s="8"/>
      <c r="AA44" s="8"/>
      <c r="AB44" s="8"/>
    </row>
    <row r="45" spans="1:28" ht="17">
      <c r="A45" s="4" t="s">
        <v>113</v>
      </c>
      <c r="B45" s="4" t="s">
        <v>18</v>
      </c>
      <c r="C45" s="5">
        <v>44849</v>
      </c>
      <c r="D45" s="4">
        <v>15</v>
      </c>
      <c r="E45" s="6" t="s">
        <v>27</v>
      </c>
      <c r="F45" s="29" t="s">
        <v>20</v>
      </c>
      <c r="G45" s="6" t="s">
        <v>21</v>
      </c>
      <c r="H45" s="6" t="s">
        <v>22</v>
      </c>
      <c r="I45" s="9"/>
      <c r="J45" s="6">
        <v>0</v>
      </c>
      <c r="K45" s="20">
        <v>6.4796009999999997</v>
      </c>
      <c r="L45" s="20"/>
      <c r="M45" s="20">
        <f t="shared" si="0"/>
        <v>6.4796009999999997</v>
      </c>
      <c r="N45" s="20">
        <v>16.482804999999999</v>
      </c>
      <c r="O45" s="20">
        <v>2.9957910000000001</v>
      </c>
      <c r="P45" s="20">
        <v>0.95596000000000003</v>
      </c>
      <c r="Q45" s="8">
        <f t="shared" si="1"/>
        <v>3.9943050944571796</v>
      </c>
      <c r="R45" s="9">
        <f t="shared" si="2"/>
        <v>7.8096009999999998</v>
      </c>
      <c r="S45" s="8">
        <f t="shared" si="3"/>
        <v>20.477110094457178</v>
      </c>
      <c r="T45" s="8">
        <f t="shared" si="4"/>
        <v>3.9503899745243216</v>
      </c>
      <c r="U45" s="8"/>
      <c r="V45" s="8"/>
      <c r="W45" s="8"/>
      <c r="X45" s="8"/>
      <c r="Y45" s="8"/>
      <c r="Z45" s="8"/>
      <c r="AA45" s="8"/>
      <c r="AB45" s="8"/>
    </row>
    <row r="46" spans="1:28" ht="17">
      <c r="A46" s="4" t="s">
        <v>113</v>
      </c>
      <c r="B46" s="4" t="s">
        <v>18</v>
      </c>
      <c r="C46" s="5">
        <v>44849</v>
      </c>
      <c r="D46" s="4">
        <v>15</v>
      </c>
      <c r="E46" s="6" t="s">
        <v>29</v>
      </c>
      <c r="F46" s="29" t="s">
        <v>36</v>
      </c>
      <c r="G46" s="6" t="s">
        <v>21</v>
      </c>
      <c r="H46" s="6" t="s">
        <v>22</v>
      </c>
      <c r="I46" s="9"/>
      <c r="J46" s="6">
        <v>0</v>
      </c>
      <c r="K46" s="20">
        <v>5.727614</v>
      </c>
      <c r="L46" s="20"/>
      <c r="M46" s="20">
        <f t="shared" si="0"/>
        <v>5.727614</v>
      </c>
      <c r="N46" s="20">
        <v>18.210550000000001</v>
      </c>
      <c r="O46" s="20">
        <v>3.9507509999999999</v>
      </c>
      <c r="P46" s="20">
        <v>1.201632</v>
      </c>
      <c r="Q46" s="8">
        <f t="shared" si="1"/>
        <v>5.0208008904794861</v>
      </c>
      <c r="R46" s="9">
        <f t="shared" si="2"/>
        <v>7.0576140000000001</v>
      </c>
      <c r="S46" s="8">
        <f t="shared" si="3"/>
        <v>23.231350890479487</v>
      </c>
      <c r="T46" s="8">
        <f t="shared" si="4"/>
        <v>5.4590397539071613</v>
      </c>
      <c r="U46" s="8"/>
      <c r="V46" s="8"/>
      <c r="W46" s="8"/>
      <c r="X46" s="8"/>
      <c r="Y46" s="8"/>
      <c r="Z46" s="8"/>
      <c r="AA46" s="8"/>
      <c r="AB46" s="8"/>
    </row>
    <row r="47" spans="1:28" ht="17">
      <c r="A47" s="4" t="s">
        <v>113</v>
      </c>
      <c r="B47" s="4" t="s">
        <v>18</v>
      </c>
      <c r="C47" s="5">
        <v>44849</v>
      </c>
      <c r="D47" s="4">
        <v>15</v>
      </c>
      <c r="E47" s="6" t="s">
        <v>31</v>
      </c>
      <c r="F47" s="29" t="s">
        <v>30</v>
      </c>
      <c r="G47" s="6" t="s">
        <v>21</v>
      </c>
      <c r="H47" s="6" t="s">
        <v>22</v>
      </c>
      <c r="I47" s="9"/>
      <c r="J47" s="6">
        <v>0</v>
      </c>
      <c r="K47" s="20">
        <v>6.9948230000000002</v>
      </c>
      <c r="L47" s="20"/>
      <c r="M47" s="20">
        <f t="shared" si="0"/>
        <v>6.9948230000000002</v>
      </c>
      <c r="N47" s="20">
        <v>22.585730000000002</v>
      </c>
      <c r="O47" s="20">
        <v>4.7910490000000001</v>
      </c>
      <c r="P47" s="20">
        <v>1.0580309999999999</v>
      </c>
      <c r="Q47" s="8">
        <f t="shared" si="1"/>
        <v>4.4207902144374494</v>
      </c>
      <c r="R47" s="9">
        <f t="shared" si="2"/>
        <v>8.3248230000000003</v>
      </c>
      <c r="S47" s="8">
        <f t="shared" si="3"/>
        <v>27.006520214437451</v>
      </c>
      <c r="T47" s="8">
        <f t="shared" si="4"/>
        <v>5.9603822728428675</v>
      </c>
      <c r="U47" s="8"/>
      <c r="V47" s="8"/>
      <c r="W47" s="8"/>
      <c r="X47" s="8"/>
      <c r="Y47" s="8"/>
      <c r="Z47" s="8"/>
      <c r="AA47" s="8"/>
      <c r="AB47" s="8"/>
    </row>
    <row r="48" spans="1:28" ht="17">
      <c r="A48" s="4" t="s">
        <v>113</v>
      </c>
      <c r="B48" s="4" t="s">
        <v>18</v>
      </c>
      <c r="C48" s="5">
        <v>44849</v>
      </c>
      <c r="D48" s="4">
        <v>15</v>
      </c>
      <c r="E48" s="6" t="s">
        <v>33</v>
      </c>
      <c r="F48" s="29" t="s">
        <v>28</v>
      </c>
      <c r="G48" s="6" t="s">
        <v>21</v>
      </c>
      <c r="H48" s="6" t="s">
        <v>22</v>
      </c>
      <c r="I48" s="9"/>
      <c r="J48" s="6">
        <v>0</v>
      </c>
      <c r="K48" s="20">
        <v>5.78911</v>
      </c>
      <c r="L48" s="20"/>
      <c r="M48" s="20">
        <f t="shared" si="0"/>
        <v>5.78911</v>
      </c>
      <c r="N48" s="20">
        <v>16.328582999999998</v>
      </c>
      <c r="O48" s="20">
        <v>3.3348979999999999</v>
      </c>
      <c r="P48" s="20">
        <v>1.2020949999999999</v>
      </c>
      <c r="Q48" s="8">
        <f t="shared" si="1"/>
        <v>5.0227354518196394</v>
      </c>
      <c r="R48" s="9">
        <f t="shared" si="2"/>
        <v>7.11911</v>
      </c>
      <c r="S48" s="8">
        <f t="shared" si="3"/>
        <v>21.351318451819637</v>
      </c>
      <c r="T48" s="8">
        <f t="shared" si="4"/>
        <v>4.8443492932387819</v>
      </c>
      <c r="U48" s="8"/>
      <c r="V48" s="8"/>
      <c r="W48" s="8"/>
      <c r="X48" s="8"/>
      <c r="Y48" s="8"/>
      <c r="Z48" s="8"/>
      <c r="AA48" s="8"/>
      <c r="AB48" s="8"/>
    </row>
    <row r="49" spans="1:28" ht="17">
      <c r="A49" s="4" t="s">
        <v>113</v>
      </c>
      <c r="B49" s="4" t="s">
        <v>18</v>
      </c>
      <c r="C49" s="5">
        <v>44849</v>
      </c>
      <c r="D49" s="4">
        <v>15</v>
      </c>
      <c r="E49" s="6" t="s">
        <v>35</v>
      </c>
      <c r="F49" s="29" t="s">
        <v>34</v>
      </c>
      <c r="G49" s="6" t="s">
        <v>21</v>
      </c>
      <c r="H49" s="6" t="s">
        <v>22</v>
      </c>
      <c r="I49" s="9"/>
      <c r="J49" s="6">
        <v>0</v>
      </c>
      <c r="K49" s="20">
        <v>7.0870480000000002</v>
      </c>
      <c r="L49" s="20"/>
      <c r="M49" s="20">
        <f t="shared" si="0"/>
        <v>7.0870480000000002</v>
      </c>
      <c r="N49" s="20">
        <v>17.810905000000002</v>
      </c>
      <c r="O49" s="20">
        <v>2.891308</v>
      </c>
      <c r="P49" s="20">
        <v>0.92553799999999997</v>
      </c>
      <c r="Q49" s="8">
        <f t="shared" si="1"/>
        <v>3.8671922972861927</v>
      </c>
      <c r="R49" s="9">
        <f t="shared" si="2"/>
        <v>8.4170480000000012</v>
      </c>
      <c r="S49" s="8">
        <f t="shared" si="3"/>
        <v>21.678097297286193</v>
      </c>
      <c r="T49" s="8">
        <f t="shared" si="4"/>
        <v>3.7861163561114171</v>
      </c>
      <c r="U49" s="8"/>
      <c r="V49" s="8"/>
      <c r="W49" s="8"/>
      <c r="X49" s="8"/>
      <c r="Y49" s="8"/>
      <c r="Z49" s="8"/>
      <c r="AA49" s="8"/>
      <c r="AB49" s="8"/>
    </row>
    <row r="50" spans="1:28" ht="17">
      <c r="A50" s="4" t="s">
        <v>113</v>
      </c>
      <c r="B50" s="4" t="s">
        <v>18</v>
      </c>
      <c r="C50" s="5">
        <v>44849</v>
      </c>
      <c r="D50" s="4">
        <v>15</v>
      </c>
      <c r="E50" s="6" t="s">
        <v>37</v>
      </c>
      <c r="F50" s="29" t="s">
        <v>26</v>
      </c>
      <c r="G50" s="6" t="s">
        <v>21</v>
      </c>
      <c r="H50" s="6" t="s">
        <v>22</v>
      </c>
      <c r="I50" s="9"/>
      <c r="J50" s="6">
        <v>0</v>
      </c>
      <c r="K50" s="20">
        <v>8.2635830000000006</v>
      </c>
      <c r="L50" s="20"/>
      <c r="M50" s="20">
        <f t="shared" si="0"/>
        <v>8.2635830000000006</v>
      </c>
      <c r="N50" s="20">
        <v>26.386500999999999</v>
      </c>
      <c r="O50" s="20">
        <v>26.386500999999999</v>
      </c>
      <c r="P50" s="20">
        <v>1.306964</v>
      </c>
      <c r="Q50" s="8">
        <f t="shared" si="1"/>
        <v>5.4609115062054192</v>
      </c>
      <c r="R50" s="9">
        <f t="shared" si="2"/>
        <v>9.5935830000000006</v>
      </c>
      <c r="S50" s="8">
        <f t="shared" si="3"/>
        <v>31.847412506205419</v>
      </c>
      <c r="T50" s="8">
        <f t="shared" si="4"/>
        <v>28.170804686449063</v>
      </c>
      <c r="U50" s="8"/>
      <c r="V50" s="8"/>
      <c r="W50" s="8"/>
      <c r="X50" s="8"/>
      <c r="Y50" s="8"/>
      <c r="Z50" s="8"/>
      <c r="AA50" s="8"/>
      <c r="AB50" s="8"/>
    </row>
    <row r="51" spans="1:28" ht="17">
      <c r="A51" s="4" t="s">
        <v>113</v>
      </c>
      <c r="B51" s="4" t="s">
        <v>18</v>
      </c>
      <c r="C51" s="5">
        <v>44849</v>
      </c>
      <c r="D51" s="4">
        <v>15</v>
      </c>
      <c r="E51" s="6" t="s">
        <v>39</v>
      </c>
      <c r="F51" s="29" t="s">
        <v>32</v>
      </c>
      <c r="G51" s="6" t="s">
        <v>21</v>
      </c>
      <c r="H51" s="6" t="s">
        <v>22</v>
      </c>
      <c r="I51" s="31" t="s">
        <v>56</v>
      </c>
      <c r="J51" s="6">
        <v>0</v>
      </c>
      <c r="K51" s="20">
        <v>6.1860039999999996</v>
      </c>
      <c r="L51" s="20"/>
      <c r="M51" s="20">
        <f t="shared" si="0"/>
        <v>6.1860039999999996</v>
      </c>
      <c r="N51" s="20">
        <v>19.074963</v>
      </c>
      <c r="O51" s="20">
        <v>2.8189440000000001</v>
      </c>
      <c r="P51" s="20">
        <v>1.151473</v>
      </c>
      <c r="Q51" s="8">
        <f t="shared" si="1"/>
        <v>4.8112206264173105</v>
      </c>
      <c r="R51" s="9">
        <f t="shared" si="2"/>
        <v>7.5160039999999997</v>
      </c>
      <c r="S51" s="8">
        <f t="shared" si="3"/>
        <v>23.88618362641731</v>
      </c>
      <c r="T51" s="8">
        <f t="shared" si="4"/>
        <v>4.2039416620906547</v>
      </c>
      <c r="U51" s="8"/>
      <c r="V51" s="8"/>
      <c r="W51" s="8"/>
      <c r="X51" s="8"/>
      <c r="Y51" s="8"/>
      <c r="Z51" s="8"/>
      <c r="AA51" s="8"/>
      <c r="AB51" s="8"/>
    </row>
    <row r="52" spans="1:28" ht="17">
      <c r="A52" s="4" t="s">
        <v>113</v>
      </c>
      <c r="B52" s="11" t="s">
        <v>18</v>
      </c>
      <c r="C52" s="12">
        <v>44849</v>
      </c>
      <c r="D52" s="11">
        <v>16</v>
      </c>
      <c r="E52" s="13" t="s">
        <v>41</v>
      </c>
      <c r="F52" s="30" t="s">
        <v>40</v>
      </c>
      <c r="G52" s="13" t="s">
        <v>21</v>
      </c>
      <c r="H52" s="13" t="s">
        <v>22</v>
      </c>
      <c r="I52" s="32"/>
      <c r="J52" s="13">
        <v>0</v>
      </c>
      <c r="K52" s="18">
        <v>6.8990030000000004</v>
      </c>
      <c r="L52" s="18"/>
      <c r="M52" s="20">
        <f t="shared" si="0"/>
        <v>6.8990030000000004</v>
      </c>
      <c r="N52" s="18">
        <v>21.781283999999999</v>
      </c>
      <c r="O52" s="18">
        <v>4.8315299999999999</v>
      </c>
      <c r="P52" s="18">
        <v>1.161033</v>
      </c>
      <c r="Q52" s="15">
        <f t="shared" si="1"/>
        <v>4.8511653486891735</v>
      </c>
      <c r="R52" s="9">
        <f t="shared" si="2"/>
        <v>8.2290030000000005</v>
      </c>
      <c r="S52" s="15">
        <f t="shared" si="3"/>
        <v>26.632449348689171</v>
      </c>
      <c r="T52" s="15">
        <f t="shared" si="4"/>
        <v>6.2396207645711588</v>
      </c>
    </row>
    <row r="53" spans="1:28" ht="17">
      <c r="A53" s="4" t="s">
        <v>113</v>
      </c>
      <c r="B53" s="11" t="s">
        <v>18</v>
      </c>
      <c r="C53" s="12">
        <v>44849</v>
      </c>
      <c r="D53" s="11">
        <v>16</v>
      </c>
      <c r="E53" s="13" t="s">
        <v>42</v>
      </c>
      <c r="F53" s="30" t="s">
        <v>24</v>
      </c>
      <c r="G53" s="13" t="s">
        <v>21</v>
      </c>
      <c r="H53" s="13" t="s">
        <v>22</v>
      </c>
      <c r="I53" s="6" t="s">
        <v>49</v>
      </c>
      <c r="J53" s="13">
        <v>0</v>
      </c>
      <c r="K53" s="13">
        <f>3.514668+5.346118</f>
        <v>8.8607859999999992</v>
      </c>
      <c r="L53" s="13"/>
      <c r="M53" s="20">
        <f t="shared" si="0"/>
        <v>8.8607859999999992</v>
      </c>
      <c r="N53" s="18">
        <v>32.195022999999999</v>
      </c>
      <c r="O53" s="18">
        <v>8.0384849999999997</v>
      </c>
      <c r="P53" s="18">
        <v>1.2893920000000001</v>
      </c>
      <c r="Q53" s="15">
        <f t="shared" si="1"/>
        <v>5.3874900982806091</v>
      </c>
      <c r="R53" s="9">
        <f t="shared" si="2"/>
        <v>10.190785999999999</v>
      </c>
      <c r="S53" s="15">
        <f t="shared" si="3"/>
        <v>37.582513098280607</v>
      </c>
      <c r="T53" s="15">
        <f t="shared" si="4"/>
        <v>9.7751316582005572</v>
      </c>
    </row>
    <row r="54" spans="1:28" ht="17">
      <c r="A54" s="4" t="s">
        <v>113</v>
      </c>
      <c r="B54" s="11" t="s">
        <v>18</v>
      </c>
      <c r="C54" s="12">
        <v>44849</v>
      </c>
      <c r="D54" s="11">
        <v>16</v>
      </c>
      <c r="E54" s="13" t="s">
        <v>43</v>
      </c>
      <c r="F54" s="30" t="s">
        <v>26</v>
      </c>
      <c r="G54" s="13" t="s">
        <v>21</v>
      </c>
      <c r="H54" s="13" t="s">
        <v>22</v>
      </c>
      <c r="I54" s="16"/>
      <c r="J54" s="13">
        <v>0</v>
      </c>
      <c r="K54" s="18">
        <v>7.2231959999999997</v>
      </c>
      <c r="L54" s="18"/>
      <c r="M54" s="20">
        <f t="shared" si="0"/>
        <v>7.2231959999999997</v>
      </c>
      <c r="N54" s="18">
        <v>23.356605999999999</v>
      </c>
      <c r="O54" s="18">
        <v>5.1845590000000001</v>
      </c>
      <c r="P54" s="18">
        <v>1.1794770000000001</v>
      </c>
      <c r="Q54" s="15">
        <f t="shared" si="1"/>
        <v>4.9282302501099116</v>
      </c>
      <c r="R54" s="9">
        <f t="shared" si="2"/>
        <v>8.5531959999999998</v>
      </c>
      <c r="S54" s="15">
        <f t="shared" si="3"/>
        <v>28.284836250109912</v>
      </c>
      <c r="T54" s="15">
        <f t="shared" si="4"/>
        <v>6.637742557677222</v>
      </c>
    </row>
    <row r="55" spans="1:28" ht="17">
      <c r="A55" s="4" t="s">
        <v>113</v>
      </c>
      <c r="B55" s="11" t="s">
        <v>18</v>
      </c>
      <c r="C55" s="12">
        <v>44849</v>
      </c>
      <c r="D55" s="11">
        <v>16</v>
      </c>
      <c r="E55" s="13" t="s">
        <v>44</v>
      </c>
      <c r="F55" s="30" t="s">
        <v>32</v>
      </c>
      <c r="G55" s="13" t="s">
        <v>21</v>
      </c>
      <c r="H55" s="13" t="s">
        <v>22</v>
      </c>
      <c r="I55" s="16"/>
      <c r="J55" s="13">
        <v>0</v>
      </c>
      <c r="K55" s="18">
        <v>5.341291</v>
      </c>
      <c r="L55" s="18"/>
      <c r="M55" s="20">
        <f t="shared" si="0"/>
        <v>5.341291</v>
      </c>
      <c r="N55" s="18">
        <v>15.187613000000001</v>
      </c>
      <c r="O55" s="18">
        <v>2.7901950000000002</v>
      </c>
      <c r="P55" s="18">
        <v>1.0787100000000001</v>
      </c>
      <c r="Q55" s="15">
        <f t="shared" si="1"/>
        <v>4.5071936571006157</v>
      </c>
      <c r="R55" s="9">
        <f t="shared" si="2"/>
        <v>6.6712910000000001</v>
      </c>
      <c r="S55" s="15">
        <f t="shared" si="3"/>
        <v>19.694806657100617</v>
      </c>
      <c r="T55" s="15">
        <f t="shared" si="4"/>
        <v>4.0056837174627518</v>
      </c>
    </row>
    <row r="56" spans="1:28" ht="17">
      <c r="A56" s="4" t="s">
        <v>113</v>
      </c>
      <c r="B56" s="11" t="s">
        <v>18</v>
      </c>
      <c r="C56" s="12">
        <v>44849</v>
      </c>
      <c r="D56" s="11">
        <v>16</v>
      </c>
      <c r="E56" s="13" t="s">
        <v>45</v>
      </c>
      <c r="F56" s="30" t="s">
        <v>20</v>
      </c>
      <c r="G56" s="13" t="s">
        <v>21</v>
      </c>
      <c r="H56" s="13" t="s">
        <v>22</v>
      </c>
      <c r="I56" s="16"/>
      <c r="J56" s="13">
        <v>0</v>
      </c>
      <c r="K56" s="18">
        <v>5.8962320000000004</v>
      </c>
      <c r="L56" s="18"/>
      <c r="M56" s="20">
        <f t="shared" si="0"/>
        <v>5.8962320000000004</v>
      </c>
      <c r="N56" s="18">
        <v>14.434454000000001</v>
      </c>
      <c r="O56" s="18">
        <v>2.6010049999999998</v>
      </c>
      <c r="P56" s="18">
        <v>0.90749299999999999</v>
      </c>
      <c r="Q56" s="15">
        <f t="shared" si="1"/>
        <v>3.7917945448389356</v>
      </c>
      <c r="R56" s="9">
        <f t="shared" si="2"/>
        <v>7.2262320000000004</v>
      </c>
      <c r="S56" s="15">
        <f t="shared" si="3"/>
        <v>18.226248544838935</v>
      </c>
      <c r="T56" s="15">
        <f t="shared" si="4"/>
        <v>3.46126175171988</v>
      </c>
    </row>
    <row r="57" spans="1:28" ht="17">
      <c r="A57" s="4" t="s">
        <v>113</v>
      </c>
      <c r="B57" s="11" t="s">
        <v>18</v>
      </c>
      <c r="C57" s="12">
        <v>44849</v>
      </c>
      <c r="D57" s="11">
        <v>16</v>
      </c>
      <c r="E57" s="13" t="s">
        <v>46</v>
      </c>
      <c r="F57" s="30" t="s">
        <v>36</v>
      </c>
      <c r="G57" s="13" t="s">
        <v>21</v>
      </c>
      <c r="H57" s="13" t="s">
        <v>22</v>
      </c>
      <c r="I57" s="16"/>
      <c r="J57" s="13">
        <v>1</v>
      </c>
      <c r="K57" s="18">
        <v>8.4625029999999999</v>
      </c>
      <c r="L57" s="18">
        <v>0.99650399999999995</v>
      </c>
      <c r="M57" s="20">
        <f t="shared" si="0"/>
        <v>9.4590069999999997</v>
      </c>
      <c r="N57" s="18">
        <v>38.351920999999997</v>
      </c>
      <c r="O57" s="18">
        <v>9.7168600000000005</v>
      </c>
      <c r="P57" s="18">
        <v>1.3060430000000001</v>
      </c>
      <c r="Q57" s="15">
        <f t="shared" si="1"/>
        <v>5.4570632751162584</v>
      </c>
      <c r="R57" s="9">
        <f t="shared" si="2"/>
        <v>10.789007</v>
      </c>
      <c r="S57" s="15">
        <f t="shared" si="3"/>
        <v>43.808984275116259</v>
      </c>
      <c r="T57" s="15">
        <f t="shared" si="4"/>
        <v>11.498649822755667</v>
      </c>
    </row>
    <row r="58" spans="1:28" ht="17">
      <c r="A58" s="4" t="s">
        <v>113</v>
      </c>
      <c r="B58" s="11" t="s">
        <v>18</v>
      </c>
      <c r="C58" s="12">
        <v>44849</v>
      </c>
      <c r="D58" s="11">
        <v>16</v>
      </c>
      <c r="E58" s="13" t="s">
        <v>47</v>
      </c>
      <c r="F58" s="30" t="s">
        <v>34</v>
      </c>
      <c r="G58" s="13" t="s">
        <v>21</v>
      </c>
      <c r="H58" s="13" t="s">
        <v>22</v>
      </c>
      <c r="I58" s="16"/>
      <c r="J58" s="13">
        <v>0</v>
      </c>
      <c r="K58" s="18">
        <v>5.8469899999999999</v>
      </c>
      <c r="L58" s="18"/>
      <c r="M58" s="20">
        <f t="shared" si="0"/>
        <v>5.8469899999999999</v>
      </c>
      <c r="N58" s="18">
        <v>15.206709999999999</v>
      </c>
      <c r="O58" s="18">
        <v>2.495584</v>
      </c>
      <c r="P58" s="18">
        <v>1.0444899999999999</v>
      </c>
      <c r="Q58" s="15">
        <f t="shared" si="1"/>
        <v>4.3642116072948438</v>
      </c>
      <c r="R58" s="9">
        <f t="shared" si="2"/>
        <v>7.17699</v>
      </c>
      <c r="S58" s="15">
        <f t="shared" si="3"/>
        <v>19.570921607294842</v>
      </c>
      <c r="T58" s="15">
        <f t="shared" si="4"/>
        <v>3.6351778454258481</v>
      </c>
    </row>
    <row r="59" spans="1:28" ht="17">
      <c r="A59" s="4" t="s">
        <v>113</v>
      </c>
      <c r="B59" s="11" t="s">
        <v>18</v>
      </c>
      <c r="C59" s="12">
        <v>44849</v>
      </c>
      <c r="D59" s="11">
        <v>16</v>
      </c>
      <c r="E59" s="13" t="s">
        <v>48</v>
      </c>
      <c r="F59" s="30" t="s">
        <v>38</v>
      </c>
      <c r="G59" s="13" t="s">
        <v>21</v>
      </c>
      <c r="H59" s="13" t="s">
        <v>22</v>
      </c>
      <c r="J59" s="13">
        <v>0</v>
      </c>
      <c r="K59" s="18">
        <v>5.9412479999999999</v>
      </c>
      <c r="L59" s="18"/>
      <c r="M59" s="20">
        <f t="shared" si="0"/>
        <v>5.9412479999999999</v>
      </c>
      <c r="N59" s="18">
        <v>15.955484</v>
      </c>
      <c r="O59" s="18">
        <v>2.6909809999999998</v>
      </c>
      <c r="P59" s="18">
        <v>0.97602199999999995</v>
      </c>
      <c r="Q59" s="15">
        <f t="shared" si="1"/>
        <v>4.0781305147728828</v>
      </c>
      <c r="R59" s="9">
        <f t="shared" si="2"/>
        <v>7.2712479999999999</v>
      </c>
      <c r="S59" s="15">
        <f t="shared" si="3"/>
        <v>20.033614514772882</v>
      </c>
      <c r="T59" s="15">
        <f t="shared" si="4"/>
        <v>3.6860672753224142</v>
      </c>
    </row>
    <row r="60" spans="1:28" ht="17">
      <c r="A60" s="4" t="s">
        <v>113</v>
      </c>
      <c r="B60" s="11" t="s">
        <v>18</v>
      </c>
      <c r="C60" s="12">
        <v>44849</v>
      </c>
      <c r="D60" s="11">
        <v>16</v>
      </c>
      <c r="E60" s="13" t="s">
        <v>50</v>
      </c>
      <c r="F60" s="30" t="s">
        <v>30</v>
      </c>
      <c r="G60" s="13" t="s">
        <v>21</v>
      </c>
      <c r="H60" s="13" t="s">
        <v>22</v>
      </c>
      <c r="I60" s="6" t="s">
        <v>49</v>
      </c>
      <c r="J60" s="13">
        <v>0</v>
      </c>
      <c r="K60" s="13">
        <f>4.178747+2.663968</f>
        <v>6.8427150000000001</v>
      </c>
      <c r="L60" s="13"/>
      <c r="M60" s="20">
        <f t="shared" si="0"/>
        <v>6.8427150000000001</v>
      </c>
      <c r="N60" s="18">
        <v>21.255189999999999</v>
      </c>
      <c r="O60" s="18">
        <v>3.9762710000000001</v>
      </c>
      <c r="P60" s="18">
        <v>1.1543699999999999</v>
      </c>
      <c r="Q60" s="15">
        <f t="shared" si="1"/>
        <v>4.823325214327518</v>
      </c>
      <c r="R60" s="9">
        <f t="shared" si="2"/>
        <v>8.1727150000000002</v>
      </c>
      <c r="S60" s="15">
        <f t="shared" si="3"/>
        <v>26.078515214327517</v>
      </c>
      <c r="T60" s="15">
        <f t="shared" si="4"/>
        <v>5.368246481915814</v>
      </c>
    </row>
    <row r="61" spans="1:28" ht="17">
      <c r="A61" s="4" t="s">
        <v>113</v>
      </c>
      <c r="B61" s="11" t="s">
        <v>18</v>
      </c>
      <c r="C61" s="12">
        <v>44849</v>
      </c>
      <c r="D61" s="11">
        <v>16</v>
      </c>
      <c r="E61" s="13" t="s">
        <v>51</v>
      </c>
      <c r="F61" s="30" t="s">
        <v>28</v>
      </c>
      <c r="G61" s="13" t="s">
        <v>21</v>
      </c>
      <c r="H61" s="13" t="s">
        <v>22</v>
      </c>
      <c r="I61" s="16"/>
      <c r="J61" s="13">
        <v>0</v>
      </c>
      <c r="K61" s="18">
        <v>7.1937509999999998</v>
      </c>
      <c r="L61" s="18"/>
      <c r="M61" s="20">
        <f t="shared" si="0"/>
        <v>7.1937509999999998</v>
      </c>
      <c r="N61" s="18">
        <v>28.23987</v>
      </c>
      <c r="O61" s="18">
        <v>6.5175390000000002</v>
      </c>
      <c r="P61" s="18">
        <v>1.375583</v>
      </c>
      <c r="Q61" s="15">
        <f t="shared" si="1"/>
        <v>5.7476235247800016</v>
      </c>
      <c r="R61" s="9">
        <f t="shared" si="2"/>
        <v>8.5237510000000007</v>
      </c>
      <c r="S61" s="15">
        <f t="shared" si="3"/>
        <v>33.98749352478</v>
      </c>
      <c r="T61" s="15">
        <f t="shared" si="4"/>
        <v>8.4941223027718618</v>
      </c>
    </row>
    <row r="62" spans="1:28" ht="17">
      <c r="A62" s="4" t="s">
        <v>113</v>
      </c>
      <c r="B62" s="4" t="s">
        <v>18</v>
      </c>
      <c r="C62" s="5">
        <v>44849</v>
      </c>
      <c r="D62" s="4">
        <v>17</v>
      </c>
      <c r="E62" s="6" t="s">
        <v>19</v>
      </c>
      <c r="F62" s="17">
        <v>62</v>
      </c>
      <c r="G62" s="6" t="s">
        <v>21</v>
      </c>
      <c r="H62" s="6" t="s">
        <v>22</v>
      </c>
      <c r="I62" s="9"/>
      <c r="J62" s="6">
        <v>0</v>
      </c>
      <c r="K62" s="20">
        <v>6.533658</v>
      </c>
      <c r="L62" s="20"/>
      <c r="M62" s="20">
        <f t="shared" si="0"/>
        <v>6.533658</v>
      </c>
      <c r="N62" s="20">
        <v>22.089099999999998</v>
      </c>
      <c r="O62" s="20">
        <v>5.0826169999999999</v>
      </c>
      <c r="P62" s="20">
        <v>1.2960799999999999</v>
      </c>
      <c r="Q62" s="8">
        <f t="shared" si="1"/>
        <v>5.4154346905979969</v>
      </c>
      <c r="R62" s="9">
        <f t="shared" si="2"/>
        <v>7.863658</v>
      </c>
      <c r="S62" s="8">
        <f t="shared" si="3"/>
        <v>27.504534690597996</v>
      </c>
      <c r="T62" s="8">
        <f t="shared" si="4"/>
        <v>6.8373261484475627</v>
      </c>
      <c r="U62" s="8"/>
      <c r="V62" s="8"/>
      <c r="W62" s="8"/>
      <c r="X62" s="8"/>
      <c r="Y62" s="8"/>
      <c r="Z62" s="8"/>
      <c r="AA62" s="8"/>
      <c r="AB62" s="8"/>
    </row>
    <row r="63" spans="1:28" ht="17">
      <c r="A63" s="4" t="s">
        <v>113</v>
      </c>
      <c r="B63" s="4" t="s">
        <v>18</v>
      </c>
      <c r="C63" s="5">
        <v>44849</v>
      </c>
      <c r="D63" s="4">
        <v>17</v>
      </c>
      <c r="E63" s="6" t="s">
        <v>23</v>
      </c>
      <c r="F63" s="17">
        <v>36</v>
      </c>
      <c r="G63" s="6" t="s">
        <v>21</v>
      </c>
      <c r="H63" s="6" t="s">
        <v>22</v>
      </c>
      <c r="I63" s="9"/>
      <c r="J63" s="6">
        <v>0</v>
      </c>
      <c r="K63" s="20">
        <v>7.7556029999999998</v>
      </c>
      <c r="L63" s="20"/>
      <c r="M63" s="20">
        <f t="shared" si="0"/>
        <v>7.7556029999999998</v>
      </c>
      <c r="N63" s="20">
        <v>25.538473</v>
      </c>
      <c r="O63" s="20">
        <v>5.857647</v>
      </c>
      <c r="P63" s="20">
        <v>1.2063790000000001</v>
      </c>
      <c r="Q63" s="8">
        <f t="shared" si="1"/>
        <v>5.0406353671138522</v>
      </c>
      <c r="R63" s="9">
        <f t="shared" si="2"/>
        <v>9.085602999999999</v>
      </c>
      <c r="S63" s="8">
        <f t="shared" si="3"/>
        <v>30.579108367113854</v>
      </c>
      <c r="T63" s="8">
        <f t="shared" si="4"/>
        <v>7.3778761633858601</v>
      </c>
      <c r="U63" s="8"/>
      <c r="V63" s="8"/>
      <c r="W63" s="8"/>
      <c r="X63" s="8"/>
      <c r="Y63" s="8"/>
      <c r="Z63" s="8"/>
      <c r="AA63" s="8"/>
      <c r="AB63" s="8"/>
    </row>
    <row r="64" spans="1:28" ht="17">
      <c r="A64" s="4" t="s">
        <v>113</v>
      </c>
      <c r="B64" s="4" t="s">
        <v>18</v>
      </c>
      <c r="C64" s="5">
        <v>44849</v>
      </c>
      <c r="D64" s="4">
        <v>17</v>
      </c>
      <c r="E64" s="6" t="s">
        <v>25</v>
      </c>
      <c r="F64" s="29" t="s">
        <v>34</v>
      </c>
      <c r="G64" s="6" t="s">
        <v>21</v>
      </c>
      <c r="H64" s="6" t="s">
        <v>22</v>
      </c>
      <c r="I64" s="9"/>
      <c r="J64" s="6">
        <v>0</v>
      </c>
      <c r="K64" s="20">
        <v>6.9986670000000002</v>
      </c>
      <c r="L64" s="20"/>
      <c r="M64" s="20">
        <f t="shared" si="0"/>
        <v>6.9986670000000002</v>
      </c>
      <c r="N64" s="20">
        <v>20.572476999999999</v>
      </c>
      <c r="O64" s="20">
        <v>4.0643120000000001</v>
      </c>
      <c r="P64" s="20">
        <v>1.1231899999999999</v>
      </c>
      <c r="Q64" s="8">
        <f t="shared" si="1"/>
        <v>4.6930452519387416</v>
      </c>
      <c r="R64" s="9">
        <f t="shared" si="2"/>
        <v>8.3286669999999994</v>
      </c>
      <c r="S64" s="8">
        <f t="shared" si="3"/>
        <v>25.265522251938741</v>
      </c>
      <c r="T64" s="8">
        <f t="shared" si="4"/>
        <v>5.3821073741312686</v>
      </c>
      <c r="U64" s="8"/>
      <c r="V64" s="8"/>
      <c r="W64" s="8"/>
      <c r="X64" s="8"/>
      <c r="Y64" s="8"/>
      <c r="Z64" s="8"/>
      <c r="AA64" s="8"/>
      <c r="AB64" s="8"/>
    </row>
    <row r="65" spans="1:28" ht="17">
      <c r="A65" s="4" t="s">
        <v>113</v>
      </c>
      <c r="B65" s="4" t="s">
        <v>18</v>
      </c>
      <c r="C65" s="5">
        <v>44849</v>
      </c>
      <c r="D65" s="4">
        <v>17</v>
      </c>
      <c r="E65" s="6" t="s">
        <v>27</v>
      </c>
      <c r="F65" s="29" t="s">
        <v>20</v>
      </c>
      <c r="G65" s="6" t="s">
        <v>21</v>
      </c>
      <c r="H65" s="6" t="s">
        <v>22</v>
      </c>
      <c r="I65" s="9"/>
      <c r="J65" s="6">
        <v>0</v>
      </c>
      <c r="K65" s="20">
        <v>6.882301</v>
      </c>
      <c r="L65" s="20"/>
      <c r="M65" s="20">
        <f t="shared" si="0"/>
        <v>6.882301</v>
      </c>
      <c r="N65" s="20">
        <v>20.694157000000001</v>
      </c>
      <c r="O65" s="20">
        <v>4.3844909999999997</v>
      </c>
      <c r="P65" s="20">
        <v>1.017442</v>
      </c>
      <c r="Q65" s="8">
        <f t="shared" si="1"/>
        <v>4.2511964558294295</v>
      </c>
      <c r="R65" s="9">
        <f t="shared" si="2"/>
        <v>8.2123010000000001</v>
      </c>
      <c r="S65" s="8">
        <f t="shared" si="3"/>
        <v>24.94535345582943</v>
      </c>
      <c r="T65" s="8">
        <f t="shared" si="4"/>
        <v>5.4658274561030016</v>
      </c>
      <c r="U65" s="8"/>
      <c r="V65" s="8"/>
      <c r="W65" s="8"/>
      <c r="X65" s="8"/>
      <c r="Y65" s="8"/>
      <c r="Z65" s="8"/>
      <c r="AA65" s="8"/>
      <c r="AB65" s="8"/>
    </row>
    <row r="66" spans="1:28" ht="17">
      <c r="A66" s="4" t="s">
        <v>113</v>
      </c>
      <c r="B66" s="4" t="s">
        <v>18</v>
      </c>
      <c r="C66" s="5">
        <v>44849</v>
      </c>
      <c r="D66" s="4">
        <v>17</v>
      </c>
      <c r="E66" s="6" t="s">
        <v>29</v>
      </c>
      <c r="F66" s="29" t="s">
        <v>36</v>
      </c>
      <c r="G66" s="6" t="s">
        <v>21</v>
      </c>
      <c r="H66" s="6" t="s">
        <v>22</v>
      </c>
      <c r="I66" s="6" t="s">
        <v>49</v>
      </c>
      <c r="J66" s="6">
        <v>1</v>
      </c>
      <c r="K66" s="6">
        <f>2.449019+4.387524</f>
        <v>6.8365429999999998</v>
      </c>
      <c r="L66" s="6">
        <v>0.56064800000000004</v>
      </c>
      <c r="M66" s="20">
        <f t="shared" si="0"/>
        <v>7.3971909999999994</v>
      </c>
      <c r="N66" s="20">
        <v>23.041512999999998</v>
      </c>
      <c r="O66" s="20">
        <v>5.2461979999999997</v>
      </c>
      <c r="P66" s="20">
        <v>1.149127</v>
      </c>
      <c r="Q66" s="8">
        <f t="shared" si="1"/>
        <v>4.8014182918514319</v>
      </c>
      <c r="R66" s="9">
        <f t="shared" si="2"/>
        <v>8.7271909999999995</v>
      </c>
      <c r="S66" s="8">
        <f t="shared" si="3"/>
        <v>27.842931291851428</v>
      </c>
      <c r="T66" s="8">
        <f t="shared" si="4"/>
        <v>6.62555784936509</v>
      </c>
      <c r="U66" s="8"/>
      <c r="V66" s="8"/>
      <c r="W66" s="8"/>
      <c r="X66" s="8"/>
      <c r="Y66" s="8"/>
      <c r="Z66" s="8"/>
      <c r="AA66" s="8"/>
      <c r="AB66" s="8"/>
    </row>
    <row r="67" spans="1:28" ht="17">
      <c r="A67" s="4" t="s">
        <v>113</v>
      </c>
      <c r="B67" s="4" t="s">
        <v>18</v>
      </c>
      <c r="C67" s="5">
        <v>44849</v>
      </c>
      <c r="D67" s="4">
        <v>17</v>
      </c>
      <c r="E67" s="6" t="s">
        <v>31</v>
      </c>
      <c r="F67" s="29" t="s">
        <v>32</v>
      </c>
      <c r="G67" s="6" t="s">
        <v>21</v>
      </c>
      <c r="H67" s="6" t="s">
        <v>22</v>
      </c>
      <c r="I67" s="6" t="s">
        <v>49</v>
      </c>
      <c r="J67" s="6">
        <v>1</v>
      </c>
      <c r="K67" s="6">
        <f>3.369839+2.62062</f>
        <v>5.9904589999999995</v>
      </c>
      <c r="L67" s="6">
        <v>0.65151400000000004</v>
      </c>
      <c r="M67" s="20">
        <f t="shared" si="0"/>
        <v>6.6419729999999992</v>
      </c>
      <c r="N67" s="20">
        <v>18.63241</v>
      </c>
      <c r="O67" s="20">
        <v>3.6308349999999998</v>
      </c>
      <c r="P67" s="20">
        <v>1.026505</v>
      </c>
      <c r="Q67" s="8">
        <f t="shared" si="1"/>
        <v>4.2890645539413441</v>
      </c>
      <c r="R67" s="9">
        <f t="shared" si="2"/>
        <v>7.9719729999999993</v>
      </c>
      <c r="S67" s="8">
        <f t="shared" si="3"/>
        <v>22.921474553941344</v>
      </c>
      <c r="T67" s="8">
        <f t="shared" si="4"/>
        <v>4.7315215524858898</v>
      </c>
      <c r="U67" s="8"/>
      <c r="V67" s="8"/>
      <c r="W67" s="8"/>
      <c r="X67" s="8"/>
      <c r="Y67" s="8"/>
      <c r="Z67" s="8"/>
      <c r="AA67" s="8"/>
      <c r="AB67" s="8"/>
    </row>
    <row r="68" spans="1:28" ht="17">
      <c r="A68" s="4" t="s">
        <v>113</v>
      </c>
      <c r="B68" s="4" t="s">
        <v>18</v>
      </c>
      <c r="C68" s="5">
        <v>44849</v>
      </c>
      <c r="D68" s="4">
        <v>17</v>
      </c>
      <c r="E68" s="6" t="s">
        <v>33</v>
      </c>
      <c r="F68" s="29" t="s">
        <v>30</v>
      </c>
      <c r="G68" s="6" t="s">
        <v>21</v>
      </c>
      <c r="H68" s="6" t="s">
        <v>22</v>
      </c>
      <c r="I68" s="9"/>
      <c r="J68" s="6">
        <v>0</v>
      </c>
      <c r="K68" s="20">
        <v>6.6183319999999997</v>
      </c>
      <c r="L68" s="20"/>
      <c r="M68" s="20">
        <f t="shared" si="0"/>
        <v>6.6183319999999997</v>
      </c>
      <c r="N68" s="20">
        <v>17.879282</v>
      </c>
      <c r="O68" s="20">
        <v>3.3424390000000002</v>
      </c>
      <c r="P68" s="20">
        <v>0.94296100000000005</v>
      </c>
      <c r="Q68" s="8">
        <f t="shared" si="1"/>
        <v>3.9399911357948412</v>
      </c>
      <c r="R68" s="9">
        <f t="shared" si="2"/>
        <v>7.9483319999999997</v>
      </c>
      <c r="S68" s="8">
        <f t="shared" si="3"/>
        <v>21.819273135794841</v>
      </c>
      <c r="T68" s="8">
        <f t="shared" si="4"/>
        <v>4.2712534953500603</v>
      </c>
      <c r="U68" s="8"/>
      <c r="V68" s="8"/>
      <c r="W68" s="8"/>
      <c r="X68" s="8"/>
      <c r="Y68" s="8"/>
      <c r="Z68" s="8"/>
      <c r="AA68" s="8"/>
      <c r="AB68" s="8"/>
    </row>
    <row r="69" spans="1:28" ht="17">
      <c r="A69" s="4" t="s">
        <v>113</v>
      </c>
      <c r="B69" s="4" t="s">
        <v>18</v>
      </c>
      <c r="C69" s="5">
        <v>44849</v>
      </c>
      <c r="D69" s="4">
        <v>17</v>
      </c>
      <c r="E69" s="6" t="s">
        <v>35</v>
      </c>
      <c r="F69" s="29" t="s">
        <v>38</v>
      </c>
      <c r="G69" s="6" t="s">
        <v>21</v>
      </c>
      <c r="H69" s="6" t="s">
        <v>22</v>
      </c>
      <c r="I69" s="9"/>
      <c r="J69" s="6">
        <v>0</v>
      </c>
      <c r="K69" s="20">
        <v>6.8895619999999997</v>
      </c>
      <c r="L69" s="20"/>
      <c r="M69" s="20">
        <f t="shared" si="0"/>
        <v>6.8895619999999997</v>
      </c>
      <c r="N69" s="20">
        <v>19.398634000000001</v>
      </c>
      <c r="O69" s="20">
        <v>3.6007549999999999</v>
      </c>
      <c r="P69" s="20">
        <v>1.0046139999999999</v>
      </c>
      <c r="Q69" s="8">
        <f t="shared" si="1"/>
        <v>4.1975969895842962</v>
      </c>
      <c r="R69" s="9">
        <f t="shared" si="2"/>
        <v>8.2195619999999998</v>
      </c>
      <c r="S69" s="8">
        <f t="shared" si="3"/>
        <v>23.596230989584299</v>
      </c>
      <c r="T69" s="8">
        <f t="shared" si="4"/>
        <v>4.6549961755235598</v>
      </c>
      <c r="U69" s="8"/>
      <c r="V69" s="8"/>
      <c r="W69" s="8"/>
      <c r="X69" s="8"/>
      <c r="Y69" s="8"/>
      <c r="Z69" s="8"/>
      <c r="AA69" s="8"/>
      <c r="AB69" s="8"/>
    </row>
    <row r="70" spans="1:28" ht="17">
      <c r="A70" s="4" t="s">
        <v>113</v>
      </c>
      <c r="B70" s="4" t="s">
        <v>18</v>
      </c>
      <c r="C70" s="5">
        <v>44849</v>
      </c>
      <c r="D70" s="4">
        <v>17</v>
      </c>
      <c r="E70" s="6" t="s">
        <v>37</v>
      </c>
      <c r="F70" s="29" t="s">
        <v>40</v>
      </c>
      <c r="G70" s="6" t="s">
        <v>21</v>
      </c>
      <c r="H70" s="6" t="s">
        <v>22</v>
      </c>
      <c r="I70" s="6" t="s">
        <v>49</v>
      </c>
      <c r="J70" s="6">
        <v>0</v>
      </c>
      <c r="K70" s="6">
        <f>3.194837+2.59232+1.490851</f>
        <v>7.2780080000000007</v>
      </c>
      <c r="L70" s="6"/>
      <c r="M70" s="20">
        <f t="shared" si="0"/>
        <v>7.2780080000000007</v>
      </c>
      <c r="N70" s="20">
        <v>25.686588</v>
      </c>
      <c r="O70" s="20">
        <v>6.3554019999999998</v>
      </c>
      <c r="P70" s="20">
        <v>1.3226659999999999</v>
      </c>
      <c r="Q70" s="8">
        <f t="shared" si="1"/>
        <v>5.5265194590414861</v>
      </c>
      <c r="R70" s="9">
        <f t="shared" si="2"/>
        <v>8.6080080000000017</v>
      </c>
      <c r="S70" s="8">
        <f t="shared" si="3"/>
        <v>31.213107459041488</v>
      </c>
      <c r="T70" s="8">
        <f t="shared" si="4"/>
        <v>8.1828368467031414</v>
      </c>
      <c r="U70" s="8"/>
      <c r="V70" s="8"/>
      <c r="W70" s="8"/>
      <c r="X70" s="8"/>
      <c r="Y70" s="8"/>
      <c r="Z70" s="8"/>
      <c r="AA70" s="8"/>
      <c r="AB70" s="8"/>
    </row>
    <row r="71" spans="1:28" ht="17">
      <c r="A71" s="4" t="s">
        <v>113</v>
      </c>
      <c r="B71" s="4" t="s">
        <v>18</v>
      </c>
      <c r="C71" s="5">
        <v>44849</v>
      </c>
      <c r="D71" s="4">
        <v>17</v>
      </c>
      <c r="E71" s="6" t="s">
        <v>39</v>
      </c>
      <c r="F71" s="29" t="s">
        <v>24</v>
      </c>
      <c r="G71" s="6" t="s">
        <v>21</v>
      </c>
      <c r="H71" s="6" t="s">
        <v>22</v>
      </c>
      <c r="I71" s="6" t="s">
        <v>49</v>
      </c>
      <c r="J71" s="6">
        <v>0</v>
      </c>
      <c r="K71" s="6">
        <f>3.614138+2.567538</f>
        <v>6.1816759999999995</v>
      </c>
      <c r="L71" s="6"/>
      <c r="M71" s="20">
        <f t="shared" si="0"/>
        <v>6.1816759999999995</v>
      </c>
      <c r="N71" s="20">
        <v>17.044062</v>
      </c>
      <c r="O71" s="20">
        <v>3.3677730000000001</v>
      </c>
      <c r="P71" s="20">
        <v>1.0286059999999999</v>
      </c>
      <c r="Q71" s="8">
        <f t="shared" si="1"/>
        <v>4.297843200541049</v>
      </c>
      <c r="R71" s="9">
        <f t="shared" si="2"/>
        <v>7.5116759999999996</v>
      </c>
      <c r="S71" s="8">
        <f t="shared" si="3"/>
        <v>21.341905200541049</v>
      </c>
      <c r="T71" s="8">
        <f t="shared" si="4"/>
        <v>4.4729698257839319</v>
      </c>
      <c r="U71" s="8"/>
      <c r="V71" s="8"/>
      <c r="W71" s="8"/>
      <c r="X71" s="8"/>
      <c r="Y71" s="8"/>
      <c r="Z71" s="8"/>
      <c r="AA71" s="8"/>
      <c r="AB71" s="8"/>
    </row>
    <row r="72" spans="1:28" ht="17">
      <c r="A72" s="4" t="s">
        <v>113</v>
      </c>
      <c r="B72" s="11" t="s">
        <v>18</v>
      </c>
      <c r="C72" s="12">
        <v>44849</v>
      </c>
      <c r="D72" s="11">
        <v>18</v>
      </c>
      <c r="E72" s="13" t="s">
        <v>41</v>
      </c>
      <c r="F72" s="30" t="s">
        <v>34</v>
      </c>
      <c r="G72" s="13" t="s">
        <v>21</v>
      </c>
      <c r="H72" s="13" t="s">
        <v>22</v>
      </c>
      <c r="I72" s="16"/>
      <c r="J72" s="13">
        <v>0</v>
      </c>
      <c r="K72" s="18">
        <v>6.3690769999999999</v>
      </c>
      <c r="L72" s="18"/>
      <c r="M72" s="20">
        <f t="shared" si="0"/>
        <v>6.3690769999999999</v>
      </c>
      <c r="N72" s="18">
        <v>18.198145</v>
      </c>
      <c r="O72" s="18">
        <v>3.4404910000000002</v>
      </c>
      <c r="P72" s="18">
        <v>1.0263169999999999</v>
      </c>
      <c r="Q72" s="15">
        <f t="shared" si="1"/>
        <v>4.2882790301142402</v>
      </c>
      <c r="R72" s="9">
        <f t="shared" si="2"/>
        <v>7.6990769999999999</v>
      </c>
      <c r="S72" s="15">
        <f t="shared" si="3"/>
        <v>22.48642403011424</v>
      </c>
      <c r="T72" s="15">
        <f t="shared" si="4"/>
        <v>4.5407744173374391</v>
      </c>
    </row>
    <row r="73" spans="1:28" ht="17">
      <c r="A73" s="4" t="s">
        <v>113</v>
      </c>
      <c r="B73" s="11" t="s">
        <v>18</v>
      </c>
      <c r="C73" s="12">
        <v>44849</v>
      </c>
      <c r="D73" s="11">
        <v>18</v>
      </c>
      <c r="E73" s="13" t="s">
        <v>42</v>
      </c>
      <c r="F73" s="30" t="s">
        <v>24</v>
      </c>
      <c r="G73" s="13" t="s">
        <v>21</v>
      </c>
      <c r="H73" s="13" t="s">
        <v>22</v>
      </c>
      <c r="I73" s="16"/>
      <c r="J73" s="13">
        <v>0</v>
      </c>
      <c r="K73" s="18">
        <v>6.7685089999999999</v>
      </c>
      <c r="L73" s="18"/>
      <c r="M73" s="20">
        <f t="shared" si="0"/>
        <v>6.7685089999999999</v>
      </c>
      <c r="N73" s="18">
        <v>22.977146000000001</v>
      </c>
      <c r="O73" s="18">
        <v>5.3775089999999999</v>
      </c>
      <c r="P73" s="18">
        <v>1.424857</v>
      </c>
      <c r="Q73" s="15">
        <f t="shared" si="1"/>
        <v>5.9535059772092698</v>
      </c>
      <c r="R73" s="9">
        <f t="shared" si="2"/>
        <v>8.098509</v>
      </c>
      <c r="S73" s="15">
        <f t="shared" si="3"/>
        <v>28.930651977209273</v>
      </c>
      <c r="T73" s="15">
        <f t="shared" si="4"/>
        <v>7.4982326665421173</v>
      </c>
    </row>
    <row r="74" spans="1:28" ht="17">
      <c r="A74" s="4" t="s">
        <v>113</v>
      </c>
      <c r="B74" s="11" t="s">
        <v>18</v>
      </c>
      <c r="C74" s="12">
        <v>44849</v>
      </c>
      <c r="D74" s="11">
        <v>18</v>
      </c>
      <c r="E74" s="13" t="s">
        <v>43</v>
      </c>
      <c r="F74" s="30" t="s">
        <v>20</v>
      </c>
      <c r="G74" s="13" t="s">
        <v>21</v>
      </c>
      <c r="H74" s="13" t="s">
        <v>22</v>
      </c>
      <c r="I74" s="16"/>
      <c r="J74" s="13">
        <v>0</v>
      </c>
      <c r="K74" s="18">
        <v>5.7608360000000003</v>
      </c>
      <c r="L74" s="18"/>
      <c r="M74" s="20">
        <f t="shared" si="0"/>
        <v>5.7608360000000003</v>
      </c>
      <c r="N74" s="18">
        <v>15.438160999999999</v>
      </c>
      <c r="O74" s="18">
        <v>2.8641559999999999</v>
      </c>
      <c r="P74" s="18">
        <v>1.2800419999999999</v>
      </c>
      <c r="Q74" s="15">
        <f t="shared" si="1"/>
        <v>5.3484228228368931</v>
      </c>
      <c r="R74" s="9">
        <f t="shared" si="2"/>
        <v>7.0908360000000004</v>
      </c>
      <c r="S74" s="15">
        <f t="shared" si="3"/>
        <v>20.786583822836892</v>
      </c>
      <c r="T74" s="15">
        <f t="shared" si="4"/>
        <v>4.5757074617474451</v>
      </c>
    </row>
    <row r="75" spans="1:28" ht="17">
      <c r="A75" s="4" t="s">
        <v>113</v>
      </c>
      <c r="B75" s="11" t="s">
        <v>18</v>
      </c>
      <c r="C75" s="12">
        <v>44849</v>
      </c>
      <c r="D75" s="11">
        <v>18</v>
      </c>
      <c r="E75" s="13" t="s">
        <v>44</v>
      </c>
      <c r="F75" s="30" t="s">
        <v>40</v>
      </c>
      <c r="G75" s="13" t="s">
        <v>21</v>
      </c>
      <c r="H75" s="13" t="s">
        <v>22</v>
      </c>
      <c r="I75" s="16"/>
      <c r="J75" s="13">
        <v>0</v>
      </c>
      <c r="K75" s="18">
        <v>6.2277329999999997</v>
      </c>
      <c r="L75" s="18"/>
      <c r="M75" s="20">
        <f t="shared" si="0"/>
        <v>6.2277329999999997</v>
      </c>
      <c r="N75" s="18">
        <v>17.543223999999999</v>
      </c>
      <c r="O75" s="18">
        <v>3.3384299999999998</v>
      </c>
      <c r="P75" s="18">
        <v>1.178096</v>
      </c>
      <c r="Q75" s="15">
        <f t="shared" si="1"/>
        <v>4.9224599926352832</v>
      </c>
      <c r="R75" s="9">
        <f t="shared" si="2"/>
        <v>7.5577329999999998</v>
      </c>
      <c r="S75" s="15">
        <f t="shared" si="3"/>
        <v>22.465683992635281</v>
      </c>
      <c r="T75" s="15">
        <f t="shared" si="4"/>
        <v>4.7882126068709141</v>
      </c>
    </row>
    <row r="76" spans="1:28" ht="17">
      <c r="A76" s="4" t="s">
        <v>113</v>
      </c>
      <c r="B76" s="11" t="s">
        <v>18</v>
      </c>
      <c r="C76" s="12">
        <v>44849</v>
      </c>
      <c r="D76" s="11">
        <v>18</v>
      </c>
      <c r="E76" s="13" t="s">
        <v>45</v>
      </c>
      <c r="F76" s="30" t="s">
        <v>38</v>
      </c>
      <c r="G76" s="13" t="s">
        <v>21</v>
      </c>
      <c r="H76" s="13" t="s">
        <v>22</v>
      </c>
      <c r="I76" s="16"/>
      <c r="J76" s="13">
        <v>0</v>
      </c>
      <c r="K76" s="18">
        <v>6.5071120000000002</v>
      </c>
      <c r="L76" s="18"/>
      <c r="M76" s="20">
        <f t="shared" si="0"/>
        <v>6.5071120000000002</v>
      </c>
      <c r="N76" s="18">
        <v>19.824086999999999</v>
      </c>
      <c r="O76" s="18">
        <v>3.7880539999999998</v>
      </c>
      <c r="P76" s="18">
        <v>1.113907</v>
      </c>
      <c r="Q76" s="15">
        <f t="shared" si="1"/>
        <v>4.6542579238163864</v>
      </c>
      <c r="R76" s="9">
        <f t="shared" si="2"/>
        <v>7.8371120000000003</v>
      </c>
      <c r="S76" s="15">
        <f t="shared" si="3"/>
        <v>24.478344923816387</v>
      </c>
      <c r="T76" s="15">
        <f t="shared" si="4"/>
        <v>5.0841566202861346</v>
      </c>
    </row>
    <row r="77" spans="1:28" ht="17">
      <c r="A77" s="4" t="s">
        <v>113</v>
      </c>
      <c r="B77" s="11" t="s">
        <v>18</v>
      </c>
      <c r="C77" s="12">
        <v>44849</v>
      </c>
      <c r="D77" s="11">
        <v>18</v>
      </c>
      <c r="E77" s="13" t="s">
        <v>46</v>
      </c>
      <c r="F77" s="30" t="s">
        <v>32</v>
      </c>
      <c r="G77" s="13" t="s">
        <v>21</v>
      </c>
      <c r="H77" s="13" t="s">
        <v>22</v>
      </c>
      <c r="I77" s="6" t="s">
        <v>49</v>
      </c>
      <c r="J77" s="13">
        <v>0</v>
      </c>
      <c r="K77" s="13">
        <f>3.228944+3.389519</f>
        <v>6.6184630000000002</v>
      </c>
      <c r="L77" s="13"/>
      <c r="M77" s="20">
        <f t="shared" si="0"/>
        <v>6.6184630000000002</v>
      </c>
      <c r="N77" s="18">
        <v>20.318897</v>
      </c>
      <c r="O77" s="18">
        <v>4.2855730000000003</v>
      </c>
      <c r="P77" s="18">
        <v>1.126555</v>
      </c>
      <c r="Q77" s="15">
        <f t="shared" si="1"/>
        <v>4.7071052927802501</v>
      </c>
      <c r="R77" s="9">
        <f t="shared" si="2"/>
        <v>7.9484630000000003</v>
      </c>
      <c r="S77" s="15">
        <f t="shared" si="3"/>
        <v>25.026002292780248</v>
      </c>
      <c r="T77" s="15">
        <f t="shared" si="4"/>
        <v>5.6112762507770135</v>
      </c>
    </row>
    <row r="78" spans="1:28" ht="17">
      <c r="A78" s="4" t="s">
        <v>113</v>
      </c>
      <c r="B78" s="11" t="s">
        <v>18</v>
      </c>
      <c r="C78" s="12">
        <v>44849</v>
      </c>
      <c r="D78" s="11">
        <v>18</v>
      </c>
      <c r="E78" s="13" t="s">
        <v>47</v>
      </c>
      <c r="F78" s="30" t="s">
        <v>26</v>
      </c>
      <c r="G78" s="13" t="s">
        <v>21</v>
      </c>
      <c r="H78" s="13" t="s">
        <v>22</v>
      </c>
      <c r="I78" s="16"/>
      <c r="J78" s="13">
        <v>0</v>
      </c>
      <c r="K78" s="18">
        <v>6.230893</v>
      </c>
      <c r="L78" s="18"/>
      <c r="M78" s="20">
        <f t="shared" si="0"/>
        <v>6.230893</v>
      </c>
      <c r="N78" s="18">
        <v>18.711013999999999</v>
      </c>
      <c r="O78" s="18">
        <v>3.8726750000000001</v>
      </c>
      <c r="P78" s="18">
        <v>1.0979730000000001</v>
      </c>
      <c r="Q78" s="15">
        <f t="shared" si="1"/>
        <v>4.5876806011511286</v>
      </c>
      <c r="R78" s="9">
        <f t="shared" si="2"/>
        <v>7.5608930000000001</v>
      </c>
      <c r="S78" s="15">
        <f t="shared" si="3"/>
        <v>23.298694601151126</v>
      </c>
      <c r="T78" s="15">
        <f t="shared" si="4"/>
        <v>5.1319623581719274</v>
      </c>
    </row>
    <row r="79" spans="1:28" ht="17">
      <c r="A79" s="4" t="s">
        <v>113</v>
      </c>
      <c r="B79" s="11" t="s">
        <v>18</v>
      </c>
      <c r="C79" s="12">
        <v>44849</v>
      </c>
      <c r="D79" s="11">
        <v>18</v>
      </c>
      <c r="E79" s="13" t="s">
        <v>48</v>
      </c>
      <c r="F79" s="30" t="s">
        <v>28</v>
      </c>
      <c r="G79" s="13" t="s">
        <v>21</v>
      </c>
      <c r="H79" s="13" t="s">
        <v>22</v>
      </c>
      <c r="I79" s="16"/>
      <c r="J79" s="13">
        <v>0</v>
      </c>
      <c r="K79" s="18">
        <v>7.6405279999999998</v>
      </c>
      <c r="L79" s="18"/>
      <c r="M79" s="20">
        <f t="shared" si="0"/>
        <v>7.6405279999999998</v>
      </c>
      <c r="N79" s="18">
        <v>26.066117999999999</v>
      </c>
      <c r="O79" s="18">
        <v>6.3663759999999998</v>
      </c>
      <c r="P79" s="18">
        <v>1.2451669999999999</v>
      </c>
      <c r="Q79" s="15">
        <f t="shared" si="1"/>
        <v>5.202703974590948</v>
      </c>
      <c r="R79" s="9">
        <f t="shared" si="2"/>
        <v>8.9705279999999998</v>
      </c>
      <c r="S79" s="15">
        <f t="shared" si="3"/>
        <v>31.268821974590949</v>
      </c>
      <c r="T79" s="15">
        <f t="shared" si="4"/>
        <v>7.9859348249823716</v>
      </c>
    </row>
    <row r="80" spans="1:28" ht="17">
      <c r="A80" s="4" t="s">
        <v>113</v>
      </c>
      <c r="B80" s="11" t="s">
        <v>18</v>
      </c>
      <c r="C80" s="12">
        <v>44849</v>
      </c>
      <c r="D80" s="11">
        <v>18</v>
      </c>
      <c r="E80" s="13" t="s">
        <v>50</v>
      </c>
      <c r="F80" s="30" t="s">
        <v>30</v>
      </c>
      <c r="G80" s="13" t="s">
        <v>21</v>
      </c>
      <c r="H80" s="13" t="s">
        <v>22</v>
      </c>
      <c r="I80" s="16"/>
      <c r="J80" s="13">
        <v>0</v>
      </c>
      <c r="K80" s="18">
        <v>8.0204620000000002</v>
      </c>
      <c r="L80" s="18"/>
      <c r="M80" s="20">
        <f t="shared" si="0"/>
        <v>8.0204620000000002</v>
      </c>
      <c r="N80" s="18">
        <v>24.737269999999999</v>
      </c>
      <c r="O80" s="18">
        <v>4.8412800000000002</v>
      </c>
      <c r="P80" s="18">
        <v>0.97863800000000001</v>
      </c>
      <c r="Q80" s="15">
        <f t="shared" si="1"/>
        <v>4.0890609952606649</v>
      </c>
      <c r="R80" s="9">
        <f t="shared" si="2"/>
        <v>9.3504620000000003</v>
      </c>
      <c r="S80" s="15">
        <f t="shared" si="3"/>
        <v>28.826330995260662</v>
      </c>
      <c r="T80" s="15">
        <f t="shared" si="4"/>
        <v>5.841707618569977</v>
      </c>
    </row>
    <row r="81" spans="1:28" ht="17">
      <c r="A81" s="4" t="s">
        <v>113</v>
      </c>
      <c r="B81" s="11" t="s">
        <v>18</v>
      </c>
      <c r="C81" s="12">
        <v>44849</v>
      </c>
      <c r="D81" s="11">
        <v>18</v>
      </c>
      <c r="E81" s="13" t="s">
        <v>51</v>
      </c>
      <c r="F81" s="30" t="s">
        <v>36</v>
      </c>
      <c r="G81" s="13" t="s">
        <v>21</v>
      </c>
      <c r="H81" s="13" t="s">
        <v>22</v>
      </c>
      <c r="I81" s="16"/>
      <c r="J81" s="13">
        <v>0</v>
      </c>
      <c r="K81" s="18">
        <v>5.6934950000000004</v>
      </c>
      <c r="L81" s="18"/>
      <c r="M81" s="20">
        <f t="shared" si="0"/>
        <v>5.6934950000000004</v>
      </c>
      <c r="N81" s="18">
        <v>15.119095</v>
      </c>
      <c r="O81" s="18">
        <v>2.8709090000000002</v>
      </c>
      <c r="P81" s="18">
        <v>1.0396350000000001</v>
      </c>
      <c r="Q81" s="15">
        <f t="shared" si="1"/>
        <v>4.3439258722917176</v>
      </c>
      <c r="R81" s="9">
        <f t="shared" si="2"/>
        <v>7.0234950000000005</v>
      </c>
      <c r="S81" s="15">
        <f t="shared" si="3"/>
        <v>19.463020872291718</v>
      </c>
      <c r="T81" s="15">
        <f t="shared" si="4"/>
        <v>3.9999333435600004</v>
      </c>
    </row>
    <row r="82" spans="1:28" ht="17">
      <c r="A82" s="4" t="s">
        <v>113</v>
      </c>
      <c r="B82" s="33" t="s">
        <v>18</v>
      </c>
      <c r="C82" s="34">
        <v>44849</v>
      </c>
      <c r="D82" s="33">
        <v>19</v>
      </c>
      <c r="E82" s="35" t="s">
        <v>19</v>
      </c>
      <c r="F82" s="36">
        <v>1</v>
      </c>
      <c r="G82" s="35" t="s">
        <v>21</v>
      </c>
      <c r="H82" s="35" t="s">
        <v>22</v>
      </c>
      <c r="I82" s="37"/>
      <c r="J82" s="35">
        <v>0</v>
      </c>
      <c r="K82" s="38">
        <v>6.5176819999999998</v>
      </c>
      <c r="L82" s="38"/>
      <c r="M82" s="20">
        <f t="shared" si="0"/>
        <v>6.5176819999999998</v>
      </c>
      <c r="N82" s="38">
        <v>18.029207</v>
      </c>
      <c r="O82" s="38">
        <v>3.668358</v>
      </c>
      <c r="P82" s="38">
        <v>1.1657500000000001</v>
      </c>
      <c r="Q82" s="39">
        <f t="shared" si="1"/>
        <v>4.8708744757766613</v>
      </c>
      <c r="R82" s="9">
        <f t="shared" si="2"/>
        <v>7.8476819999999998</v>
      </c>
      <c r="S82" s="39">
        <f t="shared" si="3"/>
        <v>22.900081475776659</v>
      </c>
      <c r="T82" s="39">
        <f t="shared" si="4"/>
        <v>5.0879134800341603</v>
      </c>
      <c r="U82" s="39"/>
      <c r="V82" s="39"/>
      <c r="W82" s="39"/>
      <c r="X82" s="39"/>
      <c r="Y82" s="39"/>
      <c r="Z82" s="39"/>
      <c r="AA82" s="39"/>
      <c r="AB82" s="39"/>
    </row>
    <row r="83" spans="1:28" ht="17">
      <c r="A83" s="4" t="s">
        <v>113</v>
      </c>
      <c r="B83" s="33" t="s">
        <v>18</v>
      </c>
      <c r="C83" s="34">
        <v>44849</v>
      </c>
      <c r="D83" s="33">
        <v>19</v>
      </c>
      <c r="E83" s="35" t="s">
        <v>23</v>
      </c>
      <c r="F83" s="36">
        <v>3</v>
      </c>
      <c r="G83" s="35" t="s">
        <v>21</v>
      </c>
      <c r="H83" s="35" t="s">
        <v>22</v>
      </c>
      <c r="I83" s="37"/>
      <c r="J83" s="35">
        <v>0</v>
      </c>
      <c r="K83" s="38">
        <v>6.1577029999999997</v>
      </c>
      <c r="L83" s="38"/>
      <c r="M83" s="20">
        <f t="shared" si="0"/>
        <v>6.1577029999999997</v>
      </c>
      <c r="N83" s="38">
        <v>16.180095999999999</v>
      </c>
      <c r="O83" s="38">
        <v>3.0206659999999999</v>
      </c>
      <c r="P83" s="38">
        <v>1.076843</v>
      </c>
      <c r="Q83" s="39">
        <f t="shared" si="1"/>
        <v>4.4993927369665592</v>
      </c>
      <c r="R83" s="9">
        <f t="shared" si="2"/>
        <v>7.4877029999999998</v>
      </c>
      <c r="S83" s="39">
        <f t="shared" si="3"/>
        <v>20.679488736966558</v>
      </c>
      <c r="T83" s="39">
        <f t="shared" si="4"/>
        <v>4.2319508932633205</v>
      </c>
      <c r="U83" s="39"/>
      <c r="V83" s="39"/>
      <c r="W83" s="39"/>
      <c r="X83" s="39"/>
      <c r="Y83" s="39"/>
      <c r="Z83" s="39"/>
      <c r="AA83" s="39"/>
      <c r="AB83" s="39"/>
    </row>
    <row r="84" spans="1:28" ht="17">
      <c r="A84" s="4" t="s">
        <v>113</v>
      </c>
      <c r="B84" s="33" t="s">
        <v>18</v>
      </c>
      <c r="C84" s="34">
        <v>44849</v>
      </c>
      <c r="D84" s="33">
        <v>19</v>
      </c>
      <c r="E84" s="35" t="s">
        <v>25</v>
      </c>
      <c r="F84" s="40" t="s">
        <v>40</v>
      </c>
      <c r="G84" s="35" t="s">
        <v>21</v>
      </c>
      <c r="H84" s="35" t="s">
        <v>22</v>
      </c>
      <c r="I84" s="37"/>
      <c r="J84" s="35">
        <v>0</v>
      </c>
      <c r="K84" s="38">
        <v>5.3621679999999996</v>
      </c>
      <c r="L84" s="38"/>
      <c r="M84" s="20">
        <f t="shared" si="0"/>
        <v>5.3621679999999996</v>
      </c>
      <c r="N84" s="38">
        <v>15.346232000000001</v>
      </c>
      <c r="O84" s="38">
        <v>2.9357359999999999</v>
      </c>
      <c r="P84" s="38">
        <v>1.021129</v>
      </c>
      <c r="Q84" s="39">
        <f t="shared" si="1"/>
        <v>4.2666019151407646</v>
      </c>
      <c r="R84" s="9">
        <f t="shared" si="2"/>
        <v>6.6921679999999997</v>
      </c>
      <c r="S84" s="39">
        <f t="shared" si="3"/>
        <v>19.612833915140765</v>
      </c>
      <c r="T84" s="39">
        <f t="shared" si="4"/>
        <v>4.0249237367514432</v>
      </c>
      <c r="U84" s="39"/>
      <c r="V84" s="39"/>
      <c r="W84" s="39"/>
      <c r="X84" s="39"/>
      <c r="Y84" s="39"/>
      <c r="Z84" s="39"/>
      <c r="AA84" s="39"/>
      <c r="AB84" s="39"/>
    </row>
    <row r="85" spans="1:28" ht="17">
      <c r="A85" s="4" t="s">
        <v>113</v>
      </c>
      <c r="B85" s="33" t="s">
        <v>18</v>
      </c>
      <c r="C85" s="34">
        <v>44849</v>
      </c>
      <c r="D85" s="33">
        <v>19</v>
      </c>
      <c r="E85" s="35" t="s">
        <v>27</v>
      </c>
      <c r="F85" s="40" t="s">
        <v>38</v>
      </c>
      <c r="G85" s="35" t="s">
        <v>21</v>
      </c>
      <c r="H85" s="35" t="s">
        <v>22</v>
      </c>
      <c r="I85" s="37"/>
      <c r="J85" s="35">
        <v>0</v>
      </c>
      <c r="K85" s="38">
        <v>5.9476969999999998</v>
      </c>
      <c r="L85" s="38"/>
      <c r="M85" s="20">
        <f t="shared" si="0"/>
        <v>5.9476969999999998</v>
      </c>
      <c r="N85" s="38">
        <v>14.619433000000001</v>
      </c>
      <c r="O85" s="38">
        <v>2.3093880000000002</v>
      </c>
      <c r="P85" s="38">
        <v>1.0217050000000001</v>
      </c>
      <c r="Q85" s="39">
        <f t="shared" si="1"/>
        <v>4.2690086264408267</v>
      </c>
      <c r="R85" s="9">
        <f t="shared" si="2"/>
        <v>7.2776969999999999</v>
      </c>
      <c r="S85" s="39">
        <f t="shared" si="3"/>
        <v>18.888441626440827</v>
      </c>
      <c r="T85" s="39">
        <f t="shared" si="4"/>
        <v>3.3998048646694317</v>
      </c>
      <c r="U85" s="39"/>
      <c r="V85" s="39"/>
      <c r="W85" s="39"/>
      <c r="X85" s="39"/>
      <c r="Y85" s="39"/>
      <c r="Z85" s="39"/>
      <c r="AA85" s="39"/>
      <c r="AB85" s="39"/>
    </row>
    <row r="86" spans="1:28" ht="17">
      <c r="A86" s="4" t="s">
        <v>113</v>
      </c>
      <c r="B86" s="33" t="s">
        <v>18</v>
      </c>
      <c r="C86" s="34">
        <v>44849</v>
      </c>
      <c r="D86" s="33">
        <v>19</v>
      </c>
      <c r="E86" s="35" t="s">
        <v>29</v>
      </c>
      <c r="F86" s="40" t="s">
        <v>32</v>
      </c>
      <c r="G86" s="35" t="s">
        <v>21</v>
      </c>
      <c r="H86" s="35" t="s">
        <v>22</v>
      </c>
      <c r="I86" s="37"/>
      <c r="J86" s="35">
        <v>0</v>
      </c>
      <c r="K86" s="38">
        <v>6.9202000000000004</v>
      </c>
      <c r="L86" s="38"/>
      <c r="M86" s="20">
        <f t="shared" si="0"/>
        <v>6.9202000000000004</v>
      </c>
      <c r="N86" s="38">
        <v>21.633002999999999</v>
      </c>
      <c r="O86" s="38">
        <v>4.2873130000000002</v>
      </c>
      <c r="P86" s="38">
        <v>1.2613479999999999</v>
      </c>
      <c r="Q86" s="39">
        <f t="shared" si="1"/>
        <v>5.270313341858837</v>
      </c>
      <c r="R86" s="9">
        <f t="shared" si="2"/>
        <v>8.2501999999999995</v>
      </c>
      <c r="S86" s="39">
        <f t="shared" si="3"/>
        <v>26.903316341858837</v>
      </c>
      <c r="T86" s="39">
        <f t="shared" si="4"/>
        <v>5.9492377982817404</v>
      </c>
      <c r="U86" s="39"/>
      <c r="V86" s="39"/>
      <c r="W86" s="39"/>
      <c r="X86" s="39"/>
      <c r="Y86" s="39"/>
      <c r="Z86" s="39"/>
      <c r="AA86" s="39"/>
      <c r="AB86" s="39"/>
    </row>
    <row r="87" spans="1:28" ht="17">
      <c r="A87" s="4" t="s">
        <v>113</v>
      </c>
      <c r="B87" s="33" t="s">
        <v>18</v>
      </c>
      <c r="C87" s="34">
        <v>44849</v>
      </c>
      <c r="D87" s="33">
        <v>19</v>
      </c>
      <c r="E87" s="35" t="s">
        <v>31</v>
      </c>
      <c r="F87" s="40" t="s">
        <v>30</v>
      </c>
      <c r="G87" s="35" t="s">
        <v>21</v>
      </c>
      <c r="H87" s="35" t="s">
        <v>22</v>
      </c>
      <c r="I87" s="37"/>
      <c r="J87" s="35">
        <v>0</v>
      </c>
      <c r="K87" s="38">
        <v>8.8212209999999995</v>
      </c>
      <c r="L87" s="38"/>
      <c r="M87" s="20">
        <f t="shared" si="0"/>
        <v>8.8212209999999995</v>
      </c>
      <c r="N87" s="38">
        <v>27.459616</v>
      </c>
      <c r="O87" s="38">
        <v>5.9636699999999996</v>
      </c>
      <c r="P87" s="38">
        <v>1.2342569999999999</v>
      </c>
      <c r="Q87" s="39">
        <f t="shared" si="1"/>
        <v>5.1571185227095642</v>
      </c>
      <c r="R87" s="9">
        <f t="shared" si="2"/>
        <v>10.151221</v>
      </c>
      <c r="S87" s="39">
        <f t="shared" si="3"/>
        <v>32.616734522709564</v>
      </c>
      <c r="T87" s="39">
        <f t="shared" si="4"/>
        <v>7.5549724091209836</v>
      </c>
      <c r="U87" s="39"/>
      <c r="V87" s="39"/>
      <c r="W87" s="39"/>
      <c r="X87" s="39"/>
      <c r="Y87" s="39"/>
      <c r="Z87" s="39"/>
      <c r="AA87" s="39"/>
      <c r="AB87" s="39"/>
    </row>
    <row r="88" spans="1:28" ht="17">
      <c r="A88" s="4" t="s">
        <v>113</v>
      </c>
      <c r="B88" s="33" t="s">
        <v>18</v>
      </c>
      <c r="C88" s="34">
        <v>44849</v>
      </c>
      <c r="D88" s="33">
        <v>19</v>
      </c>
      <c r="E88" s="35" t="s">
        <v>33</v>
      </c>
      <c r="F88" s="40" t="s">
        <v>28</v>
      </c>
      <c r="G88" s="35" t="s">
        <v>21</v>
      </c>
      <c r="H88" s="35" t="s">
        <v>22</v>
      </c>
      <c r="I88" s="37"/>
      <c r="J88" s="35">
        <v>0</v>
      </c>
      <c r="K88" s="38">
        <v>7.5171219999999996</v>
      </c>
      <c r="L88" s="38"/>
      <c r="M88" s="20">
        <f t="shared" si="0"/>
        <v>7.5171219999999996</v>
      </c>
      <c r="N88" s="38">
        <v>25.00807</v>
      </c>
      <c r="O88" s="38">
        <v>5.8165810000000002</v>
      </c>
      <c r="P88" s="38">
        <v>1.418121</v>
      </c>
      <c r="Q88" s="39">
        <f t="shared" si="1"/>
        <v>5.9253608256168775</v>
      </c>
      <c r="R88" s="9">
        <f t="shared" si="2"/>
        <v>8.8471219999999988</v>
      </c>
      <c r="S88" s="39">
        <f t="shared" si="3"/>
        <v>30.933430825616878</v>
      </c>
      <c r="T88" s="39">
        <f t="shared" si="4"/>
        <v>7.9173006548461577</v>
      </c>
      <c r="U88" s="39"/>
      <c r="V88" s="39"/>
      <c r="W88" s="39"/>
      <c r="X88" s="39"/>
      <c r="Y88" s="39"/>
      <c r="Z88" s="39"/>
      <c r="AA88" s="39"/>
      <c r="AB88" s="39"/>
    </row>
    <row r="89" spans="1:28" ht="17">
      <c r="A89" s="4" t="s">
        <v>113</v>
      </c>
      <c r="B89" s="33" t="s">
        <v>18</v>
      </c>
      <c r="C89" s="34">
        <v>44849</v>
      </c>
      <c r="D89" s="33">
        <v>19</v>
      </c>
      <c r="E89" s="35" t="s">
        <v>35</v>
      </c>
      <c r="F89" s="40" t="s">
        <v>26</v>
      </c>
      <c r="G89" s="35" t="s">
        <v>21</v>
      </c>
      <c r="H89" s="35" t="s">
        <v>22</v>
      </c>
      <c r="I89" s="37"/>
      <c r="J89" s="35">
        <v>0</v>
      </c>
      <c r="K89" s="38">
        <v>7.0663489999999998</v>
      </c>
      <c r="L89" s="38"/>
      <c r="M89" s="20">
        <f t="shared" si="0"/>
        <v>7.0663489999999998</v>
      </c>
      <c r="N89" s="38">
        <v>20.849083</v>
      </c>
      <c r="O89" s="38">
        <v>4.2076859999999998</v>
      </c>
      <c r="P89" s="38">
        <v>1.1919299999999999</v>
      </c>
      <c r="Q89" s="39">
        <f t="shared" si="1"/>
        <v>4.9802628470190653</v>
      </c>
      <c r="R89" s="9">
        <f t="shared" si="2"/>
        <v>8.3963490000000007</v>
      </c>
      <c r="S89" s="39">
        <f t="shared" si="3"/>
        <v>25.829345847019066</v>
      </c>
      <c r="T89" s="39">
        <f t="shared" si="4"/>
        <v>5.6917171738118579</v>
      </c>
      <c r="U89" s="39"/>
      <c r="V89" s="39"/>
      <c r="W89" s="39"/>
      <c r="X89" s="39"/>
      <c r="Y89" s="39"/>
      <c r="Z89" s="39"/>
      <c r="AA89" s="39"/>
      <c r="AB89" s="39"/>
    </row>
    <row r="90" spans="1:28" ht="17">
      <c r="A90" s="4" t="s">
        <v>113</v>
      </c>
      <c r="B90" s="33" t="s">
        <v>18</v>
      </c>
      <c r="C90" s="34">
        <v>44849</v>
      </c>
      <c r="D90" s="33">
        <v>19</v>
      </c>
      <c r="E90" s="35" t="s">
        <v>37</v>
      </c>
      <c r="F90" s="40" t="s">
        <v>34</v>
      </c>
      <c r="G90" s="35" t="s">
        <v>21</v>
      </c>
      <c r="H90" s="35" t="s">
        <v>22</v>
      </c>
      <c r="I90" s="37"/>
      <c r="J90" s="35">
        <v>0</v>
      </c>
      <c r="K90" s="38">
        <v>5.6910559999999997</v>
      </c>
      <c r="L90" s="38"/>
      <c r="M90" s="20">
        <f t="shared" si="0"/>
        <v>5.6910559999999997</v>
      </c>
      <c r="N90" s="38">
        <v>17.27779</v>
      </c>
      <c r="O90" s="38">
        <v>3.4680430000000002</v>
      </c>
      <c r="P90" s="38">
        <v>1.1113379999999999</v>
      </c>
      <c r="Q90" s="39">
        <f t="shared" si="1"/>
        <v>4.6435238242853805</v>
      </c>
      <c r="R90" s="9">
        <f t="shared" si="2"/>
        <v>7.0210559999999997</v>
      </c>
      <c r="S90" s="39">
        <f t="shared" si="3"/>
        <v>21.921313824285381</v>
      </c>
      <c r="T90" s="39">
        <f t="shared" si="4"/>
        <v>4.7581741199584169</v>
      </c>
      <c r="U90" s="39"/>
      <c r="V90" s="39"/>
      <c r="W90" s="39"/>
      <c r="X90" s="39"/>
      <c r="Y90" s="39"/>
      <c r="Z90" s="39"/>
      <c r="AA90" s="39"/>
      <c r="AB90" s="39"/>
    </row>
    <row r="91" spans="1:28" ht="17">
      <c r="A91" s="4" t="s">
        <v>113</v>
      </c>
      <c r="B91" s="33" t="s">
        <v>18</v>
      </c>
      <c r="C91" s="34">
        <v>44849</v>
      </c>
      <c r="D91" s="33">
        <v>19</v>
      </c>
      <c r="E91" s="35" t="s">
        <v>39</v>
      </c>
      <c r="F91" s="40" t="s">
        <v>36</v>
      </c>
      <c r="G91" s="35" t="s">
        <v>21</v>
      </c>
      <c r="H91" s="35" t="s">
        <v>22</v>
      </c>
      <c r="I91" s="37"/>
      <c r="J91" s="35">
        <v>0</v>
      </c>
      <c r="K91" s="38">
        <v>6.6073050000000002</v>
      </c>
      <c r="L91" s="38"/>
      <c r="M91" s="20">
        <f t="shared" si="0"/>
        <v>6.6073050000000002</v>
      </c>
      <c r="N91" s="38">
        <v>16.64555</v>
      </c>
      <c r="O91" s="38">
        <v>2.9805899999999999</v>
      </c>
      <c r="P91" s="38">
        <v>0.993286</v>
      </c>
      <c r="Q91" s="39">
        <f t="shared" si="1"/>
        <v>4.1502650006830768</v>
      </c>
      <c r="R91" s="9">
        <f t="shared" si="2"/>
        <v>7.9373050000000003</v>
      </c>
      <c r="S91" s="39">
        <f t="shared" si="3"/>
        <v>20.795815000683078</v>
      </c>
      <c r="T91" s="39">
        <f t="shared" si="4"/>
        <v>4.0111900303671231</v>
      </c>
      <c r="U91" s="39"/>
      <c r="V91" s="39"/>
      <c r="W91" s="39"/>
      <c r="X91" s="39"/>
      <c r="Y91" s="39"/>
      <c r="Z91" s="39"/>
      <c r="AA91" s="39"/>
      <c r="AB91" s="39"/>
    </row>
    <row r="92" spans="1:28" ht="17">
      <c r="A92" s="4" t="s">
        <v>113</v>
      </c>
      <c r="B92" s="11" t="s">
        <v>18</v>
      </c>
      <c r="C92" s="12">
        <v>44849</v>
      </c>
      <c r="D92" s="11">
        <v>20</v>
      </c>
      <c r="E92" s="13" t="s">
        <v>41</v>
      </c>
      <c r="F92" s="30" t="s">
        <v>40</v>
      </c>
      <c r="G92" s="13" t="s">
        <v>21</v>
      </c>
      <c r="H92" s="13" t="s">
        <v>22</v>
      </c>
      <c r="I92" s="6" t="s">
        <v>49</v>
      </c>
      <c r="J92" s="13">
        <v>0</v>
      </c>
      <c r="K92" s="13">
        <f>4.578774+1.471419</f>
        <v>6.0501930000000002</v>
      </c>
      <c r="L92" s="13"/>
      <c r="M92" s="20">
        <f t="shared" si="0"/>
        <v>6.0501930000000002</v>
      </c>
      <c r="N92" s="18">
        <v>19.556457999999999</v>
      </c>
      <c r="O92" s="18">
        <v>4.5640650000000003</v>
      </c>
      <c r="P92" s="18">
        <v>1.182436</v>
      </c>
      <c r="Q92" s="15">
        <f t="shared" si="1"/>
        <v>4.940593893750334</v>
      </c>
      <c r="R92" s="9">
        <f t="shared" si="2"/>
        <v>7.3801930000000002</v>
      </c>
      <c r="S92" s="15">
        <f t="shared" si="3"/>
        <v>24.497051893750331</v>
      </c>
      <c r="T92" s="15">
        <f t="shared" si="4"/>
        <v>6.0245490203376431</v>
      </c>
    </row>
    <row r="93" spans="1:28" ht="17">
      <c r="A93" s="4" t="s">
        <v>113</v>
      </c>
      <c r="B93" s="11" t="s">
        <v>18</v>
      </c>
      <c r="C93" s="12">
        <v>44849</v>
      </c>
      <c r="D93" s="11">
        <v>20</v>
      </c>
      <c r="E93" s="13" t="s">
        <v>42</v>
      </c>
      <c r="F93" s="30" t="s">
        <v>32</v>
      </c>
      <c r="G93" s="13" t="s">
        <v>21</v>
      </c>
      <c r="H93" s="13" t="s">
        <v>22</v>
      </c>
      <c r="I93" s="16"/>
      <c r="J93" s="13">
        <v>0</v>
      </c>
      <c r="K93" s="18">
        <v>7.6881130000000004</v>
      </c>
      <c r="L93" s="18"/>
      <c r="M93" s="20">
        <f t="shared" si="0"/>
        <v>7.6881130000000004</v>
      </c>
      <c r="N93" s="18">
        <v>25.09252</v>
      </c>
      <c r="O93" s="18">
        <v>5.1222200000000004</v>
      </c>
      <c r="P93" s="18">
        <v>1.2272590000000001</v>
      </c>
      <c r="Q93" s="15">
        <f t="shared" si="1"/>
        <v>5.1278786517411019</v>
      </c>
      <c r="R93" s="9">
        <f t="shared" si="2"/>
        <v>9.0181129999999996</v>
      </c>
      <c r="S93" s="15">
        <f t="shared" si="3"/>
        <v>30.220398651741103</v>
      </c>
      <c r="T93" s="15">
        <f t="shared" si="4"/>
        <v>6.6955288065642833</v>
      </c>
    </row>
    <row r="94" spans="1:28" ht="17">
      <c r="A94" s="4" t="s">
        <v>113</v>
      </c>
      <c r="B94" s="11" t="s">
        <v>18</v>
      </c>
      <c r="C94" s="12">
        <v>44849</v>
      </c>
      <c r="D94" s="11">
        <v>20</v>
      </c>
      <c r="E94" s="13" t="s">
        <v>43</v>
      </c>
      <c r="F94" s="30" t="s">
        <v>38</v>
      </c>
      <c r="G94" s="13" t="s">
        <v>21</v>
      </c>
      <c r="H94" s="13" t="s">
        <v>22</v>
      </c>
      <c r="I94" s="6" t="s">
        <v>49</v>
      </c>
      <c r="J94" s="13">
        <v>0</v>
      </c>
      <c r="K94" s="13">
        <f>4.267905+3.729767</f>
        <v>7.9976719999999997</v>
      </c>
      <c r="L94" s="13"/>
      <c r="M94" s="20">
        <f t="shared" si="0"/>
        <v>7.9976719999999997</v>
      </c>
      <c r="N94" s="18">
        <v>25.277912000000001</v>
      </c>
      <c r="O94" s="18">
        <v>5.0498329999999996</v>
      </c>
      <c r="P94" s="18">
        <v>1.084152</v>
      </c>
      <c r="Q94" s="15">
        <f t="shared" si="1"/>
        <v>4.529932064904326</v>
      </c>
      <c r="R94" s="9">
        <f t="shared" si="2"/>
        <v>9.3276719999999997</v>
      </c>
      <c r="S94" s="15">
        <f t="shared" si="3"/>
        <v>29.807844064904327</v>
      </c>
      <c r="T94" s="15">
        <f t="shared" si="4"/>
        <v>6.2776167270075387</v>
      </c>
    </row>
    <row r="95" spans="1:28" ht="17">
      <c r="A95" s="4" t="s">
        <v>113</v>
      </c>
      <c r="B95" s="11" t="s">
        <v>18</v>
      </c>
      <c r="C95" s="12">
        <v>44849</v>
      </c>
      <c r="D95" s="11">
        <v>20</v>
      </c>
      <c r="E95" s="13" t="s">
        <v>44</v>
      </c>
      <c r="F95" s="30" t="s">
        <v>26</v>
      </c>
      <c r="G95" s="13" t="s">
        <v>21</v>
      </c>
      <c r="H95" s="13" t="s">
        <v>22</v>
      </c>
      <c r="I95" s="16"/>
      <c r="J95" s="13">
        <v>0</v>
      </c>
      <c r="K95" s="18">
        <v>5.6594879999999996</v>
      </c>
      <c r="L95" s="18"/>
      <c r="M95" s="20">
        <f t="shared" si="0"/>
        <v>5.6594879999999996</v>
      </c>
      <c r="N95" s="18">
        <v>15.082654</v>
      </c>
      <c r="O95" s="18">
        <v>2.540286</v>
      </c>
      <c r="P95" s="18">
        <v>0.92423</v>
      </c>
      <c r="Q95" s="15">
        <f t="shared" si="1"/>
        <v>3.8617270570423017</v>
      </c>
      <c r="R95" s="9">
        <f t="shared" si="2"/>
        <v>6.9894879999999997</v>
      </c>
      <c r="S95" s="15">
        <f t="shared" si="3"/>
        <v>18.9443810570423</v>
      </c>
      <c r="T95" s="15">
        <f t="shared" si="4"/>
        <v>3.4325669994825518</v>
      </c>
    </row>
    <row r="96" spans="1:28" ht="17">
      <c r="A96" s="4" t="s">
        <v>113</v>
      </c>
      <c r="B96" s="11" t="s">
        <v>18</v>
      </c>
      <c r="C96" s="12">
        <v>44849</v>
      </c>
      <c r="D96" s="11">
        <v>20</v>
      </c>
      <c r="E96" s="13" t="s">
        <v>45</v>
      </c>
      <c r="F96" s="30" t="s">
        <v>30</v>
      </c>
      <c r="G96" s="13" t="s">
        <v>21</v>
      </c>
      <c r="H96" s="13" t="s">
        <v>22</v>
      </c>
      <c r="I96" s="16"/>
      <c r="J96" s="13">
        <v>0</v>
      </c>
      <c r="K96" s="13">
        <f>4.829281+2.669714</f>
        <v>7.4989949999999999</v>
      </c>
      <c r="L96" s="13"/>
      <c r="M96" s="20">
        <f t="shared" si="0"/>
        <v>7.4989949999999999</v>
      </c>
      <c r="N96" s="18">
        <v>21.878312999999999</v>
      </c>
      <c r="O96" s="18">
        <v>4.4156000000000004</v>
      </c>
      <c r="P96" s="18">
        <v>1.072049</v>
      </c>
      <c r="Q96" s="15">
        <f t="shared" si="1"/>
        <v>4.4793618793754177</v>
      </c>
      <c r="R96" s="9">
        <f t="shared" si="2"/>
        <v>8.828994999999999</v>
      </c>
      <c r="S96" s="15">
        <f t="shared" si="3"/>
        <v>26.357674879375416</v>
      </c>
      <c r="T96" s="15">
        <f t="shared" si="4"/>
        <v>5.6161238558556352</v>
      </c>
    </row>
    <row r="97" spans="1:20" ht="17">
      <c r="A97" s="4" t="s">
        <v>113</v>
      </c>
      <c r="B97" s="11" t="s">
        <v>18</v>
      </c>
      <c r="C97" s="12">
        <v>44849</v>
      </c>
      <c r="D97" s="11">
        <v>20</v>
      </c>
      <c r="E97" s="13" t="s">
        <v>46</v>
      </c>
      <c r="F97" s="30" t="s">
        <v>34</v>
      </c>
      <c r="G97" s="13" t="s">
        <v>21</v>
      </c>
      <c r="H97" s="13" t="s">
        <v>22</v>
      </c>
      <c r="I97" s="16"/>
      <c r="J97" s="13">
        <v>0</v>
      </c>
      <c r="K97" s="18">
        <v>5.6725250000000003</v>
      </c>
      <c r="L97" s="18"/>
      <c r="M97" s="20">
        <f t="shared" si="0"/>
        <v>5.6725250000000003</v>
      </c>
      <c r="N97" s="18">
        <v>17.513612999999999</v>
      </c>
      <c r="O97" s="18">
        <v>3.415591</v>
      </c>
      <c r="P97" s="18">
        <v>3.415591</v>
      </c>
      <c r="Q97" s="15">
        <f t="shared" si="1"/>
        <v>14.271426139045664</v>
      </c>
      <c r="R97" s="9">
        <f t="shared" si="2"/>
        <v>7.0025250000000003</v>
      </c>
      <c r="S97" s="15">
        <f t="shared" si="3"/>
        <v>31.785039139045665</v>
      </c>
      <c r="T97" s="15">
        <f t="shared" si="4"/>
        <v>15.60192966942228</v>
      </c>
    </row>
    <row r="98" spans="1:20" ht="17">
      <c r="A98" s="4" t="s">
        <v>113</v>
      </c>
      <c r="B98" s="11" t="s">
        <v>18</v>
      </c>
      <c r="C98" s="12">
        <v>44849</v>
      </c>
      <c r="D98" s="11">
        <v>20</v>
      </c>
      <c r="E98" s="13" t="s">
        <v>47</v>
      </c>
      <c r="F98" s="30" t="s">
        <v>20</v>
      </c>
      <c r="G98" s="13" t="s">
        <v>21</v>
      </c>
      <c r="H98" s="13" t="s">
        <v>22</v>
      </c>
      <c r="I98" s="16"/>
      <c r="J98" s="13">
        <v>0</v>
      </c>
      <c r="K98" s="18">
        <v>5.1752890000000003</v>
      </c>
      <c r="L98" s="18"/>
      <c r="M98" s="20">
        <f t="shared" si="0"/>
        <v>5.1752890000000003</v>
      </c>
      <c r="N98" s="18">
        <v>14.129037</v>
      </c>
      <c r="O98" s="18">
        <v>2.7080920000000002</v>
      </c>
      <c r="P98" s="18">
        <v>1.122895</v>
      </c>
      <c r="Q98" s="15">
        <f t="shared" si="1"/>
        <v>4.6918126480611058</v>
      </c>
      <c r="R98" s="9">
        <f t="shared" si="2"/>
        <v>6.5052890000000003</v>
      </c>
      <c r="S98" s="15">
        <f t="shared" si="3"/>
        <v>18.820849648061106</v>
      </c>
      <c r="T98" s="15">
        <f t="shared" si="4"/>
        <v>4.0251952408611436</v>
      </c>
    </row>
    <row r="99" spans="1:20" ht="17">
      <c r="A99" s="4" t="s">
        <v>113</v>
      </c>
      <c r="B99" s="11" t="s">
        <v>18</v>
      </c>
      <c r="C99" s="12">
        <v>44849</v>
      </c>
      <c r="D99" s="11">
        <v>20</v>
      </c>
      <c r="E99" s="13" t="s">
        <v>48</v>
      </c>
      <c r="F99" s="30" t="s">
        <v>36</v>
      </c>
      <c r="G99" s="13" t="s">
        <v>21</v>
      </c>
      <c r="H99" s="13" t="s">
        <v>22</v>
      </c>
      <c r="I99" s="16"/>
      <c r="J99" s="13">
        <v>0</v>
      </c>
      <c r="K99" s="18">
        <v>7.3624020000000003</v>
      </c>
      <c r="L99" s="18"/>
      <c r="M99" s="20">
        <f t="shared" si="0"/>
        <v>7.3624020000000003</v>
      </c>
      <c r="N99" s="18">
        <v>20.887803999999999</v>
      </c>
      <c r="O99" s="18">
        <v>3.9239389999999998</v>
      </c>
      <c r="P99" s="18">
        <v>1.0374319999999999</v>
      </c>
      <c r="Q99" s="15">
        <f t="shared" si="1"/>
        <v>4.334721037232625</v>
      </c>
      <c r="R99" s="9">
        <f t="shared" si="2"/>
        <v>8.6924020000000013</v>
      </c>
      <c r="S99" s="15">
        <f t="shared" si="3"/>
        <v>25.222525037232625</v>
      </c>
      <c r="T99" s="15">
        <f t="shared" si="4"/>
        <v>5.0481835787745792</v>
      </c>
    </row>
    <row r="100" spans="1:20" ht="17">
      <c r="A100" s="4" t="s">
        <v>113</v>
      </c>
      <c r="B100" s="11" t="s">
        <v>18</v>
      </c>
      <c r="C100" s="12">
        <v>44849</v>
      </c>
      <c r="D100" s="11">
        <v>20</v>
      </c>
      <c r="E100" s="13" t="s">
        <v>50</v>
      </c>
      <c r="F100" s="30" t="s">
        <v>28</v>
      </c>
      <c r="G100" s="13" t="s">
        <v>21</v>
      </c>
      <c r="H100" s="13" t="s">
        <v>22</v>
      </c>
      <c r="I100" s="6" t="s">
        <v>49</v>
      </c>
      <c r="J100" s="13">
        <v>0</v>
      </c>
      <c r="K100" s="13">
        <f>4.20236+5.036622</f>
        <v>9.238982</v>
      </c>
      <c r="L100" s="13"/>
      <c r="M100" s="20">
        <f t="shared" si="0"/>
        <v>9.238982</v>
      </c>
      <c r="N100" s="18">
        <v>31.845039</v>
      </c>
      <c r="O100" s="18">
        <v>7.2717859999999996</v>
      </c>
      <c r="P100" s="18">
        <v>1.161837</v>
      </c>
      <c r="Q100" s="15">
        <f t="shared" si="1"/>
        <v>4.8545247165455105</v>
      </c>
      <c r="R100" s="9">
        <f t="shared" si="2"/>
        <v>10.568982</v>
      </c>
      <c r="S100" s="15">
        <f t="shared" si="3"/>
        <v>36.699563716545512</v>
      </c>
      <c r="T100" s="15">
        <f t="shared" si="4"/>
        <v>8.681827608274272</v>
      </c>
    </row>
    <row r="101" spans="1:20" ht="17">
      <c r="A101" s="4" t="s">
        <v>113</v>
      </c>
      <c r="B101" s="11" t="s">
        <v>18</v>
      </c>
      <c r="C101" s="12">
        <v>44849</v>
      </c>
      <c r="D101" s="11">
        <v>20</v>
      </c>
      <c r="E101" s="13" t="s">
        <v>51</v>
      </c>
      <c r="F101" s="30" t="s">
        <v>24</v>
      </c>
      <c r="G101" s="13" t="s">
        <v>21</v>
      </c>
      <c r="H101" s="13" t="s">
        <v>22</v>
      </c>
      <c r="I101" s="16"/>
      <c r="J101" s="13">
        <v>0</v>
      </c>
      <c r="K101" s="18">
        <v>6.7982019999999999</v>
      </c>
      <c r="L101" s="18"/>
      <c r="M101" s="20">
        <f t="shared" si="0"/>
        <v>6.7982019999999999</v>
      </c>
      <c r="N101" s="18">
        <v>19.997236000000001</v>
      </c>
      <c r="O101" s="18">
        <v>3.8290820000000001</v>
      </c>
      <c r="P101" s="18">
        <v>0.91566499999999995</v>
      </c>
      <c r="Q101" s="15">
        <f t="shared" si="1"/>
        <v>3.825939761408566</v>
      </c>
      <c r="R101" s="9">
        <f t="shared" si="2"/>
        <v>8.1282019999999999</v>
      </c>
      <c r="S101" s="15">
        <f t="shared" si="3"/>
        <v>23.823175761408567</v>
      </c>
      <c r="T101" s="15">
        <f t="shared" si="4"/>
        <v>4.7049017829075437</v>
      </c>
    </row>
    <row r="102" spans="1:20" ht="16">
      <c r="A102" s="13"/>
      <c r="B102" s="13"/>
      <c r="C102" s="12"/>
      <c r="D102" s="13"/>
      <c r="E102" s="13"/>
      <c r="F102" s="41"/>
      <c r="G102" s="13"/>
      <c r="H102" s="16"/>
      <c r="I102" s="16"/>
      <c r="J102" s="13"/>
      <c r="K102" s="13"/>
      <c r="L102" s="13"/>
      <c r="M102" s="16"/>
      <c r="N102" s="16"/>
      <c r="O102" s="16"/>
      <c r="P102" s="16"/>
      <c r="Q102" s="16"/>
      <c r="R102" s="16"/>
      <c r="S102" s="16"/>
      <c r="T102" s="16"/>
    </row>
    <row r="103" spans="1:20" ht="16">
      <c r="A103" s="13"/>
      <c r="B103" s="13"/>
      <c r="C103" s="12"/>
      <c r="D103" s="13"/>
      <c r="E103" s="13"/>
      <c r="F103" s="41"/>
      <c r="G103" s="13"/>
      <c r="H103" s="16"/>
      <c r="I103" s="16"/>
      <c r="J103" s="13"/>
      <c r="K103" s="13"/>
      <c r="L103" s="13"/>
      <c r="M103" s="16"/>
      <c r="N103" s="16"/>
      <c r="O103" s="16"/>
      <c r="P103" s="16"/>
      <c r="Q103" s="16"/>
      <c r="R103" s="16"/>
      <c r="S103" s="16"/>
      <c r="T103" s="16"/>
    </row>
    <row r="104" spans="1:20" ht="16">
      <c r="A104" s="13"/>
      <c r="B104" s="13"/>
      <c r="C104" s="12"/>
      <c r="D104" s="13"/>
      <c r="E104" s="13"/>
      <c r="F104" s="41"/>
      <c r="G104" s="13"/>
      <c r="H104" s="16"/>
      <c r="I104" s="16"/>
      <c r="J104" s="13"/>
      <c r="K104" s="13"/>
      <c r="L104" s="13"/>
      <c r="M104" s="16"/>
      <c r="N104" s="16"/>
      <c r="O104" s="16"/>
      <c r="P104" s="16"/>
      <c r="Q104" s="16"/>
      <c r="R104" s="16"/>
      <c r="S104" s="16"/>
      <c r="T104" s="16"/>
    </row>
    <row r="105" spans="1:20" ht="16">
      <c r="A105" s="13"/>
      <c r="B105" s="13"/>
      <c r="C105" s="12"/>
      <c r="D105" s="13"/>
      <c r="E105" s="13"/>
      <c r="F105" s="41"/>
      <c r="G105" s="13"/>
      <c r="H105" s="16"/>
      <c r="I105" s="16"/>
      <c r="J105" s="13"/>
      <c r="K105" s="13"/>
      <c r="L105" s="13"/>
      <c r="M105" s="16"/>
      <c r="N105" s="16"/>
      <c r="O105" s="16"/>
      <c r="P105" s="16"/>
      <c r="Q105" s="16"/>
      <c r="R105" s="16"/>
      <c r="S105" s="16"/>
      <c r="T105" s="16"/>
    </row>
    <row r="106" spans="1:20" ht="16">
      <c r="A106" s="13"/>
      <c r="B106" s="13"/>
      <c r="C106" s="13"/>
      <c r="D106" s="13"/>
      <c r="E106" s="13"/>
      <c r="F106" s="41"/>
      <c r="G106" s="13"/>
      <c r="H106" s="16"/>
      <c r="I106" s="16"/>
      <c r="J106" s="13"/>
      <c r="K106" s="13"/>
      <c r="L106" s="13"/>
      <c r="M106" s="16"/>
      <c r="N106" s="16"/>
      <c r="O106" s="16"/>
      <c r="P106" s="16"/>
      <c r="Q106" s="16"/>
      <c r="R106" s="16"/>
      <c r="S106" s="16"/>
      <c r="T106" s="16"/>
    </row>
    <row r="107" spans="1:20" ht="16">
      <c r="A107" s="13"/>
      <c r="B107" s="13"/>
      <c r="C107" s="13"/>
      <c r="D107" s="13"/>
      <c r="E107" s="13"/>
      <c r="F107" s="41"/>
      <c r="G107" s="13"/>
      <c r="H107" s="16"/>
      <c r="I107" s="16"/>
      <c r="J107" s="13"/>
      <c r="K107" s="13"/>
      <c r="L107" s="13"/>
      <c r="M107" s="16"/>
      <c r="N107" s="16"/>
      <c r="O107" s="16"/>
      <c r="P107" s="16"/>
      <c r="Q107" s="16"/>
      <c r="R107" s="16"/>
      <c r="S107" s="16"/>
      <c r="T107" s="16"/>
    </row>
    <row r="108" spans="1:20" ht="16">
      <c r="A108" s="13"/>
      <c r="B108" s="13"/>
      <c r="C108" s="13"/>
      <c r="D108" s="13"/>
      <c r="E108" s="13"/>
      <c r="F108" s="41"/>
      <c r="G108" s="13"/>
      <c r="H108" s="16"/>
      <c r="I108" s="16"/>
      <c r="J108" s="13"/>
      <c r="K108" s="13"/>
      <c r="L108" s="13"/>
      <c r="M108" s="16"/>
      <c r="N108" s="16"/>
      <c r="O108" s="16"/>
      <c r="P108" s="16"/>
      <c r="Q108" s="16"/>
      <c r="R108" s="16"/>
      <c r="S108" s="16"/>
      <c r="T108" s="16"/>
    </row>
    <row r="109" spans="1:20" ht="16">
      <c r="A109" s="13"/>
      <c r="B109" s="13"/>
      <c r="C109" s="13"/>
      <c r="D109" s="13"/>
      <c r="E109" s="13"/>
      <c r="F109" s="41"/>
      <c r="G109" s="13"/>
      <c r="H109" s="16"/>
      <c r="I109" s="16"/>
      <c r="J109" s="13"/>
      <c r="K109" s="13"/>
      <c r="L109" s="13"/>
      <c r="M109" s="16"/>
      <c r="N109" s="16"/>
      <c r="O109" s="16"/>
      <c r="P109" s="16"/>
      <c r="Q109" s="16"/>
      <c r="R109" s="16"/>
      <c r="S109" s="16"/>
      <c r="T109" s="16"/>
    </row>
    <row r="110" spans="1:20" ht="16">
      <c r="A110" s="13"/>
      <c r="B110" s="13"/>
      <c r="C110" s="13"/>
      <c r="D110" s="13"/>
      <c r="E110" s="13"/>
      <c r="F110" s="41"/>
      <c r="G110" s="13"/>
      <c r="H110" s="16"/>
      <c r="I110" s="16"/>
      <c r="J110" s="13"/>
      <c r="K110" s="13"/>
      <c r="L110" s="13"/>
      <c r="M110" s="16"/>
      <c r="N110" s="16"/>
      <c r="O110" s="16"/>
      <c r="P110" s="16"/>
      <c r="Q110" s="16"/>
      <c r="R110" s="16"/>
      <c r="S110" s="16"/>
      <c r="T110" s="16"/>
    </row>
    <row r="111" spans="1:20" ht="16">
      <c r="A111" s="13"/>
      <c r="B111" s="13"/>
      <c r="C111" s="13"/>
      <c r="D111" s="13"/>
      <c r="E111" s="13"/>
      <c r="F111" s="41"/>
      <c r="G111" s="13"/>
      <c r="H111" s="16"/>
      <c r="I111" s="16"/>
      <c r="J111" s="13"/>
      <c r="K111" s="13"/>
      <c r="L111" s="13"/>
      <c r="M111" s="16"/>
      <c r="N111" s="16"/>
      <c r="O111" s="16"/>
      <c r="P111" s="16"/>
      <c r="Q111" s="16"/>
      <c r="R111" s="16"/>
      <c r="S111" s="16"/>
      <c r="T111" s="16"/>
    </row>
    <row r="112" spans="1:20" ht="16">
      <c r="A112" s="13"/>
      <c r="B112" s="13"/>
      <c r="C112" s="13"/>
      <c r="D112" s="13"/>
      <c r="E112" s="13"/>
      <c r="F112" s="41"/>
      <c r="G112" s="13"/>
      <c r="H112" s="16"/>
      <c r="I112" s="16"/>
      <c r="J112" s="13"/>
      <c r="K112" s="13"/>
      <c r="L112" s="13"/>
      <c r="M112" s="16"/>
      <c r="N112" s="16"/>
      <c r="O112" s="16"/>
      <c r="P112" s="16"/>
      <c r="Q112" s="16"/>
      <c r="R112" s="16"/>
      <c r="S112" s="16"/>
      <c r="T112" s="16"/>
    </row>
    <row r="113" spans="1:20" ht="16">
      <c r="A113" s="13"/>
      <c r="B113" s="13"/>
      <c r="C113" s="13"/>
      <c r="D113" s="13"/>
      <c r="E113" s="13"/>
      <c r="F113" s="41"/>
      <c r="G113" s="13"/>
      <c r="H113" s="16"/>
      <c r="I113" s="16"/>
      <c r="J113" s="13"/>
      <c r="K113" s="13"/>
      <c r="L113" s="13"/>
      <c r="M113" s="16"/>
      <c r="N113" s="16"/>
      <c r="O113" s="16"/>
      <c r="P113" s="16"/>
      <c r="Q113" s="16"/>
      <c r="R113" s="16"/>
      <c r="S113" s="16"/>
      <c r="T113" s="16"/>
    </row>
    <row r="114" spans="1:20" ht="16">
      <c r="A114" s="13"/>
      <c r="B114" s="13"/>
      <c r="C114" s="13"/>
      <c r="D114" s="13"/>
      <c r="E114" s="13"/>
      <c r="F114" s="41"/>
      <c r="G114" s="13"/>
      <c r="H114" s="16"/>
      <c r="I114" s="16"/>
      <c r="J114" s="13"/>
      <c r="K114" s="13"/>
      <c r="L114" s="13"/>
      <c r="M114" s="16"/>
      <c r="N114" s="16"/>
      <c r="O114" s="16"/>
      <c r="P114" s="16"/>
      <c r="Q114" s="16"/>
      <c r="R114" s="16"/>
      <c r="S114" s="16"/>
      <c r="T114" s="16"/>
    </row>
    <row r="115" spans="1:20" ht="16">
      <c r="A115" s="11"/>
      <c r="B115" s="11"/>
      <c r="C115" s="11"/>
      <c r="D115" s="11"/>
      <c r="E115" s="13"/>
      <c r="F115" s="41"/>
      <c r="G115" s="13"/>
      <c r="H115" s="16"/>
      <c r="I115" s="16"/>
      <c r="J115" s="13"/>
      <c r="K115" s="13"/>
      <c r="L115" s="13"/>
      <c r="M115" s="16"/>
      <c r="N115" s="16"/>
      <c r="O115" s="16"/>
      <c r="P115" s="16"/>
      <c r="Q115" s="16"/>
      <c r="R115" s="16"/>
      <c r="S115" s="16"/>
      <c r="T115" s="16"/>
    </row>
    <row r="116" spans="1:20" ht="16">
      <c r="A116" s="13"/>
      <c r="B116" s="13"/>
      <c r="C116" s="13"/>
      <c r="D116" s="13"/>
      <c r="E116" s="13"/>
      <c r="F116" s="41"/>
      <c r="G116" s="13"/>
      <c r="H116" s="16"/>
      <c r="I116" s="16"/>
      <c r="J116" s="13"/>
      <c r="K116" s="13"/>
      <c r="L116" s="13"/>
      <c r="M116" s="16"/>
      <c r="N116" s="16"/>
      <c r="O116" s="16"/>
      <c r="P116" s="16"/>
      <c r="Q116" s="16"/>
      <c r="R116" s="16"/>
      <c r="S116" s="16"/>
      <c r="T116" s="16"/>
    </row>
    <row r="117" spans="1:20" ht="16">
      <c r="A117" s="13"/>
      <c r="B117" s="13"/>
      <c r="C117" s="13"/>
      <c r="D117" s="13"/>
      <c r="E117" s="13"/>
      <c r="F117" s="41"/>
      <c r="G117" s="13"/>
      <c r="H117" s="16"/>
      <c r="I117" s="16"/>
      <c r="J117" s="13"/>
      <c r="K117" s="13"/>
      <c r="L117" s="13"/>
      <c r="M117" s="16"/>
      <c r="N117" s="16"/>
      <c r="O117" s="16"/>
      <c r="P117" s="16"/>
      <c r="Q117" s="16"/>
      <c r="R117" s="16"/>
      <c r="S117" s="16"/>
      <c r="T117" s="16"/>
    </row>
    <row r="118" spans="1:20" ht="16">
      <c r="A118" s="13"/>
      <c r="B118" s="13"/>
      <c r="C118" s="13"/>
      <c r="D118" s="13"/>
      <c r="E118" s="13"/>
      <c r="F118" s="41"/>
      <c r="G118" s="13"/>
      <c r="H118" s="16"/>
      <c r="I118" s="16"/>
      <c r="J118" s="13"/>
      <c r="K118" s="13"/>
      <c r="L118" s="13"/>
      <c r="M118" s="16"/>
      <c r="N118" s="16"/>
      <c r="O118" s="16"/>
      <c r="P118" s="16"/>
      <c r="Q118" s="16"/>
      <c r="R118" s="16"/>
      <c r="S118" s="16"/>
      <c r="T118" s="16"/>
    </row>
    <row r="119" spans="1:20" ht="16">
      <c r="A119" s="13"/>
      <c r="B119" s="13"/>
      <c r="C119" s="13"/>
      <c r="D119" s="13"/>
      <c r="E119" s="13"/>
      <c r="F119" s="41"/>
      <c r="G119" s="13"/>
      <c r="H119" s="16"/>
      <c r="I119" s="16"/>
      <c r="J119" s="13"/>
      <c r="K119" s="13"/>
      <c r="L119" s="13"/>
      <c r="M119" s="16"/>
      <c r="N119" s="16"/>
      <c r="O119" s="16"/>
      <c r="P119" s="16"/>
      <c r="Q119" s="16"/>
      <c r="R119" s="16"/>
      <c r="S119" s="16"/>
      <c r="T119" s="16"/>
    </row>
    <row r="120" spans="1:20" ht="16">
      <c r="A120" s="13"/>
      <c r="B120" s="13"/>
      <c r="C120" s="13"/>
      <c r="D120" s="13"/>
      <c r="E120" s="13"/>
      <c r="F120" s="41"/>
      <c r="G120" s="13"/>
      <c r="H120" s="16"/>
      <c r="I120" s="16"/>
      <c r="J120" s="13"/>
      <c r="K120" s="13"/>
      <c r="L120" s="13"/>
      <c r="M120" s="16"/>
      <c r="N120" s="16"/>
      <c r="O120" s="16"/>
      <c r="P120" s="16"/>
      <c r="Q120" s="16"/>
      <c r="R120" s="16"/>
      <c r="S120" s="16"/>
      <c r="T120" s="16"/>
    </row>
    <row r="121" spans="1:20" ht="16">
      <c r="A121" s="13"/>
      <c r="B121" s="13"/>
      <c r="C121" s="13"/>
      <c r="D121" s="13"/>
      <c r="E121" s="13"/>
      <c r="F121" s="41"/>
      <c r="G121" s="13"/>
      <c r="H121" s="16"/>
      <c r="I121" s="16"/>
      <c r="J121" s="13"/>
      <c r="K121" s="13"/>
      <c r="L121" s="13"/>
      <c r="M121" s="16"/>
      <c r="N121" s="16"/>
      <c r="O121" s="16"/>
      <c r="P121" s="16"/>
      <c r="Q121" s="16"/>
      <c r="R121" s="16"/>
      <c r="S121" s="16"/>
      <c r="T121" s="16"/>
    </row>
    <row r="122" spans="1:20" ht="16">
      <c r="A122" s="13"/>
      <c r="B122" s="13"/>
      <c r="C122" s="13"/>
      <c r="D122" s="13"/>
      <c r="E122" s="13"/>
      <c r="F122" s="41"/>
      <c r="G122" s="13"/>
      <c r="H122" s="16"/>
      <c r="I122" s="16"/>
      <c r="J122" s="13"/>
      <c r="K122" s="13"/>
      <c r="L122" s="13"/>
      <c r="M122" s="16"/>
      <c r="N122" s="16"/>
      <c r="O122" s="16"/>
      <c r="P122" s="16"/>
      <c r="Q122" s="16"/>
      <c r="R122" s="16"/>
      <c r="S122" s="16"/>
      <c r="T122" s="16"/>
    </row>
    <row r="123" spans="1:20" ht="16">
      <c r="A123" s="13"/>
      <c r="B123" s="13"/>
      <c r="C123" s="13"/>
      <c r="D123" s="13"/>
      <c r="E123" s="13"/>
      <c r="F123" s="41"/>
      <c r="G123" s="13"/>
      <c r="H123" s="16"/>
      <c r="I123" s="16"/>
      <c r="J123" s="13"/>
      <c r="K123" s="13"/>
      <c r="L123" s="13"/>
      <c r="M123" s="16"/>
      <c r="N123" s="16"/>
      <c r="O123" s="16"/>
      <c r="P123" s="16"/>
      <c r="Q123" s="16"/>
      <c r="R123" s="16"/>
      <c r="S123" s="16"/>
      <c r="T123" s="16"/>
    </row>
    <row r="124" spans="1:20" ht="16">
      <c r="A124" s="13"/>
      <c r="B124" s="13"/>
      <c r="C124" s="13"/>
      <c r="D124" s="13"/>
      <c r="E124" s="13"/>
      <c r="F124" s="41"/>
      <c r="G124" s="13"/>
      <c r="H124" s="16"/>
      <c r="I124" s="16"/>
      <c r="J124" s="13"/>
      <c r="K124" s="13"/>
      <c r="L124" s="13"/>
      <c r="M124" s="16"/>
      <c r="N124" s="16"/>
      <c r="O124" s="16"/>
      <c r="P124" s="16"/>
      <c r="Q124" s="16"/>
      <c r="R124" s="16"/>
      <c r="S124" s="16"/>
      <c r="T124" s="16"/>
    </row>
    <row r="125" spans="1:20" ht="16">
      <c r="A125" s="13"/>
      <c r="B125" s="13"/>
      <c r="C125" s="13"/>
      <c r="D125" s="13"/>
      <c r="E125" s="13"/>
      <c r="F125" s="41"/>
      <c r="G125" s="13"/>
      <c r="H125" s="16"/>
      <c r="I125" s="16"/>
      <c r="J125" s="13"/>
      <c r="K125" s="13"/>
      <c r="L125" s="13"/>
      <c r="M125" s="16"/>
      <c r="N125" s="16"/>
      <c r="O125" s="16"/>
      <c r="P125" s="16"/>
      <c r="Q125" s="16"/>
      <c r="R125" s="16"/>
      <c r="S125" s="16"/>
      <c r="T125" s="16"/>
    </row>
    <row r="126" spans="1:20" ht="16">
      <c r="A126" s="13"/>
      <c r="B126" s="13"/>
      <c r="C126" s="13"/>
      <c r="D126" s="13"/>
      <c r="E126" s="13"/>
      <c r="F126" s="41"/>
      <c r="G126" s="13"/>
      <c r="H126" s="16"/>
      <c r="I126" s="16"/>
      <c r="J126" s="13"/>
      <c r="K126" s="13"/>
      <c r="L126" s="13"/>
      <c r="M126" s="16"/>
      <c r="N126" s="16"/>
      <c r="O126" s="16"/>
      <c r="P126" s="16"/>
      <c r="Q126" s="16"/>
      <c r="R126" s="16"/>
      <c r="S126" s="16"/>
      <c r="T126" s="16"/>
    </row>
    <row r="127" spans="1:20" ht="16">
      <c r="A127" s="13"/>
      <c r="B127" s="13"/>
      <c r="C127" s="13"/>
      <c r="D127" s="13"/>
      <c r="E127" s="13"/>
      <c r="F127" s="41"/>
      <c r="G127" s="13"/>
      <c r="H127" s="16"/>
      <c r="I127" s="16"/>
      <c r="J127" s="13"/>
      <c r="K127" s="13"/>
      <c r="L127" s="13"/>
      <c r="M127" s="16"/>
      <c r="N127" s="16"/>
      <c r="O127" s="16"/>
      <c r="P127" s="16"/>
      <c r="Q127" s="16"/>
      <c r="R127" s="16"/>
      <c r="S127" s="16"/>
      <c r="T127" s="16"/>
    </row>
    <row r="128" spans="1:20" ht="16">
      <c r="A128" s="13"/>
      <c r="B128" s="13"/>
      <c r="C128" s="13"/>
      <c r="D128" s="13"/>
      <c r="E128" s="13"/>
      <c r="F128" s="41"/>
      <c r="G128" s="13"/>
      <c r="H128" s="16"/>
      <c r="I128" s="16"/>
      <c r="J128" s="13"/>
      <c r="K128" s="13"/>
      <c r="L128" s="13"/>
      <c r="M128" s="16"/>
      <c r="N128" s="16"/>
      <c r="O128" s="16"/>
      <c r="P128" s="16"/>
      <c r="Q128" s="16"/>
      <c r="R128" s="16"/>
      <c r="S128" s="16"/>
      <c r="T128" s="16"/>
    </row>
    <row r="129" spans="1:20" ht="16">
      <c r="A129" s="13"/>
      <c r="B129" s="13"/>
      <c r="C129" s="13"/>
      <c r="D129" s="13"/>
      <c r="E129" s="13"/>
      <c r="F129" s="41"/>
      <c r="G129" s="13"/>
      <c r="H129" s="16"/>
      <c r="I129" s="16"/>
      <c r="J129" s="13"/>
      <c r="K129" s="13"/>
      <c r="L129" s="13"/>
      <c r="M129" s="16"/>
      <c r="N129" s="16"/>
      <c r="O129" s="16"/>
      <c r="P129" s="16"/>
      <c r="Q129" s="16"/>
      <c r="R129" s="16"/>
      <c r="S129" s="16"/>
      <c r="T129" s="16"/>
    </row>
    <row r="130" spans="1:20" ht="16">
      <c r="A130" s="13"/>
      <c r="B130" s="13"/>
      <c r="C130" s="13"/>
      <c r="D130" s="13"/>
      <c r="E130" s="13"/>
      <c r="F130" s="41"/>
      <c r="G130" s="13"/>
      <c r="H130" s="16"/>
      <c r="I130" s="16"/>
      <c r="J130" s="13"/>
      <c r="K130" s="13"/>
      <c r="L130" s="13"/>
      <c r="M130" s="16"/>
      <c r="N130" s="16"/>
      <c r="O130" s="16"/>
      <c r="P130" s="16"/>
      <c r="Q130" s="16"/>
      <c r="R130" s="16"/>
      <c r="S130" s="16"/>
      <c r="T130" s="16"/>
    </row>
    <row r="131" spans="1:20" ht="16">
      <c r="A131" s="13"/>
      <c r="B131" s="13"/>
      <c r="C131" s="13"/>
      <c r="D131" s="13"/>
      <c r="E131" s="13"/>
      <c r="F131" s="41"/>
      <c r="G131" s="13"/>
      <c r="H131" s="16"/>
      <c r="I131" s="16"/>
      <c r="J131" s="13"/>
      <c r="K131" s="13"/>
      <c r="L131" s="13"/>
      <c r="M131" s="16"/>
      <c r="N131" s="16"/>
      <c r="O131" s="16"/>
      <c r="P131" s="16"/>
      <c r="Q131" s="16"/>
      <c r="R131" s="16"/>
      <c r="S131" s="16"/>
      <c r="T131" s="16"/>
    </row>
    <row r="132" spans="1:20" ht="16">
      <c r="A132" s="13"/>
      <c r="B132" s="13"/>
      <c r="C132" s="13"/>
      <c r="D132" s="13"/>
      <c r="E132" s="13"/>
      <c r="F132" s="41"/>
      <c r="G132" s="13"/>
      <c r="H132" s="16"/>
      <c r="I132" s="16"/>
      <c r="J132" s="13"/>
      <c r="K132" s="13"/>
      <c r="L132" s="13"/>
      <c r="M132" s="16"/>
      <c r="N132" s="16"/>
      <c r="O132" s="16"/>
      <c r="P132" s="16"/>
      <c r="Q132" s="16"/>
      <c r="R132" s="16"/>
      <c r="S132" s="16"/>
      <c r="T132" s="16"/>
    </row>
    <row r="133" spans="1:20" ht="16">
      <c r="A133" s="13"/>
      <c r="B133" s="13"/>
      <c r="C133" s="13"/>
      <c r="D133" s="13"/>
      <c r="E133" s="13"/>
      <c r="F133" s="41"/>
      <c r="G133" s="13"/>
      <c r="H133" s="16"/>
      <c r="I133" s="16"/>
      <c r="J133" s="13"/>
      <c r="K133" s="13"/>
      <c r="L133" s="13"/>
      <c r="M133" s="16"/>
      <c r="N133" s="16"/>
      <c r="O133" s="16"/>
      <c r="P133" s="16"/>
      <c r="Q133" s="16"/>
      <c r="R133" s="16"/>
      <c r="S133" s="16"/>
      <c r="T133" s="16"/>
    </row>
    <row r="134" spans="1:20" ht="16">
      <c r="A134" s="13"/>
      <c r="B134" s="13"/>
      <c r="C134" s="13"/>
      <c r="D134" s="13"/>
      <c r="E134" s="13"/>
      <c r="F134" s="41"/>
      <c r="G134" s="13"/>
      <c r="H134" s="16"/>
      <c r="I134" s="16"/>
      <c r="J134" s="13"/>
      <c r="K134" s="13"/>
      <c r="L134" s="13"/>
      <c r="M134" s="16"/>
      <c r="N134" s="16"/>
      <c r="O134" s="16"/>
      <c r="P134" s="16"/>
      <c r="Q134" s="16"/>
      <c r="R134" s="16"/>
      <c r="S134" s="16"/>
      <c r="T134" s="16"/>
    </row>
    <row r="135" spans="1:20" ht="16">
      <c r="A135" s="13"/>
      <c r="B135" s="13"/>
      <c r="C135" s="13"/>
      <c r="D135" s="13"/>
      <c r="E135" s="13"/>
      <c r="F135" s="41"/>
      <c r="G135" s="13"/>
      <c r="H135" s="16"/>
      <c r="I135" s="16"/>
      <c r="J135" s="13"/>
      <c r="K135" s="13"/>
      <c r="L135" s="13"/>
      <c r="M135" s="16"/>
      <c r="N135" s="16"/>
      <c r="O135" s="16"/>
      <c r="P135" s="16"/>
      <c r="Q135" s="16"/>
      <c r="R135" s="16"/>
      <c r="S135" s="16"/>
      <c r="T135" s="16"/>
    </row>
    <row r="136" spans="1:20" ht="16">
      <c r="A136" s="13"/>
      <c r="B136" s="13"/>
      <c r="C136" s="13"/>
      <c r="D136" s="13"/>
      <c r="E136" s="13"/>
      <c r="F136" s="41"/>
      <c r="G136" s="13"/>
      <c r="H136" s="16"/>
      <c r="I136" s="16"/>
      <c r="J136" s="13"/>
      <c r="K136" s="13"/>
      <c r="L136" s="13"/>
      <c r="M136" s="16"/>
      <c r="N136" s="16"/>
      <c r="O136" s="16"/>
      <c r="P136" s="16"/>
      <c r="Q136" s="16"/>
      <c r="R136" s="16"/>
      <c r="S136" s="16"/>
      <c r="T136" s="16"/>
    </row>
    <row r="137" spans="1:20" ht="16">
      <c r="A137" s="13"/>
      <c r="B137" s="13"/>
      <c r="C137" s="13"/>
      <c r="D137" s="13"/>
      <c r="E137" s="13"/>
      <c r="F137" s="41"/>
      <c r="G137" s="13"/>
      <c r="H137" s="16"/>
      <c r="I137" s="16"/>
      <c r="J137" s="13"/>
      <c r="M137" s="16"/>
      <c r="N137" s="16"/>
      <c r="O137" s="16"/>
      <c r="P137" s="16"/>
      <c r="Q137" s="16"/>
      <c r="R137" s="16"/>
      <c r="S137" s="16"/>
      <c r="T137" s="16"/>
    </row>
    <row r="138" spans="1:20" ht="16">
      <c r="A138" s="13"/>
      <c r="B138" s="13"/>
      <c r="C138" s="13"/>
      <c r="D138" s="13"/>
      <c r="E138" s="13"/>
      <c r="F138" s="41"/>
      <c r="G138" s="13"/>
      <c r="H138" s="16"/>
      <c r="I138" s="16"/>
      <c r="J138" s="13"/>
      <c r="K138" s="13"/>
      <c r="L138" s="13"/>
      <c r="M138" s="16"/>
      <c r="N138" s="16"/>
      <c r="O138" s="16"/>
      <c r="P138" s="16"/>
      <c r="Q138" s="16"/>
      <c r="R138" s="16"/>
      <c r="S138" s="16"/>
      <c r="T138" s="16"/>
    </row>
    <row r="139" spans="1:20" ht="16">
      <c r="A139" s="13"/>
      <c r="B139" s="13"/>
      <c r="C139" s="13"/>
      <c r="D139" s="13"/>
      <c r="E139" s="13"/>
      <c r="F139" s="41"/>
      <c r="G139" s="13"/>
      <c r="H139" s="16"/>
      <c r="I139" s="16"/>
      <c r="J139" s="13"/>
      <c r="K139" s="13"/>
      <c r="L139" s="13"/>
      <c r="M139" s="16"/>
      <c r="N139" s="16"/>
      <c r="O139" s="16"/>
      <c r="P139" s="16"/>
      <c r="Q139" s="16"/>
      <c r="R139" s="16"/>
      <c r="S139" s="16"/>
      <c r="T139" s="16"/>
    </row>
    <row r="140" spans="1:20" ht="16">
      <c r="A140" s="13"/>
      <c r="B140" s="13"/>
      <c r="C140" s="13"/>
      <c r="D140" s="13"/>
      <c r="E140" s="13"/>
      <c r="F140" s="41"/>
      <c r="G140" s="13"/>
      <c r="H140" s="16"/>
      <c r="I140" s="16"/>
      <c r="J140" s="13"/>
      <c r="K140" s="13"/>
      <c r="L140" s="13"/>
      <c r="M140" s="16"/>
      <c r="N140" s="16"/>
      <c r="O140" s="16"/>
      <c r="P140" s="16"/>
      <c r="Q140" s="16"/>
      <c r="R140" s="16"/>
      <c r="S140" s="16"/>
      <c r="T140" s="16"/>
    </row>
    <row r="141" spans="1:20" ht="16">
      <c r="A141" s="13"/>
      <c r="B141" s="13"/>
      <c r="C141" s="13"/>
      <c r="D141" s="13"/>
      <c r="E141" s="13"/>
      <c r="F141" s="41"/>
      <c r="G141" s="13"/>
      <c r="H141" s="16"/>
      <c r="I141" s="16"/>
      <c r="J141" s="13"/>
      <c r="K141" s="13"/>
      <c r="L141" s="13"/>
      <c r="M141" s="16"/>
      <c r="N141" s="16"/>
      <c r="O141" s="16"/>
      <c r="P141" s="16"/>
      <c r="Q141" s="16"/>
      <c r="R141" s="16"/>
      <c r="S141" s="16"/>
      <c r="T141" s="16"/>
    </row>
    <row r="142" spans="1:20" ht="16">
      <c r="A142" s="13"/>
      <c r="B142" s="13"/>
      <c r="C142" s="13"/>
      <c r="D142" s="13"/>
      <c r="E142" s="13"/>
      <c r="F142" s="41"/>
      <c r="G142" s="13"/>
      <c r="H142" s="16"/>
      <c r="I142" s="16"/>
      <c r="J142" s="13"/>
      <c r="K142" s="13"/>
      <c r="L142" s="13"/>
      <c r="M142" s="16"/>
      <c r="N142" s="16"/>
      <c r="O142" s="16"/>
      <c r="P142" s="16"/>
      <c r="Q142" s="16"/>
      <c r="R142" s="16"/>
      <c r="S142" s="16"/>
      <c r="T142" s="16"/>
    </row>
    <row r="143" spans="1:20" ht="16">
      <c r="A143" s="13"/>
      <c r="B143" s="13"/>
      <c r="C143" s="13"/>
      <c r="D143" s="13"/>
      <c r="E143" s="13"/>
      <c r="F143" s="41"/>
      <c r="G143" s="13"/>
      <c r="H143" s="16"/>
      <c r="I143" s="16"/>
      <c r="J143" s="13"/>
      <c r="K143" s="13"/>
      <c r="L143" s="13"/>
      <c r="M143" s="16"/>
      <c r="N143" s="16"/>
      <c r="O143" s="16"/>
      <c r="P143" s="16"/>
      <c r="Q143" s="16"/>
      <c r="R143" s="16"/>
      <c r="S143" s="16"/>
      <c r="T143" s="16"/>
    </row>
    <row r="144" spans="1:20" ht="16">
      <c r="A144" s="13"/>
      <c r="B144" s="13"/>
      <c r="C144" s="13"/>
      <c r="D144" s="13"/>
      <c r="E144" s="13"/>
      <c r="F144" s="41"/>
      <c r="G144" s="13"/>
      <c r="H144" s="16"/>
      <c r="I144" s="16"/>
      <c r="J144" s="13"/>
      <c r="K144" s="13"/>
      <c r="L144" s="13"/>
      <c r="M144" s="16"/>
      <c r="N144" s="16"/>
      <c r="O144" s="16"/>
      <c r="P144" s="16"/>
      <c r="Q144" s="16"/>
      <c r="R144" s="16"/>
      <c r="S144" s="16"/>
      <c r="T144" s="16"/>
    </row>
    <row r="145" spans="1:20" ht="16">
      <c r="A145" s="13"/>
      <c r="B145" s="13"/>
      <c r="C145" s="13"/>
      <c r="D145" s="13"/>
      <c r="E145" s="13"/>
      <c r="F145" s="41"/>
      <c r="G145" s="13"/>
      <c r="H145" s="16"/>
      <c r="I145" s="16"/>
      <c r="J145" s="13"/>
      <c r="K145" s="13"/>
      <c r="L145" s="13"/>
      <c r="M145" s="16"/>
      <c r="N145" s="16"/>
      <c r="O145" s="16"/>
      <c r="P145" s="16"/>
      <c r="Q145" s="16"/>
      <c r="R145" s="16"/>
      <c r="S145" s="16"/>
      <c r="T145" s="16"/>
    </row>
    <row r="146" spans="1:20" ht="16">
      <c r="A146" s="13"/>
      <c r="B146" s="13"/>
      <c r="C146" s="13"/>
      <c r="D146" s="13"/>
      <c r="E146" s="13"/>
      <c r="F146" s="41"/>
      <c r="G146" s="13"/>
      <c r="H146" s="16"/>
      <c r="I146" s="16"/>
      <c r="J146" s="13"/>
      <c r="K146" s="13"/>
      <c r="L146" s="13"/>
      <c r="M146" s="16"/>
      <c r="N146" s="16"/>
      <c r="O146" s="16"/>
      <c r="P146" s="16"/>
      <c r="Q146" s="16"/>
      <c r="R146" s="16"/>
      <c r="S146" s="16"/>
      <c r="T146" s="16"/>
    </row>
    <row r="147" spans="1:20" ht="16">
      <c r="A147" s="13"/>
      <c r="B147" s="13"/>
      <c r="C147" s="13"/>
      <c r="D147" s="13"/>
      <c r="E147" s="13"/>
      <c r="F147" s="41"/>
      <c r="G147" s="13"/>
      <c r="H147" s="16"/>
      <c r="I147" s="16"/>
      <c r="J147" s="13"/>
      <c r="K147" s="13"/>
      <c r="L147" s="13"/>
      <c r="M147" s="16"/>
      <c r="N147" s="16"/>
      <c r="O147" s="16"/>
      <c r="P147" s="16"/>
      <c r="Q147" s="16"/>
      <c r="R147" s="16"/>
      <c r="S147" s="16"/>
      <c r="T147" s="16"/>
    </row>
    <row r="148" spans="1:20" ht="16">
      <c r="A148" s="13"/>
      <c r="B148" s="13"/>
      <c r="C148" s="13"/>
      <c r="D148" s="13"/>
      <c r="E148" s="13"/>
      <c r="F148" s="41"/>
      <c r="G148" s="13"/>
      <c r="H148" s="16"/>
      <c r="I148" s="16"/>
      <c r="J148" s="13"/>
      <c r="K148" s="13"/>
      <c r="L148" s="13"/>
      <c r="M148" s="16"/>
      <c r="N148" s="16"/>
      <c r="O148" s="16"/>
      <c r="P148" s="16"/>
      <c r="Q148" s="16"/>
      <c r="R148" s="16"/>
      <c r="S148" s="16"/>
      <c r="T148" s="16"/>
    </row>
    <row r="149" spans="1:20" ht="16">
      <c r="A149" s="13"/>
      <c r="B149" s="13"/>
      <c r="C149" s="13"/>
      <c r="D149" s="13"/>
      <c r="E149" s="13"/>
      <c r="F149" s="41"/>
      <c r="G149" s="13"/>
      <c r="H149" s="16"/>
      <c r="I149" s="16"/>
      <c r="J149" s="13"/>
      <c r="K149" s="13"/>
      <c r="L149" s="13"/>
      <c r="M149" s="16"/>
      <c r="N149" s="16"/>
      <c r="O149" s="16"/>
      <c r="P149" s="16"/>
      <c r="Q149" s="16"/>
      <c r="R149" s="16"/>
      <c r="S149" s="16"/>
      <c r="T149" s="16"/>
    </row>
    <row r="150" spans="1:20" ht="16">
      <c r="A150" s="13"/>
      <c r="B150" s="13"/>
      <c r="C150" s="13"/>
      <c r="D150" s="13"/>
      <c r="E150" s="13"/>
      <c r="F150" s="41"/>
      <c r="G150" s="13"/>
      <c r="H150" s="16"/>
      <c r="I150" s="16"/>
      <c r="J150" s="13"/>
      <c r="K150" s="13"/>
      <c r="L150" s="13"/>
      <c r="M150" s="16"/>
      <c r="N150" s="16"/>
      <c r="O150" s="16"/>
      <c r="P150" s="16"/>
      <c r="Q150" s="16"/>
      <c r="R150" s="16"/>
      <c r="S150" s="16"/>
      <c r="T150" s="16"/>
    </row>
    <row r="151" spans="1:20" ht="16">
      <c r="A151" s="13"/>
      <c r="B151" s="13"/>
      <c r="C151" s="13"/>
      <c r="D151" s="13"/>
      <c r="E151" s="13"/>
      <c r="F151" s="41"/>
      <c r="G151" s="13"/>
      <c r="H151" s="16"/>
      <c r="I151" s="16"/>
      <c r="J151" s="13"/>
      <c r="K151" s="13"/>
      <c r="L151" s="13"/>
      <c r="M151" s="16"/>
      <c r="N151" s="16"/>
      <c r="O151" s="16"/>
      <c r="P151" s="16"/>
      <c r="Q151" s="16"/>
      <c r="R151" s="16"/>
      <c r="S151" s="16"/>
      <c r="T151" s="16"/>
    </row>
    <row r="152" spans="1:20" ht="16">
      <c r="A152" s="13"/>
      <c r="B152" s="13"/>
      <c r="C152" s="13"/>
      <c r="D152" s="13"/>
      <c r="E152" s="13"/>
      <c r="F152" s="41"/>
      <c r="G152" s="13"/>
      <c r="H152" s="16"/>
      <c r="I152" s="16"/>
      <c r="J152" s="13"/>
      <c r="K152" s="13"/>
      <c r="L152" s="13"/>
      <c r="M152" s="16"/>
      <c r="N152" s="16"/>
      <c r="O152" s="16"/>
      <c r="P152" s="16"/>
      <c r="Q152" s="16"/>
      <c r="R152" s="16"/>
      <c r="S152" s="16"/>
      <c r="T152" s="16"/>
    </row>
    <row r="153" spans="1:20" ht="16">
      <c r="A153" s="13"/>
      <c r="B153" s="13"/>
      <c r="C153" s="13"/>
      <c r="D153" s="13"/>
      <c r="E153" s="11"/>
      <c r="F153" s="42"/>
      <c r="G153" s="13"/>
      <c r="H153" s="16"/>
      <c r="I153" s="16"/>
      <c r="J153" s="13"/>
      <c r="K153" s="13"/>
      <c r="L153" s="13"/>
      <c r="M153" s="16"/>
      <c r="N153" s="16"/>
      <c r="O153" s="16"/>
      <c r="P153" s="16"/>
      <c r="Q153" s="16"/>
      <c r="R153" s="16"/>
      <c r="S153" s="16"/>
      <c r="T153" s="16"/>
    </row>
    <row r="154" spans="1:20" ht="16">
      <c r="A154" s="13"/>
      <c r="B154" s="13"/>
      <c r="C154" s="13"/>
      <c r="D154" s="13"/>
      <c r="E154" s="11"/>
      <c r="F154" s="42"/>
      <c r="G154" s="13"/>
      <c r="H154" s="16"/>
      <c r="I154" s="16"/>
      <c r="J154" s="13"/>
      <c r="K154" s="13"/>
      <c r="L154" s="13"/>
      <c r="M154" s="16"/>
      <c r="N154" s="16"/>
      <c r="O154" s="16"/>
      <c r="P154" s="16"/>
      <c r="Q154" s="16"/>
      <c r="R154" s="16"/>
      <c r="S154" s="16"/>
      <c r="T154" s="16"/>
    </row>
    <row r="155" spans="1:20" ht="16">
      <c r="A155" s="13"/>
      <c r="B155" s="13"/>
      <c r="C155" s="13"/>
      <c r="D155" s="13"/>
      <c r="E155" s="11"/>
      <c r="F155" s="42"/>
      <c r="G155" s="13"/>
      <c r="H155" s="16"/>
      <c r="I155" s="16"/>
      <c r="J155" s="13"/>
      <c r="K155" s="13"/>
      <c r="L155" s="13"/>
      <c r="M155" s="16"/>
      <c r="N155" s="16"/>
      <c r="O155" s="16"/>
      <c r="P155" s="16"/>
      <c r="Q155" s="16"/>
      <c r="R155" s="16"/>
      <c r="S155" s="16"/>
      <c r="T155" s="16"/>
    </row>
    <row r="156" spans="1:20" ht="16">
      <c r="A156" s="13"/>
      <c r="B156" s="13"/>
      <c r="C156" s="13"/>
      <c r="D156" s="13"/>
      <c r="E156" s="11"/>
      <c r="F156" s="42"/>
      <c r="G156" s="13"/>
      <c r="H156" s="16"/>
      <c r="I156" s="16"/>
      <c r="J156" s="13"/>
      <c r="K156" s="13"/>
      <c r="L156" s="13"/>
      <c r="M156" s="16"/>
      <c r="N156" s="16"/>
      <c r="O156" s="16"/>
      <c r="P156" s="16"/>
      <c r="Q156" s="16"/>
      <c r="R156" s="16"/>
      <c r="S156" s="16"/>
      <c r="T156" s="16"/>
    </row>
    <row r="157" spans="1:20" ht="16">
      <c r="A157" s="13"/>
      <c r="B157" s="13"/>
      <c r="C157" s="13"/>
      <c r="D157" s="13"/>
      <c r="E157" s="11"/>
      <c r="F157" s="42"/>
      <c r="G157" s="13"/>
      <c r="H157" s="16"/>
      <c r="I157" s="16"/>
      <c r="J157" s="13"/>
      <c r="K157" s="13"/>
      <c r="L157" s="13"/>
      <c r="M157" s="16"/>
      <c r="N157" s="16"/>
      <c r="O157" s="16"/>
      <c r="P157" s="16"/>
      <c r="Q157" s="16"/>
      <c r="R157" s="16"/>
      <c r="S157" s="16"/>
      <c r="T157" s="16"/>
    </row>
    <row r="158" spans="1:20" ht="16">
      <c r="A158" s="13"/>
      <c r="B158" s="13"/>
      <c r="C158" s="13"/>
      <c r="D158" s="13"/>
      <c r="E158" s="11"/>
      <c r="F158" s="42"/>
      <c r="G158" s="13"/>
      <c r="H158" s="16"/>
      <c r="I158" s="16"/>
      <c r="J158" s="13"/>
      <c r="K158" s="13"/>
      <c r="L158" s="13"/>
      <c r="M158" s="16"/>
      <c r="N158" s="16"/>
      <c r="O158" s="16"/>
      <c r="P158" s="16"/>
      <c r="Q158" s="16"/>
      <c r="R158" s="16"/>
      <c r="S158" s="16"/>
      <c r="T158" s="16"/>
    </row>
    <row r="159" spans="1:20" ht="16">
      <c r="A159" s="13"/>
      <c r="B159" s="13"/>
      <c r="C159" s="13"/>
      <c r="D159" s="13"/>
      <c r="E159" s="11"/>
      <c r="F159" s="42"/>
      <c r="G159" s="13"/>
      <c r="H159" s="16"/>
      <c r="I159" s="16"/>
      <c r="J159" s="13"/>
      <c r="K159" s="13"/>
      <c r="L159" s="13"/>
      <c r="M159" s="16"/>
      <c r="N159" s="16"/>
      <c r="O159" s="16"/>
      <c r="P159" s="16"/>
      <c r="Q159" s="16"/>
      <c r="R159" s="16"/>
      <c r="S159" s="16"/>
      <c r="T159" s="16"/>
    </row>
    <row r="160" spans="1:20" ht="16">
      <c r="A160" s="13"/>
      <c r="B160" s="13"/>
      <c r="C160" s="13"/>
      <c r="D160" s="13"/>
      <c r="E160" s="11"/>
      <c r="F160" s="42"/>
      <c r="G160" s="13"/>
      <c r="H160" s="16"/>
      <c r="I160" s="16"/>
      <c r="J160" s="13"/>
      <c r="K160" s="13"/>
      <c r="L160" s="13"/>
      <c r="M160" s="16"/>
      <c r="N160" s="16"/>
      <c r="O160" s="16"/>
      <c r="P160" s="16"/>
      <c r="Q160" s="16"/>
      <c r="R160" s="16"/>
      <c r="S160" s="16"/>
      <c r="T160" s="16"/>
    </row>
    <row r="161" spans="1:20" ht="16">
      <c r="A161" s="13"/>
      <c r="B161" s="13"/>
      <c r="C161" s="13"/>
      <c r="D161" s="13"/>
      <c r="E161" s="11"/>
      <c r="F161" s="42"/>
      <c r="G161" s="13"/>
      <c r="H161" s="16"/>
      <c r="I161" s="16"/>
      <c r="J161" s="13"/>
      <c r="K161" s="13"/>
      <c r="L161" s="13"/>
      <c r="M161" s="16"/>
      <c r="N161" s="16"/>
      <c r="O161" s="16"/>
      <c r="P161" s="16"/>
      <c r="Q161" s="16"/>
      <c r="R161" s="16"/>
      <c r="S161" s="16"/>
      <c r="T161" s="16"/>
    </row>
    <row r="162" spans="1:20" ht="16">
      <c r="A162" s="13"/>
      <c r="B162" s="13"/>
      <c r="C162" s="13"/>
      <c r="D162" s="13"/>
      <c r="E162" s="11"/>
      <c r="F162" s="42"/>
      <c r="G162" s="13"/>
      <c r="H162" s="16"/>
      <c r="I162" s="16"/>
      <c r="J162" s="13"/>
      <c r="K162" s="13"/>
      <c r="L162" s="13"/>
      <c r="M162" s="16"/>
      <c r="N162" s="16"/>
      <c r="O162" s="16"/>
      <c r="P162" s="16"/>
      <c r="Q162" s="16"/>
      <c r="R162" s="16"/>
      <c r="S162" s="16"/>
      <c r="T162" s="16"/>
    </row>
    <row r="163" spans="1:20" ht="16">
      <c r="A163" s="13"/>
      <c r="B163" s="13"/>
      <c r="C163" s="13"/>
      <c r="D163" s="13"/>
      <c r="E163" s="11"/>
      <c r="F163" s="42"/>
      <c r="G163" s="13"/>
      <c r="H163" s="16"/>
      <c r="I163" s="16"/>
      <c r="J163" s="13"/>
      <c r="K163" s="13"/>
      <c r="L163" s="13"/>
      <c r="M163" s="16"/>
      <c r="N163" s="16"/>
      <c r="O163" s="16"/>
      <c r="P163" s="16"/>
      <c r="Q163" s="16"/>
      <c r="R163" s="16"/>
      <c r="S163" s="16"/>
      <c r="T163" s="16"/>
    </row>
    <row r="164" spans="1:20" ht="16">
      <c r="A164" s="13"/>
      <c r="B164" s="13"/>
      <c r="C164" s="13"/>
      <c r="D164" s="13"/>
      <c r="E164" s="11"/>
      <c r="F164" s="42"/>
      <c r="G164" s="13"/>
      <c r="H164" s="16"/>
      <c r="I164" s="16"/>
      <c r="J164" s="13"/>
      <c r="K164" s="13"/>
      <c r="L164" s="13"/>
      <c r="M164" s="16"/>
      <c r="N164" s="16"/>
      <c r="O164" s="16"/>
      <c r="P164" s="16"/>
      <c r="Q164" s="16"/>
      <c r="R164" s="16"/>
      <c r="S164" s="16"/>
      <c r="T164" s="16"/>
    </row>
    <row r="165" spans="1:20" ht="16">
      <c r="A165" s="13"/>
      <c r="B165" s="13"/>
      <c r="C165" s="13"/>
      <c r="D165" s="13"/>
      <c r="E165" s="11"/>
      <c r="F165" s="42"/>
      <c r="G165" s="13"/>
      <c r="H165" s="16"/>
      <c r="I165" s="16"/>
      <c r="J165" s="13"/>
      <c r="K165" s="13"/>
      <c r="L165" s="13"/>
      <c r="M165" s="16"/>
      <c r="N165" s="16"/>
      <c r="O165" s="16"/>
      <c r="P165" s="16"/>
      <c r="Q165" s="16"/>
      <c r="R165" s="16"/>
      <c r="S165" s="16"/>
      <c r="T165" s="16"/>
    </row>
    <row r="166" spans="1:20" ht="16">
      <c r="A166" s="13"/>
      <c r="B166" s="13"/>
      <c r="C166" s="13"/>
      <c r="D166" s="13"/>
      <c r="E166" s="11"/>
      <c r="F166" s="42"/>
      <c r="G166" s="13"/>
      <c r="H166" s="16"/>
      <c r="I166" s="16"/>
      <c r="J166" s="13"/>
      <c r="K166" s="13"/>
      <c r="L166" s="13"/>
      <c r="M166" s="16"/>
      <c r="N166" s="16"/>
      <c r="O166" s="16"/>
      <c r="P166" s="16"/>
      <c r="Q166" s="16"/>
      <c r="R166" s="16"/>
      <c r="S166" s="16"/>
      <c r="T166" s="16"/>
    </row>
    <row r="167" spans="1:20" ht="16">
      <c r="A167" s="13"/>
      <c r="B167" s="13"/>
      <c r="C167" s="13"/>
      <c r="D167" s="13"/>
      <c r="E167" s="11"/>
      <c r="F167" s="42"/>
      <c r="G167" s="13"/>
      <c r="H167" s="16"/>
      <c r="I167" s="16"/>
      <c r="J167" s="13"/>
      <c r="K167" s="13"/>
      <c r="L167" s="13"/>
      <c r="M167" s="16"/>
      <c r="N167" s="16"/>
      <c r="O167" s="16"/>
      <c r="P167" s="16"/>
      <c r="Q167" s="16"/>
      <c r="R167" s="16"/>
      <c r="S167" s="16"/>
      <c r="T167" s="16"/>
    </row>
    <row r="168" spans="1:20" ht="16">
      <c r="A168" s="13"/>
      <c r="B168" s="13"/>
      <c r="C168" s="13"/>
      <c r="D168" s="13"/>
      <c r="E168" s="11"/>
      <c r="F168" s="42"/>
      <c r="G168" s="13"/>
      <c r="H168" s="16"/>
      <c r="I168" s="16"/>
      <c r="J168" s="13"/>
      <c r="K168" s="13"/>
      <c r="L168" s="13"/>
      <c r="M168" s="16"/>
      <c r="N168" s="16"/>
      <c r="O168" s="16"/>
      <c r="P168" s="16"/>
      <c r="Q168" s="16"/>
      <c r="R168" s="16"/>
      <c r="S168" s="16"/>
      <c r="T168" s="16"/>
    </row>
    <row r="169" spans="1:20" ht="16">
      <c r="A169" s="13"/>
      <c r="B169" s="13"/>
      <c r="C169" s="13"/>
      <c r="D169" s="13"/>
      <c r="E169" s="11"/>
      <c r="F169" s="42"/>
      <c r="G169" s="13"/>
      <c r="H169" s="16"/>
      <c r="I169" s="16"/>
      <c r="J169" s="13"/>
      <c r="K169" s="13"/>
      <c r="L169" s="13"/>
      <c r="M169" s="16"/>
      <c r="N169" s="16"/>
      <c r="O169" s="16"/>
      <c r="P169" s="16"/>
      <c r="Q169" s="16"/>
      <c r="R169" s="16"/>
      <c r="S169" s="16"/>
      <c r="T169" s="16"/>
    </row>
    <row r="170" spans="1:20" ht="16">
      <c r="A170" s="13"/>
      <c r="B170" s="13"/>
      <c r="C170" s="13"/>
      <c r="D170" s="13"/>
      <c r="E170" s="11"/>
      <c r="F170" s="42"/>
      <c r="G170" s="13"/>
      <c r="H170" s="16"/>
      <c r="I170" s="16"/>
      <c r="J170" s="13"/>
      <c r="K170" s="13"/>
      <c r="L170" s="13"/>
      <c r="M170" s="16"/>
      <c r="N170" s="16"/>
      <c r="O170" s="16"/>
      <c r="P170" s="16"/>
      <c r="Q170" s="16"/>
      <c r="R170" s="16"/>
      <c r="S170" s="16"/>
      <c r="T170" s="16"/>
    </row>
    <row r="171" spans="1:20" ht="16">
      <c r="A171" s="13"/>
      <c r="B171" s="13"/>
      <c r="C171" s="13"/>
      <c r="D171" s="13"/>
      <c r="E171" s="11"/>
      <c r="F171" s="42"/>
      <c r="G171" s="13"/>
      <c r="H171" s="16"/>
      <c r="I171" s="16"/>
      <c r="J171" s="13"/>
      <c r="K171" s="13"/>
      <c r="L171" s="13"/>
      <c r="M171" s="16"/>
      <c r="N171" s="16"/>
      <c r="O171" s="16"/>
      <c r="P171" s="16"/>
      <c r="Q171" s="16"/>
      <c r="R171" s="16"/>
      <c r="S171" s="16"/>
      <c r="T171" s="16"/>
    </row>
    <row r="172" spans="1:20" ht="16">
      <c r="A172" s="13"/>
      <c r="B172" s="13"/>
      <c r="C172" s="13"/>
      <c r="D172" s="13"/>
      <c r="E172" s="11"/>
      <c r="F172" s="42"/>
      <c r="G172" s="13"/>
      <c r="H172" s="16"/>
      <c r="I172" s="16"/>
      <c r="J172" s="13"/>
      <c r="K172" s="13"/>
      <c r="L172" s="13"/>
      <c r="M172" s="16"/>
      <c r="N172" s="16"/>
      <c r="O172" s="16"/>
      <c r="P172" s="16"/>
      <c r="Q172" s="16"/>
      <c r="R172" s="16"/>
      <c r="S172" s="16"/>
      <c r="T172" s="16"/>
    </row>
    <row r="173" spans="1:20" ht="16">
      <c r="A173" s="13"/>
      <c r="B173" s="13"/>
      <c r="C173" s="13"/>
      <c r="D173" s="13"/>
      <c r="E173" s="11"/>
      <c r="F173" s="42"/>
      <c r="G173" s="13"/>
      <c r="H173" s="16"/>
      <c r="I173" s="16"/>
      <c r="J173" s="13"/>
      <c r="K173" s="13"/>
      <c r="L173" s="13"/>
      <c r="M173" s="16"/>
      <c r="N173" s="16"/>
      <c r="O173" s="16"/>
      <c r="P173" s="16"/>
      <c r="Q173" s="16"/>
      <c r="R173" s="16"/>
      <c r="S173" s="16"/>
      <c r="T173" s="16"/>
    </row>
    <row r="174" spans="1:20" ht="16">
      <c r="A174" s="13"/>
      <c r="B174" s="13"/>
      <c r="C174" s="13"/>
      <c r="D174" s="13"/>
      <c r="E174" s="11"/>
      <c r="F174" s="42"/>
      <c r="G174" s="13"/>
      <c r="H174" s="16"/>
      <c r="I174" s="16"/>
      <c r="J174" s="13"/>
      <c r="K174" s="13"/>
      <c r="L174" s="13"/>
      <c r="M174" s="16"/>
      <c r="N174" s="16"/>
      <c r="O174" s="16"/>
      <c r="P174" s="16"/>
      <c r="Q174" s="16"/>
      <c r="R174" s="16"/>
      <c r="S174" s="16"/>
      <c r="T174" s="16"/>
    </row>
    <row r="175" spans="1:20" ht="16">
      <c r="A175" s="13"/>
      <c r="B175" s="13"/>
      <c r="C175" s="13"/>
      <c r="D175" s="13"/>
      <c r="E175" s="11"/>
      <c r="F175" s="42"/>
      <c r="G175" s="13"/>
      <c r="H175" s="16"/>
      <c r="I175" s="16"/>
      <c r="J175" s="13"/>
      <c r="K175" s="13"/>
      <c r="L175" s="13"/>
      <c r="M175" s="16"/>
      <c r="N175" s="16"/>
      <c r="O175" s="16"/>
      <c r="P175" s="16"/>
      <c r="Q175" s="16"/>
      <c r="R175" s="16"/>
      <c r="S175" s="16"/>
      <c r="T175" s="16"/>
    </row>
    <row r="176" spans="1:20" ht="17">
      <c r="A176" s="13"/>
      <c r="B176" s="13"/>
      <c r="C176" s="13"/>
      <c r="D176" s="13"/>
      <c r="E176" s="13"/>
      <c r="F176" s="41"/>
      <c r="G176" s="13"/>
      <c r="H176" s="16"/>
      <c r="I176" s="16"/>
      <c r="J176" s="13"/>
      <c r="K176" s="13"/>
      <c r="L176" s="13"/>
      <c r="M176" s="24"/>
      <c r="N176" s="24"/>
      <c r="O176" s="24"/>
      <c r="P176" s="24"/>
      <c r="Q176" s="24"/>
      <c r="R176" s="24"/>
      <c r="S176" s="24"/>
      <c r="T176" s="24"/>
    </row>
    <row r="177" spans="1:20" ht="16">
      <c r="A177" s="13"/>
      <c r="B177" s="13"/>
      <c r="C177" s="13"/>
      <c r="D177" s="13"/>
      <c r="E177" s="11"/>
      <c r="F177" s="42"/>
      <c r="G177" s="13"/>
      <c r="H177" s="16"/>
      <c r="I177" s="16"/>
      <c r="J177" s="13"/>
      <c r="K177" s="13"/>
      <c r="L177" s="13"/>
      <c r="M177" s="16"/>
      <c r="N177" s="16"/>
      <c r="O177" s="16"/>
      <c r="P177" s="16"/>
      <c r="Q177" s="16"/>
      <c r="R177" s="16"/>
      <c r="S177" s="16"/>
      <c r="T177" s="16"/>
    </row>
    <row r="178" spans="1:20" ht="16">
      <c r="A178" s="13"/>
      <c r="B178" s="13"/>
      <c r="C178" s="13"/>
      <c r="D178" s="13"/>
      <c r="E178" s="11"/>
      <c r="F178" s="42"/>
      <c r="G178" s="13"/>
      <c r="H178" s="16"/>
      <c r="I178" s="16"/>
      <c r="J178" s="13"/>
      <c r="K178" s="13"/>
      <c r="L178" s="13"/>
      <c r="M178" s="16"/>
      <c r="N178" s="16"/>
      <c r="O178" s="16"/>
      <c r="P178" s="16"/>
      <c r="Q178" s="16"/>
      <c r="R178" s="16"/>
      <c r="S178" s="16"/>
      <c r="T178" s="16"/>
    </row>
    <row r="179" spans="1:20" ht="17">
      <c r="A179" s="13"/>
      <c r="B179" s="13"/>
      <c r="C179" s="13"/>
      <c r="D179" s="13"/>
      <c r="E179" s="11"/>
      <c r="F179" s="42"/>
      <c r="G179" s="13"/>
      <c r="H179" s="16"/>
      <c r="I179" s="16"/>
      <c r="J179" s="13"/>
      <c r="K179" s="13"/>
      <c r="L179" s="13"/>
      <c r="M179" s="24"/>
      <c r="N179" s="24"/>
      <c r="O179" s="24"/>
      <c r="P179" s="24"/>
      <c r="Q179" s="24"/>
      <c r="R179" s="24"/>
      <c r="S179" s="24"/>
      <c r="T179" s="24"/>
    </row>
    <row r="180" spans="1:20" ht="16">
      <c r="A180" s="13"/>
      <c r="B180" s="13"/>
      <c r="C180" s="13"/>
      <c r="D180" s="13"/>
      <c r="E180" s="11"/>
      <c r="F180" s="42"/>
      <c r="G180" s="13"/>
      <c r="H180" s="16"/>
      <c r="I180" s="16"/>
      <c r="J180" s="13"/>
      <c r="K180" s="13"/>
      <c r="L180" s="13"/>
      <c r="M180" s="16"/>
      <c r="N180" s="16"/>
      <c r="O180" s="16"/>
      <c r="P180" s="16"/>
      <c r="Q180" s="16"/>
      <c r="R180" s="16"/>
      <c r="S180" s="16"/>
      <c r="T180" s="16"/>
    </row>
    <row r="181" spans="1:20" ht="16">
      <c r="A181" s="13"/>
      <c r="B181" s="13"/>
      <c r="C181" s="13"/>
      <c r="D181" s="13"/>
      <c r="E181" s="11"/>
      <c r="F181" s="42"/>
      <c r="G181" s="13"/>
      <c r="H181" s="16"/>
      <c r="I181" s="16"/>
      <c r="J181" s="13"/>
      <c r="K181" s="13"/>
      <c r="L181" s="13"/>
      <c r="M181" s="16"/>
      <c r="N181" s="16"/>
      <c r="O181" s="16"/>
      <c r="P181" s="16"/>
      <c r="Q181" s="16"/>
      <c r="R181" s="16"/>
      <c r="S181" s="16"/>
      <c r="T181" s="16"/>
    </row>
    <row r="182" spans="1:20" ht="16">
      <c r="A182" s="13"/>
      <c r="B182" s="13"/>
      <c r="C182" s="13"/>
      <c r="D182" s="13"/>
      <c r="E182" s="11"/>
      <c r="F182" s="42"/>
      <c r="G182" s="13"/>
      <c r="H182" s="16"/>
      <c r="I182" s="16"/>
      <c r="J182" s="13"/>
      <c r="K182" s="13"/>
      <c r="L182" s="13"/>
      <c r="M182" s="16"/>
      <c r="N182" s="16"/>
      <c r="O182" s="16"/>
      <c r="P182" s="16"/>
      <c r="Q182" s="16"/>
      <c r="R182" s="16"/>
      <c r="S182" s="16"/>
      <c r="T182" s="16"/>
    </row>
    <row r="183" spans="1:20" ht="16">
      <c r="A183" s="11"/>
      <c r="B183" s="11"/>
      <c r="C183" s="11"/>
      <c r="D183" s="11"/>
      <c r="E183" s="11"/>
      <c r="F183" s="42"/>
      <c r="G183" s="13"/>
      <c r="H183" s="16"/>
      <c r="I183" s="16"/>
      <c r="J183" s="13"/>
      <c r="K183" s="13"/>
      <c r="L183" s="13"/>
      <c r="M183" s="16"/>
      <c r="N183" s="16"/>
      <c r="O183" s="16"/>
      <c r="P183" s="16"/>
      <c r="Q183" s="16"/>
      <c r="R183" s="16"/>
      <c r="S183" s="16"/>
      <c r="T183" s="16"/>
    </row>
    <row r="184" spans="1:20" ht="16">
      <c r="A184" s="13"/>
      <c r="B184" s="13"/>
      <c r="C184" s="13"/>
      <c r="D184" s="13"/>
      <c r="E184" s="11"/>
      <c r="F184" s="42"/>
      <c r="G184" s="13"/>
      <c r="H184" s="16"/>
      <c r="I184" s="16"/>
      <c r="J184" s="13"/>
      <c r="K184" s="13"/>
      <c r="L184" s="13"/>
      <c r="M184" s="16"/>
      <c r="N184" s="16"/>
      <c r="O184" s="16"/>
      <c r="P184" s="16"/>
      <c r="Q184" s="16"/>
      <c r="R184" s="16"/>
      <c r="S184" s="16"/>
      <c r="T184" s="16"/>
    </row>
    <row r="185" spans="1:20" ht="16">
      <c r="A185" s="13"/>
      <c r="B185" s="13"/>
      <c r="C185" s="13"/>
      <c r="D185" s="13"/>
      <c r="E185" s="11"/>
      <c r="F185" s="42"/>
      <c r="G185" s="13"/>
      <c r="H185" s="16"/>
      <c r="I185" s="16"/>
      <c r="J185" s="13"/>
      <c r="K185" s="13"/>
      <c r="L185" s="13"/>
      <c r="M185" s="16"/>
      <c r="N185" s="16"/>
      <c r="O185" s="16"/>
      <c r="P185" s="16"/>
      <c r="Q185" s="16"/>
      <c r="R185" s="16"/>
      <c r="S185" s="16"/>
      <c r="T185" s="16"/>
    </row>
    <row r="186" spans="1:20" ht="16">
      <c r="A186" s="11"/>
      <c r="B186" s="11"/>
      <c r="C186" s="11"/>
      <c r="D186" s="11"/>
      <c r="E186" s="11"/>
      <c r="F186" s="42"/>
      <c r="G186" s="13"/>
      <c r="H186" s="16"/>
      <c r="I186" s="16"/>
      <c r="J186" s="13"/>
      <c r="K186" s="13"/>
      <c r="L186" s="13"/>
      <c r="M186" s="16"/>
      <c r="N186" s="16"/>
      <c r="O186" s="16"/>
      <c r="P186" s="16"/>
      <c r="Q186" s="16"/>
      <c r="R186" s="16"/>
      <c r="S186" s="16"/>
      <c r="T186" s="16"/>
    </row>
    <row r="187" spans="1:20" ht="16">
      <c r="A187" s="13"/>
      <c r="B187" s="13"/>
      <c r="C187" s="13"/>
      <c r="D187" s="13"/>
      <c r="E187" s="11"/>
      <c r="F187" s="42"/>
      <c r="G187" s="13"/>
      <c r="H187" s="16"/>
      <c r="I187" s="16"/>
      <c r="J187" s="13"/>
      <c r="K187" s="13"/>
      <c r="L187" s="13"/>
      <c r="M187" s="16"/>
      <c r="N187" s="16"/>
      <c r="O187" s="16"/>
      <c r="P187" s="16"/>
      <c r="Q187" s="16"/>
      <c r="R187" s="16"/>
      <c r="S187" s="16"/>
      <c r="T187" s="16"/>
    </row>
    <row r="188" spans="1:20" ht="16">
      <c r="A188" s="13"/>
      <c r="B188" s="13"/>
      <c r="C188" s="13"/>
      <c r="D188" s="13"/>
      <c r="E188" s="11"/>
      <c r="F188" s="42"/>
      <c r="G188" s="13"/>
      <c r="H188" s="16"/>
      <c r="I188" s="16"/>
      <c r="J188" s="13"/>
      <c r="K188" s="13"/>
      <c r="L188" s="13"/>
      <c r="M188" s="16"/>
      <c r="N188" s="16"/>
      <c r="O188" s="16"/>
      <c r="P188" s="16"/>
      <c r="Q188" s="16"/>
      <c r="R188" s="16"/>
      <c r="S188" s="16"/>
      <c r="T188" s="16"/>
    </row>
    <row r="189" spans="1:20" ht="17">
      <c r="A189" s="11"/>
      <c r="B189" s="11"/>
      <c r="C189" s="11"/>
      <c r="D189" s="11"/>
      <c r="E189" s="11"/>
      <c r="F189" s="42"/>
      <c r="G189" s="13"/>
      <c r="H189" s="16"/>
      <c r="I189" s="16"/>
      <c r="J189" s="13"/>
      <c r="K189" s="13"/>
      <c r="L189" s="13"/>
      <c r="M189" s="24"/>
      <c r="N189" s="24"/>
      <c r="O189" s="24"/>
      <c r="P189" s="24"/>
      <c r="Q189" s="24"/>
      <c r="R189" s="24"/>
      <c r="S189" s="24"/>
      <c r="T189" s="24"/>
    </row>
    <row r="190" spans="1:20" ht="16">
      <c r="A190" s="13"/>
      <c r="B190" s="13"/>
      <c r="C190" s="13"/>
      <c r="D190" s="13"/>
      <c r="E190" s="11"/>
      <c r="F190" s="42"/>
      <c r="G190" s="13"/>
      <c r="H190" s="16"/>
      <c r="I190" s="16"/>
      <c r="J190" s="13"/>
      <c r="K190" s="13"/>
      <c r="L190" s="13"/>
      <c r="M190" s="16"/>
      <c r="N190" s="16"/>
      <c r="O190" s="16"/>
      <c r="P190" s="16"/>
      <c r="Q190" s="16"/>
      <c r="R190" s="16"/>
      <c r="S190" s="16"/>
      <c r="T190" s="16"/>
    </row>
    <row r="191" spans="1:20" ht="16">
      <c r="A191" s="13"/>
      <c r="B191" s="13"/>
      <c r="C191" s="13"/>
      <c r="D191" s="13"/>
      <c r="E191" s="11"/>
      <c r="F191" s="42"/>
      <c r="G191" s="13"/>
      <c r="H191" s="16"/>
      <c r="I191" s="16"/>
      <c r="J191" s="13"/>
      <c r="K191" s="13"/>
      <c r="L191" s="13"/>
      <c r="M191" s="16"/>
      <c r="N191" s="16"/>
      <c r="O191" s="16"/>
      <c r="P191" s="16"/>
      <c r="Q191" s="16"/>
      <c r="R191" s="16"/>
      <c r="S191" s="16"/>
      <c r="T191" s="16"/>
    </row>
    <row r="192" spans="1:20" ht="16">
      <c r="A192" s="11"/>
      <c r="B192" s="11"/>
      <c r="C192" s="11"/>
      <c r="D192" s="11"/>
      <c r="E192" s="11"/>
      <c r="F192" s="42"/>
      <c r="G192" s="13"/>
      <c r="H192" s="16"/>
      <c r="I192" s="16"/>
      <c r="J192" s="13"/>
      <c r="K192" s="13"/>
      <c r="L192" s="13"/>
      <c r="M192" s="16"/>
      <c r="N192" s="16"/>
      <c r="O192" s="16"/>
      <c r="P192" s="16"/>
      <c r="Q192" s="16"/>
      <c r="R192" s="16"/>
      <c r="S192" s="16"/>
      <c r="T192" s="16"/>
    </row>
    <row r="193" spans="1:20" ht="16">
      <c r="A193" s="13"/>
      <c r="B193" s="13"/>
      <c r="C193" s="13"/>
      <c r="D193" s="13"/>
      <c r="E193" s="11"/>
      <c r="F193" s="42"/>
      <c r="G193" s="13"/>
      <c r="H193" s="16"/>
      <c r="I193" s="16"/>
      <c r="J193" s="13"/>
      <c r="K193" s="13"/>
      <c r="L193" s="13"/>
      <c r="M193" s="16"/>
      <c r="N193" s="16"/>
      <c r="O193" s="16"/>
      <c r="P193" s="16"/>
      <c r="Q193" s="16"/>
      <c r="R193" s="16"/>
      <c r="S193" s="16"/>
      <c r="T193" s="16"/>
    </row>
    <row r="194" spans="1:20" ht="16">
      <c r="A194" s="13"/>
      <c r="B194" s="13"/>
      <c r="C194" s="13"/>
      <c r="D194" s="13"/>
      <c r="E194" s="11"/>
      <c r="F194" s="42"/>
      <c r="G194" s="13"/>
      <c r="H194" s="16"/>
      <c r="I194" s="16"/>
      <c r="J194" s="13"/>
      <c r="K194" s="13"/>
      <c r="L194" s="13"/>
      <c r="M194" s="16"/>
      <c r="N194" s="16"/>
      <c r="O194" s="16"/>
      <c r="P194" s="16"/>
      <c r="Q194" s="16"/>
      <c r="R194" s="16"/>
      <c r="S194" s="16"/>
      <c r="T194" s="16"/>
    </row>
    <row r="195" spans="1:20" ht="16">
      <c r="A195" s="11"/>
      <c r="B195" s="11"/>
      <c r="C195" s="11"/>
      <c r="D195" s="11"/>
      <c r="E195" s="11"/>
      <c r="F195" s="42"/>
      <c r="G195" s="13"/>
      <c r="H195" s="16"/>
      <c r="I195" s="16"/>
      <c r="J195" s="13"/>
      <c r="K195" s="13"/>
      <c r="L195" s="13"/>
      <c r="M195" s="16"/>
      <c r="N195" s="16"/>
      <c r="O195" s="16"/>
      <c r="P195" s="16"/>
      <c r="Q195" s="16"/>
      <c r="R195" s="16"/>
      <c r="S195" s="16"/>
      <c r="T195" s="16"/>
    </row>
    <row r="196" spans="1:20" ht="16">
      <c r="A196" s="13"/>
      <c r="B196" s="13"/>
      <c r="C196" s="13"/>
      <c r="D196" s="13"/>
      <c r="E196" s="11"/>
      <c r="F196" s="42"/>
      <c r="G196" s="13"/>
      <c r="H196" s="16"/>
      <c r="I196" s="16"/>
      <c r="J196" s="13"/>
      <c r="K196" s="13"/>
      <c r="L196" s="13"/>
      <c r="M196" s="16"/>
      <c r="N196" s="16"/>
      <c r="O196" s="16"/>
      <c r="P196" s="16"/>
      <c r="Q196" s="16"/>
      <c r="R196" s="16"/>
      <c r="S196" s="16"/>
      <c r="T196" s="16"/>
    </row>
    <row r="197" spans="1:20" ht="16">
      <c r="A197" s="13"/>
      <c r="B197" s="13"/>
      <c r="C197" s="13"/>
      <c r="D197" s="13"/>
      <c r="E197" s="11"/>
      <c r="F197" s="42"/>
      <c r="G197" s="13"/>
      <c r="H197" s="16"/>
      <c r="I197" s="16"/>
      <c r="J197" s="13"/>
      <c r="K197" s="13"/>
      <c r="L197" s="13"/>
      <c r="M197" s="16"/>
      <c r="N197" s="16"/>
      <c r="O197" s="16"/>
      <c r="P197" s="16"/>
      <c r="Q197" s="16"/>
      <c r="R197" s="16"/>
      <c r="S197" s="16"/>
      <c r="T197" s="16"/>
    </row>
    <row r="198" spans="1:20" ht="16">
      <c r="A198" s="11"/>
      <c r="B198" s="11"/>
      <c r="C198" s="11"/>
      <c r="D198" s="11"/>
      <c r="E198" s="11"/>
      <c r="F198" s="42"/>
      <c r="G198" s="13"/>
      <c r="H198" s="16"/>
      <c r="I198" s="16"/>
      <c r="J198" s="13"/>
      <c r="K198" s="13"/>
      <c r="L198" s="13"/>
      <c r="M198" s="16"/>
      <c r="N198" s="16"/>
      <c r="O198" s="16"/>
      <c r="P198" s="16"/>
      <c r="Q198" s="16"/>
      <c r="R198" s="16"/>
      <c r="S198" s="16"/>
      <c r="T198" s="16"/>
    </row>
    <row r="199" spans="1:20" ht="16">
      <c r="A199" s="13"/>
      <c r="B199" s="13"/>
      <c r="C199" s="13"/>
      <c r="D199" s="13"/>
      <c r="E199" s="11"/>
      <c r="F199" s="42"/>
      <c r="G199" s="13"/>
      <c r="H199" s="16"/>
      <c r="I199" s="16"/>
      <c r="J199" s="13"/>
      <c r="K199" s="13"/>
      <c r="L199" s="13"/>
      <c r="M199" s="16"/>
      <c r="N199" s="16"/>
      <c r="O199" s="16"/>
      <c r="P199" s="16"/>
      <c r="Q199" s="16"/>
      <c r="R199" s="16"/>
      <c r="S199" s="16"/>
      <c r="T199" s="16"/>
    </row>
    <row r="200" spans="1:20" ht="16">
      <c r="A200" s="13"/>
      <c r="B200" s="13"/>
      <c r="C200" s="13"/>
      <c r="D200" s="13"/>
      <c r="E200" s="11"/>
      <c r="F200" s="42"/>
      <c r="G200" s="13"/>
      <c r="H200" s="16"/>
      <c r="I200" s="16"/>
      <c r="J200" s="13"/>
      <c r="K200" s="13"/>
      <c r="L200" s="13"/>
      <c r="M200" s="16"/>
      <c r="N200" s="16"/>
      <c r="O200" s="16"/>
      <c r="P200" s="16"/>
      <c r="Q200" s="16"/>
      <c r="R200" s="16"/>
      <c r="S200" s="16"/>
      <c r="T200" s="16"/>
    </row>
    <row r="201" spans="1:20" ht="16">
      <c r="A201" s="11"/>
      <c r="B201" s="11"/>
      <c r="C201" s="11"/>
      <c r="D201" s="11"/>
      <c r="E201" s="11"/>
      <c r="F201" s="42"/>
      <c r="G201" s="13"/>
      <c r="H201" s="16"/>
      <c r="I201" s="16"/>
      <c r="J201" s="13"/>
      <c r="K201" s="13"/>
      <c r="L201" s="13"/>
      <c r="M201" s="16"/>
      <c r="N201" s="16"/>
      <c r="O201" s="16"/>
      <c r="P201" s="16"/>
      <c r="Q201" s="16"/>
      <c r="R201" s="16"/>
      <c r="S201" s="16"/>
      <c r="T201" s="16"/>
    </row>
    <row r="202" spans="1:20" ht="16">
      <c r="A202" s="13"/>
      <c r="B202" s="13"/>
      <c r="C202" s="13"/>
      <c r="D202" s="13"/>
      <c r="E202" s="11"/>
      <c r="F202" s="42"/>
      <c r="G202" s="13"/>
      <c r="H202" s="16"/>
      <c r="I202" s="16"/>
      <c r="J202" s="13"/>
      <c r="K202" s="13"/>
      <c r="L202" s="13"/>
      <c r="M202" s="16"/>
      <c r="N202" s="16"/>
      <c r="O202" s="16"/>
      <c r="P202" s="16"/>
      <c r="Q202" s="16"/>
      <c r="R202" s="16"/>
      <c r="S202" s="16"/>
      <c r="T202" s="16"/>
    </row>
    <row r="203" spans="1:20" ht="16">
      <c r="A203" s="13"/>
      <c r="B203" s="13"/>
      <c r="C203" s="13"/>
      <c r="D203" s="13"/>
      <c r="E203" s="11"/>
      <c r="F203" s="42"/>
      <c r="G203" s="13"/>
      <c r="H203" s="16"/>
      <c r="I203" s="16"/>
      <c r="J203" s="13"/>
      <c r="K203" s="13"/>
      <c r="L203" s="13"/>
      <c r="M203" s="16"/>
      <c r="N203" s="16"/>
      <c r="O203" s="16"/>
      <c r="P203" s="16"/>
      <c r="Q203" s="16"/>
      <c r="R203" s="16"/>
      <c r="S203" s="16"/>
      <c r="T203" s="16"/>
    </row>
    <row r="204" spans="1:20" ht="17">
      <c r="A204" s="11"/>
      <c r="B204" s="11"/>
      <c r="C204" s="11"/>
      <c r="D204" s="11"/>
      <c r="E204" s="11"/>
      <c r="F204" s="42"/>
      <c r="G204" s="13"/>
      <c r="H204" s="16"/>
      <c r="I204" s="16"/>
      <c r="J204" s="13"/>
      <c r="K204" s="13"/>
      <c r="L204" s="13"/>
      <c r="M204" s="24"/>
      <c r="N204" s="24"/>
      <c r="O204" s="24"/>
      <c r="P204" s="24"/>
      <c r="Q204" s="24"/>
      <c r="R204" s="24"/>
      <c r="S204" s="24"/>
      <c r="T204" s="24"/>
    </row>
    <row r="205" spans="1:20" ht="16">
      <c r="A205" s="13"/>
      <c r="B205" s="13"/>
      <c r="C205" s="13"/>
      <c r="D205" s="13"/>
      <c r="E205" s="11"/>
      <c r="F205" s="42"/>
      <c r="G205" s="13"/>
      <c r="H205" s="16"/>
      <c r="I205" s="16"/>
      <c r="J205" s="13"/>
      <c r="K205" s="13"/>
      <c r="L205" s="13"/>
      <c r="M205" s="16"/>
      <c r="N205" s="16"/>
      <c r="O205" s="16"/>
      <c r="P205" s="16"/>
      <c r="Q205" s="16"/>
      <c r="R205" s="16"/>
      <c r="S205" s="16"/>
      <c r="T205" s="16"/>
    </row>
    <row r="206" spans="1:20" ht="16">
      <c r="A206" s="13"/>
      <c r="B206" s="13"/>
      <c r="C206" s="13"/>
      <c r="D206" s="13"/>
      <c r="E206" s="11"/>
      <c r="F206" s="42"/>
      <c r="G206" s="13"/>
      <c r="H206" s="16"/>
      <c r="I206" s="16"/>
      <c r="J206" s="13"/>
      <c r="K206" s="13"/>
      <c r="L206" s="13"/>
      <c r="M206" s="16"/>
      <c r="N206" s="16"/>
      <c r="O206" s="16"/>
      <c r="P206" s="16"/>
      <c r="Q206" s="16"/>
      <c r="R206" s="16"/>
      <c r="S206" s="16"/>
      <c r="T206" s="16"/>
    </row>
    <row r="207" spans="1:20" ht="16">
      <c r="A207" s="11"/>
      <c r="B207" s="11"/>
      <c r="C207" s="11"/>
      <c r="D207" s="11"/>
      <c r="E207" s="11"/>
      <c r="F207" s="42"/>
      <c r="G207" s="13"/>
      <c r="H207" s="16"/>
      <c r="I207" s="16"/>
      <c r="J207" s="13"/>
      <c r="K207" s="13"/>
      <c r="L207" s="13"/>
      <c r="M207" s="16"/>
      <c r="N207" s="16"/>
      <c r="O207" s="16"/>
      <c r="P207" s="16"/>
      <c r="Q207" s="16"/>
      <c r="R207" s="16"/>
      <c r="S207" s="16"/>
      <c r="T207" s="16"/>
    </row>
    <row r="208" spans="1:20" ht="16">
      <c r="A208" s="13"/>
      <c r="B208" s="13"/>
      <c r="C208" s="13"/>
      <c r="D208" s="13"/>
      <c r="E208" s="11"/>
      <c r="F208" s="42"/>
      <c r="G208" s="13"/>
      <c r="H208" s="16"/>
      <c r="I208" s="16"/>
      <c r="J208" s="13"/>
      <c r="K208" s="13"/>
      <c r="L208" s="13"/>
      <c r="M208" s="16"/>
      <c r="N208" s="16"/>
      <c r="O208" s="16"/>
      <c r="P208" s="16"/>
      <c r="Q208" s="16"/>
      <c r="R208" s="16"/>
      <c r="S208" s="16"/>
      <c r="T208" s="16"/>
    </row>
    <row r="209" spans="1:20" ht="16">
      <c r="A209" s="13"/>
      <c r="B209" s="13"/>
      <c r="C209" s="13"/>
      <c r="D209" s="13"/>
      <c r="E209" s="11"/>
      <c r="F209" s="42"/>
      <c r="G209" s="13"/>
      <c r="H209" s="16"/>
      <c r="I209" s="16"/>
      <c r="J209" s="13"/>
      <c r="K209" s="13"/>
      <c r="L209" s="13"/>
      <c r="M209" s="16"/>
      <c r="N209" s="16"/>
      <c r="O209" s="16"/>
      <c r="P209" s="16"/>
      <c r="Q209" s="16"/>
      <c r="R209" s="16"/>
      <c r="S209" s="16"/>
      <c r="T209" s="16"/>
    </row>
    <row r="210" spans="1:20" ht="16">
      <c r="A210" s="11"/>
      <c r="B210" s="11"/>
      <c r="C210" s="11"/>
      <c r="D210" s="11"/>
      <c r="E210" s="11"/>
      <c r="F210" s="42"/>
      <c r="G210" s="13"/>
      <c r="H210" s="16"/>
      <c r="I210" s="16"/>
      <c r="J210" s="13"/>
      <c r="K210" s="13"/>
      <c r="L210" s="13"/>
      <c r="M210" s="16"/>
      <c r="N210" s="16"/>
      <c r="O210" s="16"/>
      <c r="P210" s="16"/>
      <c r="Q210" s="16"/>
      <c r="R210" s="16"/>
      <c r="S210" s="16"/>
      <c r="T210" s="16"/>
    </row>
    <row r="211" spans="1:20" ht="16">
      <c r="A211" s="13"/>
      <c r="B211" s="13"/>
      <c r="C211" s="13"/>
      <c r="D211" s="13"/>
      <c r="E211" s="11"/>
      <c r="F211" s="42"/>
      <c r="G211" s="13"/>
      <c r="H211" s="16"/>
      <c r="I211" s="16"/>
      <c r="J211" s="13"/>
      <c r="K211" s="13"/>
      <c r="L211" s="13"/>
      <c r="M211" s="16"/>
      <c r="N211" s="16"/>
      <c r="O211" s="16"/>
      <c r="P211" s="16"/>
      <c r="Q211" s="16"/>
      <c r="R211" s="16"/>
      <c r="S211" s="16"/>
      <c r="T211" s="16"/>
    </row>
    <row r="212" spans="1:20" ht="16">
      <c r="A212" s="13"/>
      <c r="B212" s="13"/>
      <c r="C212" s="13"/>
      <c r="D212" s="13"/>
      <c r="E212" s="11"/>
      <c r="F212" s="42"/>
      <c r="G212" s="13"/>
      <c r="H212" s="16"/>
      <c r="I212" s="16"/>
      <c r="J212" s="13"/>
      <c r="K212" s="13"/>
      <c r="L212" s="13"/>
      <c r="M212" s="16"/>
      <c r="N212" s="16"/>
      <c r="O212" s="16"/>
      <c r="P212" s="16"/>
      <c r="Q212" s="16"/>
      <c r="R212" s="16"/>
      <c r="S212" s="16"/>
      <c r="T212" s="16"/>
    </row>
    <row r="213" spans="1:20" ht="16">
      <c r="A213" s="13"/>
      <c r="B213" s="13"/>
      <c r="C213" s="13"/>
      <c r="D213" s="13"/>
      <c r="E213" s="11"/>
      <c r="F213" s="42"/>
      <c r="G213" s="13"/>
      <c r="H213" s="16"/>
      <c r="I213" s="16"/>
      <c r="J213" s="13"/>
      <c r="K213" s="13"/>
      <c r="L213" s="13"/>
      <c r="M213" s="16"/>
      <c r="N213" s="16"/>
      <c r="O213" s="16"/>
      <c r="P213" s="16"/>
      <c r="Q213" s="16"/>
      <c r="R213" s="16"/>
      <c r="S213" s="16"/>
      <c r="T213" s="16"/>
    </row>
    <row r="214" spans="1:20" ht="16">
      <c r="A214" s="13"/>
      <c r="B214" s="13"/>
      <c r="C214" s="13"/>
      <c r="D214" s="13"/>
      <c r="E214" s="11"/>
      <c r="F214" s="42"/>
      <c r="G214" s="13"/>
      <c r="H214" s="16"/>
      <c r="I214" s="16"/>
      <c r="J214" s="13"/>
      <c r="K214" s="13"/>
      <c r="L214" s="13"/>
      <c r="M214" s="16"/>
      <c r="N214" s="16"/>
      <c r="O214" s="16"/>
      <c r="P214" s="16"/>
      <c r="Q214" s="16"/>
      <c r="R214" s="16"/>
      <c r="S214" s="16"/>
      <c r="T214" s="16"/>
    </row>
    <row r="215" spans="1:20" ht="16">
      <c r="A215" s="11"/>
      <c r="B215" s="11"/>
      <c r="C215" s="11"/>
      <c r="D215" s="11"/>
      <c r="E215" s="11"/>
      <c r="F215" s="42"/>
      <c r="G215" s="13"/>
      <c r="H215" s="16"/>
      <c r="I215" s="16"/>
      <c r="J215" s="13"/>
      <c r="K215" s="13"/>
      <c r="L215" s="13"/>
      <c r="M215" s="16"/>
      <c r="N215" s="16"/>
      <c r="O215" s="16"/>
      <c r="P215" s="16"/>
      <c r="Q215" s="16"/>
      <c r="R215" s="16"/>
      <c r="S215" s="16"/>
      <c r="T215" s="16"/>
    </row>
    <row r="216" spans="1:20" ht="17">
      <c r="A216" s="13"/>
      <c r="B216" s="13"/>
      <c r="C216" s="13"/>
      <c r="D216" s="13"/>
      <c r="E216" s="11"/>
      <c r="F216" s="42"/>
      <c r="G216" s="13"/>
      <c r="H216" s="16"/>
      <c r="I216" s="16"/>
      <c r="J216" s="13"/>
      <c r="K216" s="13"/>
      <c r="L216" s="13"/>
      <c r="M216" s="24"/>
      <c r="N216" s="24"/>
      <c r="O216" s="24"/>
      <c r="P216" s="24"/>
      <c r="Q216" s="24"/>
      <c r="R216" s="24"/>
      <c r="S216" s="24"/>
      <c r="T216" s="24"/>
    </row>
    <row r="217" spans="1:20" ht="16">
      <c r="A217" s="13"/>
      <c r="B217" s="13"/>
      <c r="C217" s="13"/>
      <c r="D217" s="13"/>
      <c r="E217" s="11"/>
      <c r="F217" s="42"/>
      <c r="G217" s="13"/>
      <c r="H217" s="16"/>
      <c r="I217" s="16"/>
      <c r="J217" s="13"/>
      <c r="K217" s="13"/>
      <c r="L217" s="13"/>
      <c r="M217" s="16"/>
      <c r="N217" s="16"/>
      <c r="O217" s="16"/>
      <c r="P217" s="16"/>
      <c r="Q217" s="16"/>
      <c r="R217" s="16"/>
      <c r="S217" s="16"/>
      <c r="T217" s="16"/>
    </row>
    <row r="218" spans="1:20" ht="16">
      <c r="A218" s="13"/>
      <c r="B218" s="13"/>
      <c r="C218" s="13"/>
      <c r="D218" s="13"/>
      <c r="E218" s="11"/>
      <c r="F218" s="42"/>
      <c r="G218" s="13"/>
      <c r="H218" s="16"/>
      <c r="I218" s="16"/>
      <c r="J218" s="13"/>
      <c r="K218" s="13"/>
      <c r="L218" s="13"/>
      <c r="M218" s="16"/>
      <c r="N218" s="16"/>
      <c r="O218" s="16"/>
      <c r="P218" s="16"/>
      <c r="Q218" s="16"/>
      <c r="R218" s="16"/>
      <c r="S218" s="16"/>
      <c r="T218" s="16"/>
    </row>
    <row r="219" spans="1:20" ht="16">
      <c r="A219" s="13"/>
      <c r="B219" s="13"/>
      <c r="C219" s="13"/>
      <c r="D219" s="13"/>
      <c r="E219" s="11"/>
      <c r="F219" s="42"/>
      <c r="G219" s="13"/>
      <c r="H219" s="16"/>
      <c r="I219" s="16"/>
      <c r="J219" s="13"/>
      <c r="K219" s="13"/>
      <c r="L219" s="13"/>
      <c r="M219" s="16"/>
      <c r="N219" s="16"/>
      <c r="O219" s="16"/>
      <c r="P219" s="16"/>
      <c r="Q219" s="16"/>
      <c r="R219" s="16"/>
      <c r="S219" s="16"/>
      <c r="T219" s="16"/>
    </row>
    <row r="220" spans="1:20" ht="16">
      <c r="A220" s="13"/>
      <c r="B220" s="13"/>
      <c r="C220" s="13"/>
      <c r="D220" s="13"/>
      <c r="E220" s="11"/>
      <c r="F220" s="42"/>
      <c r="G220" s="13"/>
      <c r="H220" s="16"/>
      <c r="I220" s="16"/>
      <c r="J220" s="13"/>
      <c r="K220" s="13"/>
      <c r="L220" s="13"/>
      <c r="M220" s="16"/>
      <c r="N220" s="16"/>
      <c r="O220" s="16"/>
      <c r="P220" s="16"/>
      <c r="Q220" s="16"/>
      <c r="R220" s="16"/>
      <c r="S220" s="16"/>
      <c r="T220" s="16"/>
    </row>
    <row r="221" spans="1:20" ht="16">
      <c r="A221" s="13"/>
      <c r="B221" s="13"/>
      <c r="C221" s="13"/>
      <c r="D221" s="13"/>
      <c r="E221" s="11"/>
      <c r="F221" s="42"/>
      <c r="G221" s="13"/>
      <c r="H221" s="16"/>
      <c r="I221" s="16"/>
      <c r="J221" s="13"/>
      <c r="K221" s="13"/>
      <c r="L221" s="13"/>
      <c r="M221" s="16"/>
      <c r="N221" s="16"/>
      <c r="O221" s="16"/>
      <c r="P221" s="16"/>
      <c r="Q221" s="16"/>
      <c r="R221" s="16"/>
      <c r="S221" s="16"/>
      <c r="T221" s="16"/>
    </row>
    <row r="222" spans="1:20" ht="16">
      <c r="A222" s="13"/>
      <c r="B222" s="13"/>
      <c r="C222" s="13"/>
      <c r="D222" s="13"/>
      <c r="E222" s="11"/>
      <c r="F222" s="42"/>
      <c r="G222" s="13"/>
      <c r="H222" s="16"/>
      <c r="I222" s="16"/>
      <c r="J222" s="13"/>
      <c r="K222" s="13"/>
      <c r="L222" s="13"/>
      <c r="M222" s="16"/>
      <c r="N222" s="16"/>
      <c r="O222" s="16"/>
      <c r="P222" s="16"/>
      <c r="Q222" s="16"/>
      <c r="R222" s="16"/>
      <c r="S222" s="16"/>
      <c r="T222" s="16"/>
    </row>
    <row r="223" spans="1:20" ht="16">
      <c r="A223" s="13"/>
      <c r="B223" s="13"/>
      <c r="C223" s="13"/>
      <c r="D223" s="13"/>
      <c r="E223" s="11"/>
      <c r="F223" s="42"/>
      <c r="G223" s="13"/>
      <c r="H223" s="16"/>
      <c r="I223" s="16"/>
      <c r="J223" s="13"/>
      <c r="K223" s="13"/>
      <c r="L223" s="13"/>
      <c r="M223" s="16"/>
      <c r="N223" s="16"/>
      <c r="O223" s="16"/>
      <c r="P223" s="16"/>
      <c r="Q223" s="16"/>
      <c r="R223" s="16"/>
      <c r="S223" s="16"/>
      <c r="T223" s="16"/>
    </row>
    <row r="224" spans="1:20" ht="16">
      <c r="A224" s="13"/>
      <c r="B224" s="13"/>
      <c r="C224" s="13"/>
      <c r="D224" s="13"/>
      <c r="E224" s="11"/>
      <c r="F224" s="42"/>
      <c r="G224" s="13"/>
      <c r="H224" s="16"/>
      <c r="I224" s="16"/>
      <c r="J224" s="13"/>
      <c r="K224" s="13"/>
      <c r="L224" s="13"/>
      <c r="M224" s="16"/>
      <c r="N224" s="16"/>
      <c r="O224" s="16"/>
      <c r="P224" s="16"/>
      <c r="Q224" s="16"/>
      <c r="R224" s="16"/>
      <c r="S224" s="16"/>
      <c r="T224" s="16"/>
    </row>
    <row r="225" spans="1:20" ht="16">
      <c r="A225" s="13"/>
      <c r="B225" s="13"/>
      <c r="C225" s="13"/>
      <c r="D225" s="13"/>
      <c r="E225" s="11"/>
      <c r="F225" s="42"/>
      <c r="G225" s="13"/>
      <c r="H225" s="16"/>
      <c r="I225" s="16"/>
      <c r="J225" s="13"/>
      <c r="K225" s="13"/>
      <c r="L225" s="13"/>
      <c r="M225" s="16"/>
      <c r="N225" s="16"/>
      <c r="O225" s="16"/>
      <c r="P225" s="16"/>
      <c r="Q225" s="16"/>
      <c r="R225" s="16"/>
      <c r="S225" s="16"/>
      <c r="T225" s="16"/>
    </row>
    <row r="226" spans="1:20" ht="16">
      <c r="A226" s="13"/>
      <c r="B226" s="13"/>
      <c r="C226" s="13"/>
      <c r="D226" s="13"/>
      <c r="E226" s="11"/>
      <c r="F226" s="42"/>
      <c r="G226" s="13"/>
      <c r="H226" s="16"/>
      <c r="I226" s="16"/>
      <c r="J226" s="13"/>
      <c r="K226" s="13"/>
      <c r="L226" s="13"/>
      <c r="M226" s="16"/>
      <c r="N226" s="16"/>
      <c r="O226" s="16"/>
      <c r="P226" s="16"/>
      <c r="Q226" s="16"/>
      <c r="R226" s="16"/>
      <c r="S226" s="16"/>
      <c r="T226" s="16"/>
    </row>
    <row r="227" spans="1:20" ht="16">
      <c r="A227" s="13"/>
      <c r="B227" s="13"/>
      <c r="C227" s="13"/>
      <c r="D227" s="13"/>
      <c r="E227" s="11"/>
      <c r="F227" s="42"/>
      <c r="G227" s="13"/>
      <c r="H227" s="16"/>
      <c r="I227" s="16"/>
      <c r="J227" s="13"/>
      <c r="K227" s="13"/>
      <c r="L227" s="13"/>
      <c r="M227" s="16"/>
      <c r="N227" s="16"/>
      <c r="O227" s="16"/>
      <c r="P227" s="16"/>
      <c r="Q227" s="16"/>
      <c r="R227" s="16"/>
      <c r="S227" s="16"/>
      <c r="T227" s="16"/>
    </row>
    <row r="228" spans="1:20" ht="16">
      <c r="A228" s="13"/>
      <c r="B228" s="13"/>
      <c r="C228" s="13"/>
      <c r="D228" s="13"/>
      <c r="E228" s="11"/>
      <c r="F228" s="42"/>
      <c r="G228" s="13"/>
      <c r="H228" s="16"/>
      <c r="I228" s="16"/>
      <c r="J228" s="13"/>
      <c r="K228" s="13"/>
      <c r="L228" s="13"/>
      <c r="M228" s="16"/>
      <c r="N228" s="16"/>
      <c r="O228" s="16"/>
      <c r="P228" s="16"/>
      <c r="Q228" s="16"/>
      <c r="R228" s="16"/>
      <c r="S228" s="16"/>
      <c r="T228" s="16"/>
    </row>
    <row r="229" spans="1:20" ht="16">
      <c r="A229" s="13"/>
      <c r="B229" s="13"/>
      <c r="C229" s="13"/>
      <c r="D229" s="13"/>
      <c r="E229" s="11"/>
      <c r="F229" s="42"/>
      <c r="G229" s="13"/>
      <c r="H229" s="16"/>
      <c r="I229" s="16"/>
      <c r="J229" s="13"/>
      <c r="K229" s="13"/>
      <c r="L229" s="13"/>
      <c r="M229" s="16"/>
      <c r="N229" s="16"/>
      <c r="O229" s="16"/>
      <c r="P229" s="16"/>
      <c r="Q229" s="16"/>
      <c r="R229" s="16"/>
      <c r="S229" s="16"/>
      <c r="T229" s="16"/>
    </row>
    <row r="230" spans="1:20" ht="16">
      <c r="A230" s="13"/>
      <c r="B230" s="13"/>
      <c r="C230" s="13"/>
      <c r="D230" s="13"/>
      <c r="E230" s="11"/>
      <c r="F230" s="42"/>
      <c r="G230" s="13"/>
      <c r="H230" s="16"/>
      <c r="I230" s="16"/>
      <c r="J230" s="13"/>
      <c r="K230" s="13"/>
      <c r="L230" s="13"/>
      <c r="M230" s="16"/>
      <c r="N230" s="16"/>
      <c r="O230" s="16"/>
      <c r="P230" s="16"/>
      <c r="Q230" s="16"/>
      <c r="R230" s="16"/>
      <c r="S230" s="16"/>
      <c r="T230" s="16"/>
    </row>
    <row r="231" spans="1:20" ht="16">
      <c r="A231" s="13"/>
      <c r="B231" s="13"/>
      <c r="C231" s="13"/>
      <c r="D231" s="13"/>
      <c r="E231" s="11"/>
      <c r="F231" s="42"/>
      <c r="G231" s="13"/>
      <c r="H231" s="16"/>
      <c r="I231" s="16"/>
      <c r="J231" s="13"/>
      <c r="K231" s="13"/>
      <c r="L231" s="13"/>
      <c r="M231" s="16"/>
      <c r="N231" s="16"/>
      <c r="O231" s="16"/>
      <c r="P231" s="16"/>
      <c r="Q231" s="16"/>
      <c r="R231" s="16"/>
      <c r="S231" s="16"/>
      <c r="T231" s="16"/>
    </row>
    <row r="232" spans="1:20" ht="16">
      <c r="A232" s="13"/>
      <c r="B232" s="13"/>
      <c r="C232" s="13"/>
      <c r="D232" s="13"/>
      <c r="E232" s="11"/>
      <c r="F232" s="42"/>
      <c r="G232" s="13"/>
      <c r="H232" s="16"/>
      <c r="I232" s="16"/>
      <c r="J232" s="13"/>
      <c r="K232" s="13"/>
      <c r="L232" s="13"/>
      <c r="M232" s="16"/>
      <c r="N232" s="16"/>
      <c r="O232" s="16"/>
      <c r="P232" s="16"/>
      <c r="Q232" s="16"/>
      <c r="R232" s="16"/>
      <c r="S232" s="16"/>
      <c r="T232" s="16"/>
    </row>
    <row r="233" spans="1:20" ht="16">
      <c r="A233" s="13"/>
      <c r="B233" s="13"/>
      <c r="C233" s="13"/>
      <c r="D233" s="13"/>
      <c r="E233" s="11"/>
      <c r="F233" s="42"/>
      <c r="G233" s="13"/>
      <c r="H233" s="16"/>
      <c r="I233" s="16"/>
      <c r="J233" s="13"/>
      <c r="K233" s="13"/>
      <c r="L233" s="13"/>
      <c r="M233" s="16"/>
      <c r="N233" s="16"/>
      <c r="O233" s="16"/>
      <c r="P233" s="16"/>
      <c r="Q233" s="16"/>
      <c r="R233" s="16"/>
      <c r="S233" s="16"/>
      <c r="T233" s="16"/>
    </row>
    <row r="234" spans="1:20" ht="16">
      <c r="A234" s="13"/>
      <c r="B234" s="13"/>
      <c r="C234" s="13"/>
      <c r="D234" s="13"/>
      <c r="E234" s="11"/>
      <c r="F234" s="42"/>
      <c r="G234" s="13"/>
      <c r="H234" s="16"/>
      <c r="I234" s="16"/>
      <c r="J234" s="13"/>
      <c r="K234" s="13"/>
      <c r="L234" s="13"/>
      <c r="M234" s="16"/>
      <c r="N234" s="16"/>
      <c r="O234" s="16"/>
      <c r="P234" s="16"/>
      <c r="Q234" s="16"/>
      <c r="R234" s="16"/>
      <c r="S234" s="16"/>
      <c r="T234" s="16"/>
    </row>
    <row r="235" spans="1:20" ht="16">
      <c r="A235" s="13"/>
      <c r="B235" s="13"/>
      <c r="C235" s="13"/>
      <c r="D235" s="13"/>
      <c r="E235" s="11"/>
      <c r="F235" s="42"/>
      <c r="G235" s="13"/>
      <c r="H235" s="16"/>
      <c r="I235" s="16"/>
      <c r="J235" s="13"/>
      <c r="K235" s="13"/>
      <c r="L235" s="13"/>
      <c r="M235" s="16"/>
      <c r="N235" s="16"/>
      <c r="O235" s="16"/>
      <c r="P235" s="16"/>
      <c r="Q235" s="16"/>
      <c r="R235" s="16"/>
      <c r="S235" s="16"/>
      <c r="T235" s="16"/>
    </row>
    <row r="236" spans="1:20" ht="16">
      <c r="A236" s="13"/>
      <c r="B236" s="13"/>
      <c r="C236" s="13"/>
      <c r="D236" s="13"/>
      <c r="E236" s="11"/>
      <c r="F236" s="42"/>
      <c r="G236" s="13"/>
      <c r="H236" s="16"/>
      <c r="I236" s="16"/>
      <c r="J236" s="13"/>
      <c r="K236" s="13"/>
      <c r="L236" s="13"/>
      <c r="M236" s="16"/>
      <c r="N236" s="16"/>
      <c r="O236" s="16"/>
      <c r="P236" s="16"/>
      <c r="Q236" s="16"/>
      <c r="R236" s="16"/>
      <c r="S236" s="16"/>
      <c r="T236" s="16"/>
    </row>
    <row r="237" spans="1:20" ht="16">
      <c r="A237" s="13"/>
      <c r="B237" s="13"/>
      <c r="C237" s="13"/>
      <c r="D237" s="13"/>
      <c r="E237" s="11"/>
      <c r="F237" s="42"/>
      <c r="G237" s="13"/>
      <c r="H237" s="16"/>
      <c r="I237" s="16"/>
      <c r="J237" s="13"/>
      <c r="K237" s="13"/>
      <c r="L237" s="13"/>
      <c r="M237" s="16"/>
      <c r="N237" s="16"/>
      <c r="O237" s="16"/>
      <c r="P237" s="16"/>
      <c r="Q237" s="16"/>
      <c r="R237" s="16"/>
      <c r="S237" s="16"/>
      <c r="T237" s="16"/>
    </row>
    <row r="238" spans="1:20" ht="16">
      <c r="A238" s="13"/>
      <c r="B238" s="13"/>
      <c r="C238" s="13"/>
      <c r="D238" s="13"/>
      <c r="E238" s="11"/>
      <c r="F238" s="42"/>
      <c r="G238" s="13"/>
      <c r="H238" s="16"/>
      <c r="I238" s="16"/>
      <c r="J238" s="13"/>
      <c r="K238" s="13"/>
      <c r="L238" s="13"/>
      <c r="M238" s="16"/>
      <c r="N238" s="16"/>
      <c r="O238" s="16"/>
      <c r="P238" s="16"/>
      <c r="Q238" s="16"/>
      <c r="R238" s="16"/>
      <c r="S238" s="16"/>
      <c r="T238" s="16"/>
    </row>
    <row r="239" spans="1:20" ht="16">
      <c r="A239" s="11"/>
      <c r="B239" s="11"/>
      <c r="C239" s="11"/>
      <c r="D239" s="11"/>
      <c r="E239" s="11"/>
      <c r="F239" s="42"/>
      <c r="G239" s="13"/>
      <c r="H239" s="16"/>
      <c r="I239" s="16"/>
      <c r="J239" s="13"/>
      <c r="K239" s="13"/>
      <c r="L239" s="13"/>
      <c r="M239" s="16"/>
      <c r="N239" s="16"/>
      <c r="O239" s="16"/>
      <c r="P239" s="16"/>
      <c r="Q239" s="16"/>
      <c r="R239" s="16"/>
      <c r="S239" s="16"/>
      <c r="T239" s="16"/>
    </row>
    <row r="240" spans="1:20" ht="16">
      <c r="A240" s="13"/>
      <c r="B240" s="13"/>
      <c r="C240" s="13"/>
      <c r="D240" s="13"/>
      <c r="E240" s="11"/>
      <c r="F240" s="42"/>
      <c r="G240" s="13"/>
      <c r="H240" s="16"/>
      <c r="I240" s="16"/>
      <c r="J240" s="13"/>
      <c r="K240" s="13"/>
      <c r="L240" s="13"/>
      <c r="M240" s="16"/>
      <c r="N240" s="16"/>
      <c r="O240" s="16"/>
      <c r="P240" s="16"/>
      <c r="Q240" s="16"/>
      <c r="R240" s="16"/>
      <c r="S240" s="16"/>
      <c r="T240" s="16"/>
    </row>
    <row r="241" spans="1:20" ht="16">
      <c r="A241" s="13"/>
      <c r="B241" s="13"/>
      <c r="C241" s="13"/>
      <c r="D241" s="13"/>
      <c r="E241" s="11"/>
      <c r="F241" s="42"/>
      <c r="G241" s="13"/>
      <c r="H241" s="16"/>
      <c r="I241" s="16"/>
      <c r="J241" s="13"/>
      <c r="K241" s="13"/>
      <c r="L241" s="13"/>
      <c r="M241" s="16"/>
      <c r="N241" s="16"/>
      <c r="O241" s="16"/>
      <c r="P241" s="16"/>
      <c r="Q241" s="16"/>
      <c r="R241" s="16"/>
      <c r="S241" s="16"/>
      <c r="T241" s="16"/>
    </row>
    <row r="242" spans="1:20" ht="16">
      <c r="A242" s="13"/>
      <c r="B242" s="13"/>
      <c r="C242" s="13"/>
      <c r="D242" s="13"/>
      <c r="E242" s="11"/>
      <c r="F242" s="42"/>
      <c r="G242" s="13"/>
      <c r="H242" s="16"/>
      <c r="I242" s="16"/>
      <c r="J242" s="13"/>
      <c r="K242" s="13"/>
      <c r="L242" s="13"/>
      <c r="M242" s="16"/>
      <c r="N242" s="16"/>
      <c r="O242" s="16"/>
      <c r="P242" s="16"/>
      <c r="Q242" s="16"/>
      <c r="R242" s="16"/>
      <c r="S242" s="16"/>
      <c r="T242" s="16"/>
    </row>
    <row r="243" spans="1:20" ht="16">
      <c r="A243" s="13"/>
      <c r="B243" s="13"/>
      <c r="C243" s="13"/>
      <c r="D243" s="13"/>
      <c r="E243" s="11"/>
      <c r="F243" s="42"/>
      <c r="G243" s="13"/>
      <c r="H243" s="16"/>
      <c r="I243" s="16"/>
      <c r="J243" s="13"/>
      <c r="K243" s="13"/>
      <c r="L243" s="13"/>
      <c r="M243" s="16"/>
      <c r="N243" s="16"/>
      <c r="O243" s="16"/>
      <c r="P243" s="16"/>
      <c r="Q243" s="16"/>
      <c r="R243" s="16"/>
      <c r="S243" s="16"/>
      <c r="T243" s="16"/>
    </row>
    <row r="244" spans="1:20" ht="16">
      <c r="A244" s="13"/>
      <c r="B244" s="13"/>
      <c r="C244" s="13"/>
      <c r="D244" s="13"/>
      <c r="E244" s="11"/>
      <c r="F244" s="42"/>
      <c r="G244" s="13"/>
      <c r="H244" s="16"/>
      <c r="I244" s="16"/>
      <c r="J244" s="13"/>
      <c r="K244" s="13"/>
      <c r="L244" s="13"/>
      <c r="M244" s="16"/>
      <c r="N244" s="16"/>
      <c r="O244" s="16"/>
      <c r="P244" s="16"/>
      <c r="Q244" s="16"/>
      <c r="R244" s="16"/>
      <c r="S244" s="16"/>
      <c r="T244" s="16"/>
    </row>
    <row r="245" spans="1:20" ht="16">
      <c r="A245" s="13"/>
      <c r="B245" s="13"/>
      <c r="C245" s="13"/>
      <c r="D245" s="13"/>
      <c r="E245" s="11"/>
      <c r="F245" s="42"/>
      <c r="G245" s="13"/>
      <c r="H245" s="16"/>
      <c r="I245" s="16"/>
      <c r="J245" s="13"/>
      <c r="K245" s="13"/>
      <c r="L245" s="13"/>
      <c r="M245" s="16"/>
      <c r="N245" s="16"/>
      <c r="O245" s="16"/>
      <c r="P245" s="16"/>
      <c r="Q245" s="16"/>
      <c r="R245" s="16"/>
      <c r="S245" s="16"/>
      <c r="T245" s="16"/>
    </row>
    <row r="246" spans="1:20" ht="16">
      <c r="A246" s="13"/>
      <c r="B246" s="13"/>
      <c r="C246" s="13"/>
      <c r="D246" s="13"/>
      <c r="E246" s="11"/>
      <c r="F246" s="42"/>
      <c r="G246" s="13"/>
      <c r="H246" s="16"/>
      <c r="I246" s="16"/>
      <c r="J246" s="13"/>
      <c r="K246" s="13"/>
      <c r="L246" s="13"/>
      <c r="M246" s="16"/>
      <c r="N246" s="16"/>
      <c r="O246" s="16"/>
      <c r="P246" s="16"/>
      <c r="Q246" s="16"/>
      <c r="R246" s="16"/>
      <c r="S246" s="16"/>
      <c r="T246" s="16"/>
    </row>
    <row r="247" spans="1:20" ht="16">
      <c r="A247" s="13"/>
      <c r="B247" s="13"/>
      <c r="C247" s="13"/>
      <c r="D247" s="13"/>
      <c r="E247" s="11"/>
      <c r="F247" s="42"/>
      <c r="G247" s="13"/>
      <c r="H247" s="16"/>
      <c r="I247" s="16"/>
      <c r="J247" s="13"/>
      <c r="K247" s="13"/>
      <c r="L247" s="13"/>
      <c r="M247" s="16"/>
      <c r="N247" s="16"/>
      <c r="O247" s="16"/>
      <c r="P247" s="16"/>
      <c r="Q247" s="16"/>
      <c r="R247" s="16"/>
      <c r="S247" s="16"/>
      <c r="T247" s="16"/>
    </row>
    <row r="248" spans="1:20" ht="16">
      <c r="A248" s="13"/>
      <c r="B248" s="13"/>
      <c r="C248" s="13"/>
      <c r="D248" s="13"/>
      <c r="E248" s="11"/>
      <c r="F248" s="42"/>
      <c r="G248" s="13"/>
      <c r="H248" s="16"/>
      <c r="I248" s="16"/>
      <c r="J248" s="13"/>
      <c r="K248" s="13"/>
      <c r="L248" s="13"/>
      <c r="M248" s="16"/>
      <c r="N248" s="16"/>
      <c r="O248" s="16"/>
      <c r="P248" s="16"/>
      <c r="Q248" s="16"/>
      <c r="R248" s="16"/>
      <c r="S248" s="16"/>
      <c r="T248" s="16"/>
    </row>
    <row r="249" spans="1:20" ht="16">
      <c r="A249" s="13"/>
      <c r="B249" s="13"/>
      <c r="C249" s="13"/>
      <c r="D249" s="13"/>
      <c r="E249" s="11"/>
      <c r="F249" s="42"/>
      <c r="G249" s="13"/>
      <c r="H249" s="16"/>
      <c r="I249" s="16"/>
      <c r="J249" s="13"/>
      <c r="K249" s="13"/>
      <c r="L249" s="13"/>
      <c r="M249" s="16"/>
      <c r="N249" s="16"/>
      <c r="O249" s="16"/>
      <c r="P249" s="16"/>
      <c r="Q249" s="16"/>
      <c r="R249" s="16"/>
      <c r="S249" s="16"/>
      <c r="T249" s="16"/>
    </row>
    <row r="250" spans="1:20" ht="16">
      <c r="A250" s="13"/>
      <c r="B250" s="13"/>
      <c r="C250" s="13"/>
      <c r="D250" s="13"/>
      <c r="E250" s="11"/>
      <c r="F250" s="42"/>
      <c r="G250" s="13"/>
      <c r="H250" s="16"/>
      <c r="I250" s="16"/>
      <c r="J250" s="13"/>
      <c r="K250" s="13"/>
      <c r="L250" s="13"/>
      <c r="M250" s="16"/>
      <c r="N250" s="16"/>
      <c r="O250" s="16"/>
      <c r="P250" s="16"/>
      <c r="Q250" s="16"/>
      <c r="R250" s="16"/>
      <c r="S250" s="16"/>
      <c r="T250" s="16"/>
    </row>
    <row r="251" spans="1:20" ht="16">
      <c r="A251" s="13"/>
      <c r="B251" s="13"/>
      <c r="C251" s="13"/>
      <c r="D251" s="13"/>
      <c r="E251" s="11"/>
      <c r="F251" s="42"/>
      <c r="G251" s="13"/>
      <c r="H251" s="16"/>
      <c r="I251" s="16"/>
      <c r="J251" s="13"/>
      <c r="K251" s="13"/>
      <c r="L251" s="13"/>
      <c r="M251" s="16"/>
      <c r="N251" s="16"/>
      <c r="O251" s="16"/>
      <c r="P251" s="16"/>
      <c r="Q251" s="16"/>
      <c r="R251" s="16"/>
      <c r="S251" s="16"/>
      <c r="T251" s="16"/>
    </row>
    <row r="252" spans="1:20" ht="17">
      <c r="A252" s="13"/>
      <c r="B252" s="13"/>
      <c r="C252" s="13"/>
      <c r="D252" s="13"/>
      <c r="E252" s="11"/>
      <c r="F252" s="42"/>
      <c r="G252" s="13"/>
      <c r="H252" s="16"/>
      <c r="I252" s="16"/>
      <c r="J252" s="13"/>
      <c r="K252" s="13"/>
      <c r="L252" s="13"/>
      <c r="M252" s="24"/>
      <c r="N252" s="24"/>
      <c r="O252" s="24"/>
      <c r="P252" s="24"/>
      <c r="Q252" s="24"/>
      <c r="R252" s="24"/>
      <c r="S252" s="24"/>
      <c r="T252" s="24"/>
    </row>
    <row r="253" spans="1:20" ht="17">
      <c r="A253" s="13"/>
      <c r="B253" s="13"/>
      <c r="C253" s="13"/>
      <c r="D253" s="13"/>
      <c r="E253" s="11"/>
      <c r="F253" s="42"/>
      <c r="G253" s="13"/>
      <c r="H253" s="16"/>
      <c r="I253" s="16"/>
      <c r="J253" s="13"/>
      <c r="K253" s="13"/>
      <c r="L253" s="13"/>
      <c r="M253" s="24"/>
      <c r="N253" s="24"/>
      <c r="O253" s="24"/>
      <c r="P253" s="24"/>
      <c r="Q253" s="24"/>
      <c r="R253" s="24"/>
      <c r="S253" s="24"/>
      <c r="T253" s="24"/>
    </row>
    <row r="254" spans="1:20" ht="17">
      <c r="A254" s="13"/>
      <c r="B254" s="13"/>
      <c r="C254" s="13"/>
      <c r="D254" s="13"/>
      <c r="E254" s="11"/>
      <c r="F254" s="42"/>
      <c r="G254" s="13"/>
      <c r="H254" s="16"/>
      <c r="I254" s="16"/>
      <c r="J254" s="13"/>
      <c r="K254" s="13"/>
      <c r="L254" s="13"/>
      <c r="M254" s="24"/>
      <c r="N254" s="24"/>
      <c r="O254" s="24"/>
      <c r="P254" s="24"/>
      <c r="Q254" s="24"/>
      <c r="R254" s="24"/>
      <c r="S254" s="24"/>
      <c r="T254" s="24"/>
    </row>
    <row r="255" spans="1:20" ht="16">
      <c r="A255" s="13"/>
      <c r="B255" s="13"/>
      <c r="C255" s="13"/>
      <c r="D255" s="13"/>
      <c r="E255" s="11"/>
      <c r="F255" s="42"/>
      <c r="G255" s="13"/>
      <c r="H255" s="16"/>
      <c r="I255" s="16"/>
      <c r="J255" s="13"/>
      <c r="K255" s="13"/>
      <c r="L255" s="13"/>
      <c r="M255" s="16"/>
      <c r="N255" s="16"/>
      <c r="O255" s="16"/>
      <c r="P255" s="16"/>
      <c r="Q255" s="16"/>
      <c r="R255" s="16"/>
      <c r="S255" s="16"/>
      <c r="T255" s="16"/>
    </row>
    <row r="256" spans="1:20" ht="17">
      <c r="A256" s="13"/>
      <c r="B256" s="13"/>
      <c r="C256" s="13"/>
      <c r="D256" s="13"/>
      <c r="E256" s="11"/>
      <c r="F256" s="42"/>
      <c r="G256" s="13"/>
      <c r="H256" s="16"/>
      <c r="I256" s="16"/>
      <c r="J256" s="13"/>
      <c r="K256" s="13"/>
      <c r="L256" s="13"/>
      <c r="M256" s="24"/>
      <c r="N256" s="24"/>
      <c r="O256" s="24"/>
      <c r="P256" s="24"/>
      <c r="Q256" s="24"/>
      <c r="R256" s="24"/>
      <c r="S256" s="24"/>
      <c r="T256" s="24"/>
    </row>
    <row r="257" spans="1:20" ht="17">
      <c r="A257" s="13"/>
      <c r="B257" s="13"/>
      <c r="C257" s="13"/>
      <c r="D257" s="13"/>
      <c r="E257" s="11"/>
      <c r="F257" s="42"/>
      <c r="G257" s="13"/>
      <c r="H257" s="16"/>
      <c r="I257" s="16"/>
      <c r="J257" s="13"/>
      <c r="K257" s="13"/>
      <c r="L257" s="13"/>
      <c r="M257" s="24"/>
      <c r="N257" s="24"/>
      <c r="O257" s="24"/>
      <c r="P257" s="24"/>
      <c r="Q257" s="24"/>
      <c r="R257" s="24"/>
      <c r="S257" s="24"/>
      <c r="T257" s="24"/>
    </row>
    <row r="258" spans="1:20" ht="16">
      <c r="A258" s="13"/>
      <c r="B258" s="13"/>
      <c r="C258" s="13"/>
      <c r="D258" s="13"/>
      <c r="E258" s="11"/>
      <c r="F258" s="42"/>
      <c r="G258" s="13"/>
      <c r="H258" s="16"/>
      <c r="I258" s="16"/>
      <c r="J258" s="13"/>
      <c r="K258" s="13"/>
      <c r="L258" s="13"/>
      <c r="M258" s="16"/>
      <c r="N258" s="16"/>
      <c r="O258" s="16"/>
      <c r="P258" s="16"/>
      <c r="Q258" s="16"/>
      <c r="R258" s="16"/>
      <c r="S258" s="16"/>
      <c r="T258" s="16"/>
    </row>
    <row r="259" spans="1:20" ht="16">
      <c r="A259" s="13"/>
      <c r="B259" s="13"/>
      <c r="C259" s="13"/>
      <c r="D259" s="13"/>
      <c r="E259" s="11"/>
      <c r="F259" s="42"/>
      <c r="G259" s="13"/>
      <c r="H259" s="16"/>
      <c r="I259" s="16"/>
      <c r="J259" s="13"/>
      <c r="K259" s="13"/>
      <c r="L259" s="13"/>
      <c r="M259" s="16"/>
      <c r="N259" s="16"/>
      <c r="O259" s="16"/>
      <c r="P259" s="16"/>
      <c r="Q259" s="16"/>
      <c r="R259" s="16"/>
      <c r="S259" s="16"/>
      <c r="T259" s="16"/>
    </row>
    <row r="260" spans="1:20" ht="16">
      <c r="A260" s="13"/>
      <c r="B260" s="13"/>
      <c r="C260" s="13"/>
      <c r="D260" s="13"/>
      <c r="E260" s="11"/>
      <c r="F260" s="42"/>
      <c r="G260" s="13"/>
      <c r="H260" s="16"/>
      <c r="I260" s="16"/>
      <c r="J260" s="13"/>
      <c r="K260" s="13"/>
      <c r="L260" s="13"/>
      <c r="M260" s="16"/>
      <c r="N260" s="16"/>
      <c r="O260" s="16"/>
      <c r="P260" s="16"/>
      <c r="Q260" s="16"/>
      <c r="R260" s="16"/>
      <c r="S260" s="16"/>
      <c r="T260" s="16"/>
    </row>
    <row r="261" spans="1:20" ht="16">
      <c r="A261" s="13"/>
      <c r="B261" s="13"/>
      <c r="C261" s="13"/>
      <c r="D261" s="13"/>
      <c r="E261" s="11"/>
      <c r="F261" s="42"/>
      <c r="G261" s="13"/>
      <c r="H261" s="16"/>
      <c r="I261" s="16"/>
      <c r="J261" s="13"/>
      <c r="K261" s="13"/>
      <c r="L261" s="13"/>
      <c r="M261" s="16"/>
      <c r="N261" s="16"/>
      <c r="O261" s="16"/>
      <c r="P261" s="16"/>
      <c r="Q261" s="16"/>
      <c r="R261" s="16"/>
      <c r="S261" s="16"/>
      <c r="T261" s="16"/>
    </row>
    <row r="262" spans="1:20" ht="16">
      <c r="A262" s="13"/>
      <c r="B262" s="13"/>
      <c r="C262" s="13"/>
      <c r="D262" s="13"/>
      <c r="E262" s="11"/>
      <c r="F262" s="42"/>
      <c r="G262" s="13"/>
      <c r="H262" s="16"/>
      <c r="I262" s="16"/>
      <c r="J262" s="13"/>
      <c r="K262" s="13"/>
      <c r="L262" s="13"/>
      <c r="M262" s="16"/>
      <c r="N262" s="16"/>
      <c r="O262" s="16"/>
      <c r="P262" s="16"/>
      <c r="Q262" s="16"/>
      <c r="R262" s="16"/>
      <c r="S262" s="16"/>
      <c r="T262" s="16"/>
    </row>
    <row r="263" spans="1:20" ht="16">
      <c r="A263" s="13"/>
      <c r="B263" s="13"/>
      <c r="C263" s="13"/>
      <c r="D263" s="13"/>
      <c r="E263" s="11"/>
      <c r="F263" s="42"/>
      <c r="G263" s="13"/>
      <c r="H263" s="16"/>
      <c r="I263" s="16"/>
      <c r="J263" s="13"/>
      <c r="K263" s="13"/>
      <c r="L263" s="13"/>
      <c r="M263" s="16"/>
      <c r="N263" s="16"/>
      <c r="O263" s="16"/>
      <c r="P263" s="16"/>
      <c r="Q263" s="16"/>
      <c r="R263" s="16"/>
      <c r="S263" s="16"/>
      <c r="T263" s="16"/>
    </row>
    <row r="264" spans="1:20" ht="16">
      <c r="A264" s="13"/>
      <c r="B264" s="13"/>
      <c r="C264" s="13"/>
      <c r="D264" s="13"/>
      <c r="E264" s="11"/>
      <c r="F264" s="42"/>
      <c r="G264" s="13"/>
      <c r="H264" s="16"/>
      <c r="I264" s="16"/>
      <c r="J264" s="13"/>
      <c r="K264" s="13"/>
      <c r="L264" s="13"/>
      <c r="M264" s="16"/>
      <c r="N264" s="16"/>
      <c r="O264" s="16"/>
      <c r="P264" s="16"/>
      <c r="Q264" s="16"/>
      <c r="R264" s="16"/>
      <c r="S264" s="16"/>
      <c r="T264" s="16"/>
    </row>
    <row r="265" spans="1:20" ht="16">
      <c r="A265" s="13"/>
      <c r="B265" s="13"/>
      <c r="C265" s="13"/>
      <c r="D265" s="13"/>
      <c r="E265" s="11"/>
      <c r="F265" s="42"/>
      <c r="G265" s="13"/>
      <c r="H265" s="16"/>
      <c r="I265" s="16"/>
      <c r="J265" s="13"/>
      <c r="K265" s="13"/>
      <c r="L265" s="13"/>
      <c r="M265" s="16"/>
      <c r="N265" s="16"/>
      <c r="O265" s="16"/>
      <c r="P265" s="16"/>
      <c r="Q265" s="16"/>
      <c r="R265" s="16"/>
      <c r="S265" s="16"/>
      <c r="T265" s="16"/>
    </row>
    <row r="266" spans="1:20" ht="16">
      <c r="A266" s="13"/>
      <c r="B266" s="13"/>
      <c r="C266" s="13"/>
      <c r="D266" s="13"/>
      <c r="E266" s="11"/>
      <c r="F266" s="42"/>
      <c r="G266" s="13"/>
      <c r="H266" s="16"/>
      <c r="I266" s="16"/>
      <c r="J266" s="13"/>
      <c r="K266" s="13"/>
      <c r="L266" s="13"/>
      <c r="M266" s="16"/>
      <c r="N266" s="16"/>
      <c r="O266" s="16"/>
      <c r="P266" s="16"/>
      <c r="Q266" s="16"/>
      <c r="R266" s="16"/>
      <c r="S266" s="16"/>
      <c r="T266" s="16"/>
    </row>
    <row r="267" spans="1:20" ht="17">
      <c r="A267" s="13"/>
      <c r="B267" s="13"/>
      <c r="C267" s="13"/>
      <c r="D267" s="13"/>
      <c r="E267" s="11"/>
      <c r="F267" s="42"/>
      <c r="G267" s="13"/>
      <c r="H267" s="16"/>
      <c r="I267" s="16"/>
      <c r="J267" s="13"/>
      <c r="K267" s="13"/>
      <c r="L267" s="13"/>
      <c r="M267" s="24"/>
      <c r="N267" s="24"/>
      <c r="O267" s="24"/>
      <c r="P267" s="24"/>
      <c r="Q267" s="24"/>
      <c r="R267" s="24"/>
      <c r="S267" s="24"/>
      <c r="T267" s="24"/>
    </row>
    <row r="268" spans="1:20" ht="16">
      <c r="A268" s="13"/>
      <c r="B268" s="13"/>
      <c r="C268" s="13"/>
      <c r="D268" s="13"/>
      <c r="E268" s="11"/>
      <c r="F268" s="42"/>
      <c r="G268" s="13"/>
      <c r="H268" s="16"/>
      <c r="I268" s="16"/>
      <c r="J268" s="13"/>
      <c r="K268" s="13"/>
      <c r="L268" s="13"/>
      <c r="M268" s="16"/>
      <c r="N268" s="16"/>
      <c r="O268" s="16"/>
      <c r="P268" s="16"/>
      <c r="Q268" s="16"/>
      <c r="R268" s="16"/>
      <c r="S268" s="16"/>
      <c r="T268" s="16"/>
    </row>
    <row r="269" spans="1:20" ht="16">
      <c r="A269" s="13"/>
      <c r="B269" s="13"/>
      <c r="C269" s="13"/>
      <c r="D269" s="13"/>
      <c r="E269" s="11"/>
      <c r="F269" s="42"/>
      <c r="G269" s="13"/>
      <c r="H269" s="16"/>
      <c r="I269" s="16"/>
      <c r="J269" s="13"/>
      <c r="K269" s="13"/>
      <c r="L269" s="13"/>
      <c r="M269" s="16"/>
      <c r="N269" s="16"/>
      <c r="O269" s="16"/>
      <c r="P269" s="16"/>
      <c r="Q269" s="16"/>
      <c r="R269" s="16"/>
      <c r="S269" s="16"/>
      <c r="T269" s="16"/>
    </row>
    <row r="270" spans="1:20" ht="16">
      <c r="A270" s="13"/>
      <c r="B270" s="13"/>
      <c r="C270" s="13"/>
      <c r="D270" s="13"/>
      <c r="E270" s="11"/>
      <c r="F270" s="42"/>
      <c r="G270" s="13"/>
      <c r="H270" s="16"/>
      <c r="I270" s="16"/>
      <c r="J270" s="13"/>
      <c r="K270" s="13"/>
      <c r="L270" s="13"/>
      <c r="M270" s="16"/>
      <c r="N270" s="16"/>
      <c r="O270" s="16"/>
      <c r="P270" s="16"/>
      <c r="Q270" s="16"/>
      <c r="R270" s="16"/>
      <c r="S270" s="16"/>
      <c r="T270" s="16"/>
    </row>
    <row r="271" spans="1:20" ht="16">
      <c r="A271" s="13"/>
      <c r="B271" s="13"/>
      <c r="C271" s="13"/>
      <c r="D271" s="13"/>
      <c r="E271" s="11"/>
      <c r="F271" s="42"/>
      <c r="G271" s="13"/>
      <c r="H271" s="16"/>
      <c r="I271" s="16"/>
      <c r="J271" s="13"/>
      <c r="K271" s="13"/>
      <c r="L271" s="13"/>
      <c r="M271" s="16"/>
      <c r="N271" s="16"/>
      <c r="O271" s="16"/>
      <c r="P271" s="16"/>
      <c r="Q271" s="16"/>
      <c r="R271" s="16"/>
      <c r="S271" s="16"/>
      <c r="T271" s="16"/>
    </row>
    <row r="272" spans="1:20" ht="16">
      <c r="A272" s="16"/>
      <c r="B272" s="16"/>
      <c r="C272" s="16"/>
      <c r="D272" s="16"/>
      <c r="E272" s="16"/>
      <c r="F272" s="43"/>
      <c r="G272" s="16"/>
      <c r="H272" s="16"/>
      <c r="I272" s="16"/>
      <c r="J272" s="13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1:20" ht="16">
      <c r="A273" s="16"/>
      <c r="B273" s="16"/>
      <c r="C273" s="16"/>
      <c r="D273" s="16"/>
      <c r="E273" s="16"/>
      <c r="F273" s="43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1:20" ht="16">
      <c r="A274" s="16"/>
      <c r="B274" s="16"/>
      <c r="C274" s="16"/>
      <c r="D274" s="16"/>
      <c r="E274" s="16"/>
      <c r="F274" s="43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1:20" ht="16">
      <c r="A275" s="16"/>
      <c r="B275" s="16"/>
      <c r="C275" s="16"/>
      <c r="D275" s="16"/>
      <c r="E275" s="16"/>
      <c r="F275" s="43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1:20" ht="16">
      <c r="A276" s="16"/>
      <c r="B276" s="16"/>
      <c r="C276" s="16"/>
      <c r="D276" s="16"/>
      <c r="E276" s="16"/>
      <c r="F276" s="43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1:20" ht="16">
      <c r="A277" s="16"/>
      <c r="B277" s="16"/>
      <c r="C277" s="16"/>
      <c r="D277" s="16"/>
      <c r="E277" s="16"/>
      <c r="F277" s="43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1:20" ht="16">
      <c r="A278" s="16"/>
      <c r="B278" s="16"/>
      <c r="C278" s="16"/>
      <c r="D278" s="16"/>
      <c r="E278" s="16"/>
      <c r="F278" s="43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1:20" ht="16">
      <c r="A279" s="16"/>
      <c r="B279" s="16"/>
      <c r="C279" s="16"/>
      <c r="D279" s="16"/>
      <c r="E279" s="16"/>
      <c r="F279" s="43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1:20" ht="16">
      <c r="A280" s="16"/>
      <c r="B280" s="16"/>
      <c r="C280" s="16"/>
      <c r="D280" s="16"/>
      <c r="E280" s="16"/>
      <c r="F280" s="43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1:20" ht="16">
      <c r="A281" s="16"/>
      <c r="B281" s="16"/>
      <c r="C281" s="16"/>
      <c r="D281" s="16"/>
      <c r="E281" s="16"/>
      <c r="F281" s="43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1:20" ht="16">
      <c r="A282" s="16"/>
      <c r="B282" s="16"/>
      <c r="C282" s="16"/>
      <c r="D282" s="16"/>
      <c r="E282" s="16"/>
      <c r="F282" s="43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1:20" ht="16">
      <c r="A283" s="16"/>
      <c r="B283" s="16"/>
      <c r="C283" s="16"/>
      <c r="D283" s="16"/>
      <c r="E283" s="16"/>
      <c r="F283" s="43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1:20" ht="16">
      <c r="A284" s="16"/>
      <c r="B284" s="16"/>
      <c r="C284" s="16"/>
      <c r="D284" s="16"/>
      <c r="E284" s="16"/>
      <c r="F284" s="43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1:20" ht="16">
      <c r="A285" s="16"/>
      <c r="B285" s="16"/>
      <c r="C285" s="16"/>
      <c r="D285" s="16"/>
      <c r="E285" s="16"/>
      <c r="F285" s="43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1:20" ht="16">
      <c r="A286" s="16"/>
      <c r="B286" s="16"/>
      <c r="C286" s="16"/>
      <c r="D286" s="16"/>
      <c r="E286" s="16"/>
      <c r="F286" s="43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1:20" ht="16">
      <c r="A287" s="16"/>
      <c r="B287" s="16"/>
      <c r="C287" s="16"/>
      <c r="D287" s="16"/>
      <c r="E287" s="16"/>
      <c r="F287" s="43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1:20" ht="16">
      <c r="A288" s="16"/>
      <c r="B288" s="16"/>
      <c r="C288" s="16"/>
      <c r="D288" s="16"/>
      <c r="E288" s="16"/>
      <c r="F288" s="43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1:20" ht="16">
      <c r="A289" s="16"/>
      <c r="B289" s="16"/>
      <c r="C289" s="16"/>
      <c r="D289" s="16"/>
      <c r="E289" s="16"/>
      <c r="F289" s="43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1:20" ht="16">
      <c r="A290" s="16"/>
      <c r="B290" s="16"/>
      <c r="C290" s="16"/>
      <c r="D290" s="16"/>
      <c r="E290" s="16"/>
      <c r="F290" s="43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1:20" ht="16">
      <c r="A291" s="16"/>
      <c r="B291" s="16"/>
      <c r="C291" s="16"/>
      <c r="D291" s="16"/>
      <c r="E291" s="16"/>
      <c r="F291" s="43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1:20" ht="16">
      <c r="A292" s="16"/>
      <c r="B292" s="16"/>
      <c r="C292" s="16"/>
      <c r="D292" s="16"/>
      <c r="E292" s="16"/>
      <c r="F292" s="43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1:20" ht="16">
      <c r="A293" s="16"/>
      <c r="B293" s="16"/>
      <c r="C293" s="16"/>
      <c r="D293" s="16"/>
      <c r="E293" s="16"/>
      <c r="F293" s="43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1:20" ht="16">
      <c r="A294" s="16"/>
      <c r="B294" s="16"/>
      <c r="C294" s="16"/>
      <c r="D294" s="16"/>
      <c r="E294" s="16"/>
      <c r="F294" s="43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1:20" ht="16">
      <c r="A295" s="16"/>
      <c r="B295" s="16"/>
      <c r="C295" s="16"/>
      <c r="D295" s="16"/>
      <c r="E295" s="16"/>
      <c r="F295" s="43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1:20" ht="16">
      <c r="A296" s="16"/>
      <c r="B296" s="16"/>
      <c r="C296" s="16"/>
      <c r="D296" s="16"/>
      <c r="E296" s="16"/>
      <c r="F296" s="43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1:20" ht="16">
      <c r="A297" s="16"/>
      <c r="B297" s="16"/>
      <c r="C297" s="16"/>
      <c r="D297" s="16"/>
      <c r="E297" s="16"/>
      <c r="F297" s="43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1:20" ht="16">
      <c r="A298" s="16"/>
      <c r="B298" s="16"/>
      <c r="C298" s="16"/>
      <c r="D298" s="16"/>
      <c r="E298" s="16"/>
      <c r="F298" s="43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1:20" ht="16">
      <c r="A299" s="16"/>
      <c r="B299" s="16"/>
      <c r="C299" s="16"/>
      <c r="D299" s="16"/>
      <c r="E299" s="16"/>
      <c r="F299" s="43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1:20" ht="16">
      <c r="A300" s="16"/>
      <c r="B300" s="16"/>
      <c r="C300" s="16"/>
      <c r="D300" s="16"/>
      <c r="E300" s="16"/>
      <c r="F300" s="43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1:20" ht="16">
      <c r="A301" s="16"/>
      <c r="B301" s="16"/>
      <c r="C301" s="16"/>
      <c r="D301" s="16"/>
      <c r="E301" s="16"/>
      <c r="F301" s="43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:20" ht="16">
      <c r="A302" s="16"/>
      <c r="B302" s="16"/>
      <c r="C302" s="16"/>
      <c r="D302" s="16"/>
      <c r="E302" s="16"/>
      <c r="F302" s="43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:20" ht="16">
      <c r="A303" s="16"/>
      <c r="B303" s="16"/>
      <c r="C303" s="16"/>
      <c r="D303" s="16"/>
      <c r="E303" s="16"/>
      <c r="F303" s="43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:20" ht="16">
      <c r="A304" s="16"/>
      <c r="B304" s="16"/>
      <c r="C304" s="16"/>
      <c r="D304" s="16"/>
      <c r="E304" s="16"/>
      <c r="F304" s="43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:20" ht="16">
      <c r="A305" s="16"/>
      <c r="B305" s="16"/>
      <c r="C305" s="16"/>
      <c r="D305" s="16"/>
      <c r="E305" s="16"/>
      <c r="F305" s="43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:20" ht="16">
      <c r="A306" s="16"/>
      <c r="B306" s="16"/>
      <c r="C306" s="16"/>
      <c r="D306" s="16"/>
      <c r="E306" s="16"/>
      <c r="F306" s="43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1:20" ht="16">
      <c r="A307" s="16"/>
      <c r="B307" s="16"/>
      <c r="C307" s="16"/>
      <c r="D307" s="16"/>
      <c r="E307" s="16"/>
      <c r="F307" s="43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1:20" ht="16">
      <c r="A308" s="16"/>
      <c r="B308" s="16"/>
      <c r="C308" s="16"/>
      <c r="D308" s="16"/>
      <c r="E308" s="16"/>
      <c r="F308" s="43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1:20" ht="16">
      <c r="A309" s="16"/>
      <c r="B309" s="16"/>
      <c r="C309" s="16"/>
      <c r="D309" s="16"/>
      <c r="E309" s="16"/>
      <c r="F309" s="43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1:20" ht="16">
      <c r="A310" s="16"/>
      <c r="B310" s="16"/>
      <c r="C310" s="16"/>
      <c r="D310" s="16"/>
      <c r="E310" s="16"/>
      <c r="F310" s="43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1:20" ht="16">
      <c r="A311" s="16"/>
      <c r="B311" s="16"/>
      <c r="C311" s="16"/>
      <c r="D311" s="16"/>
      <c r="E311" s="16"/>
      <c r="F311" s="43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1:20" ht="16">
      <c r="A312" s="16"/>
      <c r="B312" s="16"/>
      <c r="C312" s="16"/>
      <c r="D312" s="16"/>
      <c r="E312" s="16"/>
      <c r="F312" s="43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1:20" ht="16">
      <c r="A313" s="16"/>
      <c r="B313" s="16"/>
      <c r="C313" s="16"/>
      <c r="D313" s="16"/>
      <c r="E313" s="16"/>
      <c r="F313" s="43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1:20" ht="16">
      <c r="A314" s="16"/>
      <c r="B314" s="16"/>
      <c r="C314" s="16"/>
      <c r="D314" s="16"/>
      <c r="E314" s="16"/>
      <c r="F314" s="43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1:20" ht="16">
      <c r="A315" s="16"/>
      <c r="B315" s="16"/>
      <c r="C315" s="16"/>
      <c r="D315" s="16"/>
      <c r="E315" s="16"/>
      <c r="F315" s="43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1:20" ht="16">
      <c r="A316" s="16"/>
      <c r="B316" s="16"/>
      <c r="C316" s="16"/>
      <c r="D316" s="16"/>
      <c r="E316" s="16"/>
      <c r="F316" s="43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1:20" ht="16">
      <c r="A317" s="16"/>
      <c r="B317" s="16"/>
      <c r="C317" s="16"/>
      <c r="D317" s="16"/>
      <c r="E317" s="16"/>
      <c r="F317" s="43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1:20" ht="16">
      <c r="A318" s="16"/>
      <c r="B318" s="16"/>
      <c r="C318" s="16"/>
      <c r="D318" s="16"/>
      <c r="E318" s="16"/>
      <c r="F318" s="43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1:20" ht="16">
      <c r="A319" s="16"/>
      <c r="B319" s="16"/>
      <c r="C319" s="16"/>
      <c r="D319" s="16"/>
      <c r="E319" s="16"/>
      <c r="F319" s="43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1:20" ht="16">
      <c r="A320" s="16"/>
      <c r="B320" s="16"/>
      <c r="C320" s="16"/>
      <c r="D320" s="16"/>
      <c r="E320" s="16"/>
      <c r="F320" s="43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1:20" ht="16">
      <c r="A321" s="16"/>
      <c r="B321" s="16"/>
      <c r="C321" s="16"/>
      <c r="D321" s="16"/>
      <c r="E321" s="16"/>
      <c r="F321" s="43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6">
      <c r="A322" s="16"/>
      <c r="B322" s="16"/>
      <c r="C322" s="16"/>
      <c r="D322" s="16"/>
      <c r="E322" s="16"/>
      <c r="F322" s="43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1:20" ht="16">
      <c r="A323" s="16"/>
      <c r="B323" s="16"/>
      <c r="C323" s="16"/>
      <c r="D323" s="16"/>
      <c r="E323" s="16"/>
      <c r="F323" s="43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 spans="1:20" ht="16">
      <c r="A324" s="16"/>
      <c r="B324" s="16"/>
      <c r="C324" s="16"/>
      <c r="D324" s="16"/>
      <c r="E324" s="16"/>
      <c r="F324" s="43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 spans="1:20" ht="16">
      <c r="A325" s="16"/>
      <c r="B325" s="16"/>
      <c r="C325" s="16"/>
      <c r="D325" s="16"/>
      <c r="E325" s="16"/>
      <c r="F325" s="43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 spans="1:20" ht="16">
      <c r="A326" s="16"/>
      <c r="B326" s="16"/>
      <c r="C326" s="16"/>
      <c r="D326" s="16"/>
      <c r="E326" s="16"/>
      <c r="F326" s="43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 spans="1:20" ht="16">
      <c r="A327" s="16"/>
      <c r="B327" s="16"/>
      <c r="C327" s="16"/>
      <c r="D327" s="16"/>
      <c r="E327" s="16"/>
      <c r="F327" s="43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 spans="1:20" ht="16">
      <c r="A328" s="16"/>
      <c r="B328" s="16"/>
      <c r="C328" s="16"/>
      <c r="D328" s="16"/>
      <c r="E328" s="16"/>
      <c r="F328" s="43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 spans="1:20" ht="16">
      <c r="A329" s="16"/>
      <c r="B329" s="16"/>
      <c r="C329" s="16"/>
      <c r="D329" s="16"/>
      <c r="E329" s="16"/>
      <c r="F329" s="43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 spans="1:20" ht="16">
      <c r="A330" s="16"/>
      <c r="B330" s="16"/>
      <c r="C330" s="16"/>
      <c r="D330" s="16"/>
      <c r="E330" s="16"/>
      <c r="F330" s="43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 spans="1:20" ht="16">
      <c r="A331" s="16"/>
      <c r="B331" s="16"/>
      <c r="C331" s="16"/>
      <c r="D331" s="16"/>
      <c r="E331" s="16"/>
      <c r="F331" s="43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 spans="1:20" ht="16">
      <c r="A332" s="16"/>
      <c r="B332" s="16"/>
      <c r="C332" s="16"/>
      <c r="D332" s="16"/>
      <c r="E332" s="16"/>
      <c r="F332" s="43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 spans="1:20" ht="16">
      <c r="A333" s="16"/>
      <c r="B333" s="16"/>
      <c r="C333" s="16"/>
      <c r="D333" s="16"/>
      <c r="E333" s="16"/>
      <c r="F333" s="43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 spans="1:20" ht="16">
      <c r="A334" s="16"/>
      <c r="B334" s="16"/>
      <c r="C334" s="16"/>
      <c r="D334" s="16"/>
      <c r="E334" s="16"/>
      <c r="F334" s="43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 spans="1:20" ht="16">
      <c r="A335" s="16"/>
      <c r="B335" s="16"/>
      <c r="C335" s="16"/>
      <c r="D335" s="16"/>
      <c r="E335" s="16"/>
      <c r="F335" s="43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 spans="1:20" ht="16">
      <c r="A336" s="16"/>
      <c r="B336" s="16"/>
      <c r="C336" s="16"/>
      <c r="D336" s="16"/>
      <c r="E336" s="16"/>
      <c r="F336" s="43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 spans="1:20" ht="16">
      <c r="A337" s="16"/>
      <c r="B337" s="16"/>
      <c r="C337" s="16"/>
      <c r="D337" s="16"/>
      <c r="E337" s="16"/>
      <c r="F337" s="43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 spans="1:20" ht="16">
      <c r="A338" s="16"/>
      <c r="B338" s="16"/>
      <c r="C338" s="16"/>
      <c r="D338" s="16"/>
      <c r="E338" s="16"/>
      <c r="F338" s="43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 spans="1:20" ht="16">
      <c r="A339" s="16"/>
      <c r="B339" s="16"/>
      <c r="C339" s="16"/>
      <c r="D339" s="16"/>
      <c r="E339" s="16"/>
      <c r="F339" s="43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 spans="1:20" ht="16">
      <c r="A340" s="16"/>
      <c r="B340" s="16"/>
      <c r="C340" s="16"/>
      <c r="D340" s="16"/>
      <c r="E340" s="16"/>
      <c r="F340" s="43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 spans="1:20" ht="16">
      <c r="A341" s="16"/>
      <c r="B341" s="16"/>
      <c r="C341" s="16"/>
      <c r="D341" s="16"/>
      <c r="E341" s="16"/>
      <c r="F341" s="43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 spans="1:20" ht="16">
      <c r="A342" s="16"/>
      <c r="B342" s="16"/>
      <c r="C342" s="16"/>
      <c r="D342" s="16"/>
      <c r="E342" s="16"/>
      <c r="F342" s="43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 spans="1:20" ht="16">
      <c r="A343" s="16"/>
      <c r="B343" s="16"/>
      <c r="C343" s="16"/>
      <c r="D343" s="16"/>
      <c r="E343" s="16"/>
      <c r="F343" s="43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 spans="1:20" ht="16">
      <c r="A344" s="16"/>
      <c r="B344" s="16"/>
      <c r="C344" s="16"/>
      <c r="D344" s="16"/>
      <c r="E344" s="16"/>
      <c r="F344" s="43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 spans="1:20" ht="16">
      <c r="A345" s="16"/>
      <c r="B345" s="16"/>
      <c r="C345" s="16"/>
      <c r="D345" s="16"/>
      <c r="E345" s="16"/>
      <c r="F345" s="43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 spans="1:20" ht="16">
      <c r="A346" s="16"/>
      <c r="B346" s="16"/>
      <c r="C346" s="16"/>
      <c r="D346" s="16"/>
      <c r="E346" s="16"/>
      <c r="F346" s="43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 spans="1:20" ht="16">
      <c r="A347" s="16"/>
      <c r="B347" s="16"/>
      <c r="C347" s="16"/>
      <c r="D347" s="16"/>
      <c r="E347" s="16"/>
      <c r="F347" s="43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 spans="1:20" ht="16">
      <c r="A348" s="16"/>
      <c r="B348" s="16"/>
      <c r="C348" s="16"/>
      <c r="D348" s="16"/>
      <c r="E348" s="16"/>
      <c r="F348" s="43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 spans="1:20" ht="16">
      <c r="A349" s="16"/>
      <c r="B349" s="16"/>
      <c r="C349" s="16"/>
      <c r="D349" s="16"/>
      <c r="E349" s="16"/>
      <c r="F349" s="43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 spans="1:20" ht="16">
      <c r="A350" s="16"/>
      <c r="B350" s="16"/>
      <c r="C350" s="16"/>
      <c r="D350" s="16"/>
      <c r="E350" s="16"/>
      <c r="F350" s="43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 spans="1:20" ht="16">
      <c r="A351" s="16"/>
      <c r="B351" s="16"/>
      <c r="C351" s="16"/>
      <c r="D351" s="16"/>
      <c r="E351" s="16"/>
      <c r="F351" s="43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 spans="1:20" ht="16">
      <c r="A352" s="16"/>
      <c r="B352" s="16"/>
      <c r="C352" s="16"/>
      <c r="D352" s="16"/>
      <c r="E352" s="16"/>
      <c r="F352" s="43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 spans="1:20" ht="16">
      <c r="A353" s="16"/>
      <c r="B353" s="16"/>
      <c r="C353" s="16"/>
      <c r="D353" s="16"/>
      <c r="E353" s="16"/>
      <c r="F353" s="43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 spans="1:20" ht="16">
      <c r="A354" s="16"/>
      <c r="B354" s="16"/>
      <c r="C354" s="16"/>
      <c r="D354" s="16"/>
      <c r="E354" s="16"/>
      <c r="F354" s="43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 spans="1:20" ht="16">
      <c r="A355" s="16"/>
      <c r="B355" s="16"/>
      <c r="C355" s="16"/>
      <c r="D355" s="16"/>
      <c r="E355" s="16"/>
      <c r="F355" s="43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 spans="1:20" ht="16">
      <c r="A356" s="16"/>
      <c r="B356" s="16"/>
      <c r="C356" s="16"/>
      <c r="D356" s="16"/>
      <c r="E356" s="16"/>
      <c r="F356" s="43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 spans="1:20" ht="16">
      <c r="A357" s="16"/>
      <c r="B357" s="16"/>
      <c r="C357" s="16"/>
      <c r="D357" s="16"/>
      <c r="E357" s="16"/>
      <c r="F357" s="43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 spans="1:20" ht="16">
      <c r="A358" s="16"/>
      <c r="B358" s="16"/>
      <c r="C358" s="16"/>
      <c r="D358" s="16"/>
      <c r="E358" s="16"/>
      <c r="F358" s="43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 spans="1:20" ht="16">
      <c r="A359" s="16"/>
      <c r="B359" s="16"/>
      <c r="C359" s="16"/>
      <c r="D359" s="16"/>
      <c r="E359" s="16"/>
      <c r="F359" s="43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 spans="1:20" ht="16">
      <c r="A360" s="16"/>
      <c r="B360" s="16"/>
      <c r="C360" s="16"/>
      <c r="D360" s="16"/>
      <c r="E360" s="16"/>
      <c r="F360" s="43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 spans="1:20" ht="16">
      <c r="A361" s="16"/>
      <c r="B361" s="16"/>
      <c r="C361" s="16"/>
      <c r="D361" s="16"/>
      <c r="E361" s="16"/>
      <c r="F361" s="43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 spans="1:20" ht="16">
      <c r="A362" s="16"/>
      <c r="B362" s="16"/>
      <c r="C362" s="16"/>
      <c r="D362" s="16"/>
      <c r="E362" s="16"/>
      <c r="F362" s="43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 spans="1:20" ht="16">
      <c r="A363" s="16"/>
      <c r="B363" s="16"/>
      <c r="C363" s="16"/>
      <c r="D363" s="16"/>
      <c r="E363" s="16"/>
      <c r="F363" s="43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 spans="1:20" ht="16">
      <c r="A364" s="16"/>
      <c r="B364" s="16"/>
      <c r="C364" s="16"/>
      <c r="D364" s="16"/>
      <c r="E364" s="16"/>
      <c r="F364" s="43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 spans="1:20" ht="16">
      <c r="A365" s="16"/>
      <c r="B365" s="16"/>
      <c r="C365" s="16"/>
      <c r="D365" s="16"/>
      <c r="E365" s="16"/>
      <c r="F365" s="43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 spans="1:20" ht="16">
      <c r="A366" s="16"/>
      <c r="B366" s="16"/>
      <c r="C366" s="16"/>
      <c r="D366" s="16"/>
      <c r="E366" s="16"/>
      <c r="F366" s="43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 spans="1:20" ht="16">
      <c r="A367" s="16"/>
      <c r="B367" s="16"/>
      <c r="C367" s="16"/>
      <c r="D367" s="16"/>
      <c r="E367" s="16"/>
      <c r="F367" s="43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 spans="1:20" ht="16">
      <c r="A368" s="16"/>
      <c r="B368" s="16"/>
      <c r="C368" s="16"/>
      <c r="D368" s="16"/>
      <c r="E368" s="16"/>
      <c r="F368" s="43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 spans="1:20" ht="16">
      <c r="A369" s="16"/>
      <c r="B369" s="16"/>
      <c r="C369" s="16"/>
      <c r="D369" s="16"/>
      <c r="E369" s="16"/>
      <c r="F369" s="43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 spans="1:20" ht="16">
      <c r="A370" s="16"/>
      <c r="B370" s="16"/>
      <c r="C370" s="16"/>
      <c r="D370" s="16"/>
      <c r="E370" s="16"/>
      <c r="F370" s="43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 spans="1:20" ht="16">
      <c r="A371" s="16"/>
      <c r="B371" s="16"/>
      <c r="C371" s="16"/>
      <c r="D371" s="16"/>
      <c r="E371" s="16"/>
      <c r="F371" s="43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 spans="1:20" ht="16">
      <c r="A372" s="16"/>
      <c r="B372" s="16"/>
      <c r="C372" s="16"/>
      <c r="D372" s="16"/>
      <c r="E372" s="16"/>
      <c r="F372" s="43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 spans="1:20" ht="16">
      <c r="A373" s="16"/>
      <c r="B373" s="16"/>
      <c r="C373" s="16"/>
      <c r="D373" s="16"/>
      <c r="E373" s="16"/>
      <c r="F373" s="43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 spans="1:20" ht="16">
      <c r="A374" s="16"/>
      <c r="B374" s="16"/>
      <c r="C374" s="16"/>
      <c r="D374" s="16"/>
      <c r="E374" s="16"/>
      <c r="F374" s="43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 spans="1:20" ht="16">
      <c r="A375" s="16"/>
      <c r="B375" s="16"/>
      <c r="C375" s="16"/>
      <c r="D375" s="16"/>
      <c r="E375" s="16"/>
      <c r="F375" s="43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1:20" ht="16">
      <c r="A376" s="16"/>
      <c r="B376" s="16"/>
      <c r="C376" s="16"/>
      <c r="D376" s="16"/>
      <c r="E376" s="16"/>
      <c r="F376" s="43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1:20" ht="16">
      <c r="A377" s="16"/>
      <c r="B377" s="16"/>
      <c r="C377" s="16"/>
      <c r="D377" s="16"/>
      <c r="E377" s="16"/>
      <c r="F377" s="43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1:20" ht="16">
      <c r="A378" s="16"/>
      <c r="B378" s="16"/>
      <c r="C378" s="16"/>
      <c r="D378" s="16"/>
      <c r="E378" s="16"/>
      <c r="F378" s="43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1:20" ht="16">
      <c r="A379" s="16"/>
      <c r="B379" s="16"/>
      <c r="C379" s="16"/>
      <c r="D379" s="16"/>
      <c r="E379" s="16"/>
      <c r="F379" s="43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1:20" ht="16">
      <c r="A380" s="16"/>
      <c r="B380" s="16"/>
      <c r="C380" s="16"/>
      <c r="D380" s="16"/>
      <c r="E380" s="16"/>
      <c r="F380" s="43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 spans="1:20" ht="16">
      <c r="A381" s="16"/>
      <c r="B381" s="16"/>
      <c r="C381" s="16"/>
      <c r="D381" s="16"/>
      <c r="E381" s="16"/>
      <c r="F381" s="43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 spans="1:20" ht="16">
      <c r="A382" s="16"/>
      <c r="B382" s="16"/>
      <c r="C382" s="16"/>
      <c r="D382" s="16"/>
      <c r="E382" s="16"/>
      <c r="F382" s="43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 spans="1:20" ht="16">
      <c r="A383" s="16"/>
      <c r="B383" s="16"/>
      <c r="C383" s="16"/>
      <c r="D383" s="16"/>
      <c r="E383" s="16"/>
      <c r="F383" s="43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 spans="1:20" ht="16">
      <c r="A384" s="16"/>
      <c r="B384" s="16"/>
      <c r="C384" s="16"/>
      <c r="D384" s="16"/>
      <c r="E384" s="16"/>
      <c r="F384" s="43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 spans="1:20" ht="16">
      <c r="A385" s="16"/>
      <c r="B385" s="16"/>
      <c r="C385" s="16"/>
      <c r="D385" s="16"/>
      <c r="E385" s="16"/>
      <c r="F385" s="43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6">
      <c r="A386" s="16"/>
      <c r="B386" s="16"/>
      <c r="C386" s="16"/>
      <c r="D386" s="16"/>
      <c r="E386" s="16"/>
      <c r="F386" s="43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 spans="1:20" ht="16">
      <c r="A387" s="16"/>
      <c r="B387" s="16"/>
      <c r="C387" s="16"/>
      <c r="D387" s="16"/>
      <c r="E387" s="16"/>
      <c r="F387" s="43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 spans="1:20" ht="16">
      <c r="A388" s="16"/>
      <c r="B388" s="16"/>
      <c r="C388" s="16"/>
      <c r="D388" s="16"/>
      <c r="E388" s="16"/>
      <c r="F388" s="43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 spans="1:20" ht="16">
      <c r="A389" s="16"/>
      <c r="B389" s="16"/>
      <c r="C389" s="16"/>
      <c r="D389" s="16"/>
      <c r="E389" s="16"/>
      <c r="F389" s="43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 spans="1:20" ht="16">
      <c r="A390" s="16"/>
      <c r="B390" s="16"/>
      <c r="C390" s="16"/>
      <c r="D390" s="16"/>
      <c r="E390" s="16"/>
      <c r="F390" s="43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 spans="1:20" ht="16">
      <c r="A391" s="16"/>
      <c r="B391" s="16"/>
      <c r="C391" s="16"/>
      <c r="D391" s="16"/>
      <c r="E391" s="16"/>
      <c r="F391" s="43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 spans="1:20" ht="16">
      <c r="A392" s="16"/>
      <c r="B392" s="16"/>
      <c r="C392" s="16"/>
      <c r="D392" s="16"/>
      <c r="E392" s="16"/>
      <c r="F392" s="43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 spans="1:20" ht="16">
      <c r="A393" s="16"/>
      <c r="B393" s="16"/>
      <c r="C393" s="16"/>
      <c r="D393" s="16"/>
      <c r="E393" s="16"/>
      <c r="F393" s="43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 spans="1:20" ht="16">
      <c r="A394" s="16"/>
      <c r="B394" s="16"/>
      <c r="C394" s="16"/>
      <c r="D394" s="16"/>
      <c r="E394" s="16"/>
      <c r="F394" s="43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 spans="1:20" ht="16">
      <c r="A395" s="16"/>
      <c r="B395" s="16"/>
      <c r="C395" s="16"/>
      <c r="D395" s="16"/>
      <c r="E395" s="16"/>
      <c r="F395" s="43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 spans="1:20" ht="16">
      <c r="A396" s="16"/>
      <c r="B396" s="16"/>
      <c r="C396" s="16"/>
      <c r="D396" s="16"/>
      <c r="E396" s="16"/>
      <c r="F396" s="43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 spans="1:20" ht="16">
      <c r="A397" s="16"/>
      <c r="B397" s="16"/>
      <c r="C397" s="16"/>
      <c r="D397" s="16"/>
      <c r="E397" s="16"/>
      <c r="F397" s="43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 spans="1:20" ht="16">
      <c r="A398" s="16"/>
      <c r="B398" s="16"/>
      <c r="C398" s="16"/>
      <c r="D398" s="16"/>
      <c r="E398" s="16"/>
      <c r="F398" s="43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 spans="1:20" ht="16">
      <c r="A399" s="16"/>
      <c r="B399" s="16"/>
      <c r="C399" s="16"/>
      <c r="D399" s="16"/>
      <c r="E399" s="16"/>
      <c r="F399" s="43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 spans="1:20" ht="16">
      <c r="A400" s="16"/>
      <c r="B400" s="16"/>
      <c r="C400" s="16"/>
      <c r="D400" s="16"/>
      <c r="E400" s="16"/>
      <c r="F400" s="43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 spans="1:20" ht="16">
      <c r="A401" s="16"/>
      <c r="B401" s="16"/>
      <c r="C401" s="16"/>
      <c r="D401" s="16"/>
      <c r="E401" s="16"/>
      <c r="F401" s="43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 spans="1:20" ht="16">
      <c r="A402" s="16"/>
      <c r="B402" s="16"/>
      <c r="C402" s="16"/>
      <c r="D402" s="16"/>
      <c r="E402" s="16"/>
      <c r="F402" s="43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 spans="1:20" ht="16">
      <c r="A403" s="16"/>
      <c r="B403" s="16"/>
      <c r="C403" s="16"/>
      <c r="D403" s="16"/>
      <c r="E403" s="16"/>
      <c r="F403" s="43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 spans="1:20" ht="16">
      <c r="A404" s="16"/>
      <c r="B404" s="16"/>
      <c r="C404" s="16"/>
      <c r="D404" s="16"/>
      <c r="E404" s="16"/>
      <c r="F404" s="43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 spans="1:20" ht="16">
      <c r="A405" s="16"/>
      <c r="B405" s="16"/>
      <c r="C405" s="16"/>
      <c r="D405" s="16"/>
      <c r="E405" s="16"/>
      <c r="F405" s="43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 spans="1:20" ht="16">
      <c r="A406" s="16"/>
      <c r="B406" s="16"/>
      <c r="C406" s="16"/>
      <c r="D406" s="16"/>
      <c r="E406" s="16"/>
      <c r="F406" s="43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 spans="1:20" ht="16">
      <c r="A407" s="16"/>
      <c r="B407" s="16"/>
      <c r="C407" s="16"/>
      <c r="D407" s="16"/>
      <c r="E407" s="16"/>
      <c r="F407" s="43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 spans="1:20" ht="16">
      <c r="A408" s="16"/>
      <c r="B408" s="16"/>
      <c r="C408" s="16"/>
      <c r="D408" s="16"/>
      <c r="E408" s="16"/>
      <c r="F408" s="43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 spans="1:20" ht="16">
      <c r="A409" s="16"/>
      <c r="B409" s="16"/>
      <c r="C409" s="16"/>
      <c r="D409" s="16"/>
      <c r="E409" s="16"/>
      <c r="F409" s="43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 spans="1:20" ht="16">
      <c r="A410" s="16"/>
      <c r="B410" s="16"/>
      <c r="C410" s="16"/>
      <c r="D410" s="16"/>
      <c r="E410" s="16"/>
      <c r="F410" s="43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 spans="1:20" ht="16">
      <c r="A411" s="16"/>
      <c r="B411" s="16"/>
      <c r="C411" s="16"/>
      <c r="D411" s="16"/>
      <c r="E411" s="16"/>
      <c r="F411" s="43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 spans="1:20" ht="16">
      <c r="A412" s="16"/>
      <c r="B412" s="16"/>
      <c r="C412" s="16"/>
      <c r="D412" s="16"/>
      <c r="E412" s="16"/>
      <c r="F412" s="43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 spans="1:20" ht="16">
      <c r="A413" s="16"/>
      <c r="B413" s="16"/>
      <c r="C413" s="16"/>
      <c r="D413" s="16"/>
      <c r="E413" s="16"/>
      <c r="F413" s="43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 spans="1:20" ht="16">
      <c r="A414" s="16"/>
      <c r="B414" s="16"/>
      <c r="C414" s="16"/>
      <c r="D414" s="16"/>
      <c r="E414" s="16"/>
      <c r="F414" s="43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 spans="1:20" ht="16">
      <c r="A415" s="16"/>
      <c r="B415" s="16"/>
      <c r="C415" s="16"/>
      <c r="D415" s="16"/>
      <c r="E415" s="16"/>
      <c r="F415" s="43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 spans="1:20" ht="16">
      <c r="A416" s="16"/>
      <c r="B416" s="16"/>
      <c r="C416" s="16"/>
      <c r="D416" s="16"/>
      <c r="E416" s="16"/>
      <c r="F416" s="43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 spans="1:20" ht="16">
      <c r="A417" s="16"/>
      <c r="B417" s="16"/>
      <c r="C417" s="16"/>
      <c r="D417" s="16"/>
      <c r="E417" s="16"/>
      <c r="F417" s="43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 spans="1:20" ht="16">
      <c r="A418" s="16"/>
      <c r="B418" s="16"/>
      <c r="C418" s="16"/>
      <c r="D418" s="16"/>
      <c r="E418" s="16"/>
      <c r="F418" s="43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 spans="1:20" ht="16">
      <c r="A419" s="16"/>
      <c r="B419" s="16"/>
      <c r="C419" s="16"/>
      <c r="D419" s="16"/>
      <c r="E419" s="16"/>
      <c r="F419" s="43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 spans="1:20" ht="16">
      <c r="A420" s="16"/>
      <c r="B420" s="16"/>
      <c r="C420" s="16"/>
      <c r="D420" s="16"/>
      <c r="E420" s="16"/>
      <c r="F420" s="43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 spans="1:20" ht="16">
      <c r="A421" s="16"/>
      <c r="B421" s="16"/>
      <c r="C421" s="16"/>
      <c r="D421" s="16"/>
      <c r="E421" s="16"/>
      <c r="F421" s="43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 spans="1:20" ht="16">
      <c r="A422" s="16"/>
      <c r="B422" s="16"/>
      <c r="C422" s="16"/>
      <c r="D422" s="16"/>
      <c r="E422" s="16"/>
      <c r="F422" s="43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 spans="1:20" ht="16">
      <c r="A423" s="16"/>
      <c r="B423" s="16"/>
      <c r="C423" s="16"/>
      <c r="D423" s="16"/>
      <c r="E423" s="16"/>
      <c r="F423" s="43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 spans="1:20" ht="16">
      <c r="A424" s="16"/>
      <c r="B424" s="16"/>
      <c r="C424" s="16"/>
      <c r="D424" s="16"/>
      <c r="E424" s="16"/>
      <c r="F424" s="43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 spans="1:20" ht="16">
      <c r="A425" s="16"/>
      <c r="B425" s="16"/>
      <c r="C425" s="16"/>
      <c r="D425" s="16"/>
      <c r="E425" s="16"/>
      <c r="F425" s="43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 spans="1:20" ht="16">
      <c r="A426" s="16"/>
      <c r="B426" s="16"/>
      <c r="C426" s="16"/>
      <c r="D426" s="16"/>
      <c r="E426" s="16"/>
      <c r="F426" s="43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 spans="1:20" ht="16">
      <c r="A427" s="16"/>
      <c r="B427" s="16"/>
      <c r="C427" s="16"/>
      <c r="D427" s="16"/>
      <c r="E427" s="16"/>
      <c r="F427" s="43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 spans="1:20" ht="16">
      <c r="A428" s="16"/>
      <c r="B428" s="16"/>
      <c r="C428" s="16"/>
      <c r="D428" s="16"/>
      <c r="E428" s="16"/>
      <c r="F428" s="43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 spans="1:20" ht="16">
      <c r="A429" s="16"/>
      <c r="B429" s="16"/>
      <c r="C429" s="16"/>
      <c r="D429" s="16"/>
      <c r="E429" s="16"/>
      <c r="F429" s="43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 spans="1:20" ht="16">
      <c r="A430" s="16"/>
      <c r="B430" s="16"/>
      <c r="C430" s="16"/>
      <c r="D430" s="16"/>
      <c r="E430" s="16"/>
      <c r="F430" s="43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 spans="1:20" ht="16">
      <c r="A431" s="16"/>
      <c r="B431" s="16"/>
      <c r="C431" s="16"/>
      <c r="D431" s="16"/>
      <c r="E431" s="16"/>
      <c r="F431" s="43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 spans="1:20" ht="16">
      <c r="A432" s="16"/>
      <c r="B432" s="16"/>
      <c r="C432" s="16"/>
      <c r="D432" s="16"/>
      <c r="E432" s="16"/>
      <c r="F432" s="43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 spans="1:20" ht="16">
      <c r="A433" s="16"/>
      <c r="B433" s="16"/>
      <c r="C433" s="16"/>
      <c r="D433" s="16"/>
      <c r="E433" s="16"/>
      <c r="F433" s="43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 spans="1:20" ht="16">
      <c r="A434" s="16"/>
      <c r="B434" s="16"/>
      <c r="C434" s="16"/>
      <c r="D434" s="16"/>
      <c r="E434" s="16"/>
      <c r="F434" s="43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 spans="1:20" ht="16">
      <c r="A435" s="16"/>
      <c r="B435" s="16"/>
      <c r="C435" s="16"/>
      <c r="D435" s="16"/>
      <c r="E435" s="16"/>
      <c r="F435" s="43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 spans="1:20" ht="16">
      <c r="A436" s="16"/>
      <c r="B436" s="16"/>
      <c r="C436" s="16"/>
      <c r="D436" s="16"/>
      <c r="E436" s="16"/>
      <c r="F436" s="43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 spans="1:20" ht="16">
      <c r="A437" s="16"/>
      <c r="B437" s="16"/>
      <c r="C437" s="16"/>
      <c r="D437" s="16"/>
      <c r="E437" s="16"/>
      <c r="F437" s="43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 spans="1:20" ht="16">
      <c r="A438" s="16"/>
      <c r="B438" s="16"/>
      <c r="C438" s="16"/>
      <c r="D438" s="16"/>
      <c r="E438" s="16"/>
      <c r="F438" s="43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 spans="1:20" ht="16">
      <c r="A439" s="16"/>
      <c r="B439" s="16"/>
      <c r="C439" s="16"/>
      <c r="D439" s="16"/>
      <c r="E439" s="16"/>
      <c r="F439" s="43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 spans="1:20" ht="16">
      <c r="A440" s="16"/>
      <c r="B440" s="16"/>
      <c r="C440" s="16"/>
      <c r="D440" s="16"/>
      <c r="E440" s="16"/>
      <c r="F440" s="43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 spans="1:20" ht="16">
      <c r="A441" s="16"/>
      <c r="B441" s="16"/>
      <c r="C441" s="16"/>
      <c r="D441" s="16"/>
      <c r="E441" s="16"/>
      <c r="F441" s="43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 spans="1:20" ht="16">
      <c r="A442" s="16"/>
      <c r="B442" s="16"/>
      <c r="C442" s="16"/>
      <c r="D442" s="16"/>
      <c r="E442" s="16"/>
      <c r="F442" s="43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t="16">
      <c r="A443" s="16"/>
      <c r="B443" s="16"/>
      <c r="C443" s="16"/>
      <c r="D443" s="16"/>
      <c r="E443" s="16"/>
      <c r="F443" s="43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 spans="1:20" ht="16">
      <c r="A444" s="16"/>
      <c r="B444" s="16"/>
      <c r="C444" s="16"/>
      <c r="D444" s="16"/>
      <c r="E444" s="16"/>
      <c r="F444" s="43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 spans="1:20" ht="16">
      <c r="A445" s="16"/>
      <c r="B445" s="16"/>
      <c r="C445" s="16"/>
      <c r="D445" s="16"/>
      <c r="E445" s="16"/>
      <c r="F445" s="43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  <row r="446" spans="1:20" ht="16">
      <c r="A446" s="16"/>
      <c r="B446" s="16"/>
      <c r="C446" s="16"/>
      <c r="D446" s="16"/>
      <c r="E446" s="16"/>
      <c r="F446" s="43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</row>
    <row r="447" spans="1:20" ht="16">
      <c r="A447" s="16"/>
      <c r="B447" s="16"/>
      <c r="C447" s="16"/>
      <c r="D447" s="16"/>
      <c r="E447" s="16"/>
      <c r="F447" s="43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</row>
    <row r="448" spans="1:20" ht="16">
      <c r="A448" s="16"/>
      <c r="B448" s="16"/>
      <c r="C448" s="16"/>
      <c r="D448" s="16"/>
      <c r="E448" s="16"/>
      <c r="F448" s="43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</row>
    <row r="449" spans="1:20" ht="16">
      <c r="A449" s="16"/>
      <c r="B449" s="16"/>
      <c r="C449" s="16"/>
      <c r="D449" s="16"/>
      <c r="E449" s="16"/>
      <c r="F449" s="43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 spans="1:20" ht="16">
      <c r="A450" s="16"/>
      <c r="B450" s="16"/>
      <c r="C450" s="16"/>
      <c r="D450" s="16"/>
      <c r="E450" s="16"/>
      <c r="F450" s="43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 spans="1:20" ht="16">
      <c r="A451" s="16"/>
      <c r="B451" s="16"/>
      <c r="C451" s="16"/>
      <c r="D451" s="16"/>
      <c r="E451" s="16"/>
      <c r="F451" s="43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 spans="1:20" ht="16">
      <c r="A452" s="16"/>
      <c r="B452" s="16"/>
      <c r="C452" s="16"/>
      <c r="D452" s="16"/>
      <c r="E452" s="16"/>
      <c r="F452" s="43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 spans="1:20" ht="16">
      <c r="A453" s="16"/>
      <c r="B453" s="16"/>
      <c r="C453" s="16"/>
      <c r="D453" s="16"/>
      <c r="E453" s="16"/>
      <c r="F453" s="43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 spans="1:20" ht="16">
      <c r="A454" s="16"/>
      <c r="B454" s="16"/>
      <c r="C454" s="16"/>
      <c r="D454" s="16"/>
      <c r="E454" s="16"/>
      <c r="F454" s="43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</row>
    <row r="455" spans="1:20" ht="16">
      <c r="A455" s="16"/>
      <c r="B455" s="16"/>
      <c r="C455" s="16"/>
      <c r="D455" s="16"/>
      <c r="E455" s="16"/>
      <c r="F455" s="43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</row>
    <row r="456" spans="1:20" ht="16">
      <c r="A456" s="16"/>
      <c r="B456" s="16"/>
      <c r="C456" s="16"/>
      <c r="D456" s="16"/>
      <c r="E456" s="16"/>
      <c r="F456" s="43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</row>
    <row r="457" spans="1:20" ht="16">
      <c r="A457" s="16"/>
      <c r="B457" s="16"/>
      <c r="C457" s="16"/>
      <c r="D457" s="16"/>
      <c r="E457" s="16"/>
      <c r="F457" s="43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</row>
    <row r="458" spans="1:20" ht="16">
      <c r="A458" s="16"/>
      <c r="B458" s="16"/>
      <c r="C458" s="16"/>
      <c r="D458" s="16"/>
      <c r="E458" s="16"/>
      <c r="F458" s="43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</row>
    <row r="459" spans="1:20" ht="16">
      <c r="A459" s="16"/>
      <c r="B459" s="16"/>
      <c r="C459" s="16"/>
      <c r="D459" s="16"/>
      <c r="E459" s="16"/>
      <c r="F459" s="43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</row>
    <row r="460" spans="1:20" ht="16">
      <c r="A460" s="16"/>
      <c r="B460" s="16"/>
      <c r="C460" s="16"/>
      <c r="D460" s="16"/>
      <c r="E460" s="16"/>
      <c r="F460" s="43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</row>
    <row r="461" spans="1:20" ht="16">
      <c r="A461" s="16"/>
      <c r="B461" s="16"/>
      <c r="C461" s="16"/>
      <c r="D461" s="16"/>
      <c r="E461" s="16"/>
      <c r="F461" s="43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</row>
    <row r="462" spans="1:20" ht="16">
      <c r="A462" s="16"/>
      <c r="B462" s="16"/>
      <c r="C462" s="16"/>
      <c r="D462" s="16"/>
      <c r="E462" s="16"/>
      <c r="F462" s="43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 spans="1:20" ht="16">
      <c r="A463" s="16"/>
      <c r="B463" s="16"/>
      <c r="C463" s="16"/>
      <c r="D463" s="16"/>
      <c r="E463" s="16"/>
      <c r="F463" s="43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</row>
    <row r="464" spans="1:20" ht="16">
      <c r="A464" s="16"/>
      <c r="B464" s="16"/>
      <c r="C464" s="16"/>
      <c r="D464" s="16"/>
      <c r="E464" s="16"/>
      <c r="F464" s="43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</row>
    <row r="465" spans="1:20" ht="16">
      <c r="A465" s="16"/>
      <c r="B465" s="16"/>
      <c r="C465" s="16"/>
      <c r="D465" s="16"/>
      <c r="E465" s="16"/>
      <c r="F465" s="43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</row>
    <row r="466" spans="1:20" ht="16">
      <c r="A466" s="16"/>
      <c r="B466" s="16"/>
      <c r="C466" s="16"/>
      <c r="D466" s="16"/>
      <c r="E466" s="16"/>
      <c r="F466" s="43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</row>
    <row r="467" spans="1:20" ht="16">
      <c r="A467" s="16"/>
      <c r="B467" s="16"/>
      <c r="C467" s="16"/>
      <c r="D467" s="16"/>
      <c r="E467" s="16"/>
      <c r="F467" s="43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</row>
    <row r="468" spans="1:20" ht="16">
      <c r="A468" s="16"/>
      <c r="B468" s="16"/>
      <c r="C468" s="16"/>
      <c r="D468" s="16"/>
      <c r="E468" s="16"/>
      <c r="F468" s="43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</row>
    <row r="469" spans="1:20" ht="16">
      <c r="A469" s="16"/>
      <c r="B469" s="16"/>
      <c r="C469" s="16"/>
      <c r="D469" s="16"/>
      <c r="E469" s="16"/>
      <c r="F469" s="43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</row>
    <row r="470" spans="1:20" ht="16">
      <c r="A470" s="16"/>
      <c r="B470" s="16"/>
      <c r="C470" s="16"/>
      <c r="D470" s="16"/>
      <c r="E470" s="16"/>
      <c r="F470" s="43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</row>
    <row r="471" spans="1:20" ht="16">
      <c r="A471" s="16"/>
      <c r="B471" s="16"/>
      <c r="C471" s="16"/>
      <c r="D471" s="16"/>
      <c r="E471" s="16"/>
      <c r="F471" s="43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</row>
    <row r="472" spans="1:20" ht="16">
      <c r="F472" s="44"/>
    </row>
    <row r="473" spans="1:20" ht="16">
      <c r="F473" s="44"/>
    </row>
    <row r="474" spans="1:20" ht="16">
      <c r="F474" s="44"/>
    </row>
    <row r="475" spans="1:20" ht="16">
      <c r="F475" s="44"/>
    </row>
    <row r="476" spans="1:20" ht="16">
      <c r="F476" s="44"/>
    </row>
    <row r="477" spans="1:20" ht="16">
      <c r="F477" s="44"/>
    </row>
    <row r="478" spans="1:20" ht="16">
      <c r="F478" s="44"/>
    </row>
    <row r="479" spans="1:20" ht="16">
      <c r="F479" s="44"/>
    </row>
    <row r="480" spans="1:20" ht="16">
      <c r="F480" s="44"/>
    </row>
    <row r="481" spans="6:6" ht="16">
      <c r="F481" s="44"/>
    </row>
    <row r="482" spans="6:6" ht="16">
      <c r="F482" s="44"/>
    </row>
    <row r="483" spans="6:6" ht="16">
      <c r="F483" s="44"/>
    </row>
    <row r="484" spans="6:6" ht="16">
      <c r="F484" s="44"/>
    </row>
    <row r="485" spans="6:6" ht="16">
      <c r="F485" s="44"/>
    </row>
    <row r="486" spans="6:6" ht="16">
      <c r="F486" s="44"/>
    </row>
    <row r="487" spans="6:6" ht="16">
      <c r="F487" s="44"/>
    </row>
    <row r="488" spans="6:6" ht="16">
      <c r="F488" s="44"/>
    </row>
    <row r="489" spans="6:6" ht="16">
      <c r="F489" s="44"/>
    </row>
    <row r="490" spans="6:6" ht="16">
      <c r="F490" s="44"/>
    </row>
    <row r="491" spans="6:6" ht="16">
      <c r="F491" s="44"/>
    </row>
    <row r="492" spans="6:6" ht="16">
      <c r="F492" s="44"/>
    </row>
    <row r="493" spans="6:6" ht="16">
      <c r="F493" s="44"/>
    </row>
    <row r="494" spans="6:6" ht="16">
      <c r="F494" s="44"/>
    </row>
    <row r="495" spans="6:6" ht="16">
      <c r="F495" s="44"/>
    </row>
    <row r="496" spans="6:6" ht="16">
      <c r="F496" s="44"/>
    </row>
    <row r="497" spans="6:6" ht="16">
      <c r="F497" s="44"/>
    </row>
    <row r="498" spans="6:6" ht="16">
      <c r="F498" s="44"/>
    </row>
    <row r="499" spans="6:6" ht="16">
      <c r="F499" s="44"/>
    </row>
    <row r="500" spans="6:6" ht="16">
      <c r="F500" s="44"/>
    </row>
    <row r="501" spans="6:6" ht="16">
      <c r="F501" s="44"/>
    </row>
    <row r="502" spans="6:6" ht="16">
      <c r="F502" s="44"/>
    </row>
    <row r="503" spans="6:6" ht="16">
      <c r="F503" s="44"/>
    </row>
    <row r="504" spans="6:6" ht="16">
      <c r="F504" s="44"/>
    </row>
    <row r="505" spans="6:6" ht="16">
      <c r="F505" s="44"/>
    </row>
    <row r="506" spans="6:6" ht="16">
      <c r="F506" s="44"/>
    </row>
    <row r="507" spans="6:6" ht="16">
      <c r="F507" s="44"/>
    </row>
    <row r="508" spans="6:6" ht="16">
      <c r="F508" s="44"/>
    </row>
    <row r="509" spans="6:6" ht="16">
      <c r="F509" s="44"/>
    </row>
    <row r="510" spans="6:6" ht="16">
      <c r="F510" s="44"/>
    </row>
    <row r="511" spans="6:6" ht="16">
      <c r="F511" s="44"/>
    </row>
    <row r="512" spans="6:6" ht="16">
      <c r="F512" s="44"/>
    </row>
    <row r="513" spans="6:6" ht="16">
      <c r="F513" s="44"/>
    </row>
    <row r="514" spans="6:6" ht="16">
      <c r="F514" s="44"/>
    </row>
    <row r="515" spans="6:6" ht="16">
      <c r="F515" s="44"/>
    </row>
    <row r="516" spans="6:6" ht="16">
      <c r="F516" s="44"/>
    </row>
    <row r="517" spans="6:6" ht="16">
      <c r="F517" s="44"/>
    </row>
    <row r="518" spans="6:6" ht="16">
      <c r="F518" s="44"/>
    </row>
    <row r="519" spans="6:6" ht="16">
      <c r="F519" s="44"/>
    </row>
    <row r="520" spans="6:6" ht="16">
      <c r="F520" s="44"/>
    </row>
    <row r="521" spans="6:6" ht="16">
      <c r="F521" s="44"/>
    </row>
    <row r="522" spans="6:6" ht="16">
      <c r="F522" s="44"/>
    </row>
    <row r="523" spans="6:6" ht="16">
      <c r="F523" s="44"/>
    </row>
    <row r="524" spans="6:6" ht="16">
      <c r="F524" s="44"/>
    </row>
    <row r="525" spans="6:6" ht="16">
      <c r="F525" s="44"/>
    </row>
    <row r="526" spans="6:6" ht="16">
      <c r="F526" s="44"/>
    </row>
    <row r="527" spans="6:6" ht="16">
      <c r="F527" s="44"/>
    </row>
    <row r="528" spans="6:6" ht="16">
      <c r="F528" s="44"/>
    </row>
    <row r="529" spans="6:6" ht="16">
      <c r="F529" s="44"/>
    </row>
    <row r="530" spans="6:6" ht="16">
      <c r="F530" s="44"/>
    </row>
    <row r="531" spans="6:6" ht="16">
      <c r="F531" s="44"/>
    </row>
    <row r="532" spans="6:6" ht="16">
      <c r="F532" s="44"/>
    </row>
    <row r="533" spans="6:6" ht="16">
      <c r="F533" s="44"/>
    </row>
    <row r="534" spans="6:6" ht="16">
      <c r="F534" s="44"/>
    </row>
    <row r="535" spans="6:6" ht="16">
      <c r="F535" s="44"/>
    </row>
    <row r="536" spans="6:6" ht="16">
      <c r="F536" s="44"/>
    </row>
    <row r="537" spans="6:6" ht="16">
      <c r="F537" s="44"/>
    </row>
    <row r="538" spans="6:6" ht="16">
      <c r="F538" s="44"/>
    </row>
    <row r="539" spans="6:6" ht="16">
      <c r="F539" s="44"/>
    </row>
    <row r="540" spans="6:6" ht="16">
      <c r="F540" s="44"/>
    </row>
    <row r="541" spans="6:6" ht="16">
      <c r="F541" s="44"/>
    </row>
    <row r="542" spans="6:6" ht="16">
      <c r="F542" s="44"/>
    </row>
    <row r="543" spans="6:6" ht="16">
      <c r="F543" s="44"/>
    </row>
    <row r="544" spans="6:6" ht="16">
      <c r="F544" s="44"/>
    </row>
    <row r="545" spans="6:6" ht="16">
      <c r="F545" s="44"/>
    </row>
    <row r="546" spans="6:6" ht="16">
      <c r="F546" s="44"/>
    </row>
    <row r="547" spans="6:6" ht="16">
      <c r="F547" s="44"/>
    </row>
    <row r="548" spans="6:6" ht="16">
      <c r="F548" s="44"/>
    </row>
    <row r="549" spans="6:6" ht="16">
      <c r="F549" s="44"/>
    </row>
    <row r="550" spans="6:6" ht="16">
      <c r="F550" s="44"/>
    </row>
    <row r="551" spans="6:6" ht="16">
      <c r="F551" s="44"/>
    </row>
    <row r="552" spans="6:6" ht="16">
      <c r="F552" s="44"/>
    </row>
    <row r="553" spans="6:6" ht="16">
      <c r="F553" s="44"/>
    </row>
    <row r="554" spans="6:6" ht="16">
      <c r="F554" s="44"/>
    </row>
    <row r="555" spans="6:6" ht="16">
      <c r="F555" s="44"/>
    </row>
    <row r="556" spans="6:6" ht="16">
      <c r="F556" s="44"/>
    </row>
    <row r="557" spans="6:6" ht="16">
      <c r="F557" s="44"/>
    </row>
    <row r="558" spans="6:6" ht="16">
      <c r="F558" s="44"/>
    </row>
    <row r="559" spans="6:6" ht="16">
      <c r="F559" s="44"/>
    </row>
    <row r="560" spans="6:6" ht="16">
      <c r="F560" s="44"/>
    </row>
    <row r="561" spans="6:6" ht="16">
      <c r="F561" s="44"/>
    </row>
    <row r="562" spans="6:6" ht="16">
      <c r="F562" s="44"/>
    </row>
    <row r="563" spans="6:6" ht="16">
      <c r="F563" s="44"/>
    </row>
    <row r="564" spans="6:6" ht="16">
      <c r="F564" s="44"/>
    </row>
    <row r="565" spans="6:6" ht="16">
      <c r="F565" s="44"/>
    </row>
    <row r="566" spans="6:6" ht="16">
      <c r="F566" s="44"/>
    </row>
    <row r="567" spans="6:6" ht="16">
      <c r="F567" s="44"/>
    </row>
    <row r="568" spans="6:6" ht="16">
      <c r="F568" s="44"/>
    </row>
    <row r="569" spans="6:6" ht="16">
      <c r="F569" s="44"/>
    </row>
    <row r="570" spans="6:6" ht="16">
      <c r="F570" s="44"/>
    </row>
    <row r="571" spans="6:6" ht="16">
      <c r="F571" s="44"/>
    </row>
    <row r="572" spans="6:6" ht="16">
      <c r="F572" s="44"/>
    </row>
    <row r="573" spans="6:6" ht="16">
      <c r="F573" s="44"/>
    </row>
    <row r="574" spans="6:6" ht="16">
      <c r="F574" s="44"/>
    </row>
    <row r="575" spans="6:6" ht="16">
      <c r="F575" s="44"/>
    </row>
    <row r="576" spans="6:6" ht="16">
      <c r="F576" s="44"/>
    </row>
    <row r="577" spans="6:6" ht="16">
      <c r="F577" s="44"/>
    </row>
    <row r="578" spans="6:6" ht="16">
      <c r="F578" s="44"/>
    </row>
    <row r="579" spans="6:6" ht="16">
      <c r="F579" s="44"/>
    </row>
    <row r="580" spans="6:6" ht="16">
      <c r="F580" s="44"/>
    </row>
    <row r="581" spans="6:6" ht="16">
      <c r="F581" s="44"/>
    </row>
    <row r="582" spans="6:6" ht="16">
      <c r="F582" s="44"/>
    </row>
    <row r="583" spans="6:6" ht="16">
      <c r="F583" s="44"/>
    </row>
    <row r="584" spans="6:6" ht="16">
      <c r="F584" s="44"/>
    </row>
    <row r="585" spans="6:6" ht="16">
      <c r="F585" s="44"/>
    </row>
    <row r="586" spans="6:6" ht="16">
      <c r="F586" s="44"/>
    </row>
    <row r="587" spans="6:6" ht="16">
      <c r="F587" s="44"/>
    </row>
    <row r="588" spans="6:6" ht="16">
      <c r="F588" s="44"/>
    </row>
    <row r="589" spans="6:6" ht="16">
      <c r="F589" s="44"/>
    </row>
    <row r="590" spans="6:6" ht="16">
      <c r="F590" s="44"/>
    </row>
    <row r="591" spans="6:6" ht="16">
      <c r="F591" s="44"/>
    </row>
    <row r="592" spans="6:6" ht="16">
      <c r="F592" s="44"/>
    </row>
    <row r="593" spans="6:6" ht="16">
      <c r="F593" s="44"/>
    </row>
    <row r="594" spans="6:6" ht="16">
      <c r="F594" s="44"/>
    </row>
    <row r="595" spans="6:6" ht="16">
      <c r="F595" s="44"/>
    </row>
    <row r="596" spans="6:6" ht="16">
      <c r="F596" s="44"/>
    </row>
    <row r="597" spans="6:6" ht="16">
      <c r="F597" s="44"/>
    </row>
    <row r="598" spans="6:6" ht="16">
      <c r="F598" s="44"/>
    </row>
    <row r="599" spans="6:6" ht="16">
      <c r="F599" s="44"/>
    </row>
    <row r="600" spans="6:6" ht="16">
      <c r="F600" s="44"/>
    </row>
    <row r="601" spans="6:6" ht="16">
      <c r="F601" s="44"/>
    </row>
    <row r="602" spans="6:6" ht="16">
      <c r="F602" s="44"/>
    </row>
    <row r="603" spans="6:6" ht="16">
      <c r="F603" s="44"/>
    </row>
    <row r="604" spans="6:6" ht="16">
      <c r="F604" s="44"/>
    </row>
    <row r="605" spans="6:6" ht="16">
      <c r="F605" s="44"/>
    </row>
    <row r="606" spans="6:6" ht="16">
      <c r="F606" s="44"/>
    </row>
    <row r="607" spans="6:6" ht="16">
      <c r="F607" s="44"/>
    </row>
    <row r="608" spans="6:6" ht="16">
      <c r="F608" s="44"/>
    </row>
    <row r="609" spans="6:6" ht="16">
      <c r="F609" s="44"/>
    </row>
    <row r="610" spans="6:6" ht="16">
      <c r="F610" s="44"/>
    </row>
    <row r="611" spans="6:6" ht="16">
      <c r="F611" s="44"/>
    </row>
    <row r="612" spans="6:6" ht="16">
      <c r="F612" s="44"/>
    </row>
    <row r="613" spans="6:6" ht="16">
      <c r="F613" s="44"/>
    </row>
    <row r="614" spans="6:6" ht="16">
      <c r="F614" s="44"/>
    </row>
    <row r="615" spans="6:6" ht="16">
      <c r="F615" s="44"/>
    </row>
    <row r="616" spans="6:6" ht="16">
      <c r="F616" s="44"/>
    </row>
    <row r="617" spans="6:6" ht="16">
      <c r="F617" s="44"/>
    </row>
    <row r="618" spans="6:6" ht="16">
      <c r="F618" s="44"/>
    </row>
    <row r="619" spans="6:6" ht="16">
      <c r="F619" s="44"/>
    </row>
    <row r="620" spans="6:6" ht="16">
      <c r="F620" s="44"/>
    </row>
    <row r="621" spans="6:6" ht="16">
      <c r="F621" s="44"/>
    </row>
    <row r="622" spans="6:6" ht="16">
      <c r="F622" s="44"/>
    </row>
    <row r="623" spans="6:6" ht="16">
      <c r="F623" s="44"/>
    </row>
    <row r="624" spans="6:6" ht="16">
      <c r="F624" s="44"/>
    </row>
    <row r="625" spans="6:6" ht="16">
      <c r="F625" s="44"/>
    </row>
    <row r="626" spans="6:6" ht="16">
      <c r="F626" s="44"/>
    </row>
    <row r="627" spans="6:6" ht="16">
      <c r="F627" s="44"/>
    </row>
    <row r="628" spans="6:6" ht="16">
      <c r="F628" s="44"/>
    </row>
    <row r="629" spans="6:6" ht="16">
      <c r="F629" s="44"/>
    </row>
    <row r="630" spans="6:6" ht="16">
      <c r="F630" s="44"/>
    </row>
    <row r="631" spans="6:6" ht="16">
      <c r="F631" s="44"/>
    </row>
    <row r="632" spans="6:6" ht="16">
      <c r="F632" s="44"/>
    </row>
    <row r="633" spans="6:6" ht="16">
      <c r="F633" s="44"/>
    </row>
    <row r="634" spans="6:6" ht="16">
      <c r="F634" s="44"/>
    </row>
    <row r="635" spans="6:6" ht="16">
      <c r="F635" s="44"/>
    </row>
    <row r="636" spans="6:6" ht="16">
      <c r="F636" s="44"/>
    </row>
    <row r="637" spans="6:6" ht="16">
      <c r="F637" s="44"/>
    </row>
    <row r="638" spans="6:6" ht="16">
      <c r="F638" s="44"/>
    </row>
    <row r="639" spans="6:6" ht="16">
      <c r="F639" s="44"/>
    </row>
    <row r="640" spans="6:6" ht="16">
      <c r="F640" s="44"/>
    </row>
    <row r="641" spans="6:6" ht="16">
      <c r="F641" s="44"/>
    </row>
    <row r="642" spans="6:6" ht="16">
      <c r="F642" s="44"/>
    </row>
    <row r="643" spans="6:6" ht="16">
      <c r="F643" s="44"/>
    </row>
    <row r="644" spans="6:6" ht="16">
      <c r="F644" s="44"/>
    </row>
    <row r="645" spans="6:6" ht="16">
      <c r="F645" s="44"/>
    </row>
    <row r="646" spans="6:6" ht="16">
      <c r="F646" s="44"/>
    </row>
    <row r="647" spans="6:6" ht="16">
      <c r="F647" s="44"/>
    </row>
    <row r="648" spans="6:6" ht="16">
      <c r="F648" s="44"/>
    </row>
    <row r="649" spans="6:6" ht="16">
      <c r="F649" s="44"/>
    </row>
    <row r="650" spans="6:6" ht="16">
      <c r="F650" s="44"/>
    </row>
    <row r="651" spans="6:6" ht="16">
      <c r="F651" s="44"/>
    </row>
    <row r="652" spans="6:6" ht="16">
      <c r="F652" s="44"/>
    </row>
    <row r="653" spans="6:6" ht="16">
      <c r="F653" s="44"/>
    </row>
    <row r="654" spans="6:6" ht="16">
      <c r="F654" s="44"/>
    </row>
    <row r="655" spans="6:6" ht="16">
      <c r="F655" s="44"/>
    </row>
    <row r="656" spans="6:6" ht="16">
      <c r="F656" s="44"/>
    </row>
    <row r="657" spans="6:6" ht="16">
      <c r="F657" s="44"/>
    </row>
    <row r="658" spans="6:6" ht="16">
      <c r="F658" s="44"/>
    </row>
    <row r="659" spans="6:6" ht="16">
      <c r="F659" s="44"/>
    </row>
    <row r="660" spans="6:6" ht="16">
      <c r="F660" s="44"/>
    </row>
    <row r="661" spans="6:6" ht="16">
      <c r="F661" s="44"/>
    </row>
    <row r="662" spans="6:6" ht="16">
      <c r="F662" s="44"/>
    </row>
    <row r="663" spans="6:6" ht="16">
      <c r="F663" s="44"/>
    </row>
    <row r="664" spans="6:6" ht="16">
      <c r="F664" s="44"/>
    </row>
    <row r="665" spans="6:6" ht="16">
      <c r="F665" s="44"/>
    </row>
    <row r="666" spans="6:6" ht="16">
      <c r="F666" s="44"/>
    </row>
    <row r="667" spans="6:6" ht="16">
      <c r="F667" s="44"/>
    </row>
    <row r="668" spans="6:6" ht="16">
      <c r="F668" s="44"/>
    </row>
    <row r="669" spans="6:6" ht="16">
      <c r="F669" s="44"/>
    </row>
    <row r="670" spans="6:6" ht="16">
      <c r="F670" s="44"/>
    </row>
    <row r="671" spans="6:6" ht="16">
      <c r="F671" s="44"/>
    </row>
    <row r="672" spans="6:6" ht="16">
      <c r="F672" s="44"/>
    </row>
    <row r="673" spans="6:6" ht="16">
      <c r="F673" s="44"/>
    </row>
    <row r="674" spans="6:6" ht="16">
      <c r="F674" s="44"/>
    </row>
    <row r="675" spans="6:6" ht="16">
      <c r="F675" s="44"/>
    </row>
    <row r="676" spans="6:6" ht="16">
      <c r="F676" s="44"/>
    </row>
    <row r="677" spans="6:6" ht="16">
      <c r="F677" s="44"/>
    </row>
    <row r="678" spans="6:6" ht="16">
      <c r="F678" s="44"/>
    </row>
    <row r="679" spans="6:6" ht="16">
      <c r="F679" s="44"/>
    </row>
    <row r="680" spans="6:6" ht="16">
      <c r="F680" s="44"/>
    </row>
    <row r="681" spans="6:6" ht="16">
      <c r="F681" s="44"/>
    </row>
    <row r="682" spans="6:6" ht="16">
      <c r="F682" s="44"/>
    </row>
    <row r="683" spans="6:6" ht="16">
      <c r="F683" s="44"/>
    </row>
    <row r="684" spans="6:6" ht="16">
      <c r="F684" s="44"/>
    </row>
    <row r="685" spans="6:6" ht="16">
      <c r="F685" s="44"/>
    </row>
    <row r="686" spans="6:6" ht="16">
      <c r="F686" s="44"/>
    </row>
    <row r="687" spans="6:6" ht="16">
      <c r="F687" s="44"/>
    </row>
    <row r="688" spans="6:6" ht="16">
      <c r="F688" s="44"/>
    </row>
    <row r="689" spans="6:6" ht="16">
      <c r="F689" s="44"/>
    </row>
    <row r="690" spans="6:6" ht="16">
      <c r="F690" s="44"/>
    </row>
    <row r="691" spans="6:6" ht="16">
      <c r="F691" s="44"/>
    </row>
    <row r="692" spans="6:6" ht="16">
      <c r="F692" s="44"/>
    </row>
    <row r="693" spans="6:6" ht="16">
      <c r="F693" s="44"/>
    </row>
    <row r="694" spans="6:6" ht="16">
      <c r="F694" s="44"/>
    </row>
    <row r="695" spans="6:6" ht="16">
      <c r="F695" s="44"/>
    </row>
    <row r="696" spans="6:6" ht="16">
      <c r="F696" s="44"/>
    </row>
    <row r="697" spans="6:6" ht="16">
      <c r="F697" s="44"/>
    </row>
    <row r="698" spans="6:6" ht="16">
      <c r="F698" s="44"/>
    </row>
    <row r="699" spans="6:6" ht="16">
      <c r="F699" s="44"/>
    </row>
    <row r="700" spans="6:6" ht="16">
      <c r="F700" s="44"/>
    </row>
    <row r="701" spans="6:6" ht="16">
      <c r="F701" s="44"/>
    </row>
    <row r="702" spans="6:6" ht="16">
      <c r="F702" s="44"/>
    </row>
    <row r="703" spans="6:6" ht="16">
      <c r="F703" s="44"/>
    </row>
    <row r="704" spans="6:6" ht="16">
      <c r="F704" s="44"/>
    </row>
    <row r="705" spans="6:6" ht="16">
      <c r="F705" s="44"/>
    </row>
    <row r="706" spans="6:6" ht="16">
      <c r="F706" s="44"/>
    </row>
    <row r="707" spans="6:6" ht="16">
      <c r="F707" s="44"/>
    </row>
    <row r="708" spans="6:6" ht="16">
      <c r="F708" s="44"/>
    </row>
    <row r="709" spans="6:6" ht="16">
      <c r="F709" s="44"/>
    </row>
    <row r="710" spans="6:6" ht="16">
      <c r="F710" s="44"/>
    </row>
    <row r="711" spans="6:6" ht="16">
      <c r="F711" s="44"/>
    </row>
    <row r="712" spans="6:6" ht="16">
      <c r="F712" s="44"/>
    </row>
    <row r="713" spans="6:6" ht="16">
      <c r="F713" s="44"/>
    </row>
    <row r="714" spans="6:6" ht="16">
      <c r="F714" s="44"/>
    </row>
    <row r="715" spans="6:6" ht="16">
      <c r="F715" s="44"/>
    </row>
    <row r="716" spans="6:6" ht="16">
      <c r="F716" s="44"/>
    </row>
    <row r="717" spans="6:6" ht="16">
      <c r="F717" s="44"/>
    </row>
    <row r="718" spans="6:6" ht="16">
      <c r="F718" s="44"/>
    </row>
    <row r="719" spans="6:6" ht="16">
      <c r="F719" s="44"/>
    </row>
    <row r="720" spans="6:6" ht="16">
      <c r="F720" s="44"/>
    </row>
    <row r="721" spans="6:6" ht="16">
      <c r="F721" s="44"/>
    </row>
    <row r="722" spans="6:6" ht="16">
      <c r="F722" s="44"/>
    </row>
    <row r="723" spans="6:6" ht="16">
      <c r="F723" s="44"/>
    </row>
    <row r="724" spans="6:6" ht="16">
      <c r="F724" s="44"/>
    </row>
    <row r="725" spans="6:6" ht="16">
      <c r="F725" s="44"/>
    </row>
    <row r="726" spans="6:6" ht="16">
      <c r="F726" s="44"/>
    </row>
    <row r="727" spans="6:6" ht="16">
      <c r="F727" s="44"/>
    </row>
    <row r="728" spans="6:6" ht="16">
      <c r="F728" s="44"/>
    </row>
    <row r="729" spans="6:6" ht="16">
      <c r="F729" s="44"/>
    </row>
    <row r="730" spans="6:6" ht="16">
      <c r="F730" s="44"/>
    </row>
    <row r="731" spans="6:6" ht="16">
      <c r="F731" s="44"/>
    </row>
    <row r="732" spans="6:6" ht="16">
      <c r="F732" s="44"/>
    </row>
    <row r="733" spans="6:6" ht="16">
      <c r="F733" s="44"/>
    </row>
    <row r="734" spans="6:6" ht="16">
      <c r="F734" s="44"/>
    </row>
    <row r="735" spans="6:6" ht="16">
      <c r="F735" s="44"/>
    </row>
    <row r="736" spans="6:6" ht="16">
      <c r="F736" s="44"/>
    </row>
    <row r="737" spans="6:6" ht="16">
      <c r="F737" s="44"/>
    </row>
    <row r="738" spans="6:6" ht="16">
      <c r="F738" s="44"/>
    </row>
    <row r="739" spans="6:6" ht="16">
      <c r="F739" s="44"/>
    </row>
    <row r="740" spans="6:6" ht="16">
      <c r="F740" s="44"/>
    </row>
    <row r="741" spans="6:6" ht="16">
      <c r="F741" s="44"/>
    </row>
    <row r="742" spans="6:6" ht="16">
      <c r="F742" s="44"/>
    </row>
    <row r="743" spans="6:6" ht="16">
      <c r="F743" s="44"/>
    </row>
    <row r="744" spans="6:6" ht="16">
      <c r="F744" s="44"/>
    </row>
    <row r="745" spans="6:6" ht="16">
      <c r="F745" s="44"/>
    </row>
    <row r="746" spans="6:6" ht="16">
      <c r="F746" s="44"/>
    </row>
    <row r="747" spans="6:6" ht="16">
      <c r="F747" s="44"/>
    </row>
    <row r="748" spans="6:6" ht="16">
      <c r="F748" s="44"/>
    </row>
    <row r="749" spans="6:6" ht="16">
      <c r="F749" s="44"/>
    </row>
    <row r="750" spans="6:6" ht="16">
      <c r="F750" s="44"/>
    </row>
    <row r="751" spans="6:6" ht="16">
      <c r="F751" s="44"/>
    </row>
    <row r="752" spans="6:6" ht="16">
      <c r="F752" s="44"/>
    </row>
    <row r="753" spans="6:6" ht="16">
      <c r="F753" s="44"/>
    </row>
    <row r="754" spans="6:6" ht="16">
      <c r="F754" s="44"/>
    </row>
    <row r="755" spans="6:6" ht="16">
      <c r="F755" s="44"/>
    </row>
    <row r="756" spans="6:6" ht="16">
      <c r="F756" s="44"/>
    </row>
    <row r="757" spans="6:6" ht="16">
      <c r="F757" s="44"/>
    </row>
    <row r="758" spans="6:6" ht="16">
      <c r="F758" s="44"/>
    </row>
    <row r="759" spans="6:6" ht="16">
      <c r="F759" s="44"/>
    </row>
    <row r="760" spans="6:6" ht="16">
      <c r="F760" s="44"/>
    </row>
    <row r="761" spans="6:6" ht="16">
      <c r="F761" s="44"/>
    </row>
    <row r="762" spans="6:6" ht="16">
      <c r="F762" s="44"/>
    </row>
    <row r="763" spans="6:6" ht="16">
      <c r="F763" s="44"/>
    </row>
    <row r="764" spans="6:6" ht="16">
      <c r="F764" s="44"/>
    </row>
    <row r="765" spans="6:6" ht="16">
      <c r="F765" s="44"/>
    </row>
    <row r="766" spans="6:6" ht="16">
      <c r="F766" s="44"/>
    </row>
    <row r="767" spans="6:6" ht="16">
      <c r="F767" s="44"/>
    </row>
    <row r="768" spans="6:6" ht="16">
      <c r="F768" s="44"/>
    </row>
    <row r="769" spans="6:6" ht="16">
      <c r="F769" s="44"/>
    </row>
    <row r="770" spans="6:6" ht="16">
      <c r="F770" s="44"/>
    </row>
    <row r="771" spans="6:6" ht="16">
      <c r="F771" s="44"/>
    </row>
    <row r="772" spans="6:6" ht="16">
      <c r="F772" s="44"/>
    </row>
    <row r="773" spans="6:6" ht="16">
      <c r="F773" s="44"/>
    </row>
    <row r="774" spans="6:6" ht="16">
      <c r="F774" s="44"/>
    </row>
    <row r="775" spans="6:6" ht="16">
      <c r="F775" s="44"/>
    </row>
    <row r="776" spans="6:6" ht="16">
      <c r="F776" s="44"/>
    </row>
    <row r="777" spans="6:6" ht="16">
      <c r="F777" s="44"/>
    </row>
    <row r="778" spans="6:6" ht="16">
      <c r="F778" s="44"/>
    </row>
    <row r="779" spans="6:6" ht="16">
      <c r="F779" s="44"/>
    </row>
    <row r="780" spans="6:6" ht="16">
      <c r="F780" s="44"/>
    </row>
    <row r="781" spans="6:6" ht="16">
      <c r="F781" s="44"/>
    </row>
    <row r="782" spans="6:6" ht="16">
      <c r="F782" s="44"/>
    </row>
    <row r="783" spans="6:6" ht="16">
      <c r="F783" s="44"/>
    </row>
    <row r="784" spans="6:6" ht="16">
      <c r="F784" s="44"/>
    </row>
    <row r="785" spans="6:6" ht="16">
      <c r="F785" s="44"/>
    </row>
    <row r="786" spans="6:6" ht="16">
      <c r="F786" s="44"/>
    </row>
    <row r="787" spans="6:6" ht="16">
      <c r="F787" s="44"/>
    </row>
    <row r="788" spans="6:6" ht="16">
      <c r="F788" s="44"/>
    </row>
    <row r="789" spans="6:6" ht="16">
      <c r="F789" s="44"/>
    </row>
    <row r="790" spans="6:6" ht="16">
      <c r="F790" s="44"/>
    </row>
    <row r="791" spans="6:6" ht="16">
      <c r="F791" s="44"/>
    </row>
    <row r="792" spans="6:6" ht="16">
      <c r="F792" s="44"/>
    </row>
    <row r="793" spans="6:6" ht="16">
      <c r="F793" s="44"/>
    </row>
    <row r="794" spans="6:6" ht="16">
      <c r="F794" s="44"/>
    </row>
    <row r="795" spans="6:6" ht="16">
      <c r="F795" s="44"/>
    </row>
    <row r="796" spans="6:6" ht="16">
      <c r="F796" s="44"/>
    </row>
    <row r="797" spans="6:6" ht="16">
      <c r="F797" s="44"/>
    </row>
    <row r="798" spans="6:6" ht="16">
      <c r="F798" s="44"/>
    </row>
    <row r="799" spans="6:6" ht="16">
      <c r="F799" s="44"/>
    </row>
    <row r="800" spans="6:6" ht="16">
      <c r="F800" s="44"/>
    </row>
    <row r="801" spans="6:6" ht="16">
      <c r="F801" s="44"/>
    </row>
    <row r="802" spans="6:6" ht="16">
      <c r="F802" s="44"/>
    </row>
    <row r="803" spans="6:6" ht="16">
      <c r="F803" s="44"/>
    </row>
    <row r="804" spans="6:6" ht="16">
      <c r="F804" s="44"/>
    </row>
    <row r="805" spans="6:6" ht="16">
      <c r="F805" s="44"/>
    </row>
    <row r="806" spans="6:6" ht="16">
      <c r="F806" s="44"/>
    </row>
    <row r="807" spans="6:6" ht="16">
      <c r="F807" s="44"/>
    </row>
    <row r="808" spans="6:6" ht="16">
      <c r="F808" s="44"/>
    </row>
    <row r="809" spans="6:6" ht="16">
      <c r="F809" s="44"/>
    </row>
    <row r="810" spans="6:6" ht="16">
      <c r="F810" s="44"/>
    </row>
    <row r="811" spans="6:6" ht="16">
      <c r="F811" s="44"/>
    </row>
    <row r="812" spans="6:6" ht="16">
      <c r="F812" s="44"/>
    </row>
    <row r="813" spans="6:6" ht="16">
      <c r="F813" s="44"/>
    </row>
    <row r="814" spans="6:6" ht="16">
      <c r="F814" s="44"/>
    </row>
    <row r="815" spans="6:6" ht="16">
      <c r="F815" s="44"/>
    </row>
    <row r="816" spans="6:6" ht="16">
      <c r="F816" s="44"/>
    </row>
    <row r="817" spans="6:6" ht="16">
      <c r="F817" s="44"/>
    </row>
    <row r="818" spans="6:6" ht="16">
      <c r="F818" s="44"/>
    </row>
    <row r="819" spans="6:6" ht="16">
      <c r="F819" s="44"/>
    </row>
    <row r="820" spans="6:6" ht="16">
      <c r="F820" s="44"/>
    </row>
    <row r="821" spans="6:6" ht="16">
      <c r="F821" s="44"/>
    </row>
    <row r="822" spans="6:6" ht="16">
      <c r="F822" s="44"/>
    </row>
    <row r="823" spans="6:6" ht="16">
      <c r="F823" s="44"/>
    </row>
    <row r="824" spans="6:6" ht="16">
      <c r="F824" s="44"/>
    </row>
    <row r="825" spans="6:6" ht="16">
      <c r="F825" s="44"/>
    </row>
    <row r="826" spans="6:6" ht="16">
      <c r="F826" s="44"/>
    </row>
    <row r="827" spans="6:6" ht="16">
      <c r="F827" s="44"/>
    </row>
    <row r="828" spans="6:6" ht="16">
      <c r="F828" s="44"/>
    </row>
    <row r="829" spans="6:6" ht="16">
      <c r="F829" s="44"/>
    </row>
    <row r="830" spans="6:6" ht="16">
      <c r="F830" s="44"/>
    </row>
    <row r="831" spans="6:6" ht="16">
      <c r="F831" s="44"/>
    </row>
    <row r="832" spans="6:6" ht="16">
      <c r="F832" s="44"/>
    </row>
    <row r="833" spans="6:6" ht="16">
      <c r="F833" s="44"/>
    </row>
    <row r="834" spans="6:6" ht="16">
      <c r="F834" s="44"/>
    </row>
    <row r="835" spans="6:6" ht="16">
      <c r="F835" s="44"/>
    </row>
    <row r="836" spans="6:6" ht="16">
      <c r="F836" s="44"/>
    </row>
    <row r="837" spans="6:6" ht="16">
      <c r="F837" s="44"/>
    </row>
    <row r="838" spans="6:6" ht="16">
      <c r="F838" s="44"/>
    </row>
    <row r="839" spans="6:6" ht="16">
      <c r="F839" s="44"/>
    </row>
    <row r="840" spans="6:6" ht="16">
      <c r="F840" s="44"/>
    </row>
    <row r="841" spans="6:6" ht="16">
      <c r="F841" s="44"/>
    </row>
    <row r="842" spans="6:6" ht="16">
      <c r="F842" s="44"/>
    </row>
    <row r="843" spans="6:6" ht="16">
      <c r="F843" s="44"/>
    </row>
    <row r="844" spans="6:6" ht="16">
      <c r="F844" s="44"/>
    </row>
    <row r="845" spans="6:6" ht="16">
      <c r="F845" s="44"/>
    </row>
    <row r="846" spans="6:6" ht="16">
      <c r="F846" s="44"/>
    </row>
    <row r="847" spans="6:6" ht="16">
      <c r="F847" s="44"/>
    </row>
    <row r="848" spans="6:6" ht="16">
      <c r="F848" s="44"/>
    </row>
    <row r="849" spans="6:6" ht="16">
      <c r="F849" s="44"/>
    </row>
    <row r="850" spans="6:6" ht="16">
      <c r="F850" s="44"/>
    </row>
    <row r="851" spans="6:6" ht="16">
      <c r="F851" s="44"/>
    </row>
    <row r="852" spans="6:6" ht="16">
      <c r="F852" s="44"/>
    </row>
    <row r="853" spans="6:6" ht="16">
      <c r="F853" s="44"/>
    </row>
    <row r="854" spans="6:6" ht="16">
      <c r="F854" s="44"/>
    </row>
    <row r="855" spans="6:6" ht="16">
      <c r="F855" s="44"/>
    </row>
    <row r="856" spans="6:6" ht="16">
      <c r="F856" s="44"/>
    </row>
    <row r="857" spans="6:6" ht="16">
      <c r="F857" s="44"/>
    </row>
    <row r="858" spans="6:6" ht="16">
      <c r="F858" s="44"/>
    </row>
    <row r="859" spans="6:6" ht="16">
      <c r="F859" s="44"/>
    </row>
    <row r="860" spans="6:6" ht="16">
      <c r="F860" s="44"/>
    </row>
    <row r="861" spans="6:6" ht="16">
      <c r="F861" s="44"/>
    </row>
    <row r="862" spans="6:6" ht="16">
      <c r="F862" s="44"/>
    </row>
    <row r="863" spans="6:6" ht="16">
      <c r="F863" s="44"/>
    </row>
    <row r="864" spans="6:6" ht="16">
      <c r="F864" s="44"/>
    </row>
    <row r="865" spans="6:6" ht="16">
      <c r="F865" s="44"/>
    </row>
    <row r="866" spans="6:6" ht="16">
      <c r="F866" s="44"/>
    </row>
    <row r="867" spans="6:6" ht="16">
      <c r="F867" s="44"/>
    </row>
    <row r="868" spans="6:6" ht="16">
      <c r="F868" s="44"/>
    </row>
    <row r="869" spans="6:6" ht="16">
      <c r="F869" s="44"/>
    </row>
    <row r="870" spans="6:6" ht="16">
      <c r="F870" s="44"/>
    </row>
    <row r="871" spans="6:6" ht="16">
      <c r="F871" s="44"/>
    </row>
    <row r="872" spans="6:6" ht="16">
      <c r="F872" s="44"/>
    </row>
    <row r="873" spans="6:6" ht="16">
      <c r="F873" s="44"/>
    </row>
    <row r="874" spans="6:6" ht="16">
      <c r="F874" s="44"/>
    </row>
    <row r="875" spans="6:6" ht="16">
      <c r="F875" s="44"/>
    </row>
    <row r="876" spans="6:6" ht="16">
      <c r="F876" s="44"/>
    </row>
    <row r="877" spans="6:6" ht="16">
      <c r="F877" s="44"/>
    </row>
    <row r="878" spans="6:6" ht="16">
      <c r="F878" s="44"/>
    </row>
    <row r="879" spans="6:6" ht="16">
      <c r="F879" s="44"/>
    </row>
    <row r="880" spans="6:6" ht="16">
      <c r="F880" s="44"/>
    </row>
    <row r="881" spans="6:6" ht="16">
      <c r="F881" s="44"/>
    </row>
    <row r="882" spans="6:6" ht="16">
      <c r="F882" s="44"/>
    </row>
    <row r="883" spans="6:6" ht="16">
      <c r="F883" s="44"/>
    </row>
    <row r="884" spans="6:6" ht="16">
      <c r="F884" s="44"/>
    </row>
    <row r="885" spans="6:6" ht="16">
      <c r="F885" s="44"/>
    </row>
    <row r="886" spans="6:6" ht="16">
      <c r="F886" s="44"/>
    </row>
    <row r="887" spans="6:6" ht="16">
      <c r="F887" s="44"/>
    </row>
    <row r="888" spans="6:6" ht="16">
      <c r="F888" s="44"/>
    </row>
    <row r="889" spans="6:6" ht="16">
      <c r="F889" s="44"/>
    </row>
    <row r="890" spans="6:6" ht="16">
      <c r="F890" s="44"/>
    </row>
    <row r="891" spans="6:6" ht="16">
      <c r="F891" s="44"/>
    </row>
    <row r="892" spans="6:6" ht="16">
      <c r="F892" s="44"/>
    </row>
    <row r="893" spans="6:6" ht="16">
      <c r="F893" s="44"/>
    </row>
    <row r="894" spans="6:6" ht="16">
      <c r="F894" s="44"/>
    </row>
    <row r="895" spans="6:6" ht="16">
      <c r="F895" s="44"/>
    </row>
    <row r="896" spans="6:6" ht="16">
      <c r="F896" s="44"/>
    </row>
    <row r="897" spans="6:6" ht="16">
      <c r="F897" s="44"/>
    </row>
    <row r="898" spans="6:6" ht="16">
      <c r="F898" s="44"/>
    </row>
    <row r="899" spans="6:6" ht="16">
      <c r="F899" s="44"/>
    </row>
    <row r="900" spans="6:6" ht="16">
      <c r="F900" s="44"/>
    </row>
    <row r="901" spans="6:6" ht="16">
      <c r="F901" s="44"/>
    </row>
    <row r="902" spans="6:6" ht="16">
      <c r="F902" s="44"/>
    </row>
    <row r="903" spans="6:6" ht="16">
      <c r="F903" s="44"/>
    </row>
    <row r="904" spans="6:6" ht="16">
      <c r="F904" s="44"/>
    </row>
    <row r="905" spans="6:6" ht="16">
      <c r="F905" s="44"/>
    </row>
    <row r="906" spans="6:6" ht="16">
      <c r="F906" s="44"/>
    </row>
    <row r="907" spans="6:6" ht="16">
      <c r="F907" s="44"/>
    </row>
    <row r="908" spans="6:6" ht="16">
      <c r="F908" s="44"/>
    </row>
    <row r="909" spans="6:6" ht="16">
      <c r="F909" s="44"/>
    </row>
    <row r="910" spans="6:6" ht="16">
      <c r="F910" s="44"/>
    </row>
    <row r="911" spans="6:6" ht="16">
      <c r="F911" s="44"/>
    </row>
    <row r="912" spans="6:6" ht="16">
      <c r="F912" s="44"/>
    </row>
    <row r="913" spans="6:6" ht="16">
      <c r="F913" s="44"/>
    </row>
    <row r="914" spans="6:6" ht="16">
      <c r="F914" s="44"/>
    </row>
    <row r="915" spans="6:6" ht="16">
      <c r="F915" s="44"/>
    </row>
    <row r="916" spans="6:6" ht="16">
      <c r="F916" s="44"/>
    </row>
    <row r="917" spans="6:6" ht="16">
      <c r="F917" s="44"/>
    </row>
    <row r="918" spans="6:6" ht="16">
      <c r="F918" s="44"/>
    </row>
    <row r="919" spans="6:6" ht="16">
      <c r="F919" s="44"/>
    </row>
    <row r="920" spans="6:6" ht="16">
      <c r="F920" s="44"/>
    </row>
    <row r="921" spans="6:6" ht="16">
      <c r="F921" s="44"/>
    </row>
    <row r="922" spans="6:6" ht="16">
      <c r="F922" s="44"/>
    </row>
    <row r="923" spans="6:6" ht="16">
      <c r="F923" s="44"/>
    </row>
    <row r="924" spans="6:6" ht="16">
      <c r="F924" s="44"/>
    </row>
    <row r="925" spans="6:6" ht="16">
      <c r="F925" s="44"/>
    </row>
    <row r="926" spans="6:6" ht="16">
      <c r="F926" s="44"/>
    </row>
    <row r="927" spans="6:6" ht="16">
      <c r="F927" s="44"/>
    </row>
    <row r="928" spans="6:6" ht="16">
      <c r="F928" s="44"/>
    </row>
    <row r="929" spans="6:6" ht="16">
      <c r="F929" s="44"/>
    </row>
    <row r="930" spans="6:6" ht="16">
      <c r="F930" s="44"/>
    </row>
    <row r="931" spans="6:6" ht="16">
      <c r="F931" s="44"/>
    </row>
    <row r="932" spans="6:6" ht="16">
      <c r="F932" s="44"/>
    </row>
    <row r="933" spans="6:6" ht="16">
      <c r="F933" s="44"/>
    </row>
    <row r="934" spans="6:6" ht="16">
      <c r="F934" s="44"/>
    </row>
    <row r="935" spans="6:6" ht="16">
      <c r="F935" s="44"/>
    </row>
    <row r="936" spans="6:6" ht="16">
      <c r="F936" s="44"/>
    </row>
    <row r="937" spans="6:6" ht="16">
      <c r="F937" s="44"/>
    </row>
    <row r="938" spans="6:6" ht="16">
      <c r="F938" s="44"/>
    </row>
    <row r="939" spans="6:6" ht="16">
      <c r="F939" s="44"/>
    </row>
    <row r="940" spans="6:6" ht="16">
      <c r="F940" s="44"/>
    </row>
    <row r="941" spans="6:6" ht="16">
      <c r="F941" s="44"/>
    </row>
    <row r="942" spans="6:6" ht="16">
      <c r="F942" s="44"/>
    </row>
    <row r="943" spans="6:6" ht="16">
      <c r="F943" s="44"/>
    </row>
    <row r="944" spans="6:6" ht="16">
      <c r="F944" s="44"/>
    </row>
    <row r="945" spans="6:6" ht="16">
      <c r="F945" s="44"/>
    </row>
    <row r="946" spans="6:6" ht="16">
      <c r="F946" s="44"/>
    </row>
    <row r="947" spans="6:6" ht="16">
      <c r="F947" s="44"/>
    </row>
    <row r="948" spans="6:6" ht="16">
      <c r="F948" s="44"/>
    </row>
    <row r="949" spans="6:6" ht="16">
      <c r="F949" s="44"/>
    </row>
    <row r="950" spans="6:6" ht="16">
      <c r="F950" s="44"/>
    </row>
    <row r="951" spans="6:6" ht="16">
      <c r="F951" s="44"/>
    </row>
    <row r="952" spans="6:6" ht="16">
      <c r="F952" s="44"/>
    </row>
    <row r="953" spans="6:6" ht="16">
      <c r="F953" s="44"/>
    </row>
    <row r="954" spans="6:6" ht="16">
      <c r="F954" s="44"/>
    </row>
    <row r="955" spans="6:6" ht="16">
      <c r="F955" s="44"/>
    </row>
    <row r="956" spans="6:6" ht="16">
      <c r="F956" s="44"/>
    </row>
    <row r="957" spans="6:6" ht="16">
      <c r="F957" s="44"/>
    </row>
    <row r="958" spans="6:6" ht="16">
      <c r="F958" s="44"/>
    </row>
    <row r="959" spans="6:6" ht="16">
      <c r="F959" s="44"/>
    </row>
    <row r="960" spans="6:6" ht="16">
      <c r="F960" s="44"/>
    </row>
    <row r="961" spans="6:6" ht="16">
      <c r="F961" s="44"/>
    </row>
    <row r="962" spans="6:6" ht="16">
      <c r="F962" s="44"/>
    </row>
    <row r="963" spans="6:6" ht="16">
      <c r="F963" s="44"/>
    </row>
    <row r="964" spans="6:6" ht="16">
      <c r="F964" s="44"/>
    </row>
    <row r="965" spans="6:6" ht="16">
      <c r="F965" s="44"/>
    </row>
    <row r="966" spans="6:6" ht="16">
      <c r="F966" s="44"/>
    </row>
    <row r="967" spans="6:6" ht="16">
      <c r="F967" s="44"/>
    </row>
    <row r="968" spans="6:6" ht="16">
      <c r="F968" s="44"/>
    </row>
    <row r="969" spans="6:6" ht="16">
      <c r="F969" s="44"/>
    </row>
    <row r="970" spans="6:6" ht="16">
      <c r="F970" s="44"/>
    </row>
    <row r="971" spans="6:6" ht="16">
      <c r="F971" s="44"/>
    </row>
    <row r="972" spans="6:6" ht="16">
      <c r="F972" s="44"/>
    </row>
    <row r="973" spans="6:6" ht="16">
      <c r="F973" s="44"/>
    </row>
    <row r="974" spans="6:6" ht="16">
      <c r="F974" s="44"/>
    </row>
    <row r="975" spans="6:6" ht="16">
      <c r="F975" s="44"/>
    </row>
    <row r="976" spans="6:6" ht="16">
      <c r="F976" s="44"/>
    </row>
    <row r="977" spans="6:6" ht="16">
      <c r="F977" s="44"/>
    </row>
    <row r="978" spans="6:6" ht="16">
      <c r="F978" s="44"/>
    </row>
    <row r="979" spans="6:6" ht="16">
      <c r="F979" s="44"/>
    </row>
    <row r="980" spans="6:6" ht="16">
      <c r="F980" s="44"/>
    </row>
    <row r="981" spans="6:6" ht="16">
      <c r="F981" s="44"/>
    </row>
    <row r="982" spans="6:6" ht="16">
      <c r="F982" s="44"/>
    </row>
    <row r="983" spans="6:6" ht="16">
      <c r="F983" s="44"/>
    </row>
    <row r="984" spans="6:6" ht="16">
      <c r="F984" s="44"/>
    </row>
    <row r="985" spans="6:6" ht="16">
      <c r="F985" s="44"/>
    </row>
    <row r="986" spans="6:6" ht="16">
      <c r="F986" s="44"/>
    </row>
    <row r="987" spans="6:6" ht="16">
      <c r="F987" s="44"/>
    </row>
    <row r="988" spans="6:6" ht="16">
      <c r="F988" s="44"/>
    </row>
    <row r="989" spans="6:6" ht="16">
      <c r="F989" s="44"/>
    </row>
    <row r="990" spans="6:6" ht="16">
      <c r="F990" s="44"/>
    </row>
    <row r="991" spans="6:6" ht="16">
      <c r="F991" s="44"/>
    </row>
    <row r="992" spans="6:6" ht="16">
      <c r="F992" s="44"/>
    </row>
    <row r="993" spans="6:6" ht="16">
      <c r="F993" s="44"/>
    </row>
    <row r="994" spans="6:6" ht="16">
      <c r="F994" s="44"/>
    </row>
    <row r="995" spans="6:6" ht="16">
      <c r="F995" s="44"/>
    </row>
    <row r="996" spans="6:6" ht="16">
      <c r="F996" s="44"/>
    </row>
    <row r="997" spans="6:6" ht="16">
      <c r="F997" s="44"/>
    </row>
    <row r="998" spans="6:6" ht="16">
      <c r="F998" s="44"/>
    </row>
    <row r="999" spans="6:6" ht="16">
      <c r="F999" s="44"/>
    </row>
    <row r="1000" spans="6:6" ht="16">
      <c r="F1000" s="4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ColWidth="11.1640625" defaultRowHeight="15" customHeight="1"/>
  <cols>
    <col min="1" max="1" width="6.5" customWidth="1"/>
    <col min="2" max="2" width="8.5" customWidth="1"/>
    <col min="3" max="3" width="9.5" customWidth="1"/>
    <col min="4" max="4" width="7.83203125" customWidth="1"/>
    <col min="5" max="5" width="11.1640625" customWidth="1"/>
    <col min="6" max="6" width="8.1640625" customWidth="1"/>
    <col min="7" max="7" width="9.5" customWidth="1"/>
    <col min="8" max="8" width="10.6640625" customWidth="1"/>
    <col min="9" max="9" width="11.6640625" customWidth="1"/>
    <col min="10" max="10" width="7.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57</v>
      </c>
      <c r="E1" s="45" t="s">
        <v>4</v>
      </c>
      <c r="F1" s="27" t="s">
        <v>5</v>
      </c>
      <c r="G1" s="1" t="s">
        <v>58</v>
      </c>
      <c r="H1" s="1" t="s">
        <v>59</v>
      </c>
      <c r="I1" s="1" t="s">
        <v>60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61</v>
      </c>
      <c r="O1" s="1" t="s">
        <v>62</v>
      </c>
      <c r="P1" s="1" t="s">
        <v>11</v>
      </c>
      <c r="Q1" s="1" t="s">
        <v>12</v>
      </c>
      <c r="R1" s="1" t="s">
        <v>13</v>
      </c>
      <c r="S1" s="1" t="s">
        <v>55</v>
      </c>
      <c r="T1" s="1" t="s">
        <v>14</v>
      </c>
      <c r="U1" s="1" t="s">
        <v>15</v>
      </c>
      <c r="V1" s="1" t="s">
        <v>16</v>
      </c>
      <c r="W1" s="13"/>
      <c r="X1" s="13"/>
      <c r="Y1" s="13"/>
      <c r="Z1" s="13"/>
      <c r="AA1" s="13"/>
      <c r="AB1" s="13"/>
      <c r="AC1" s="13"/>
      <c r="AD1" s="13"/>
    </row>
    <row r="2" spans="1:30">
      <c r="A2" s="6" t="s">
        <v>63</v>
      </c>
      <c r="B2" s="6" t="s">
        <v>18</v>
      </c>
      <c r="C2" s="46">
        <v>44849</v>
      </c>
      <c r="D2" s="47">
        <v>1</v>
      </c>
      <c r="E2" s="47" t="s">
        <v>19</v>
      </c>
      <c r="F2" s="47">
        <v>31</v>
      </c>
      <c r="G2" s="6"/>
      <c r="H2" s="6" t="s">
        <v>64</v>
      </c>
      <c r="I2" s="6"/>
      <c r="J2" s="6" t="s">
        <v>65</v>
      </c>
      <c r="K2" s="6" t="s">
        <v>22</v>
      </c>
      <c r="L2" s="6"/>
      <c r="M2" s="6">
        <v>0</v>
      </c>
      <c r="N2" s="4"/>
      <c r="O2" s="4">
        <v>8.2874890000000008</v>
      </c>
      <c r="P2" s="4">
        <v>24.913506999999999</v>
      </c>
      <c r="Q2" s="4">
        <v>4.8196320000000004</v>
      </c>
      <c r="R2" s="4">
        <v>1.1496440000000001</v>
      </c>
      <c r="S2" s="4">
        <f t="shared" ref="S2:S51" si="0">PI()*R2*1.33</f>
        <v>4.8035784823759675</v>
      </c>
      <c r="T2" s="4">
        <f t="shared" ref="T2:T51" si="1">O2+N2+1.33</f>
        <v>9.6174890000000008</v>
      </c>
      <c r="U2" s="4">
        <f t="shared" ref="U2:U51" si="2">P2+S2</f>
        <v>29.717085482375968</v>
      </c>
      <c r="V2" s="4">
        <f t="shared" ref="V2:V51" si="3">Q2+(PI()*((R2/2)^2)*1.33)</f>
        <v>6.20023329519816</v>
      </c>
      <c r="W2" s="6"/>
      <c r="X2" s="6"/>
      <c r="Y2" s="6"/>
      <c r="Z2" s="6"/>
      <c r="AA2" s="6"/>
      <c r="AB2" s="6"/>
      <c r="AC2" s="6"/>
      <c r="AD2" s="6"/>
    </row>
    <row r="3" spans="1:30">
      <c r="A3" s="6" t="s">
        <v>63</v>
      </c>
      <c r="B3" s="6" t="s">
        <v>18</v>
      </c>
      <c r="C3" s="46">
        <v>44849</v>
      </c>
      <c r="D3" s="47">
        <v>2</v>
      </c>
      <c r="E3" s="47" t="s">
        <v>23</v>
      </c>
      <c r="F3" s="47">
        <v>31</v>
      </c>
      <c r="G3" s="6"/>
      <c r="H3" s="6" t="s">
        <v>64</v>
      </c>
      <c r="I3" s="6"/>
      <c r="J3" s="6" t="s">
        <v>65</v>
      </c>
      <c r="K3" s="6" t="s">
        <v>22</v>
      </c>
      <c r="L3" s="6"/>
      <c r="M3" s="6">
        <v>0</v>
      </c>
      <c r="N3" s="4"/>
      <c r="O3" s="4">
        <v>7.5194010000000002</v>
      </c>
      <c r="P3" s="4">
        <v>26.832172</v>
      </c>
      <c r="Q3" s="4">
        <v>6.5053590000000003</v>
      </c>
      <c r="R3" s="4">
        <v>1.0634129999999999</v>
      </c>
      <c r="S3" s="4">
        <f t="shared" si="0"/>
        <v>4.443277923147404</v>
      </c>
      <c r="T3" s="4">
        <f t="shared" si="1"/>
        <v>8.8494010000000003</v>
      </c>
      <c r="U3" s="4">
        <f t="shared" si="2"/>
        <v>31.275449923147406</v>
      </c>
      <c r="V3" s="4">
        <f t="shared" si="3"/>
        <v>7.6866188765219876</v>
      </c>
      <c r="W3" s="6"/>
      <c r="X3" s="6"/>
      <c r="Y3" s="6"/>
      <c r="Z3" s="6"/>
      <c r="AA3" s="6"/>
      <c r="AB3" s="6"/>
      <c r="AC3" s="6"/>
      <c r="AD3" s="6"/>
    </row>
    <row r="4" spans="1:30">
      <c r="A4" s="6" t="s">
        <v>63</v>
      </c>
      <c r="B4" s="6" t="s">
        <v>18</v>
      </c>
      <c r="C4" s="46">
        <v>44849</v>
      </c>
      <c r="D4" s="47">
        <v>3</v>
      </c>
      <c r="E4" s="47" t="s">
        <v>25</v>
      </c>
      <c r="F4" s="47">
        <v>31</v>
      </c>
      <c r="G4" s="6"/>
      <c r="H4" s="6" t="s">
        <v>64</v>
      </c>
      <c r="I4" s="6"/>
      <c r="J4" s="6" t="s">
        <v>65</v>
      </c>
      <c r="K4" s="6" t="s">
        <v>22</v>
      </c>
      <c r="L4" s="6" t="s">
        <v>66</v>
      </c>
      <c r="M4" s="6">
        <v>0</v>
      </c>
      <c r="N4" s="6"/>
      <c r="O4" s="6">
        <v>8.7912560000000006</v>
      </c>
      <c r="P4" s="4">
        <v>26.032654000000001</v>
      </c>
      <c r="Q4" s="4">
        <v>5.2277459999999998</v>
      </c>
      <c r="R4" s="4">
        <v>1.1268629999999999</v>
      </c>
      <c r="S4" s="4">
        <f t="shared" si="0"/>
        <v>4.7083922147948662</v>
      </c>
      <c r="T4" s="4">
        <f t="shared" si="1"/>
        <v>10.121256000000001</v>
      </c>
      <c r="U4" s="4">
        <f t="shared" si="2"/>
        <v>30.741046214794867</v>
      </c>
      <c r="V4" s="4">
        <f t="shared" si="3"/>
        <v>6.5541742440850967</v>
      </c>
      <c r="W4" s="6"/>
      <c r="X4" s="6"/>
      <c r="Y4" s="6"/>
      <c r="Z4" s="6"/>
      <c r="AA4" s="6"/>
      <c r="AB4" s="6"/>
      <c r="AC4" s="6"/>
      <c r="AD4" s="6"/>
    </row>
    <row r="5" spans="1:30">
      <c r="A5" s="6" t="s">
        <v>63</v>
      </c>
      <c r="B5" s="6" t="s">
        <v>18</v>
      </c>
      <c r="C5" s="46">
        <v>44849</v>
      </c>
      <c r="D5" s="47">
        <v>4</v>
      </c>
      <c r="E5" s="47" t="s">
        <v>27</v>
      </c>
      <c r="F5" s="47">
        <v>31</v>
      </c>
      <c r="G5" s="6"/>
      <c r="H5" s="6" t="s">
        <v>64</v>
      </c>
      <c r="I5" s="6"/>
      <c r="J5" s="6" t="s">
        <v>65</v>
      </c>
      <c r="K5" s="6" t="s">
        <v>22</v>
      </c>
      <c r="L5" s="6"/>
      <c r="M5" s="6">
        <v>0</v>
      </c>
      <c r="N5" s="4"/>
      <c r="O5" s="4">
        <v>7.8488040000000003</v>
      </c>
      <c r="P5" s="4">
        <v>18.581396000000002</v>
      </c>
      <c r="Q5" s="4">
        <v>3.0229620000000001</v>
      </c>
      <c r="R5" s="4">
        <v>0.87859900000000002</v>
      </c>
      <c r="S5" s="4">
        <f t="shared" si="0"/>
        <v>3.6710662179222804</v>
      </c>
      <c r="T5" s="4">
        <f t="shared" si="1"/>
        <v>9.1788039999999995</v>
      </c>
      <c r="U5" s="4">
        <f t="shared" si="2"/>
        <v>22.252462217922282</v>
      </c>
      <c r="V5" s="4">
        <f t="shared" si="3"/>
        <v>3.8293107770000745</v>
      </c>
      <c r="W5" s="6"/>
      <c r="X5" s="6"/>
      <c r="Y5" s="6"/>
      <c r="Z5" s="6"/>
      <c r="AA5" s="6"/>
      <c r="AB5" s="6"/>
      <c r="AC5" s="6"/>
      <c r="AD5" s="6"/>
    </row>
    <row r="6" spans="1:30">
      <c r="A6" s="6" t="s">
        <v>63</v>
      </c>
      <c r="B6" s="6" t="s">
        <v>18</v>
      </c>
      <c r="C6" s="46">
        <v>44849</v>
      </c>
      <c r="D6" s="47">
        <v>5</v>
      </c>
      <c r="E6" s="47" t="s">
        <v>29</v>
      </c>
      <c r="F6" s="47">
        <v>31</v>
      </c>
      <c r="G6" s="6"/>
      <c r="H6" s="6" t="s">
        <v>64</v>
      </c>
      <c r="I6" s="6"/>
      <c r="J6" s="6" t="s">
        <v>65</v>
      </c>
      <c r="K6" s="6" t="s">
        <v>22</v>
      </c>
      <c r="L6" s="6"/>
      <c r="M6" s="6">
        <v>0</v>
      </c>
      <c r="N6" s="4"/>
      <c r="O6" s="4">
        <v>6.7380589999999998</v>
      </c>
      <c r="P6" s="4">
        <v>16.835163000000001</v>
      </c>
      <c r="Q6" s="4">
        <v>2.9785080000000002</v>
      </c>
      <c r="R6" s="4">
        <v>0.99090199999999995</v>
      </c>
      <c r="S6" s="4">
        <f t="shared" si="0"/>
        <v>4.1403038900244864</v>
      </c>
      <c r="T6" s="4">
        <f t="shared" si="1"/>
        <v>8.0680589999999999</v>
      </c>
      <c r="U6" s="4">
        <f t="shared" si="2"/>
        <v>20.975466890024489</v>
      </c>
      <c r="V6" s="4">
        <f t="shared" si="3"/>
        <v>4.0041668513082609</v>
      </c>
      <c r="W6" s="6"/>
      <c r="X6" s="6"/>
      <c r="Y6" s="6"/>
      <c r="Z6" s="6"/>
      <c r="AA6" s="6"/>
      <c r="AB6" s="6"/>
      <c r="AC6" s="6"/>
      <c r="AD6" s="6"/>
    </row>
    <row r="7" spans="1:30">
      <c r="A7" s="6" t="s">
        <v>63</v>
      </c>
      <c r="B7" s="6" t="s">
        <v>18</v>
      </c>
      <c r="C7" s="46">
        <v>44849</v>
      </c>
      <c r="D7" s="47">
        <v>1</v>
      </c>
      <c r="E7" s="47" t="s">
        <v>31</v>
      </c>
      <c r="F7" s="47">
        <v>36</v>
      </c>
      <c r="G7" s="6"/>
      <c r="H7" s="6" t="s">
        <v>64</v>
      </c>
      <c r="I7" s="6"/>
      <c r="J7" s="6" t="s">
        <v>65</v>
      </c>
      <c r="K7" s="6" t="s">
        <v>22</v>
      </c>
      <c r="L7" s="6" t="s">
        <v>67</v>
      </c>
      <c r="M7" s="6">
        <v>0</v>
      </c>
      <c r="N7" s="6"/>
      <c r="O7" s="6"/>
      <c r="P7" s="6"/>
      <c r="Q7" s="6"/>
      <c r="R7" s="6"/>
      <c r="S7" s="4">
        <f t="shared" si="0"/>
        <v>0</v>
      </c>
      <c r="T7" s="4">
        <f t="shared" si="1"/>
        <v>1.33</v>
      </c>
      <c r="U7" s="4">
        <f t="shared" si="2"/>
        <v>0</v>
      </c>
      <c r="V7" s="4">
        <f t="shared" si="3"/>
        <v>0</v>
      </c>
      <c r="W7" s="6"/>
      <c r="X7" s="6"/>
      <c r="Y7" s="6"/>
      <c r="Z7" s="6"/>
      <c r="AA7" s="6"/>
      <c r="AB7" s="6"/>
      <c r="AC7" s="6"/>
      <c r="AD7" s="6"/>
    </row>
    <row r="8" spans="1:30">
      <c r="A8" s="6" t="s">
        <v>63</v>
      </c>
      <c r="B8" s="6" t="s">
        <v>18</v>
      </c>
      <c r="C8" s="46">
        <v>44849</v>
      </c>
      <c r="D8" s="47">
        <v>2</v>
      </c>
      <c r="E8" s="47" t="s">
        <v>33</v>
      </c>
      <c r="F8" s="47">
        <v>36</v>
      </c>
      <c r="G8" s="6"/>
      <c r="H8" s="6" t="s">
        <v>64</v>
      </c>
      <c r="I8" s="6"/>
      <c r="J8" s="6" t="s">
        <v>65</v>
      </c>
      <c r="K8" s="6" t="s">
        <v>22</v>
      </c>
      <c r="L8" s="6" t="s">
        <v>67</v>
      </c>
      <c r="M8" s="6">
        <v>0</v>
      </c>
      <c r="N8" s="6"/>
      <c r="O8" s="6"/>
      <c r="P8" s="6"/>
      <c r="Q8" s="6"/>
      <c r="R8" s="6"/>
      <c r="S8" s="4">
        <f t="shared" si="0"/>
        <v>0</v>
      </c>
      <c r="T8" s="4">
        <f t="shared" si="1"/>
        <v>1.33</v>
      </c>
      <c r="U8" s="4">
        <f t="shared" si="2"/>
        <v>0</v>
      </c>
      <c r="V8" s="4">
        <f t="shared" si="3"/>
        <v>0</v>
      </c>
      <c r="W8" s="6"/>
      <c r="X8" s="6"/>
      <c r="Y8" s="6"/>
      <c r="Z8" s="6"/>
      <c r="AA8" s="6"/>
      <c r="AB8" s="6"/>
      <c r="AC8" s="6"/>
      <c r="AD8" s="6"/>
    </row>
    <row r="9" spans="1:30">
      <c r="A9" s="6" t="s">
        <v>63</v>
      </c>
      <c r="B9" s="6" t="s">
        <v>18</v>
      </c>
      <c r="C9" s="46">
        <v>44849</v>
      </c>
      <c r="D9" s="47">
        <v>3</v>
      </c>
      <c r="E9" s="47" t="s">
        <v>35</v>
      </c>
      <c r="F9" s="47">
        <v>36</v>
      </c>
      <c r="G9" s="6"/>
      <c r="H9" s="6" t="s">
        <v>64</v>
      </c>
      <c r="I9" s="6"/>
      <c r="J9" s="6" t="s">
        <v>65</v>
      </c>
      <c r="K9" s="6" t="s">
        <v>22</v>
      </c>
      <c r="L9" s="6" t="s">
        <v>67</v>
      </c>
      <c r="M9" s="6">
        <v>0</v>
      </c>
      <c r="N9" s="6"/>
      <c r="O9" s="6"/>
      <c r="P9" s="6"/>
      <c r="Q9" s="6"/>
      <c r="R9" s="6"/>
      <c r="S9" s="4">
        <f t="shared" si="0"/>
        <v>0</v>
      </c>
      <c r="T9" s="4">
        <f t="shared" si="1"/>
        <v>1.33</v>
      </c>
      <c r="U9" s="4">
        <f t="shared" si="2"/>
        <v>0</v>
      </c>
      <c r="V9" s="4">
        <f t="shared" si="3"/>
        <v>0</v>
      </c>
      <c r="W9" s="6"/>
      <c r="X9" s="6"/>
      <c r="Y9" s="6"/>
      <c r="Z9" s="6"/>
      <c r="AA9" s="6"/>
      <c r="AB9" s="6"/>
      <c r="AC9" s="6"/>
      <c r="AD9" s="6"/>
    </row>
    <row r="10" spans="1:30">
      <c r="A10" s="6" t="s">
        <v>63</v>
      </c>
      <c r="B10" s="6" t="s">
        <v>18</v>
      </c>
      <c r="C10" s="46">
        <v>44849</v>
      </c>
      <c r="D10" s="47">
        <v>4</v>
      </c>
      <c r="E10" s="47" t="s">
        <v>37</v>
      </c>
      <c r="F10" s="47">
        <v>36</v>
      </c>
      <c r="G10" s="6"/>
      <c r="H10" s="6" t="s">
        <v>64</v>
      </c>
      <c r="I10" s="6"/>
      <c r="J10" s="6" t="s">
        <v>65</v>
      </c>
      <c r="K10" s="6" t="s">
        <v>22</v>
      </c>
      <c r="L10" s="6" t="s">
        <v>67</v>
      </c>
      <c r="M10" s="6">
        <v>0</v>
      </c>
      <c r="N10" s="6"/>
      <c r="O10" s="6"/>
      <c r="P10" s="6"/>
      <c r="Q10" s="6"/>
      <c r="R10" s="6"/>
      <c r="S10" s="4">
        <f t="shared" si="0"/>
        <v>0</v>
      </c>
      <c r="T10" s="4">
        <f t="shared" si="1"/>
        <v>1.33</v>
      </c>
      <c r="U10" s="4">
        <f t="shared" si="2"/>
        <v>0</v>
      </c>
      <c r="V10" s="4">
        <f t="shared" si="3"/>
        <v>0</v>
      </c>
      <c r="W10" s="6"/>
      <c r="X10" s="6"/>
      <c r="Y10" s="6"/>
      <c r="Z10" s="6"/>
      <c r="AA10" s="6"/>
      <c r="AB10" s="6"/>
      <c r="AC10" s="6"/>
      <c r="AD10" s="6"/>
    </row>
    <row r="11" spans="1:30">
      <c r="A11" s="6" t="s">
        <v>63</v>
      </c>
      <c r="B11" s="6" t="s">
        <v>18</v>
      </c>
      <c r="C11" s="46">
        <v>44849</v>
      </c>
      <c r="D11" s="47">
        <v>5</v>
      </c>
      <c r="E11" s="47" t="s">
        <v>39</v>
      </c>
      <c r="F11" s="47">
        <v>36</v>
      </c>
      <c r="G11" s="6"/>
      <c r="H11" s="6" t="s">
        <v>64</v>
      </c>
      <c r="I11" s="6"/>
      <c r="J11" s="6" t="s">
        <v>65</v>
      </c>
      <c r="K11" s="6" t="s">
        <v>22</v>
      </c>
      <c r="L11" s="6" t="s">
        <v>67</v>
      </c>
      <c r="M11" s="6">
        <v>0</v>
      </c>
      <c r="N11" s="6"/>
      <c r="O11" s="6"/>
      <c r="P11" s="6"/>
      <c r="Q11" s="6"/>
      <c r="R11" s="6"/>
      <c r="S11" s="4">
        <f t="shared" si="0"/>
        <v>0</v>
      </c>
      <c r="T11" s="4">
        <f t="shared" si="1"/>
        <v>1.33</v>
      </c>
      <c r="U11" s="4">
        <f t="shared" si="2"/>
        <v>0</v>
      </c>
      <c r="V11" s="4">
        <f t="shared" si="3"/>
        <v>0</v>
      </c>
      <c r="W11" s="6"/>
      <c r="X11" s="6"/>
      <c r="Y11" s="6"/>
      <c r="Z11" s="6"/>
      <c r="AA11" s="6"/>
      <c r="AB11" s="6"/>
      <c r="AC11" s="6"/>
      <c r="AD11" s="6"/>
    </row>
    <row r="12" spans="1:30">
      <c r="A12" s="48" t="s">
        <v>63</v>
      </c>
      <c r="B12" s="48" t="s">
        <v>18</v>
      </c>
      <c r="C12" s="49">
        <v>44849</v>
      </c>
      <c r="D12" s="50">
        <v>1</v>
      </c>
      <c r="E12" s="50" t="s">
        <v>41</v>
      </c>
      <c r="F12" s="50">
        <v>1</v>
      </c>
      <c r="G12" s="48"/>
      <c r="H12" s="48" t="s">
        <v>68</v>
      </c>
      <c r="I12" s="48" t="s">
        <v>69</v>
      </c>
      <c r="J12" s="48" t="s">
        <v>65</v>
      </c>
      <c r="K12" s="48" t="s">
        <v>22</v>
      </c>
      <c r="L12" s="48"/>
      <c r="M12" s="48">
        <v>0</v>
      </c>
      <c r="N12" s="51"/>
      <c r="O12" s="51">
        <v>6.523339</v>
      </c>
      <c r="P12" s="51">
        <v>19.302831999999999</v>
      </c>
      <c r="Q12" s="51">
        <v>3.926822</v>
      </c>
      <c r="R12" s="51">
        <v>1.124047</v>
      </c>
      <c r="S12" s="51">
        <f t="shared" si="0"/>
        <v>4.6966260706612299</v>
      </c>
      <c r="T12" s="51">
        <f t="shared" si="1"/>
        <v>7.8533390000000001</v>
      </c>
      <c r="U12" s="51">
        <f t="shared" si="2"/>
        <v>23.999458070661227</v>
      </c>
      <c r="V12" s="51">
        <f t="shared" si="3"/>
        <v>5.2466291112121359</v>
      </c>
      <c r="W12" s="48"/>
      <c r="X12" s="48"/>
      <c r="Y12" s="48"/>
      <c r="Z12" s="48"/>
      <c r="AA12" s="48"/>
      <c r="AB12" s="48"/>
      <c r="AC12" s="48"/>
      <c r="AD12" s="48"/>
    </row>
    <row r="13" spans="1:30">
      <c r="A13" s="48" t="s">
        <v>63</v>
      </c>
      <c r="B13" s="48" t="s">
        <v>18</v>
      </c>
      <c r="C13" s="49">
        <v>44849</v>
      </c>
      <c r="D13" s="50">
        <v>2</v>
      </c>
      <c r="E13" s="50" t="s">
        <v>42</v>
      </c>
      <c r="F13" s="50">
        <v>1</v>
      </c>
      <c r="G13" s="48"/>
      <c r="H13" s="48" t="s">
        <v>68</v>
      </c>
      <c r="I13" s="48" t="s">
        <v>70</v>
      </c>
      <c r="J13" s="48" t="s">
        <v>65</v>
      </c>
      <c r="K13" s="48" t="s">
        <v>22</v>
      </c>
      <c r="L13" s="48"/>
      <c r="M13" s="48">
        <v>0</v>
      </c>
      <c r="N13" s="51"/>
      <c r="O13" s="51">
        <v>6.8134379999999997</v>
      </c>
      <c r="P13" s="51">
        <v>18.566020999999999</v>
      </c>
      <c r="Q13" s="51">
        <v>3.5521539999999998</v>
      </c>
      <c r="R13" s="51">
        <v>1.0971519999999999</v>
      </c>
      <c r="S13" s="51">
        <f t="shared" si="0"/>
        <v>4.5842502018848936</v>
      </c>
      <c r="T13" s="51">
        <f t="shared" si="1"/>
        <v>8.1434379999999997</v>
      </c>
      <c r="U13" s="51">
        <f t="shared" si="2"/>
        <v>23.150271201884891</v>
      </c>
      <c r="V13" s="51">
        <f t="shared" si="3"/>
        <v>4.8095588193746037</v>
      </c>
      <c r="W13" s="48"/>
      <c r="X13" s="48"/>
      <c r="Y13" s="48"/>
      <c r="Z13" s="48"/>
      <c r="AA13" s="48"/>
      <c r="AB13" s="48"/>
      <c r="AC13" s="48"/>
      <c r="AD13" s="48"/>
    </row>
    <row r="14" spans="1:30">
      <c r="A14" s="48" t="s">
        <v>63</v>
      </c>
      <c r="B14" s="48" t="s">
        <v>18</v>
      </c>
      <c r="C14" s="49">
        <v>44849</v>
      </c>
      <c r="D14" s="50">
        <v>3</v>
      </c>
      <c r="E14" s="50" t="s">
        <v>43</v>
      </c>
      <c r="F14" s="50">
        <v>1</v>
      </c>
      <c r="G14" s="48"/>
      <c r="H14" s="48" t="s">
        <v>68</v>
      </c>
      <c r="I14" s="48" t="s">
        <v>71</v>
      </c>
      <c r="J14" s="48" t="s">
        <v>65</v>
      </c>
      <c r="K14" s="48" t="s">
        <v>22</v>
      </c>
      <c r="L14" s="48"/>
      <c r="M14" s="48">
        <v>0</v>
      </c>
      <c r="N14" s="51"/>
      <c r="O14" s="51">
        <v>6.2653629999999998</v>
      </c>
      <c r="P14" s="51">
        <v>16.140408999999998</v>
      </c>
      <c r="Q14" s="51">
        <v>2.8516189999999999</v>
      </c>
      <c r="R14" s="51">
        <v>1.017026</v>
      </c>
      <c r="S14" s="51">
        <f t="shared" si="0"/>
        <v>4.2494582754460515</v>
      </c>
      <c r="T14" s="51">
        <f t="shared" si="1"/>
        <v>7.5953629999999999</v>
      </c>
      <c r="U14" s="51">
        <f t="shared" si="2"/>
        <v>20.389867275446051</v>
      </c>
      <c r="V14" s="51">
        <f t="shared" si="3"/>
        <v>3.9320713880109488</v>
      </c>
      <c r="W14" s="48"/>
      <c r="X14" s="48"/>
      <c r="Y14" s="48"/>
      <c r="Z14" s="48"/>
      <c r="AA14" s="48"/>
      <c r="AB14" s="48"/>
      <c r="AC14" s="48"/>
      <c r="AD14" s="48"/>
    </row>
    <row r="15" spans="1:30">
      <c r="A15" s="48" t="s">
        <v>63</v>
      </c>
      <c r="B15" s="48" t="s">
        <v>18</v>
      </c>
      <c r="C15" s="49">
        <v>44849</v>
      </c>
      <c r="D15" s="50">
        <v>4</v>
      </c>
      <c r="E15" s="50" t="s">
        <v>44</v>
      </c>
      <c r="F15" s="50">
        <v>1</v>
      </c>
      <c r="G15" s="48"/>
      <c r="H15" s="48" t="s">
        <v>68</v>
      </c>
      <c r="I15" s="48" t="s">
        <v>72</v>
      </c>
      <c r="J15" s="48" t="s">
        <v>65</v>
      </c>
      <c r="K15" s="48" t="s">
        <v>22</v>
      </c>
      <c r="L15" s="48"/>
      <c r="M15" s="48">
        <v>0</v>
      </c>
      <c r="N15" s="51"/>
      <c r="O15" s="51">
        <v>4.8944489999999998</v>
      </c>
      <c r="P15" s="51">
        <v>12.162889</v>
      </c>
      <c r="Q15" s="51">
        <v>1.9892430000000001</v>
      </c>
      <c r="R15" s="51">
        <v>0.91564199999999996</v>
      </c>
      <c r="S15" s="51">
        <f t="shared" si="0"/>
        <v>3.8258436600892933</v>
      </c>
      <c r="T15" s="51">
        <f t="shared" si="1"/>
        <v>6.2244489999999999</v>
      </c>
      <c r="U15" s="51">
        <f t="shared" si="2"/>
        <v>15.988732660089294</v>
      </c>
      <c r="V15" s="51">
        <f t="shared" si="3"/>
        <v>2.8650187851528699</v>
      </c>
      <c r="W15" s="48"/>
      <c r="X15" s="48"/>
      <c r="Y15" s="48"/>
      <c r="Z15" s="48"/>
      <c r="AA15" s="48"/>
      <c r="AB15" s="48"/>
      <c r="AC15" s="48"/>
      <c r="AD15" s="48"/>
    </row>
    <row r="16" spans="1:30">
      <c r="A16" s="48" t="s">
        <v>63</v>
      </c>
      <c r="B16" s="48" t="s">
        <v>18</v>
      </c>
      <c r="C16" s="49">
        <v>44849</v>
      </c>
      <c r="D16" s="50">
        <v>5</v>
      </c>
      <c r="E16" s="50" t="s">
        <v>45</v>
      </c>
      <c r="F16" s="50">
        <v>1</v>
      </c>
      <c r="G16" s="48"/>
      <c r="H16" s="48" t="s">
        <v>68</v>
      </c>
      <c r="I16" s="48" t="s">
        <v>73</v>
      </c>
      <c r="J16" s="48" t="s">
        <v>65</v>
      </c>
      <c r="K16" s="48" t="s">
        <v>22</v>
      </c>
      <c r="L16" s="48"/>
      <c r="M16" s="48">
        <v>0</v>
      </c>
      <c r="N16" s="51"/>
      <c r="O16" s="51">
        <v>6.503641</v>
      </c>
      <c r="P16" s="51">
        <v>17.064419000000001</v>
      </c>
      <c r="Q16" s="51">
        <v>3.1157620000000001</v>
      </c>
      <c r="R16" s="51">
        <v>0.98769200000000001</v>
      </c>
      <c r="S16" s="51">
        <f t="shared" si="0"/>
        <v>4.1268914885085151</v>
      </c>
      <c r="T16" s="51">
        <f t="shared" si="1"/>
        <v>7.8336410000000001</v>
      </c>
      <c r="U16" s="51">
        <f t="shared" si="2"/>
        <v>21.191310488508517</v>
      </c>
      <c r="V16" s="51">
        <f t="shared" si="3"/>
        <v>4.1347864270169881</v>
      </c>
      <c r="W16" s="48"/>
      <c r="X16" s="48"/>
      <c r="Y16" s="48"/>
      <c r="Z16" s="48"/>
      <c r="AA16" s="48"/>
      <c r="AB16" s="48"/>
      <c r="AC16" s="48"/>
      <c r="AD16" s="48"/>
    </row>
    <row r="17" spans="1:30">
      <c r="A17" s="48" t="s">
        <v>63</v>
      </c>
      <c r="B17" s="48" t="s">
        <v>18</v>
      </c>
      <c r="C17" s="49">
        <v>44849</v>
      </c>
      <c r="D17" s="50">
        <v>1</v>
      </c>
      <c r="E17" s="50" t="s">
        <v>46</v>
      </c>
      <c r="F17" s="50">
        <v>44</v>
      </c>
      <c r="G17" s="48"/>
      <c r="H17" s="48" t="s">
        <v>68</v>
      </c>
      <c r="I17" s="48" t="s">
        <v>74</v>
      </c>
      <c r="J17" s="48" t="s">
        <v>65</v>
      </c>
      <c r="K17" s="48" t="s">
        <v>22</v>
      </c>
      <c r="L17" s="48"/>
      <c r="M17" s="48">
        <v>1</v>
      </c>
      <c r="N17" s="51">
        <v>0.464976</v>
      </c>
      <c r="O17" s="51">
        <v>6.1711130000000001</v>
      </c>
      <c r="P17" s="51">
        <v>19.460021999999999</v>
      </c>
      <c r="Q17" s="51">
        <v>4.1240309999999996</v>
      </c>
      <c r="R17" s="51">
        <v>1.3060799999999999</v>
      </c>
      <c r="S17" s="51">
        <f t="shared" si="0"/>
        <v>5.4572178728907401</v>
      </c>
      <c r="T17" s="51">
        <f t="shared" si="1"/>
        <v>7.9660890000000002</v>
      </c>
      <c r="U17" s="51">
        <f t="shared" si="2"/>
        <v>24.91723987289074</v>
      </c>
      <c r="V17" s="51">
        <f t="shared" si="3"/>
        <v>5.9059217798562837</v>
      </c>
      <c r="W17" s="48"/>
      <c r="X17" s="48"/>
      <c r="Y17" s="48"/>
      <c r="Z17" s="48"/>
      <c r="AA17" s="48"/>
      <c r="AB17" s="48"/>
      <c r="AC17" s="48"/>
      <c r="AD17" s="48"/>
    </row>
    <row r="18" spans="1:30">
      <c r="A18" s="48" t="s">
        <v>63</v>
      </c>
      <c r="B18" s="48" t="s">
        <v>18</v>
      </c>
      <c r="C18" s="49">
        <v>44849</v>
      </c>
      <c r="D18" s="50">
        <v>2</v>
      </c>
      <c r="E18" s="50" t="s">
        <v>47</v>
      </c>
      <c r="F18" s="50">
        <v>44</v>
      </c>
      <c r="G18" s="48"/>
      <c r="H18" s="48" t="s">
        <v>68</v>
      </c>
      <c r="I18" s="48" t="s">
        <v>75</v>
      </c>
      <c r="J18" s="48" t="s">
        <v>65</v>
      </c>
      <c r="K18" s="48" t="s">
        <v>22</v>
      </c>
      <c r="L18" s="48"/>
      <c r="M18" s="48">
        <v>0</v>
      </c>
      <c r="N18" s="48"/>
      <c r="O18" s="51">
        <v>8.3345549999999999</v>
      </c>
      <c r="P18" s="51">
        <v>24.808176</v>
      </c>
      <c r="Q18" s="51">
        <v>4.6716620000000004</v>
      </c>
      <c r="R18" s="51">
        <v>1.000551</v>
      </c>
      <c r="S18" s="51">
        <f t="shared" si="0"/>
        <v>4.180620482618755</v>
      </c>
      <c r="T18" s="51">
        <f t="shared" si="1"/>
        <v>9.664555</v>
      </c>
      <c r="U18" s="51">
        <f t="shared" si="2"/>
        <v>28.988796482618753</v>
      </c>
      <c r="V18" s="51">
        <f t="shared" si="3"/>
        <v>5.7173930011261698</v>
      </c>
      <c r="W18" s="48"/>
      <c r="X18" s="48"/>
      <c r="Y18" s="48"/>
      <c r="Z18" s="48"/>
      <c r="AA18" s="48"/>
      <c r="AB18" s="48"/>
      <c r="AC18" s="48"/>
      <c r="AD18" s="48"/>
    </row>
    <row r="19" spans="1:30">
      <c r="A19" s="48" t="s">
        <v>63</v>
      </c>
      <c r="B19" s="48" t="s">
        <v>18</v>
      </c>
      <c r="C19" s="49">
        <v>44849</v>
      </c>
      <c r="D19" s="50">
        <v>3</v>
      </c>
      <c r="E19" s="50" t="s">
        <v>48</v>
      </c>
      <c r="F19" s="50">
        <v>44</v>
      </c>
      <c r="G19" s="48"/>
      <c r="H19" s="48" t="s">
        <v>68</v>
      </c>
      <c r="I19" s="48" t="s">
        <v>76</v>
      </c>
      <c r="J19" s="48" t="s">
        <v>65</v>
      </c>
      <c r="K19" s="48" t="s">
        <v>22</v>
      </c>
      <c r="L19" s="48"/>
      <c r="M19" s="48">
        <v>0</v>
      </c>
      <c r="N19" s="48"/>
      <c r="O19" s="51">
        <v>6.8273890000000002</v>
      </c>
      <c r="P19" s="51">
        <v>23.774977</v>
      </c>
      <c r="Q19" s="51">
        <v>5.3276770000000004</v>
      </c>
      <c r="R19" s="51">
        <v>1.33538</v>
      </c>
      <c r="S19" s="51">
        <f t="shared" si="0"/>
        <v>5.5796425970084815</v>
      </c>
      <c r="T19" s="51">
        <f t="shared" si="1"/>
        <v>8.1573890000000002</v>
      </c>
      <c r="U19" s="51">
        <f t="shared" si="2"/>
        <v>29.35461959700848</v>
      </c>
      <c r="V19" s="51">
        <f t="shared" si="3"/>
        <v>7.1904127827982975</v>
      </c>
      <c r="W19" s="48"/>
      <c r="X19" s="48"/>
      <c r="Y19" s="48"/>
      <c r="Z19" s="48"/>
      <c r="AA19" s="48"/>
      <c r="AB19" s="48"/>
      <c r="AC19" s="48"/>
      <c r="AD19" s="48"/>
    </row>
    <row r="20" spans="1:30">
      <c r="A20" s="48" t="s">
        <v>63</v>
      </c>
      <c r="B20" s="48" t="s">
        <v>18</v>
      </c>
      <c r="C20" s="49">
        <v>44849</v>
      </c>
      <c r="D20" s="50">
        <v>4</v>
      </c>
      <c r="E20" s="50" t="s">
        <v>50</v>
      </c>
      <c r="F20" s="50">
        <v>44</v>
      </c>
      <c r="G20" s="48"/>
      <c r="H20" s="48" t="s">
        <v>68</v>
      </c>
      <c r="I20" s="48" t="s">
        <v>77</v>
      </c>
      <c r="J20" s="48" t="s">
        <v>65</v>
      </c>
      <c r="K20" s="48" t="s">
        <v>22</v>
      </c>
      <c r="L20" s="48"/>
      <c r="M20" s="48">
        <v>0</v>
      </c>
      <c r="N20" s="48"/>
      <c r="O20" s="51">
        <v>5.3996760000000004</v>
      </c>
      <c r="P20" s="51">
        <v>15.332011</v>
      </c>
      <c r="Q20" s="51">
        <v>3.0454599999999998</v>
      </c>
      <c r="R20" s="51">
        <v>1.065979</v>
      </c>
      <c r="S20" s="51">
        <f t="shared" si="0"/>
        <v>4.4539994877237223</v>
      </c>
      <c r="T20" s="51">
        <f t="shared" si="1"/>
        <v>6.7296760000000004</v>
      </c>
      <c r="U20" s="51">
        <f t="shared" si="2"/>
        <v>19.786010487723722</v>
      </c>
      <c r="V20" s="51">
        <f t="shared" si="3"/>
        <v>4.2324274799810615</v>
      </c>
      <c r="W20" s="48"/>
      <c r="X20" s="48"/>
      <c r="Y20" s="48"/>
      <c r="Z20" s="48"/>
      <c r="AA20" s="48"/>
      <c r="AB20" s="48"/>
      <c r="AC20" s="48"/>
      <c r="AD20" s="48"/>
    </row>
    <row r="21" spans="1:30">
      <c r="A21" s="48" t="s">
        <v>63</v>
      </c>
      <c r="B21" s="48" t="s">
        <v>18</v>
      </c>
      <c r="C21" s="49">
        <v>44849</v>
      </c>
      <c r="D21" s="50">
        <v>5</v>
      </c>
      <c r="E21" s="50" t="s">
        <v>51</v>
      </c>
      <c r="F21" s="50">
        <v>44</v>
      </c>
      <c r="G21" s="48"/>
      <c r="H21" s="48" t="s">
        <v>68</v>
      </c>
      <c r="I21" s="48" t="s">
        <v>78</v>
      </c>
      <c r="J21" s="48" t="s">
        <v>65</v>
      </c>
      <c r="K21" s="48" t="s">
        <v>22</v>
      </c>
      <c r="L21" s="48"/>
      <c r="M21" s="48">
        <v>0</v>
      </c>
      <c r="N21" s="48"/>
      <c r="O21" s="51">
        <v>6.3904610000000002</v>
      </c>
      <c r="P21" s="51">
        <v>23.722034000000001</v>
      </c>
      <c r="Q21" s="51">
        <v>6.1948660000000002</v>
      </c>
      <c r="R21" s="51">
        <v>1.4242360000000001</v>
      </c>
      <c r="S21" s="51">
        <f t="shared" si="0"/>
        <v>5.9509112415888907</v>
      </c>
      <c r="T21" s="51">
        <f t="shared" si="1"/>
        <v>7.7204610000000002</v>
      </c>
      <c r="U21" s="51">
        <f t="shared" si="2"/>
        <v>29.672945241588891</v>
      </c>
      <c r="V21" s="51">
        <f t="shared" si="3"/>
        <v>8.313741505768899</v>
      </c>
      <c r="W21" s="48"/>
      <c r="X21" s="48"/>
      <c r="Y21" s="48"/>
      <c r="Z21" s="48"/>
      <c r="AA21" s="48"/>
      <c r="AB21" s="48"/>
      <c r="AC21" s="48"/>
      <c r="AD21" s="48"/>
    </row>
    <row r="22" spans="1:30">
      <c r="A22" s="6" t="s">
        <v>63</v>
      </c>
      <c r="B22" s="6" t="s">
        <v>18</v>
      </c>
      <c r="C22" s="46">
        <v>44849</v>
      </c>
      <c r="D22" s="47">
        <v>1</v>
      </c>
      <c r="E22" s="47" t="s">
        <v>19</v>
      </c>
      <c r="F22" s="47">
        <v>7</v>
      </c>
      <c r="G22" s="6"/>
      <c r="H22" s="6" t="s">
        <v>79</v>
      </c>
      <c r="I22" s="6" t="s">
        <v>80</v>
      </c>
      <c r="J22" s="6" t="s">
        <v>65</v>
      </c>
      <c r="K22" s="6" t="s">
        <v>22</v>
      </c>
      <c r="L22" s="6"/>
      <c r="M22" s="6">
        <v>0</v>
      </c>
      <c r="N22" s="6"/>
      <c r="O22" s="4">
        <v>6.3966599999999998</v>
      </c>
      <c r="P22" s="4">
        <v>21.702587000000001</v>
      </c>
      <c r="Q22" s="4">
        <v>5.0661620000000003</v>
      </c>
      <c r="R22" s="4">
        <v>1.1665140000000001</v>
      </c>
      <c r="S22" s="4">
        <f t="shared" si="0"/>
        <v>4.8740667109038265</v>
      </c>
      <c r="T22" s="4">
        <f t="shared" si="1"/>
        <v>7.7266599999999999</v>
      </c>
      <c r="U22" s="4">
        <f t="shared" si="2"/>
        <v>26.576653710903827</v>
      </c>
      <c r="V22" s="4">
        <f t="shared" si="3"/>
        <v>6.4875787638008173</v>
      </c>
      <c r="W22" s="6"/>
      <c r="X22" s="6"/>
      <c r="Y22" s="6"/>
      <c r="Z22" s="6"/>
      <c r="AA22" s="6"/>
      <c r="AB22" s="6"/>
      <c r="AC22" s="6"/>
      <c r="AD22" s="6"/>
    </row>
    <row r="23" spans="1:30">
      <c r="A23" s="6" t="s">
        <v>63</v>
      </c>
      <c r="B23" s="6" t="s">
        <v>18</v>
      </c>
      <c r="C23" s="46">
        <v>44849</v>
      </c>
      <c r="D23" s="47">
        <v>2</v>
      </c>
      <c r="E23" s="47" t="s">
        <v>23</v>
      </c>
      <c r="F23" s="47">
        <v>7</v>
      </c>
      <c r="G23" s="6"/>
      <c r="H23" s="6" t="s">
        <v>79</v>
      </c>
      <c r="I23" s="6" t="s">
        <v>81</v>
      </c>
      <c r="J23" s="6" t="s">
        <v>65</v>
      </c>
      <c r="K23" s="6" t="s">
        <v>22</v>
      </c>
      <c r="L23" s="6"/>
      <c r="M23" s="6">
        <v>0</v>
      </c>
      <c r="N23" s="6"/>
      <c r="O23" s="4">
        <v>5.8634000000000004</v>
      </c>
      <c r="P23" s="4">
        <v>19.839863000000001</v>
      </c>
      <c r="Q23" s="4">
        <v>4.466272</v>
      </c>
      <c r="R23" s="4">
        <v>1.1864049999999999</v>
      </c>
      <c r="S23" s="4">
        <f t="shared" si="0"/>
        <v>4.9571776388023236</v>
      </c>
      <c r="T23" s="4">
        <f t="shared" si="1"/>
        <v>7.1934000000000005</v>
      </c>
      <c r="U23" s="4">
        <f t="shared" si="2"/>
        <v>24.797040638802326</v>
      </c>
      <c r="V23" s="4">
        <f t="shared" si="3"/>
        <v>5.9365770841408176</v>
      </c>
      <c r="W23" s="6"/>
      <c r="X23" s="6"/>
      <c r="Y23" s="6"/>
      <c r="Z23" s="6"/>
      <c r="AA23" s="6"/>
      <c r="AB23" s="6"/>
      <c r="AC23" s="6"/>
      <c r="AD23" s="6"/>
    </row>
    <row r="24" spans="1:30">
      <c r="A24" s="6" t="s">
        <v>63</v>
      </c>
      <c r="B24" s="6" t="s">
        <v>18</v>
      </c>
      <c r="C24" s="46">
        <v>44849</v>
      </c>
      <c r="D24" s="47">
        <v>3</v>
      </c>
      <c r="E24" s="47" t="s">
        <v>25</v>
      </c>
      <c r="F24" s="47">
        <v>7</v>
      </c>
      <c r="G24" s="6"/>
      <c r="H24" s="6" t="s">
        <v>79</v>
      </c>
      <c r="I24" s="6" t="s">
        <v>82</v>
      </c>
      <c r="J24" s="6" t="s">
        <v>65</v>
      </c>
      <c r="K24" s="6" t="s">
        <v>22</v>
      </c>
      <c r="L24" s="6" t="s">
        <v>66</v>
      </c>
      <c r="M24" s="6">
        <v>0</v>
      </c>
      <c r="N24" s="6"/>
      <c r="O24" s="6">
        <v>8.6784420000000004</v>
      </c>
      <c r="P24" s="4">
        <v>30.647487999999999</v>
      </c>
      <c r="Q24" s="4">
        <v>8.1437100000000004</v>
      </c>
      <c r="R24" s="4">
        <v>1.4739990000000001</v>
      </c>
      <c r="S24" s="4">
        <f t="shared" si="0"/>
        <v>6.1588368916322729</v>
      </c>
      <c r="T24" s="4">
        <f t="shared" si="1"/>
        <v>10.008442000000001</v>
      </c>
      <c r="U24" s="4">
        <f t="shared" si="2"/>
        <v>36.806324891632272</v>
      </c>
      <c r="V24" s="4">
        <f t="shared" si="3"/>
        <v>10.41323985485727</v>
      </c>
      <c r="W24" s="6"/>
      <c r="X24" s="6"/>
      <c r="Y24" s="6"/>
      <c r="Z24" s="6"/>
      <c r="AA24" s="6"/>
      <c r="AB24" s="6"/>
      <c r="AC24" s="6"/>
      <c r="AD24" s="6"/>
    </row>
    <row r="25" spans="1:30">
      <c r="A25" s="6" t="s">
        <v>63</v>
      </c>
      <c r="B25" s="6" t="s">
        <v>18</v>
      </c>
      <c r="C25" s="46">
        <v>44849</v>
      </c>
      <c r="D25" s="47">
        <v>4</v>
      </c>
      <c r="E25" s="47" t="s">
        <v>27</v>
      </c>
      <c r="F25" s="47">
        <v>7</v>
      </c>
      <c r="G25" s="6"/>
      <c r="H25" s="6" t="s">
        <v>79</v>
      </c>
      <c r="I25" s="6" t="s">
        <v>83</v>
      </c>
      <c r="J25" s="6" t="s">
        <v>65</v>
      </c>
      <c r="K25" s="6" t="s">
        <v>22</v>
      </c>
      <c r="L25" s="6"/>
      <c r="M25" s="6">
        <v>0</v>
      </c>
      <c r="N25" s="6"/>
      <c r="O25" s="4">
        <v>6.9857990000000001</v>
      </c>
      <c r="P25" s="4">
        <v>21.859541</v>
      </c>
      <c r="Q25" s="4">
        <v>4.9344770000000002</v>
      </c>
      <c r="R25" s="4">
        <v>1.144239</v>
      </c>
      <c r="S25" s="4">
        <f t="shared" si="0"/>
        <v>4.7809946723467389</v>
      </c>
      <c r="T25" s="4">
        <f t="shared" si="1"/>
        <v>8.3157990000000002</v>
      </c>
      <c r="U25" s="4">
        <f t="shared" si="2"/>
        <v>26.64053567234674</v>
      </c>
      <c r="V25" s="4">
        <f t="shared" si="3"/>
        <v>6.3021271407228401</v>
      </c>
      <c r="W25" s="6"/>
      <c r="X25" s="6"/>
      <c r="Y25" s="6"/>
      <c r="Z25" s="6"/>
      <c r="AA25" s="6"/>
      <c r="AB25" s="6"/>
      <c r="AC25" s="6"/>
      <c r="AD25" s="6"/>
    </row>
    <row r="26" spans="1:30">
      <c r="A26" s="6" t="s">
        <v>63</v>
      </c>
      <c r="B26" s="6" t="s">
        <v>18</v>
      </c>
      <c r="C26" s="46">
        <v>44849</v>
      </c>
      <c r="D26" s="47">
        <v>5</v>
      </c>
      <c r="E26" s="47" t="s">
        <v>29</v>
      </c>
      <c r="F26" s="47">
        <v>7</v>
      </c>
      <c r="G26" s="6"/>
      <c r="H26" s="6" t="s">
        <v>79</v>
      </c>
      <c r="I26" s="6" t="s">
        <v>84</v>
      </c>
      <c r="J26" s="6" t="s">
        <v>65</v>
      </c>
      <c r="K26" s="6" t="s">
        <v>22</v>
      </c>
      <c r="L26" s="6"/>
      <c r="M26" s="6">
        <v>0</v>
      </c>
      <c r="N26" s="6"/>
      <c r="O26" s="4">
        <v>6.3294810000000004</v>
      </c>
      <c r="P26" s="4">
        <v>20.251118000000002</v>
      </c>
      <c r="Q26" s="4">
        <v>4.6029140000000002</v>
      </c>
      <c r="R26" s="4">
        <v>1.2268840000000001</v>
      </c>
      <c r="S26" s="4">
        <f t="shared" si="0"/>
        <v>5.1263117824051241</v>
      </c>
      <c r="T26" s="4">
        <f t="shared" si="1"/>
        <v>7.6594810000000004</v>
      </c>
      <c r="U26" s="4">
        <f t="shared" si="2"/>
        <v>25.377429782405127</v>
      </c>
      <c r="V26" s="4">
        <f t="shared" si="3"/>
        <v>6.175261476211082</v>
      </c>
      <c r="W26" s="6"/>
      <c r="X26" s="6"/>
      <c r="Y26" s="6"/>
      <c r="Z26" s="6"/>
      <c r="AA26" s="6"/>
      <c r="AB26" s="6"/>
      <c r="AC26" s="6"/>
      <c r="AD26" s="6"/>
    </row>
    <row r="27" spans="1:30">
      <c r="A27" s="6" t="s">
        <v>63</v>
      </c>
      <c r="B27" s="6" t="s">
        <v>18</v>
      </c>
      <c r="C27" s="46">
        <v>44849</v>
      </c>
      <c r="D27" s="47">
        <v>1</v>
      </c>
      <c r="E27" s="47" t="s">
        <v>31</v>
      </c>
      <c r="F27" s="47">
        <v>3</v>
      </c>
      <c r="G27" s="6"/>
      <c r="H27" s="6" t="s">
        <v>79</v>
      </c>
      <c r="I27" s="6" t="s">
        <v>85</v>
      </c>
      <c r="J27" s="6" t="s">
        <v>65</v>
      </c>
      <c r="K27" s="6" t="s">
        <v>22</v>
      </c>
      <c r="L27" s="6"/>
      <c r="M27" s="6">
        <v>0</v>
      </c>
      <c r="N27" s="6"/>
      <c r="O27" s="4">
        <v>6.0146649999999999</v>
      </c>
      <c r="P27" s="4">
        <v>20.400314000000002</v>
      </c>
      <c r="Q27" s="4">
        <v>4.828773</v>
      </c>
      <c r="R27" s="4">
        <v>1.1708590000000001</v>
      </c>
      <c r="S27" s="4">
        <f t="shared" si="0"/>
        <v>4.8922215036100249</v>
      </c>
      <c r="T27" s="4">
        <f t="shared" si="1"/>
        <v>7.344665</v>
      </c>
      <c r="U27" s="4">
        <f t="shared" si="2"/>
        <v>25.292535503610026</v>
      </c>
      <c r="V27" s="4">
        <f t="shared" si="3"/>
        <v>6.2607983943738326</v>
      </c>
      <c r="W27" s="6"/>
      <c r="X27" s="6"/>
      <c r="Y27" s="6"/>
      <c r="Z27" s="6"/>
      <c r="AA27" s="6"/>
      <c r="AB27" s="6"/>
      <c r="AC27" s="6"/>
      <c r="AD27" s="6"/>
    </row>
    <row r="28" spans="1:30">
      <c r="A28" s="6" t="s">
        <v>63</v>
      </c>
      <c r="B28" s="6" t="s">
        <v>18</v>
      </c>
      <c r="C28" s="46">
        <v>44849</v>
      </c>
      <c r="D28" s="47">
        <v>2</v>
      </c>
      <c r="E28" s="47" t="s">
        <v>33</v>
      </c>
      <c r="F28" s="47">
        <v>3</v>
      </c>
      <c r="G28" s="6"/>
      <c r="H28" s="6" t="s">
        <v>79</v>
      </c>
      <c r="I28" s="6" t="s">
        <v>86</v>
      </c>
      <c r="J28" s="6" t="s">
        <v>65</v>
      </c>
      <c r="K28" s="6" t="s">
        <v>22</v>
      </c>
      <c r="L28" s="6"/>
      <c r="M28" s="6">
        <v>1</v>
      </c>
      <c r="N28" s="4">
        <v>0.47786899999999999</v>
      </c>
      <c r="O28" s="4">
        <v>6.1992960000000004</v>
      </c>
      <c r="P28" s="4">
        <v>19.665281</v>
      </c>
      <c r="Q28" s="4">
        <v>4.1666809999999996</v>
      </c>
      <c r="R28" s="4">
        <v>1.0502320000000001</v>
      </c>
      <c r="S28" s="4">
        <f t="shared" si="0"/>
        <v>4.3882035105673385</v>
      </c>
      <c r="T28" s="4">
        <f t="shared" si="1"/>
        <v>8.0071650000000005</v>
      </c>
      <c r="U28" s="4">
        <f t="shared" si="2"/>
        <v>24.053484510567337</v>
      </c>
      <c r="V28" s="4">
        <f t="shared" si="3"/>
        <v>5.3188389373275395</v>
      </c>
      <c r="W28" s="6"/>
      <c r="X28" s="6"/>
      <c r="Y28" s="6"/>
      <c r="Z28" s="6"/>
      <c r="AA28" s="6"/>
      <c r="AB28" s="6"/>
      <c r="AC28" s="6"/>
      <c r="AD28" s="6"/>
    </row>
    <row r="29" spans="1:30">
      <c r="A29" s="6" t="s">
        <v>63</v>
      </c>
      <c r="B29" s="6" t="s">
        <v>18</v>
      </c>
      <c r="C29" s="46">
        <v>44849</v>
      </c>
      <c r="D29" s="47">
        <v>3</v>
      </c>
      <c r="E29" s="47" t="s">
        <v>35</v>
      </c>
      <c r="F29" s="47">
        <v>3</v>
      </c>
      <c r="G29" s="6"/>
      <c r="H29" s="6" t="s">
        <v>79</v>
      </c>
      <c r="I29" s="6" t="s">
        <v>87</v>
      </c>
      <c r="J29" s="6" t="s">
        <v>65</v>
      </c>
      <c r="K29" s="6" t="s">
        <v>22</v>
      </c>
      <c r="L29" s="6"/>
      <c r="M29" s="6">
        <v>0</v>
      </c>
      <c r="N29" s="6"/>
      <c r="O29" s="4">
        <v>6.521719</v>
      </c>
      <c r="P29" s="4">
        <v>17.203347999999998</v>
      </c>
      <c r="Q29" s="4">
        <v>3.1468769999999999</v>
      </c>
      <c r="R29" s="4">
        <v>1.0209790000000001</v>
      </c>
      <c r="S29" s="4">
        <f t="shared" si="0"/>
        <v>4.2659751674063733</v>
      </c>
      <c r="T29" s="4">
        <f t="shared" si="1"/>
        <v>7.8517190000000001</v>
      </c>
      <c r="U29" s="4">
        <f t="shared" si="2"/>
        <v>21.469323167406372</v>
      </c>
      <c r="V29" s="4">
        <f t="shared" si="3"/>
        <v>4.235744765110848</v>
      </c>
      <c r="W29" s="6"/>
      <c r="X29" s="6"/>
      <c r="Y29" s="6"/>
      <c r="Z29" s="6"/>
      <c r="AA29" s="6"/>
      <c r="AB29" s="6"/>
      <c r="AC29" s="6"/>
      <c r="AD29" s="6"/>
    </row>
    <row r="30" spans="1:30">
      <c r="A30" s="6" t="s">
        <v>63</v>
      </c>
      <c r="B30" s="6" t="s">
        <v>18</v>
      </c>
      <c r="C30" s="46">
        <v>44849</v>
      </c>
      <c r="D30" s="47">
        <v>4</v>
      </c>
      <c r="E30" s="47" t="s">
        <v>37</v>
      </c>
      <c r="F30" s="47">
        <v>3</v>
      </c>
      <c r="G30" s="6"/>
      <c r="H30" s="6" t="s">
        <v>79</v>
      </c>
      <c r="I30" s="6" t="s">
        <v>88</v>
      </c>
      <c r="J30" s="6" t="s">
        <v>65</v>
      </c>
      <c r="K30" s="6" t="s">
        <v>22</v>
      </c>
      <c r="L30" s="6"/>
      <c r="M30" s="6">
        <v>0</v>
      </c>
      <c r="N30" s="6"/>
      <c r="O30" s="4">
        <v>7.8072299999999997</v>
      </c>
      <c r="P30" s="4">
        <v>24.208984000000001</v>
      </c>
      <c r="Q30" s="4">
        <v>5.165489</v>
      </c>
      <c r="R30" s="4">
        <v>1.120266</v>
      </c>
      <c r="S30" s="4">
        <f t="shared" si="0"/>
        <v>4.6808278494363424</v>
      </c>
      <c r="T30" s="4">
        <f t="shared" si="1"/>
        <v>9.1372299999999989</v>
      </c>
      <c r="U30" s="4">
        <f t="shared" si="2"/>
        <v>28.889811849436342</v>
      </c>
      <c r="V30" s="4">
        <f t="shared" si="3"/>
        <v>6.4764320728941636</v>
      </c>
      <c r="W30" s="6"/>
      <c r="X30" s="6"/>
      <c r="Y30" s="6"/>
      <c r="Z30" s="6"/>
      <c r="AA30" s="6"/>
      <c r="AB30" s="6"/>
      <c r="AC30" s="6"/>
      <c r="AD30" s="6"/>
    </row>
    <row r="31" spans="1:30">
      <c r="A31" s="6" t="s">
        <v>63</v>
      </c>
      <c r="B31" s="6" t="s">
        <v>18</v>
      </c>
      <c r="C31" s="46">
        <v>44849</v>
      </c>
      <c r="D31" s="47">
        <v>5</v>
      </c>
      <c r="E31" s="47" t="s">
        <v>39</v>
      </c>
      <c r="F31" s="47">
        <v>3</v>
      </c>
      <c r="G31" s="6"/>
      <c r="H31" s="6" t="s">
        <v>79</v>
      </c>
      <c r="I31" s="6" t="s">
        <v>89</v>
      </c>
      <c r="J31" s="6" t="s">
        <v>65</v>
      </c>
      <c r="K31" s="6" t="s">
        <v>22</v>
      </c>
      <c r="L31" s="6"/>
      <c r="M31" s="6">
        <v>0</v>
      </c>
      <c r="N31" s="6"/>
      <c r="O31" s="4">
        <v>5.8381340000000002</v>
      </c>
      <c r="P31" s="4">
        <v>15.350199999999999</v>
      </c>
      <c r="Q31" s="4">
        <v>2.9437009999999999</v>
      </c>
      <c r="R31" s="4">
        <v>1.057374</v>
      </c>
      <c r="S31" s="4">
        <f t="shared" si="0"/>
        <v>4.418045059360816</v>
      </c>
      <c r="T31" s="4">
        <f t="shared" si="1"/>
        <v>7.1681340000000002</v>
      </c>
      <c r="U31" s="4">
        <f t="shared" si="2"/>
        <v>19.768245059360815</v>
      </c>
      <c r="V31" s="4">
        <f t="shared" si="3"/>
        <v>4.1115824941491459</v>
      </c>
      <c r="W31" s="6"/>
      <c r="X31" s="6"/>
      <c r="Y31" s="6"/>
      <c r="Z31" s="6"/>
      <c r="AA31" s="6"/>
      <c r="AB31" s="6"/>
      <c r="AC31" s="6"/>
      <c r="AD31" s="6"/>
    </row>
    <row r="32" spans="1:30">
      <c r="A32" s="48" t="s">
        <v>63</v>
      </c>
      <c r="B32" s="48" t="s">
        <v>18</v>
      </c>
      <c r="C32" s="49">
        <v>44849</v>
      </c>
      <c r="D32" s="50">
        <v>1</v>
      </c>
      <c r="E32" s="50" t="s">
        <v>41</v>
      </c>
      <c r="F32" s="50">
        <v>13</v>
      </c>
      <c r="G32" s="48"/>
      <c r="H32" s="48" t="s">
        <v>90</v>
      </c>
      <c r="I32" s="48" t="s">
        <v>91</v>
      </c>
      <c r="J32" s="48" t="s">
        <v>65</v>
      </c>
      <c r="K32" s="48" t="s">
        <v>22</v>
      </c>
      <c r="L32" s="48"/>
      <c r="M32" s="48">
        <v>0</v>
      </c>
      <c r="N32" s="48"/>
      <c r="O32" s="51">
        <v>7.1501950000000001</v>
      </c>
      <c r="P32" s="51">
        <v>22.791558999999999</v>
      </c>
      <c r="Q32" s="51">
        <v>4.8713819999999997</v>
      </c>
      <c r="R32" s="51">
        <v>1.007717</v>
      </c>
      <c r="S32" s="51">
        <f t="shared" si="0"/>
        <v>4.2105623110497357</v>
      </c>
      <c r="T32" s="51">
        <f t="shared" si="1"/>
        <v>8.4801950000000001</v>
      </c>
      <c r="U32" s="51">
        <f t="shared" si="2"/>
        <v>27.002121311049734</v>
      </c>
      <c r="V32" s="51">
        <f t="shared" si="3"/>
        <v>5.9321458051010261</v>
      </c>
      <c r="W32" s="48"/>
      <c r="X32" s="48"/>
      <c r="Y32" s="48"/>
      <c r="Z32" s="48"/>
      <c r="AA32" s="48"/>
      <c r="AB32" s="48"/>
      <c r="AC32" s="48"/>
      <c r="AD32" s="48"/>
    </row>
    <row r="33" spans="1:30">
      <c r="A33" s="48" t="s">
        <v>63</v>
      </c>
      <c r="B33" s="48" t="s">
        <v>18</v>
      </c>
      <c r="C33" s="49">
        <v>44849</v>
      </c>
      <c r="D33" s="50">
        <v>2</v>
      </c>
      <c r="E33" s="50" t="s">
        <v>42</v>
      </c>
      <c r="F33" s="50">
        <v>13</v>
      </c>
      <c r="G33" s="48"/>
      <c r="H33" s="48" t="s">
        <v>90</v>
      </c>
      <c r="I33" s="48" t="s">
        <v>92</v>
      </c>
      <c r="J33" s="48" t="s">
        <v>65</v>
      </c>
      <c r="K33" s="48" t="s">
        <v>22</v>
      </c>
      <c r="L33" s="48"/>
      <c r="M33" s="48">
        <v>0</v>
      </c>
      <c r="N33" s="48"/>
      <c r="O33" s="51">
        <v>8.0291569999999997</v>
      </c>
      <c r="P33" s="51">
        <v>25.351082000000002</v>
      </c>
      <c r="Q33" s="51">
        <v>5.0386730000000002</v>
      </c>
      <c r="R33" s="51">
        <v>0.99260099999999996</v>
      </c>
      <c r="S33" s="51">
        <f t="shared" si="0"/>
        <v>4.1474028526960236</v>
      </c>
      <c r="T33" s="51">
        <f t="shared" si="1"/>
        <v>9.3591569999999997</v>
      </c>
      <c r="U33" s="51">
        <f t="shared" si="2"/>
        <v>29.498484852696023</v>
      </c>
      <c r="V33" s="51">
        <f t="shared" si="3"/>
        <v>6.067852054747231</v>
      </c>
      <c r="W33" s="48"/>
      <c r="X33" s="48"/>
      <c r="Y33" s="48"/>
      <c r="Z33" s="48"/>
      <c r="AA33" s="48"/>
      <c r="AB33" s="48"/>
      <c r="AC33" s="48"/>
      <c r="AD33" s="48"/>
    </row>
    <row r="34" spans="1:30">
      <c r="A34" s="48" t="s">
        <v>63</v>
      </c>
      <c r="B34" s="48" t="s">
        <v>18</v>
      </c>
      <c r="C34" s="49">
        <v>44849</v>
      </c>
      <c r="D34" s="50">
        <v>3</v>
      </c>
      <c r="E34" s="50" t="s">
        <v>43</v>
      </c>
      <c r="F34" s="50">
        <v>13</v>
      </c>
      <c r="G34" s="48"/>
      <c r="H34" s="48" t="s">
        <v>90</v>
      </c>
      <c r="I34" s="48" t="s">
        <v>93</v>
      </c>
      <c r="J34" s="48" t="s">
        <v>65</v>
      </c>
      <c r="K34" s="48" t="s">
        <v>22</v>
      </c>
      <c r="L34" s="48"/>
      <c r="M34" s="48">
        <v>0</v>
      </c>
      <c r="N34" s="48"/>
      <c r="O34" s="51">
        <v>7.2796960000000004</v>
      </c>
      <c r="P34" s="51">
        <v>20.619168999999999</v>
      </c>
      <c r="Q34" s="51">
        <v>4.0257959999999997</v>
      </c>
      <c r="R34" s="51">
        <v>1.0691889999999999</v>
      </c>
      <c r="S34" s="51">
        <f t="shared" si="0"/>
        <v>4.4674118892396928</v>
      </c>
      <c r="T34" s="51">
        <f t="shared" si="1"/>
        <v>8.6096959999999996</v>
      </c>
      <c r="U34" s="51">
        <f t="shared" si="2"/>
        <v>25.086580889239691</v>
      </c>
      <c r="V34" s="51">
        <f t="shared" si="3"/>
        <v>5.2199229126110742</v>
      </c>
      <c r="W34" s="48"/>
      <c r="X34" s="48"/>
      <c r="Y34" s="48"/>
      <c r="Z34" s="48"/>
      <c r="AA34" s="48"/>
      <c r="AB34" s="48"/>
      <c r="AC34" s="48"/>
      <c r="AD34" s="48"/>
    </row>
    <row r="35" spans="1:30">
      <c r="A35" s="48" t="s">
        <v>63</v>
      </c>
      <c r="B35" s="48" t="s">
        <v>18</v>
      </c>
      <c r="C35" s="49">
        <v>44849</v>
      </c>
      <c r="D35" s="50">
        <v>4</v>
      </c>
      <c r="E35" s="50" t="s">
        <v>44</v>
      </c>
      <c r="F35" s="50">
        <v>13</v>
      </c>
      <c r="G35" s="48"/>
      <c r="H35" s="48" t="s">
        <v>90</v>
      </c>
      <c r="I35" s="48" t="s">
        <v>94</v>
      </c>
      <c r="J35" s="48" t="s">
        <v>65</v>
      </c>
      <c r="K35" s="48" t="s">
        <v>22</v>
      </c>
      <c r="L35" s="48"/>
      <c r="M35" s="48">
        <v>0</v>
      </c>
      <c r="N35" s="48"/>
      <c r="O35" s="51">
        <v>6.2369050000000001</v>
      </c>
      <c r="P35" s="51">
        <v>15.750892</v>
      </c>
      <c r="Q35" s="51">
        <v>2.775522</v>
      </c>
      <c r="R35" s="51">
        <v>1.07195</v>
      </c>
      <c r="S35" s="51">
        <f t="shared" si="0"/>
        <v>4.4789482258707194</v>
      </c>
      <c r="T35" s="51">
        <f t="shared" si="1"/>
        <v>7.5669050000000002</v>
      </c>
      <c r="U35" s="51">
        <f t="shared" si="2"/>
        <v>20.229840225870721</v>
      </c>
      <c r="V35" s="51">
        <f t="shared" si="3"/>
        <v>3.9758241376805294</v>
      </c>
      <c r="W35" s="48"/>
      <c r="X35" s="48"/>
      <c r="Y35" s="48"/>
      <c r="Z35" s="48"/>
      <c r="AA35" s="48"/>
      <c r="AB35" s="48"/>
      <c r="AC35" s="48"/>
      <c r="AD35" s="48"/>
    </row>
    <row r="36" spans="1:30">
      <c r="A36" s="48" t="s">
        <v>63</v>
      </c>
      <c r="B36" s="48" t="s">
        <v>18</v>
      </c>
      <c r="C36" s="49">
        <v>44849</v>
      </c>
      <c r="D36" s="50">
        <v>5</v>
      </c>
      <c r="E36" s="50" t="s">
        <v>45</v>
      </c>
      <c r="F36" s="50">
        <v>13</v>
      </c>
      <c r="G36" s="48"/>
      <c r="H36" s="48" t="s">
        <v>90</v>
      </c>
      <c r="I36" s="48" t="s">
        <v>95</v>
      </c>
      <c r="J36" s="48" t="s">
        <v>65</v>
      </c>
      <c r="K36" s="48" t="s">
        <v>22</v>
      </c>
      <c r="L36" s="48"/>
      <c r="M36" s="48">
        <v>0</v>
      </c>
      <c r="N36" s="48"/>
      <c r="O36" s="51">
        <v>6.6263420000000002</v>
      </c>
      <c r="P36" s="51">
        <v>19.382496</v>
      </c>
      <c r="Q36" s="51">
        <v>3.8028909999999998</v>
      </c>
      <c r="R36" s="51">
        <v>0.99368699999999999</v>
      </c>
      <c r="S36" s="51">
        <f t="shared" si="0"/>
        <v>4.1519405062930153</v>
      </c>
      <c r="T36" s="51">
        <f t="shared" si="1"/>
        <v>7.9563420000000002</v>
      </c>
      <c r="U36" s="51">
        <f t="shared" si="2"/>
        <v>23.534436506293016</v>
      </c>
      <c r="V36" s="51">
        <f t="shared" si="3"/>
        <v>4.8343233264691969</v>
      </c>
      <c r="W36" s="48"/>
      <c r="X36" s="48"/>
      <c r="Y36" s="48"/>
      <c r="Z36" s="48"/>
      <c r="AA36" s="48"/>
      <c r="AB36" s="48"/>
      <c r="AC36" s="48"/>
      <c r="AD36" s="48"/>
    </row>
    <row r="37" spans="1:30">
      <c r="A37" s="48" t="s">
        <v>63</v>
      </c>
      <c r="B37" s="48" t="s">
        <v>18</v>
      </c>
      <c r="C37" s="49">
        <v>44849</v>
      </c>
      <c r="D37" s="50">
        <v>1</v>
      </c>
      <c r="E37" s="50" t="s">
        <v>46</v>
      </c>
      <c r="F37" s="50">
        <v>41</v>
      </c>
      <c r="G37" s="48"/>
      <c r="H37" s="48" t="s">
        <v>90</v>
      </c>
      <c r="I37" s="48" t="s">
        <v>96</v>
      </c>
      <c r="J37" s="48" t="s">
        <v>65</v>
      </c>
      <c r="K37" s="48" t="s">
        <v>22</v>
      </c>
      <c r="L37" s="48"/>
      <c r="M37" s="48">
        <v>0</v>
      </c>
      <c r="N37" s="48"/>
      <c r="O37" s="51">
        <v>6.0225419999999996</v>
      </c>
      <c r="P37" s="51">
        <v>17.279686000000002</v>
      </c>
      <c r="Q37" s="51">
        <v>3.2906219999999999</v>
      </c>
      <c r="R37" s="51">
        <v>0.89216700000000004</v>
      </c>
      <c r="S37" s="51">
        <f t="shared" si="0"/>
        <v>3.7277576396570766</v>
      </c>
      <c r="T37" s="51">
        <f t="shared" si="1"/>
        <v>7.3525419999999997</v>
      </c>
      <c r="U37" s="51">
        <f t="shared" si="2"/>
        <v>21.00744363965708</v>
      </c>
      <c r="V37" s="51">
        <f t="shared" si="3"/>
        <v>4.1220675875249837</v>
      </c>
      <c r="W37" s="48"/>
      <c r="X37" s="48"/>
      <c r="Y37" s="48"/>
      <c r="Z37" s="48"/>
      <c r="AA37" s="48"/>
      <c r="AB37" s="48"/>
      <c r="AC37" s="48"/>
      <c r="AD37" s="48"/>
    </row>
    <row r="38" spans="1:30">
      <c r="A38" s="48" t="s">
        <v>63</v>
      </c>
      <c r="B38" s="48" t="s">
        <v>18</v>
      </c>
      <c r="C38" s="49">
        <v>44849</v>
      </c>
      <c r="D38" s="50">
        <v>2</v>
      </c>
      <c r="E38" s="50" t="s">
        <v>47</v>
      </c>
      <c r="F38" s="50">
        <v>41</v>
      </c>
      <c r="G38" s="48"/>
      <c r="H38" s="48" t="s">
        <v>90</v>
      </c>
      <c r="I38" s="48" t="s">
        <v>97</v>
      </c>
      <c r="J38" s="48" t="s">
        <v>65</v>
      </c>
      <c r="K38" s="48" t="s">
        <v>22</v>
      </c>
      <c r="L38" s="48"/>
      <c r="M38" s="48">
        <v>0</v>
      </c>
      <c r="N38" s="48"/>
      <c r="O38" s="51">
        <v>7.3027350000000002</v>
      </c>
      <c r="P38" s="51">
        <v>16.920691000000001</v>
      </c>
      <c r="Q38" s="51">
        <v>2.7442769999999999</v>
      </c>
      <c r="R38" s="51">
        <v>0.88565099999999997</v>
      </c>
      <c r="S38" s="51">
        <f t="shared" si="0"/>
        <v>3.700531718075124</v>
      </c>
      <c r="T38" s="51">
        <f t="shared" si="1"/>
        <v>8.6327350000000003</v>
      </c>
      <c r="U38" s="51">
        <f t="shared" si="2"/>
        <v>20.621222718075124</v>
      </c>
      <c r="V38" s="51">
        <f t="shared" si="3"/>
        <v>3.5636219041612378</v>
      </c>
      <c r="W38" s="48"/>
      <c r="X38" s="48"/>
      <c r="Y38" s="48"/>
      <c r="Z38" s="48"/>
      <c r="AA38" s="48"/>
      <c r="AB38" s="48"/>
      <c r="AC38" s="48"/>
      <c r="AD38" s="48"/>
    </row>
    <row r="39" spans="1:30">
      <c r="A39" s="48" t="s">
        <v>63</v>
      </c>
      <c r="B39" s="48" t="s">
        <v>18</v>
      </c>
      <c r="C39" s="49">
        <v>44849</v>
      </c>
      <c r="D39" s="50">
        <v>3</v>
      </c>
      <c r="E39" s="50" t="s">
        <v>48</v>
      </c>
      <c r="F39" s="50">
        <v>41</v>
      </c>
      <c r="G39" s="48"/>
      <c r="H39" s="48" t="s">
        <v>90</v>
      </c>
      <c r="I39" s="48" t="s">
        <v>98</v>
      </c>
      <c r="J39" s="48" t="s">
        <v>65</v>
      </c>
      <c r="K39" s="48" t="s">
        <v>22</v>
      </c>
      <c r="L39" s="48"/>
      <c r="M39" s="48">
        <v>0</v>
      </c>
      <c r="N39" s="48"/>
      <c r="O39" s="51">
        <v>7.0490729999999999</v>
      </c>
      <c r="P39" s="51">
        <v>18.476606</v>
      </c>
      <c r="Q39" s="51">
        <v>3.2717499999999999</v>
      </c>
      <c r="R39" s="51">
        <v>0.97795200000000004</v>
      </c>
      <c r="S39" s="51">
        <f t="shared" si="0"/>
        <v>4.0861946689553825</v>
      </c>
      <c r="T39" s="51">
        <f t="shared" si="1"/>
        <v>8.379073</v>
      </c>
      <c r="U39" s="51">
        <f t="shared" si="2"/>
        <v>22.562800668955383</v>
      </c>
      <c r="V39" s="51">
        <f t="shared" si="3"/>
        <v>4.2707755622235641</v>
      </c>
      <c r="W39" s="48"/>
      <c r="X39" s="48"/>
      <c r="Y39" s="48"/>
      <c r="Z39" s="48"/>
      <c r="AA39" s="48"/>
      <c r="AB39" s="48"/>
      <c r="AC39" s="48"/>
      <c r="AD39" s="48"/>
    </row>
    <row r="40" spans="1:30">
      <c r="A40" s="48" t="s">
        <v>63</v>
      </c>
      <c r="B40" s="48" t="s">
        <v>18</v>
      </c>
      <c r="C40" s="49">
        <v>44849</v>
      </c>
      <c r="D40" s="50">
        <v>4</v>
      </c>
      <c r="E40" s="50" t="s">
        <v>50</v>
      </c>
      <c r="F40" s="50">
        <v>41</v>
      </c>
      <c r="G40" s="48"/>
      <c r="H40" s="48" t="s">
        <v>90</v>
      </c>
      <c r="I40" s="48" t="s">
        <v>99</v>
      </c>
      <c r="J40" s="48" t="s">
        <v>65</v>
      </c>
      <c r="K40" s="48" t="s">
        <v>22</v>
      </c>
      <c r="L40" s="48"/>
      <c r="M40" s="48">
        <v>0</v>
      </c>
      <c r="N40" s="48"/>
      <c r="O40" s="51">
        <v>5.9262370000000004</v>
      </c>
      <c r="P40" s="51">
        <v>13.926104</v>
      </c>
      <c r="Q40" s="51">
        <v>2.221034</v>
      </c>
      <c r="R40" s="51">
        <v>0.81404200000000004</v>
      </c>
      <c r="S40" s="51">
        <f t="shared" si="0"/>
        <v>3.4013265279950118</v>
      </c>
      <c r="T40" s="51">
        <f t="shared" si="1"/>
        <v>7.2562370000000005</v>
      </c>
      <c r="U40" s="51">
        <f t="shared" si="2"/>
        <v>17.327430527995013</v>
      </c>
      <c r="V40" s="51">
        <f t="shared" si="3"/>
        <v>2.913239662375529</v>
      </c>
      <c r="W40" s="48"/>
      <c r="X40" s="48"/>
      <c r="Y40" s="48"/>
      <c r="Z40" s="48"/>
      <c r="AA40" s="48"/>
      <c r="AB40" s="48"/>
      <c r="AC40" s="48"/>
      <c r="AD40" s="48"/>
    </row>
    <row r="41" spans="1:30">
      <c r="A41" s="48" t="s">
        <v>63</v>
      </c>
      <c r="B41" s="48" t="s">
        <v>18</v>
      </c>
      <c r="C41" s="49">
        <v>44849</v>
      </c>
      <c r="D41" s="50">
        <v>5</v>
      </c>
      <c r="E41" s="50" t="s">
        <v>51</v>
      </c>
      <c r="F41" s="50">
        <v>41</v>
      </c>
      <c r="G41" s="48"/>
      <c r="H41" s="48" t="s">
        <v>90</v>
      </c>
      <c r="I41" s="48" t="s">
        <v>100</v>
      </c>
      <c r="J41" s="48" t="s">
        <v>65</v>
      </c>
      <c r="K41" s="48" t="s">
        <v>22</v>
      </c>
      <c r="L41" s="48"/>
      <c r="M41" s="48">
        <v>0</v>
      </c>
      <c r="N41" s="48"/>
      <c r="O41" s="51">
        <v>6.1632910000000001</v>
      </c>
      <c r="P41" s="51">
        <v>18.991278000000001</v>
      </c>
      <c r="Q41" s="51">
        <v>4.092854</v>
      </c>
      <c r="R41" s="51">
        <v>1.1812419999999999</v>
      </c>
      <c r="S41" s="51">
        <f t="shared" si="0"/>
        <v>4.9356049817845804</v>
      </c>
      <c r="T41" s="51">
        <f t="shared" si="1"/>
        <v>7.4932910000000001</v>
      </c>
      <c r="U41" s="51">
        <f t="shared" si="2"/>
        <v>23.92688298178458</v>
      </c>
      <c r="V41" s="51">
        <f t="shared" si="3"/>
        <v>5.550389974973295</v>
      </c>
      <c r="W41" s="48"/>
      <c r="X41" s="48"/>
      <c r="Y41" s="48"/>
      <c r="Z41" s="48"/>
      <c r="AA41" s="48"/>
      <c r="AB41" s="48"/>
      <c r="AC41" s="48"/>
      <c r="AD41" s="48"/>
    </row>
    <row r="42" spans="1:30">
      <c r="A42" s="6" t="s">
        <v>63</v>
      </c>
      <c r="B42" s="6" t="s">
        <v>18</v>
      </c>
      <c r="C42" s="46">
        <v>44849</v>
      </c>
      <c r="D42" s="47">
        <v>1</v>
      </c>
      <c r="E42" s="47" t="s">
        <v>19</v>
      </c>
      <c r="F42" s="47">
        <v>62</v>
      </c>
      <c r="G42" s="6"/>
      <c r="H42" s="6" t="s">
        <v>101</v>
      </c>
      <c r="I42" s="6" t="s">
        <v>102</v>
      </c>
      <c r="J42" s="6" t="s">
        <v>65</v>
      </c>
      <c r="K42" s="6" t="s">
        <v>22</v>
      </c>
      <c r="L42" s="6"/>
      <c r="M42" s="6">
        <v>0</v>
      </c>
      <c r="N42" s="6"/>
      <c r="O42" s="4">
        <v>6.2974500000000004</v>
      </c>
      <c r="P42" s="4">
        <v>19.984504999999999</v>
      </c>
      <c r="Q42" s="4">
        <v>4.0904360000000004</v>
      </c>
      <c r="R42" s="4">
        <v>1.0202979999999999</v>
      </c>
      <c r="S42" s="4">
        <f t="shared" si="0"/>
        <v>4.2631297326922368</v>
      </c>
      <c r="T42" s="4">
        <f t="shared" si="1"/>
        <v>7.6274500000000005</v>
      </c>
      <c r="U42" s="4">
        <f t="shared" si="2"/>
        <v>24.247634732692234</v>
      </c>
      <c r="V42" s="4">
        <f t="shared" si="3"/>
        <v>5.1778516850016061</v>
      </c>
      <c r="W42" s="6"/>
      <c r="X42" s="6"/>
      <c r="Y42" s="6"/>
      <c r="Z42" s="6"/>
      <c r="AA42" s="6"/>
      <c r="AB42" s="6"/>
      <c r="AC42" s="6"/>
      <c r="AD42" s="6"/>
    </row>
    <row r="43" spans="1:30">
      <c r="A43" s="6" t="s">
        <v>63</v>
      </c>
      <c r="B43" s="6" t="s">
        <v>18</v>
      </c>
      <c r="C43" s="46">
        <v>44849</v>
      </c>
      <c r="D43" s="47">
        <v>2</v>
      </c>
      <c r="E43" s="47" t="s">
        <v>23</v>
      </c>
      <c r="F43" s="47">
        <v>62</v>
      </c>
      <c r="G43" s="6"/>
      <c r="H43" s="6" t="s">
        <v>101</v>
      </c>
      <c r="I43" s="6" t="s">
        <v>103</v>
      </c>
      <c r="J43" s="6" t="s">
        <v>65</v>
      </c>
      <c r="K43" s="6" t="s">
        <v>22</v>
      </c>
      <c r="L43" s="6"/>
      <c r="M43" s="6">
        <v>0</v>
      </c>
      <c r="N43" s="6"/>
      <c r="O43" s="4">
        <v>6.4076849999999999</v>
      </c>
      <c r="P43" s="4">
        <v>20.715527999999999</v>
      </c>
      <c r="Q43" s="4">
        <v>4.3636619999999997</v>
      </c>
      <c r="R43" s="4">
        <v>1.1723300000000001</v>
      </c>
      <c r="S43" s="4">
        <f t="shared" si="0"/>
        <v>4.8983678097252872</v>
      </c>
      <c r="T43" s="4">
        <f t="shared" si="1"/>
        <v>7.7376849999999999</v>
      </c>
      <c r="U43" s="4">
        <f t="shared" si="2"/>
        <v>25.613895809725285</v>
      </c>
      <c r="V43" s="4">
        <f t="shared" si="3"/>
        <v>5.7992878835938111</v>
      </c>
      <c r="W43" s="6"/>
      <c r="X43" s="6"/>
      <c r="Y43" s="6"/>
      <c r="Z43" s="6"/>
      <c r="AA43" s="6"/>
      <c r="AB43" s="6"/>
      <c r="AC43" s="6"/>
      <c r="AD43" s="6"/>
    </row>
    <row r="44" spans="1:30">
      <c r="A44" s="6" t="s">
        <v>63</v>
      </c>
      <c r="B44" s="6" t="s">
        <v>18</v>
      </c>
      <c r="C44" s="46">
        <v>44849</v>
      </c>
      <c r="D44" s="47">
        <v>3</v>
      </c>
      <c r="E44" s="47" t="s">
        <v>25</v>
      </c>
      <c r="F44" s="47">
        <v>62</v>
      </c>
      <c r="G44" s="6"/>
      <c r="H44" s="6" t="s">
        <v>101</v>
      </c>
      <c r="I44" s="6" t="s">
        <v>104</v>
      </c>
      <c r="J44" s="6" t="s">
        <v>65</v>
      </c>
      <c r="K44" s="6" t="s">
        <v>22</v>
      </c>
      <c r="L44" s="6"/>
      <c r="M44" s="6">
        <v>0</v>
      </c>
      <c r="N44" s="6"/>
      <c r="O44" s="4">
        <v>7.0949710000000001</v>
      </c>
      <c r="P44" s="4">
        <v>23.920233</v>
      </c>
      <c r="Q44" s="4">
        <v>5.246124</v>
      </c>
      <c r="R44" s="4">
        <v>1.16876</v>
      </c>
      <c r="S44" s="4">
        <f t="shared" si="0"/>
        <v>4.8834512136467776</v>
      </c>
      <c r="T44" s="4">
        <f t="shared" si="1"/>
        <v>8.4249709999999993</v>
      </c>
      <c r="U44" s="4">
        <f t="shared" si="2"/>
        <v>28.803684213646775</v>
      </c>
      <c r="V44" s="4">
        <f t="shared" si="3"/>
        <v>6.6730196101154515</v>
      </c>
      <c r="W44" s="6"/>
      <c r="X44" s="6"/>
      <c r="Y44" s="6"/>
      <c r="Z44" s="6"/>
      <c r="AA44" s="6"/>
      <c r="AB44" s="6"/>
      <c r="AC44" s="6"/>
      <c r="AD44" s="6"/>
    </row>
    <row r="45" spans="1:30">
      <c r="A45" s="6" t="s">
        <v>63</v>
      </c>
      <c r="B45" s="6" t="s">
        <v>18</v>
      </c>
      <c r="C45" s="46">
        <v>44849</v>
      </c>
      <c r="D45" s="47">
        <v>4</v>
      </c>
      <c r="E45" s="47" t="s">
        <v>27</v>
      </c>
      <c r="F45" s="47">
        <v>62</v>
      </c>
      <c r="G45" s="6"/>
      <c r="H45" s="6" t="s">
        <v>101</v>
      </c>
      <c r="I45" s="6" t="s">
        <v>105</v>
      </c>
      <c r="J45" s="6" t="s">
        <v>65</v>
      </c>
      <c r="K45" s="6" t="s">
        <v>22</v>
      </c>
      <c r="L45" s="6"/>
      <c r="M45" s="6">
        <v>0</v>
      </c>
      <c r="N45" s="6"/>
      <c r="O45" s="4">
        <v>6.5226230000000003</v>
      </c>
      <c r="P45" s="4">
        <v>21.368769</v>
      </c>
      <c r="Q45" s="4">
        <v>4.744332</v>
      </c>
      <c r="R45" s="4">
        <v>1.285471</v>
      </c>
      <c r="S45" s="4">
        <f t="shared" si="0"/>
        <v>5.3711069125036248</v>
      </c>
      <c r="T45" s="4">
        <f t="shared" si="1"/>
        <v>7.8526230000000004</v>
      </c>
      <c r="U45" s="4">
        <f t="shared" si="2"/>
        <v>26.739875912503624</v>
      </c>
      <c r="V45" s="4">
        <f t="shared" si="3"/>
        <v>6.4704325434807366</v>
      </c>
      <c r="W45" s="6"/>
      <c r="X45" s="6"/>
      <c r="Y45" s="6"/>
      <c r="Z45" s="6"/>
      <c r="AA45" s="6"/>
      <c r="AB45" s="6"/>
      <c r="AC45" s="6"/>
      <c r="AD45" s="6"/>
    </row>
    <row r="46" spans="1:30">
      <c r="A46" s="6" t="s">
        <v>63</v>
      </c>
      <c r="B46" s="6" t="s">
        <v>18</v>
      </c>
      <c r="C46" s="46">
        <v>44849</v>
      </c>
      <c r="D46" s="47">
        <v>5</v>
      </c>
      <c r="E46" s="47" t="s">
        <v>29</v>
      </c>
      <c r="F46" s="47">
        <v>62</v>
      </c>
      <c r="G46" s="6"/>
      <c r="H46" s="6" t="s">
        <v>101</v>
      </c>
      <c r="I46" s="6" t="s">
        <v>106</v>
      </c>
      <c r="J46" s="6" t="s">
        <v>65</v>
      </c>
      <c r="K46" s="6" t="s">
        <v>22</v>
      </c>
      <c r="L46" s="6"/>
      <c r="M46" s="6">
        <v>1</v>
      </c>
      <c r="N46" s="4">
        <v>0.65441499999999997</v>
      </c>
      <c r="O46" s="4">
        <v>6.7512970000000001</v>
      </c>
      <c r="P46" s="4">
        <v>23.198664000000001</v>
      </c>
      <c r="Q46" s="4">
        <v>5.2516189999999998</v>
      </c>
      <c r="R46" s="4">
        <v>1.3115840000000001</v>
      </c>
      <c r="S46" s="4">
        <f t="shared" si="0"/>
        <v>5.480215336424668</v>
      </c>
      <c r="T46" s="4">
        <f t="shared" si="1"/>
        <v>8.7357119999999995</v>
      </c>
      <c r="U46" s="4">
        <f t="shared" si="2"/>
        <v>28.678879336424668</v>
      </c>
      <c r="V46" s="4">
        <f t="shared" si="3"/>
        <v>7.0485596879523031</v>
      </c>
      <c r="W46" s="6"/>
      <c r="X46" s="6"/>
      <c r="Y46" s="6"/>
      <c r="Z46" s="6"/>
      <c r="AA46" s="6"/>
      <c r="AB46" s="6"/>
      <c r="AC46" s="6"/>
      <c r="AD46" s="6"/>
    </row>
    <row r="47" spans="1:30">
      <c r="A47" s="6" t="s">
        <v>63</v>
      </c>
      <c r="B47" s="6" t="s">
        <v>18</v>
      </c>
      <c r="C47" s="46">
        <v>44849</v>
      </c>
      <c r="D47" s="47">
        <v>1</v>
      </c>
      <c r="E47" s="47" t="s">
        <v>31</v>
      </c>
      <c r="F47" s="47">
        <v>50</v>
      </c>
      <c r="G47" s="6"/>
      <c r="H47" s="6" t="s">
        <v>101</v>
      </c>
      <c r="I47" s="6" t="s">
        <v>107</v>
      </c>
      <c r="J47" s="6" t="s">
        <v>65</v>
      </c>
      <c r="K47" s="6" t="s">
        <v>22</v>
      </c>
      <c r="L47" s="6"/>
      <c r="M47" s="6">
        <v>0</v>
      </c>
      <c r="N47" s="6"/>
      <c r="O47" s="4">
        <v>6.5670719999999996</v>
      </c>
      <c r="P47" s="4">
        <v>20.215477</v>
      </c>
      <c r="Q47" s="4">
        <v>4.1791799999999997</v>
      </c>
      <c r="R47" s="4">
        <v>1.1886699999999999</v>
      </c>
      <c r="S47" s="4">
        <f t="shared" si="0"/>
        <v>4.9666415295916302</v>
      </c>
      <c r="T47" s="4">
        <f t="shared" si="1"/>
        <v>7.8970719999999996</v>
      </c>
      <c r="U47" s="4">
        <f t="shared" si="2"/>
        <v>25.18211852959163</v>
      </c>
      <c r="V47" s="4">
        <f t="shared" si="3"/>
        <v>5.6551044467449207</v>
      </c>
      <c r="W47" s="6"/>
      <c r="X47" s="6"/>
      <c r="Y47" s="6"/>
      <c r="Z47" s="6"/>
      <c r="AA47" s="6"/>
      <c r="AB47" s="6"/>
      <c r="AC47" s="6"/>
      <c r="AD47" s="6"/>
    </row>
    <row r="48" spans="1:30">
      <c r="A48" s="6" t="s">
        <v>63</v>
      </c>
      <c r="B48" s="6" t="s">
        <v>18</v>
      </c>
      <c r="C48" s="46">
        <v>44849</v>
      </c>
      <c r="D48" s="47">
        <v>2</v>
      </c>
      <c r="E48" s="47" t="s">
        <v>33</v>
      </c>
      <c r="F48" s="47">
        <v>50</v>
      </c>
      <c r="G48" s="6"/>
      <c r="H48" s="6" t="s">
        <v>101</v>
      </c>
      <c r="I48" s="6" t="s">
        <v>108</v>
      </c>
      <c r="J48" s="6" t="s">
        <v>65</v>
      </c>
      <c r="K48" s="6" t="s">
        <v>22</v>
      </c>
      <c r="L48" s="6" t="s">
        <v>66</v>
      </c>
      <c r="M48" s="6">
        <v>0</v>
      </c>
      <c r="N48" s="6"/>
      <c r="O48" s="6">
        <v>7.5428610000000003</v>
      </c>
      <c r="P48" s="4">
        <v>21.172492999999999</v>
      </c>
      <c r="Q48" s="4">
        <v>3.7808419999999998</v>
      </c>
      <c r="R48" s="4">
        <v>0.95311999999999997</v>
      </c>
      <c r="S48" s="4">
        <f t="shared" si="0"/>
        <v>3.9824386706860402</v>
      </c>
      <c r="T48" s="4">
        <f t="shared" si="1"/>
        <v>8.8728610000000003</v>
      </c>
      <c r="U48" s="4">
        <f t="shared" si="2"/>
        <v>25.15493167068604</v>
      </c>
      <c r="V48" s="4">
        <f t="shared" si="3"/>
        <v>4.7297774864510691</v>
      </c>
      <c r="W48" s="6"/>
      <c r="X48" s="6"/>
      <c r="Y48" s="6"/>
      <c r="Z48" s="6"/>
      <c r="AA48" s="6"/>
      <c r="AB48" s="6"/>
      <c r="AC48" s="6"/>
      <c r="AD48" s="6"/>
    </row>
    <row r="49" spans="1:30">
      <c r="A49" s="6" t="s">
        <v>63</v>
      </c>
      <c r="B49" s="6" t="s">
        <v>18</v>
      </c>
      <c r="C49" s="46">
        <v>44849</v>
      </c>
      <c r="D49" s="47">
        <v>3</v>
      </c>
      <c r="E49" s="47" t="s">
        <v>35</v>
      </c>
      <c r="F49" s="47">
        <v>50</v>
      </c>
      <c r="G49" s="6"/>
      <c r="H49" s="6" t="s">
        <v>101</v>
      </c>
      <c r="I49" s="6" t="s">
        <v>109</v>
      </c>
      <c r="J49" s="6" t="s">
        <v>65</v>
      </c>
      <c r="K49" s="6" t="s">
        <v>22</v>
      </c>
      <c r="L49" s="6"/>
      <c r="M49" s="6">
        <v>0</v>
      </c>
      <c r="N49" s="6"/>
      <c r="O49" s="4">
        <v>6.3788359999999997</v>
      </c>
      <c r="P49" s="4">
        <v>20.172592000000002</v>
      </c>
      <c r="Q49" s="4">
        <v>3.9891939999999999</v>
      </c>
      <c r="R49" s="4">
        <v>1.3212889999999999</v>
      </c>
      <c r="S49" s="4">
        <f t="shared" si="0"/>
        <v>5.5207659148397763</v>
      </c>
      <c r="T49" s="4">
        <f t="shared" si="1"/>
        <v>7.7088359999999998</v>
      </c>
      <c r="U49" s="4">
        <f t="shared" si="2"/>
        <v>25.69335791483978</v>
      </c>
      <c r="V49" s="4">
        <f t="shared" si="3"/>
        <v>5.8128258187131827</v>
      </c>
      <c r="W49" s="6"/>
      <c r="X49" s="6"/>
      <c r="Y49" s="6"/>
      <c r="Z49" s="6"/>
      <c r="AA49" s="6"/>
      <c r="AB49" s="6"/>
      <c r="AC49" s="6"/>
      <c r="AD49" s="6"/>
    </row>
    <row r="50" spans="1:30">
      <c r="A50" s="6" t="s">
        <v>63</v>
      </c>
      <c r="B50" s="6" t="s">
        <v>18</v>
      </c>
      <c r="C50" s="46">
        <v>44849</v>
      </c>
      <c r="D50" s="47">
        <v>4</v>
      </c>
      <c r="E50" s="47" t="s">
        <v>37</v>
      </c>
      <c r="F50" s="47">
        <v>50</v>
      </c>
      <c r="G50" s="6"/>
      <c r="H50" s="6" t="s">
        <v>101</v>
      </c>
      <c r="I50" s="6" t="s">
        <v>110</v>
      </c>
      <c r="J50" s="6" t="s">
        <v>65</v>
      </c>
      <c r="K50" s="6" t="s">
        <v>22</v>
      </c>
      <c r="L50" s="6"/>
      <c r="M50" s="6">
        <v>0</v>
      </c>
      <c r="N50" s="6"/>
      <c r="O50" s="4">
        <v>7.0032610000000002</v>
      </c>
      <c r="P50" s="4">
        <v>24.758656999999999</v>
      </c>
      <c r="Q50" s="4">
        <v>5.3584649999999998</v>
      </c>
      <c r="R50" s="4">
        <v>1.295391</v>
      </c>
      <c r="S50" s="4">
        <f t="shared" si="0"/>
        <v>5.412555829338026</v>
      </c>
      <c r="T50" s="4">
        <f t="shared" si="1"/>
        <v>8.3332610000000003</v>
      </c>
      <c r="U50" s="4">
        <f t="shared" si="2"/>
        <v>30.171212829338025</v>
      </c>
      <c r="V50" s="4">
        <f t="shared" si="3"/>
        <v>7.1113090270805035</v>
      </c>
      <c r="W50" s="6"/>
      <c r="X50" s="6"/>
      <c r="Y50" s="6"/>
      <c r="Z50" s="6"/>
      <c r="AA50" s="6"/>
      <c r="AB50" s="6"/>
      <c r="AC50" s="6"/>
      <c r="AD50" s="6"/>
    </row>
    <row r="51" spans="1:30">
      <c r="A51" s="6" t="s">
        <v>63</v>
      </c>
      <c r="B51" s="6" t="s">
        <v>18</v>
      </c>
      <c r="C51" s="46">
        <v>44849</v>
      </c>
      <c r="D51" s="47">
        <v>5</v>
      </c>
      <c r="E51" s="47" t="s">
        <v>39</v>
      </c>
      <c r="F51" s="47">
        <v>50</v>
      </c>
      <c r="G51" s="6"/>
      <c r="H51" s="6" t="s">
        <v>101</v>
      </c>
      <c r="I51" s="6" t="s">
        <v>111</v>
      </c>
      <c r="J51" s="6" t="s">
        <v>65</v>
      </c>
      <c r="K51" s="6" t="s">
        <v>22</v>
      </c>
      <c r="L51" s="6"/>
      <c r="M51" s="6">
        <v>0</v>
      </c>
      <c r="N51" s="6"/>
      <c r="O51" s="4">
        <v>7.6180880000000002</v>
      </c>
      <c r="P51" s="4">
        <v>25.226654</v>
      </c>
      <c r="Q51" s="4">
        <v>5.6047019999999996</v>
      </c>
      <c r="R51" s="4">
        <v>0.99551900000000004</v>
      </c>
      <c r="S51" s="4">
        <f t="shared" si="0"/>
        <v>4.1595951852890467</v>
      </c>
      <c r="T51" s="4">
        <f t="shared" si="1"/>
        <v>8.9480880000000003</v>
      </c>
      <c r="U51" s="4">
        <f t="shared" si="2"/>
        <v>29.386249185289046</v>
      </c>
      <c r="V51" s="4">
        <f t="shared" si="3"/>
        <v>6.6399410098159413</v>
      </c>
      <c r="W51" s="6"/>
      <c r="X51" s="6"/>
      <c r="Y51" s="6"/>
      <c r="Z51" s="6"/>
      <c r="AA51" s="6"/>
      <c r="AB51" s="6"/>
      <c r="AC51" s="6"/>
      <c r="AD51" s="6"/>
    </row>
    <row r="52" spans="1:30">
      <c r="E52" s="52"/>
      <c r="H52" s="15"/>
    </row>
    <row r="53" spans="1:30">
      <c r="E53" s="52"/>
      <c r="H53" s="15"/>
    </row>
    <row r="54" spans="1:30">
      <c r="E54" s="52"/>
      <c r="H54" s="15"/>
    </row>
    <row r="55" spans="1:30">
      <c r="E55" s="52"/>
      <c r="H55" s="15"/>
    </row>
    <row r="56" spans="1:30">
      <c r="E56" s="52"/>
      <c r="H56" s="15"/>
    </row>
    <row r="57" spans="1:30">
      <c r="E57" s="52"/>
      <c r="H57" s="15"/>
    </row>
    <row r="58" spans="1:30">
      <c r="E58" s="52"/>
      <c r="H58" s="15"/>
    </row>
    <row r="59" spans="1:30">
      <c r="E59" s="52"/>
      <c r="H59" s="15"/>
    </row>
    <row r="60" spans="1:30">
      <c r="E60" s="52"/>
      <c r="H60" s="15"/>
    </row>
    <row r="61" spans="1:30">
      <c r="E61" s="52"/>
      <c r="H61" s="15"/>
    </row>
    <row r="62" spans="1:30">
      <c r="E62" s="52"/>
      <c r="H62" s="15"/>
    </row>
    <row r="63" spans="1:30">
      <c r="E63" s="52"/>
      <c r="H63" s="15"/>
    </row>
    <row r="64" spans="1:30">
      <c r="E64" s="52"/>
      <c r="H64" s="15"/>
    </row>
    <row r="65" spans="5:8">
      <c r="E65" s="52"/>
      <c r="H65" s="15"/>
    </row>
    <row r="66" spans="5:8">
      <c r="E66" s="52"/>
      <c r="H66" s="15"/>
    </row>
    <row r="67" spans="5:8">
      <c r="E67" s="52"/>
      <c r="H67" s="15"/>
    </row>
    <row r="68" spans="5:8">
      <c r="E68" s="52"/>
      <c r="H68" s="15"/>
    </row>
    <row r="69" spans="5:8">
      <c r="E69" s="52"/>
      <c r="H69" s="15"/>
    </row>
    <row r="70" spans="5:8">
      <c r="E70" s="52"/>
      <c r="H70" s="15"/>
    </row>
    <row r="71" spans="5:8">
      <c r="E71" s="52"/>
      <c r="H71" s="15"/>
    </row>
    <row r="72" spans="5:8">
      <c r="E72" s="52"/>
      <c r="H72" s="15"/>
    </row>
    <row r="73" spans="5:8">
      <c r="E73" s="52"/>
      <c r="H73" s="15"/>
    </row>
    <row r="74" spans="5:8">
      <c r="E74" s="52"/>
      <c r="H74" s="15"/>
    </row>
    <row r="75" spans="5:8">
      <c r="E75" s="52"/>
      <c r="H75" s="15"/>
    </row>
    <row r="76" spans="5:8">
      <c r="E76" s="52"/>
      <c r="H76" s="15"/>
    </row>
    <row r="77" spans="5:8">
      <c r="E77" s="52"/>
      <c r="H77" s="15"/>
    </row>
    <row r="78" spans="5:8">
      <c r="E78" s="52"/>
      <c r="H78" s="15"/>
    </row>
    <row r="79" spans="5:8">
      <c r="E79" s="52"/>
      <c r="H79" s="15"/>
    </row>
    <row r="80" spans="5:8">
      <c r="E80" s="52"/>
      <c r="H80" s="15"/>
    </row>
    <row r="81" spans="5:8">
      <c r="E81" s="52"/>
      <c r="H81" s="15"/>
    </row>
    <row r="82" spans="5:8">
      <c r="E82" s="52"/>
      <c r="H82" s="15"/>
    </row>
    <row r="83" spans="5:8">
      <c r="E83" s="52"/>
      <c r="H83" s="15"/>
    </row>
    <row r="84" spans="5:8">
      <c r="E84" s="52"/>
      <c r="H84" s="15"/>
    </row>
    <row r="85" spans="5:8">
      <c r="E85" s="52"/>
      <c r="H85" s="15"/>
    </row>
    <row r="86" spans="5:8">
      <c r="E86" s="52"/>
      <c r="H86" s="15"/>
    </row>
    <row r="87" spans="5:8">
      <c r="E87" s="52"/>
      <c r="H87" s="15"/>
    </row>
    <row r="88" spans="5:8">
      <c r="E88" s="52"/>
      <c r="H88" s="15"/>
    </row>
    <row r="89" spans="5:8">
      <c r="E89" s="52"/>
      <c r="H89" s="15"/>
    </row>
    <row r="90" spans="5:8">
      <c r="E90" s="52"/>
      <c r="H90" s="15"/>
    </row>
    <row r="91" spans="5:8">
      <c r="E91" s="52"/>
      <c r="H91" s="15"/>
    </row>
    <row r="92" spans="5:8">
      <c r="E92" s="52"/>
      <c r="H92" s="15"/>
    </row>
    <row r="93" spans="5:8">
      <c r="E93" s="52"/>
      <c r="H93" s="15"/>
    </row>
    <row r="94" spans="5:8">
      <c r="E94" s="52"/>
      <c r="H94" s="15"/>
    </row>
    <row r="95" spans="5:8">
      <c r="E95" s="52"/>
      <c r="H95" s="15"/>
    </row>
    <row r="96" spans="5:8">
      <c r="E96" s="52"/>
      <c r="H96" s="15"/>
    </row>
    <row r="97" spans="5:8">
      <c r="E97" s="52"/>
      <c r="H97" s="15"/>
    </row>
    <row r="98" spans="5:8">
      <c r="E98" s="52"/>
      <c r="H98" s="15"/>
    </row>
    <row r="99" spans="5:8">
      <c r="E99" s="52"/>
      <c r="H99" s="15"/>
    </row>
    <row r="100" spans="5:8">
      <c r="E100" s="52"/>
      <c r="H100" s="15"/>
    </row>
    <row r="101" spans="5:8">
      <c r="E101" s="52"/>
      <c r="H101" s="15"/>
    </row>
    <row r="102" spans="5:8">
      <c r="E102" s="52"/>
      <c r="H102" s="15"/>
    </row>
    <row r="103" spans="5:8">
      <c r="E103" s="52"/>
      <c r="H103" s="15"/>
    </row>
    <row r="104" spans="5:8">
      <c r="E104" s="52"/>
      <c r="H104" s="15"/>
    </row>
    <row r="105" spans="5:8">
      <c r="E105" s="52"/>
      <c r="H105" s="15"/>
    </row>
    <row r="106" spans="5:8">
      <c r="E106" s="52"/>
      <c r="H106" s="15"/>
    </row>
    <row r="107" spans="5:8">
      <c r="E107" s="52"/>
      <c r="H107" s="15"/>
    </row>
    <row r="108" spans="5:8">
      <c r="E108" s="52"/>
      <c r="H108" s="15"/>
    </row>
    <row r="109" spans="5:8">
      <c r="E109" s="52"/>
      <c r="H109" s="15"/>
    </row>
    <row r="110" spans="5:8">
      <c r="E110" s="52"/>
      <c r="H110" s="15"/>
    </row>
    <row r="111" spans="5:8">
      <c r="E111" s="52"/>
      <c r="H111" s="15"/>
    </row>
    <row r="112" spans="5:8">
      <c r="E112" s="52"/>
      <c r="H112" s="15"/>
    </row>
    <row r="113" spans="5:8">
      <c r="E113" s="52"/>
      <c r="H113" s="15"/>
    </row>
    <row r="114" spans="5:8">
      <c r="E114" s="52"/>
      <c r="H114" s="15"/>
    </row>
    <row r="115" spans="5:8">
      <c r="E115" s="52"/>
      <c r="H115" s="15"/>
    </row>
    <row r="116" spans="5:8">
      <c r="E116" s="52"/>
      <c r="H116" s="15"/>
    </row>
    <row r="117" spans="5:8">
      <c r="E117" s="52"/>
      <c r="H117" s="15"/>
    </row>
    <row r="118" spans="5:8">
      <c r="E118" s="52"/>
      <c r="H118" s="15"/>
    </row>
    <row r="119" spans="5:8">
      <c r="E119" s="52"/>
      <c r="H119" s="15"/>
    </row>
    <row r="120" spans="5:8">
      <c r="E120" s="52"/>
      <c r="H120" s="15"/>
    </row>
    <row r="121" spans="5:8">
      <c r="E121" s="52"/>
      <c r="H121" s="15"/>
    </row>
    <row r="122" spans="5:8">
      <c r="E122" s="52"/>
      <c r="H122" s="15"/>
    </row>
    <row r="123" spans="5:8">
      <c r="E123" s="52"/>
      <c r="H123" s="15"/>
    </row>
    <row r="124" spans="5:8">
      <c r="E124" s="52"/>
      <c r="H124" s="15"/>
    </row>
    <row r="125" spans="5:8">
      <c r="E125" s="52"/>
      <c r="H125" s="15"/>
    </row>
    <row r="126" spans="5:8">
      <c r="E126" s="52"/>
      <c r="H126" s="15"/>
    </row>
    <row r="127" spans="5:8">
      <c r="E127" s="52"/>
      <c r="H127" s="15"/>
    </row>
    <row r="128" spans="5:8">
      <c r="E128" s="52"/>
      <c r="H128" s="15"/>
    </row>
    <row r="129" spans="5:8">
      <c r="E129" s="52"/>
      <c r="H129" s="15"/>
    </row>
    <row r="130" spans="5:8">
      <c r="E130" s="52"/>
      <c r="H130" s="15"/>
    </row>
    <row r="131" spans="5:8">
      <c r="E131" s="52"/>
      <c r="H131" s="15"/>
    </row>
    <row r="132" spans="5:8">
      <c r="E132" s="52"/>
      <c r="H132" s="15"/>
    </row>
    <row r="133" spans="5:8">
      <c r="E133" s="52"/>
      <c r="H133" s="15"/>
    </row>
    <row r="134" spans="5:8">
      <c r="E134" s="52"/>
      <c r="H134" s="15"/>
    </row>
    <row r="135" spans="5:8">
      <c r="E135" s="52"/>
      <c r="H135" s="15"/>
    </row>
    <row r="136" spans="5:8">
      <c r="E136" s="52"/>
      <c r="H136" s="15"/>
    </row>
    <row r="137" spans="5:8">
      <c r="E137" s="52"/>
      <c r="H137" s="15"/>
    </row>
    <row r="138" spans="5:8">
      <c r="E138" s="52"/>
      <c r="H138" s="15"/>
    </row>
    <row r="139" spans="5:8">
      <c r="E139" s="52"/>
      <c r="H139" s="15"/>
    </row>
    <row r="140" spans="5:8">
      <c r="E140" s="52"/>
      <c r="H140" s="15"/>
    </row>
    <row r="141" spans="5:8">
      <c r="E141" s="52"/>
      <c r="H141" s="15"/>
    </row>
    <row r="142" spans="5:8">
      <c r="E142" s="52"/>
      <c r="H142" s="15"/>
    </row>
    <row r="143" spans="5:8">
      <c r="E143" s="52"/>
      <c r="H143" s="15"/>
    </row>
    <row r="144" spans="5:8">
      <c r="E144" s="52"/>
      <c r="H144" s="15"/>
    </row>
    <row r="145" spans="5:8">
      <c r="E145" s="52"/>
      <c r="H145" s="15"/>
    </row>
    <row r="146" spans="5:8">
      <c r="E146" s="52"/>
      <c r="H146" s="15"/>
    </row>
    <row r="147" spans="5:8">
      <c r="E147" s="52"/>
      <c r="H147" s="15"/>
    </row>
    <row r="148" spans="5:8">
      <c r="E148" s="52"/>
      <c r="H148" s="15"/>
    </row>
    <row r="149" spans="5:8">
      <c r="E149" s="52"/>
      <c r="H149" s="15"/>
    </row>
    <row r="150" spans="5:8">
      <c r="E150" s="52"/>
      <c r="H150" s="15"/>
    </row>
    <row r="151" spans="5:8">
      <c r="E151" s="52"/>
      <c r="H151" s="15"/>
    </row>
    <row r="152" spans="5:8">
      <c r="E152" s="52"/>
      <c r="H152" s="15"/>
    </row>
    <row r="153" spans="5:8">
      <c r="E153" s="52"/>
      <c r="H153" s="15"/>
    </row>
    <row r="154" spans="5:8">
      <c r="E154" s="52"/>
      <c r="H154" s="15"/>
    </row>
    <row r="155" spans="5:8">
      <c r="E155" s="52"/>
      <c r="H155" s="15"/>
    </row>
    <row r="156" spans="5:8">
      <c r="E156" s="52"/>
      <c r="H156" s="15"/>
    </row>
    <row r="157" spans="5:8">
      <c r="E157" s="52"/>
      <c r="H157" s="15"/>
    </row>
    <row r="158" spans="5:8">
      <c r="E158" s="52"/>
      <c r="H158" s="15"/>
    </row>
    <row r="159" spans="5:8">
      <c r="E159" s="52"/>
      <c r="H159" s="15"/>
    </row>
    <row r="160" spans="5:8">
      <c r="E160" s="52"/>
      <c r="H160" s="15"/>
    </row>
    <row r="161" spans="5:8">
      <c r="E161" s="52"/>
      <c r="H161" s="15"/>
    </row>
    <row r="162" spans="5:8">
      <c r="E162" s="52"/>
      <c r="H162" s="15"/>
    </row>
    <row r="163" spans="5:8">
      <c r="E163" s="52"/>
      <c r="H163" s="15"/>
    </row>
    <row r="164" spans="5:8">
      <c r="E164" s="52"/>
      <c r="H164" s="15"/>
    </row>
    <row r="165" spans="5:8">
      <c r="E165" s="52"/>
      <c r="H165" s="15"/>
    </row>
    <row r="166" spans="5:8">
      <c r="E166" s="52"/>
      <c r="H166" s="15"/>
    </row>
    <row r="167" spans="5:8">
      <c r="E167" s="52"/>
      <c r="H167" s="15"/>
    </row>
    <row r="168" spans="5:8">
      <c r="E168" s="52"/>
      <c r="H168" s="15"/>
    </row>
    <row r="169" spans="5:8">
      <c r="E169" s="52"/>
      <c r="H169" s="15"/>
    </row>
    <row r="170" spans="5:8">
      <c r="E170" s="52"/>
      <c r="H170" s="15"/>
    </row>
    <row r="171" spans="5:8">
      <c r="E171" s="52"/>
      <c r="H171" s="15"/>
    </row>
    <row r="172" spans="5:8">
      <c r="E172" s="52"/>
      <c r="H172" s="15"/>
    </row>
    <row r="173" spans="5:8">
      <c r="E173" s="52"/>
      <c r="H173" s="15"/>
    </row>
    <row r="174" spans="5:8">
      <c r="E174" s="52"/>
      <c r="H174" s="15"/>
    </row>
    <row r="175" spans="5:8">
      <c r="E175" s="52"/>
      <c r="H175" s="15"/>
    </row>
    <row r="176" spans="5:8">
      <c r="E176" s="52"/>
      <c r="H176" s="15"/>
    </row>
    <row r="177" spans="5:8">
      <c r="E177" s="52"/>
      <c r="H177" s="15"/>
    </row>
    <row r="178" spans="5:8">
      <c r="E178" s="52"/>
      <c r="H178" s="15"/>
    </row>
    <row r="179" spans="5:8">
      <c r="E179" s="52"/>
      <c r="H179" s="15"/>
    </row>
    <row r="180" spans="5:8">
      <c r="E180" s="52"/>
      <c r="H180" s="15"/>
    </row>
    <row r="181" spans="5:8">
      <c r="E181" s="52"/>
      <c r="H181" s="15"/>
    </row>
    <row r="182" spans="5:8">
      <c r="E182" s="52"/>
      <c r="H182" s="15"/>
    </row>
    <row r="183" spans="5:8">
      <c r="E183" s="52"/>
      <c r="H183" s="15"/>
    </row>
    <row r="184" spans="5:8">
      <c r="E184" s="52"/>
      <c r="H184" s="15"/>
    </row>
    <row r="185" spans="5:8">
      <c r="E185" s="52"/>
      <c r="H185" s="15"/>
    </row>
    <row r="186" spans="5:8">
      <c r="E186" s="52"/>
      <c r="H186" s="15"/>
    </row>
    <row r="187" spans="5:8">
      <c r="E187" s="52"/>
      <c r="H187" s="15"/>
    </row>
    <row r="188" spans="5:8">
      <c r="E188" s="52"/>
      <c r="H188" s="15"/>
    </row>
    <row r="189" spans="5:8">
      <c r="E189" s="52"/>
      <c r="H189" s="15"/>
    </row>
    <row r="190" spans="5:8">
      <c r="E190" s="52"/>
      <c r="H190" s="15"/>
    </row>
    <row r="191" spans="5:8">
      <c r="E191" s="52"/>
      <c r="H191" s="15"/>
    </row>
    <row r="192" spans="5:8">
      <c r="E192" s="52"/>
      <c r="H192" s="15"/>
    </row>
    <row r="193" spans="5:8">
      <c r="E193" s="52"/>
      <c r="H193" s="15"/>
    </row>
    <row r="194" spans="5:8">
      <c r="E194" s="52"/>
      <c r="H194" s="15"/>
    </row>
    <row r="195" spans="5:8">
      <c r="E195" s="52"/>
      <c r="H195" s="15"/>
    </row>
    <row r="196" spans="5:8">
      <c r="E196" s="52"/>
      <c r="H196" s="15"/>
    </row>
    <row r="197" spans="5:8">
      <c r="E197" s="52"/>
      <c r="H197" s="15"/>
    </row>
    <row r="198" spans="5:8">
      <c r="E198" s="52"/>
      <c r="H198" s="15"/>
    </row>
    <row r="199" spans="5:8">
      <c r="E199" s="52"/>
      <c r="H199" s="15"/>
    </row>
    <row r="200" spans="5:8">
      <c r="E200" s="52"/>
      <c r="H200" s="15"/>
    </row>
    <row r="201" spans="5:8">
      <c r="E201" s="52"/>
      <c r="H201" s="15"/>
    </row>
    <row r="202" spans="5:8">
      <c r="E202" s="52"/>
      <c r="H202" s="15"/>
    </row>
    <row r="203" spans="5:8">
      <c r="E203" s="52"/>
      <c r="H203" s="15"/>
    </row>
    <row r="204" spans="5:8">
      <c r="E204" s="52"/>
      <c r="H204" s="15"/>
    </row>
    <row r="205" spans="5:8">
      <c r="E205" s="52"/>
      <c r="H205" s="15"/>
    </row>
    <row r="206" spans="5:8">
      <c r="E206" s="52"/>
      <c r="H206" s="15"/>
    </row>
    <row r="207" spans="5:8">
      <c r="E207" s="52"/>
      <c r="H207" s="15"/>
    </row>
    <row r="208" spans="5:8">
      <c r="E208" s="52"/>
      <c r="H208" s="15"/>
    </row>
    <row r="209" spans="5:8">
      <c r="E209" s="52"/>
      <c r="H209" s="15"/>
    </row>
    <row r="210" spans="5:8">
      <c r="E210" s="52"/>
      <c r="H210" s="15"/>
    </row>
    <row r="211" spans="5:8">
      <c r="E211" s="52"/>
      <c r="H211" s="15"/>
    </row>
    <row r="212" spans="5:8">
      <c r="E212" s="52"/>
      <c r="H212" s="15"/>
    </row>
    <row r="213" spans="5:8">
      <c r="E213" s="52"/>
      <c r="H213" s="15"/>
    </row>
    <row r="214" spans="5:8">
      <c r="E214" s="52"/>
      <c r="H214" s="15"/>
    </row>
    <row r="215" spans="5:8">
      <c r="E215" s="52"/>
      <c r="H215" s="15"/>
    </row>
    <row r="216" spans="5:8">
      <c r="E216" s="52"/>
      <c r="H216" s="15"/>
    </row>
    <row r="217" spans="5:8">
      <c r="E217" s="52"/>
      <c r="H217" s="15"/>
    </row>
    <row r="218" spans="5:8">
      <c r="E218" s="52"/>
      <c r="H218" s="15"/>
    </row>
    <row r="219" spans="5:8">
      <c r="E219" s="52"/>
      <c r="H219" s="15"/>
    </row>
    <row r="220" spans="5:8">
      <c r="E220" s="52"/>
      <c r="H220" s="15"/>
    </row>
    <row r="221" spans="5:8">
      <c r="E221" s="52"/>
      <c r="H221" s="15"/>
    </row>
    <row r="222" spans="5:8">
      <c r="E222" s="52"/>
      <c r="H222" s="15"/>
    </row>
    <row r="223" spans="5:8">
      <c r="E223" s="52"/>
      <c r="H223" s="15"/>
    </row>
    <row r="224" spans="5:8">
      <c r="E224" s="52"/>
      <c r="H224" s="15"/>
    </row>
    <row r="225" spans="5:8">
      <c r="E225" s="52"/>
      <c r="H225" s="15"/>
    </row>
    <row r="226" spans="5:8">
      <c r="E226" s="52"/>
      <c r="H226" s="15"/>
    </row>
    <row r="227" spans="5:8">
      <c r="E227" s="52"/>
      <c r="H227" s="15"/>
    </row>
    <row r="228" spans="5:8">
      <c r="E228" s="52"/>
      <c r="H228" s="15"/>
    </row>
    <row r="229" spans="5:8">
      <c r="E229" s="52"/>
      <c r="H229" s="15"/>
    </row>
    <row r="230" spans="5:8">
      <c r="E230" s="52"/>
      <c r="H230" s="15"/>
    </row>
    <row r="231" spans="5:8">
      <c r="E231" s="52"/>
      <c r="H231" s="15"/>
    </row>
    <row r="232" spans="5:8">
      <c r="E232" s="52"/>
      <c r="H232" s="15"/>
    </row>
    <row r="233" spans="5:8">
      <c r="E233" s="52"/>
      <c r="H233" s="15"/>
    </row>
    <row r="234" spans="5:8">
      <c r="E234" s="52"/>
      <c r="H234" s="15"/>
    </row>
    <row r="235" spans="5:8">
      <c r="E235" s="52"/>
      <c r="H235" s="15"/>
    </row>
    <row r="236" spans="5:8">
      <c r="E236" s="52"/>
      <c r="H236" s="15"/>
    </row>
    <row r="237" spans="5:8">
      <c r="E237" s="52"/>
      <c r="H237" s="15"/>
    </row>
    <row r="238" spans="5:8">
      <c r="E238" s="52"/>
      <c r="H238" s="15"/>
    </row>
    <row r="239" spans="5:8">
      <c r="E239" s="52"/>
      <c r="H239" s="15"/>
    </row>
    <row r="240" spans="5:8">
      <c r="E240" s="52"/>
      <c r="H240" s="15"/>
    </row>
    <row r="241" spans="5:8">
      <c r="E241" s="52"/>
      <c r="H241" s="15"/>
    </row>
    <row r="242" spans="5:8">
      <c r="E242" s="52"/>
      <c r="H242" s="15"/>
    </row>
    <row r="243" spans="5:8">
      <c r="E243" s="52"/>
      <c r="H243" s="15"/>
    </row>
    <row r="244" spans="5:8">
      <c r="E244" s="52"/>
      <c r="H244" s="15"/>
    </row>
    <row r="245" spans="5:8">
      <c r="E245" s="52"/>
      <c r="H245" s="15"/>
    </row>
    <row r="246" spans="5:8">
      <c r="E246" s="52"/>
      <c r="H246" s="15"/>
    </row>
    <row r="247" spans="5:8">
      <c r="E247" s="52"/>
      <c r="H247" s="15"/>
    </row>
    <row r="248" spans="5:8">
      <c r="E248" s="52"/>
      <c r="H248" s="15"/>
    </row>
    <row r="249" spans="5:8">
      <c r="E249" s="52"/>
      <c r="H249" s="15"/>
    </row>
    <row r="250" spans="5:8">
      <c r="E250" s="52"/>
      <c r="H250" s="15"/>
    </row>
    <row r="251" spans="5:8">
      <c r="E251" s="52"/>
      <c r="H251" s="15"/>
    </row>
    <row r="252" spans="5:8">
      <c r="E252" s="52"/>
      <c r="H252" s="15"/>
    </row>
    <row r="253" spans="5:8">
      <c r="E253" s="52"/>
      <c r="H253" s="15"/>
    </row>
    <row r="254" spans="5:8">
      <c r="E254" s="52"/>
      <c r="H254" s="15"/>
    </row>
    <row r="255" spans="5:8">
      <c r="E255" s="52"/>
      <c r="H255" s="15"/>
    </row>
    <row r="256" spans="5:8">
      <c r="E256" s="52"/>
      <c r="H256" s="15"/>
    </row>
    <row r="257" spans="5:8">
      <c r="E257" s="52"/>
      <c r="H257" s="15"/>
    </row>
    <row r="258" spans="5:8">
      <c r="E258" s="52"/>
      <c r="H258" s="15"/>
    </row>
    <row r="259" spans="5:8">
      <c r="E259" s="52"/>
      <c r="H259" s="15"/>
    </row>
    <row r="260" spans="5:8">
      <c r="E260" s="52"/>
      <c r="H260" s="15"/>
    </row>
    <row r="261" spans="5:8">
      <c r="E261" s="52"/>
      <c r="H261" s="15"/>
    </row>
    <row r="262" spans="5:8">
      <c r="E262" s="52"/>
      <c r="H262" s="15"/>
    </row>
    <row r="263" spans="5:8">
      <c r="E263" s="52"/>
      <c r="H263" s="15"/>
    </row>
    <row r="264" spans="5:8">
      <c r="E264" s="52"/>
      <c r="H264" s="15"/>
    </row>
    <row r="265" spans="5:8">
      <c r="E265" s="52"/>
      <c r="H265" s="15"/>
    </row>
    <row r="266" spans="5:8">
      <c r="E266" s="52"/>
      <c r="H266" s="15"/>
    </row>
    <row r="267" spans="5:8">
      <c r="E267" s="52"/>
      <c r="H267" s="15"/>
    </row>
    <row r="268" spans="5:8">
      <c r="E268" s="52"/>
      <c r="H268" s="15"/>
    </row>
    <row r="269" spans="5:8">
      <c r="E269" s="52"/>
      <c r="H269" s="15"/>
    </row>
    <row r="270" spans="5:8">
      <c r="E270" s="52"/>
      <c r="H270" s="15"/>
    </row>
    <row r="271" spans="5:8">
      <c r="E271" s="52"/>
      <c r="H271" s="15"/>
    </row>
    <row r="272" spans="5:8">
      <c r="E272" s="52"/>
      <c r="H272" s="15"/>
    </row>
    <row r="273" spans="5:8">
      <c r="E273" s="52"/>
      <c r="H273" s="15"/>
    </row>
    <row r="274" spans="5:8">
      <c r="E274" s="52"/>
      <c r="H274" s="15"/>
    </row>
    <row r="275" spans="5:8">
      <c r="E275" s="52"/>
      <c r="H275" s="15"/>
    </row>
    <row r="276" spans="5:8">
      <c r="E276" s="52"/>
      <c r="H276" s="15"/>
    </row>
    <row r="277" spans="5:8">
      <c r="E277" s="52"/>
      <c r="H277" s="15"/>
    </row>
    <row r="278" spans="5:8">
      <c r="E278" s="52"/>
      <c r="H278" s="15"/>
    </row>
    <row r="279" spans="5:8">
      <c r="E279" s="52"/>
      <c r="H279" s="15"/>
    </row>
    <row r="280" spans="5:8">
      <c r="E280" s="52"/>
      <c r="H280" s="15"/>
    </row>
    <row r="281" spans="5:8">
      <c r="E281" s="52"/>
      <c r="H281" s="15"/>
    </row>
    <row r="282" spans="5:8">
      <c r="E282" s="52"/>
      <c r="H282" s="15"/>
    </row>
    <row r="283" spans="5:8">
      <c r="E283" s="52"/>
      <c r="H283" s="15"/>
    </row>
    <row r="284" spans="5:8">
      <c r="E284" s="52"/>
      <c r="H284" s="15"/>
    </row>
    <row r="285" spans="5:8">
      <c r="E285" s="52"/>
      <c r="H285" s="15"/>
    </row>
    <row r="286" spans="5:8">
      <c r="E286" s="52"/>
      <c r="H286" s="15"/>
    </row>
    <row r="287" spans="5:8">
      <c r="E287" s="52"/>
      <c r="H287" s="15"/>
    </row>
    <row r="288" spans="5:8">
      <c r="E288" s="52"/>
      <c r="H288" s="15"/>
    </row>
    <row r="289" spans="5:8">
      <c r="E289" s="52"/>
      <c r="H289" s="15"/>
    </row>
    <row r="290" spans="5:8">
      <c r="E290" s="52"/>
      <c r="H290" s="15"/>
    </row>
    <row r="291" spans="5:8">
      <c r="E291" s="52"/>
      <c r="H291" s="15"/>
    </row>
    <row r="292" spans="5:8">
      <c r="E292" s="52"/>
      <c r="H292" s="15"/>
    </row>
    <row r="293" spans="5:8">
      <c r="E293" s="52"/>
      <c r="H293" s="15"/>
    </row>
    <row r="294" spans="5:8">
      <c r="E294" s="52"/>
      <c r="H294" s="15"/>
    </row>
    <row r="295" spans="5:8">
      <c r="E295" s="52"/>
      <c r="H295" s="15"/>
    </row>
    <row r="296" spans="5:8">
      <c r="E296" s="52"/>
      <c r="H296" s="15"/>
    </row>
    <row r="297" spans="5:8">
      <c r="E297" s="52"/>
      <c r="H297" s="15"/>
    </row>
    <row r="298" spans="5:8">
      <c r="E298" s="52"/>
      <c r="H298" s="15"/>
    </row>
    <row r="299" spans="5:8">
      <c r="E299" s="52"/>
      <c r="H299" s="15"/>
    </row>
    <row r="300" spans="5:8">
      <c r="E300" s="52"/>
      <c r="H300" s="15"/>
    </row>
    <row r="301" spans="5:8">
      <c r="E301" s="52"/>
      <c r="H301" s="15"/>
    </row>
    <row r="302" spans="5:8">
      <c r="E302" s="52"/>
      <c r="H302" s="15"/>
    </row>
    <row r="303" spans="5:8">
      <c r="E303" s="52"/>
      <c r="H303" s="15"/>
    </row>
    <row r="304" spans="5:8">
      <c r="E304" s="52"/>
      <c r="H304" s="15"/>
    </row>
    <row r="305" spans="5:8">
      <c r="E305" s="52"/>
      <c r="H305" s="15"/>
    </row>
    <row r="306" spans="5:8">
      <c r="E306" s="52"/>
      <c r="H306" s="15"/>
    </row>
    <row r="307" spans="5:8">
      <c r="E307" s="52"/>
      <c r="H307" s="15"/>
    </row>
    <row r="308" spans="5:8">
      <c r="E308" s="52"/>
      <c r="H308" s="15"/>
    </row>
    <row r="309" spans="5:8">
      <c r="E309" s="52"/>
      <c r="H309" s="15"/>
    </row>
    <row r="310" spans="5:8">
      <c r="E310" s="52"/>
      <c r="H310" s="15"/>
    </row>
    <row r="311" spans="5:8">
      <c r="E311" s="52"/>
      <c r="H311" s="15"/>
    </row>
    <row r="312" spans="5:8">
      <c r="E312" s="52"/>
      <c r="H312" s="15"/>
    </row>
    <row r="313" spans="5:8">
      <c r="E313" s="52"/>
      <c r="H313" s="15"/>
    </row>
    <row r="314" spans="5:8">
      <c r="E314" s="52"/>
      <c r="H314" s="15"/>
    </row>
    <row r="315" spans="5:8">
      <c r="E315" s="52"/>
      <c r="H315" s="15"/>
    </row>
    <row r="316" spans="5:8">
      <c r="E316" s="52"/>
      <c r="H316" s="15"/>
    </row>
    <row r="317" spans="5:8">
      <c r="E317" s="52"/>
      <c r="H317" s="15"/>
    </row>
    <row r="318" spans="5:8">
      <c r="E318" s="52"/>
      <c r="H318" s="15"/>
    </row>
    <row r="319" spans="5:8">
      <c r="E319" s="52"/>
      <c r="H319" s="15"/>
    </row>
    <row r="320" spans="5:8">
      <c r="E320" s="52"/>
      <c r="H320" s="15"/>
    </row>
    <row r="321" spans="5:8">
      <c r="E321" s="52"/>
      <c r="H321" s="15"/>
    </row>
    <row r="322" spans="5:8">
      <c r="E322" s="52"/>
      <c r="H322" s="15"/>
    </row>
    <row r="323" spans="5:8">
      <c r="E323" s="52"/>
      <c r="H323" s="15"/>
    </row>
    <row r="324" spans="5:8">
      <c r="E324" s="52"/>
      <c r="H324" s="15"/>
    </row>
    <row r="325" spans="5:8">
      <c r="E325" s="52"/>
      <c r="H325" s="15"/>
    </row>
    <row r="326" spans="5:8">
      <c r="E326" s="52"/>
      <c r="H326" s="15"/>
    </row>
    <row r="327" spans="5:8">
      <c r="E327" s="52"/>
      <c r="H327" s="15"/>
    </row>
    <row r="328" spans="5:8">
      <c r="E328" s="52"/>
      <c r="H328" s="15"/>
    </row>
    <row r="329" spans="5:8">
      <c r="E329" s="52"/>
      <c r="H329" s="15"/>
    </row>
    <row r="330" spans="5:8">
      <c r="E330" s="52"/>
      <c r="H330" s="15"/>
    </row>
    <row r="331" spans="5:8">
      <c r="E331" s="52"/>
      <c r="H331" s="15"/>
    </row>
    <row r="332" spans="5:8">
      <c r="E332" s="52"/>
      <c r="H332" s="15"/>
    </row>
    <row r="333" spans="5:8">
      <c r="E333" s="52"/>
      <c r="H333" s="15"/>
    </row>
    <row r="334" spans="5:8">
      <c r="E334" s="52"/>
      <c r="H334" s="15"/>
    </row>
    <row r="335" spans="5:8">
      <c r="E335" s="52"/>
      <c r="H335" s="15"/>
    </row>
    <row r="336" spans="5:8">
      <c r="E336" s="52"/>
      <c r="H336" s="15"/>
    </row>
    <row r="337" spans="5:8">
      <c r="E337" s="52"/>
      <c r="H337" s="15"/>
    </row>
    <row r="338" spans="5:8">
      <c r="E338" s="52"/>
      <c r="H338" s="15"/>
    </row>
    <row r="339" spans="5:8">
      <c r="E339" s="52"/>
      <c r="H339" s="15"/>
    </row>
    <row r="340" spans="5:8">
      <c r="E340" s="52"/>
      <c r="H340" s="15"/>
    </row>
    <row r="341" spans="5:8">
      <c r="E341" s="52"/>
      <c r="H341" s="15"/>
    </row>
    <row r="342" spans="5:8">
      <c r="E342" s="52"/>
      <c r="H342" s="15"/>
    </row>
    <row r="343" spans="5:8">
      <c r="E343" s="52"/>
      <c r="H343" s="15"/>
    </row>
    <row r="344" spans="5:8">
      <c r="E344" s="52"/>
      <c r="H344" s="15"/>
    </row>
    <row r="345" spans="5:8">
      <c r="E345" s="52"/>
      <c r="H345" s="15"/>
    </row>
    <row r="346" spans="5:8">
      <c r="E346" s="52"/>
      <c r="H346" s="15"/>
    </row>
    <row r="347" spans="5:8">
      <c r="E347" s="52"/>
      <c r="H347" s="15"/>
    </row>
    <row r="348" spans="5:8">
      <c r="E348" s="52"/>
      <c r="H348" s="15"/>
    </row>
    <row r="349" spans="5:8">
      <c r="E349" s="52"/>
      <c r="H349" s="15"/>
    </row>
    <row r="350" spans="5:8">
      <c r="E350" s="52"/>
      <c r="H350" s="15"/>
    </row>
    <row r="351" spans="5:8">
      <c r="E351" s="52"/>
      <c r="H351" s="15"/>
    </row>
    <row r="352" spans="5:8">
      <c r="E352" s="52"/>
      <c r="H352" s="15"/>
    </row>
    <row r="353" spans="5:8">
      <c r="E353" s="52"/>
      <c r="H353" s="15"/>
    </row>
    <row r="354" spans="5:8">
      <c r="E354" s="52"/>
      <c r="H354" s="15"/>
    </row>
    <row r="355" spans="5:8">
      <c r="E355" s="52"/>
      <c r="H355" s="15"/>
    </row>
    <row r="356" spans="5:8">
      <c r="E356" s="52"/>
      <c r="H356" s="15"/>
    </row>
    <row r="357" spans="5:8">
      <c r="E357" s="52"/>
      <c r="H357" s="15"/>
    </row>
    <row r="358" spans="5:8">
      <c r="E358" s="52"/>
      <c r="H358" s="15"/>
    </row>
    <row r="359" spans="5:8">
      <c r="E359" s="52"/>
      <c r="H359" s="15"/>
    </row>
    <row r="360" spans="5:8">
      <c r="E360" s="52"/>
      <c r="H360" s="15"/>
    </row>
    <row r="361" spans="5:8">
      <c r="E361" s="52"/>
      <c r="H361" s="15"/>
    </row>
    <row r="362" spans="5:8">
      <c r="E362" s="52"/>
      <c r="H362" s="15"/>
    </row>
    <row r="363" spans="5:8">
      <c r="E363" s="52"/>
      <c r="H363" s="15"/>
    </row>
    <row r="364" spans="5:8">
      <c r="E364" s="52"/>
      <c r="H364" s="15"/>
    </row>
    <row r="365" spans="5:8">
      <c r="E365" s="52"/>
      <c r="H365" s="15"/>
    </row>
    <row r="366" spans="5:8">
      <c r="E366" s="52"/>
      <c r="H366" s="15"/>
    </row>
    <row r="367" spans="5:8">
      <c r="E367" s="52"/>
      <c r="H367" s="15"/>
    </row>
    <row r="368" spans="5:8">
      <c r="E368" s="52"/>
      <c r="H368" s="15"/>
    </row>
    <row r="369" spans="5:8">
      <c r="E369" s="52"/>
      <c r="H369" s="15"/>
    </row>
    <row r="370" spans="5:8">
      <c r="E370" s="52"/>
      <c r="H370" s="15"/>
    </row>
    <row r="371" spans="5:8">
      <c r="E371" s="52"/>
      <c r="H371" s="15"/>
    </row>
    <row r="372" spans="5:8">
      <c r="E372" s="52"/>
      <c r="H372" s="15"/>
    </row>
    <row r="373" spans="5:8">
      <c r="E373" s="52"/>
      <c r="H373" s="15"/>
    </row>
    <row r="374" spans="5:8">
      <c r="E374" s="52"/>
      <c r="H374" s="15"/>
    </row>
    <row r="375" spans="5:8">
      <c r="E375" s="52"/>
      <c r="H375" s="15"/>
    </row>
    <row r="376" spans="5:8">
      <c r="E376" s="52"/>
      <c r="H376" s="15"/>
    </row>
    <row r="377" spans="5:8">
      <c r="E377" s="52"/>
      <c r="H377" s="15"/>
    </row>
    <row r="378" spans="5:8">
      <c r="E378" s="52"/>
      <c r="H378" s="15"/>
    </row>
    <row r="379" spans="5:8">
      <c r="E379" s="52"/>
      <c r="H379" s="15"/>
    </row>
    <row r="380" spans="5:8">
      <c r="E380" s="52"/>
      <c r="H380" s="15"/>
    </row>
    <row r="381" spans="5:8">
      <c r="E381" s="52"/>
      <c r="H381" s="15"/>
    </row>
    <row r="382" spans="5:8">
      <c r="E382" s="52"/>
      <c r="H382" s="15"/>
    </row>
    <row r="383" spans="5:8">
      <c r="E383" s="52"/>
      <c r="H383" s="15"/>
    </row>
    <row r="384" spans="5:8">
      <c r="E384" s="52"/>
      <c r="H384" s="15"/>
    </row>
    <row r="385" spans="5:8">
      <c r="E385" s="52"/>
      <c r="H385" s="15"/>
    </row>
    <row r="386" spans="5:8">
      <c r="E386" s="52"/>
      <c r="H386" s="15"/>
    </row>
    <row r="387" spans="5:8">
      <c r="E387" s="52"/>
      <c r="H387" s="15"/>
    </row>
    <row r="388" spans="5:8">
      <c r="E388" s="52"/>
      <c r="H388" s="15"/>
    </row>
    <row r="389" spans="5:8">
      <c r="E389" s="52"/>
      <c r="H389" s="15"/>
    </row>
    <row r="390" spans="5:8">
      <c r="E390" s="52"/>
      <c r="H390" s="15"/>
    </row>
    <row r="391" spans="5:8">
      <c r="E391" s="52"/>
      <c r="H391" s="15"/>
    </row>
    <row r="392" spans="5:8">
      <c r="E392" s="52"/>
      <c r="H392" s="15"/>
    </row>
    <row r="393" spans="5:8">
      <c r="E393" s="52"/>
      <c r="H393" s="15"/>
    </row>
    <row r="394" spans="5:8">
      <c r="E394" s="52"/>
      <c r="H394" s="15"/>
    </row>
    <row r="395" spans="5:8">
      <c r="E395" s="52"/>
      <c r="H395" s="15"/>
    </row>
    <row r="396" spans="5:8">
      <c r="E396" s="52"/>
      <c r="H396" s="15"/>
    </row>
    <row r="397" spans="5:8">
      <c r="E397" s="52"/>
      <c r="H397" s="15"/>
    </row>
    <row r="398" spans="5:8">
      <c r="E398" s="52"/>
      <c r="H398" s="15"/>
    </row>
    <row r="399" spans="5:8">
      <c r="E399" s="52"/>
      <c r="H399" s="15"/>
    </row>
    <row r="400" spans="5:8">
      <c r="E400" s="52"/>
      <c r="H400" s="15"/>
    </row>
    <row r="401" spans="5:8">
      <c r="E401" s="52"/>
      <c r="H401" s="15"/>
    </row>
    <row r="402" spans="5:8">
      <c r="E402" s="52"/>
      <c r="H402" s="15"/>
    </row>
    <row r="403" spans="5:8">
      <c r="E403" s="52"/>
      <c r="H403" s="15"/>
    </row>
    <row r="404" spans="5:8">
      <c r="E404" s="52"/>
      <c r="H404" s="15"/>
    </row>
    <row r="405" spans="5:8">
      <c r="E405" s="52"/>
      <c r="H405" s="15"/>
    </row>
    <row r="406" spans="5:8">
      <c r="E406" s="52"/>
      <c r="H406" s="15"/>
    </row>
    <row r="407" spans="5:8">
      <c r="E407" s="52"/>
      <c r="H407" s="15"/>
    </row>
    <row r="408" spans="5:8">
      <c r="E408" s="52"/>
      <c r="H408" s="15"/>
    </row>
    <row r="409" spans="5:8">
      <c r="E409" s="52"/>
      <c r="H409" s="15"/>
    </row>
    <row r="410" spans="5:8">
      <c r="E410" s="52"/>
      <c r="H410" s="15"/>
    </row>
    <row r="411" spans="5:8">
      <c r="E411" s="52"/>
      <c r="H411" s="15"/>
    </row>
    <row r="412" spans="5:8">
      <c r="E412" s="52"/>
      <c r="H412" s="15"/>
    </row>
    <row r="413" spans="5:8">
      <c r="E413" s="52"/>
      <c r="H413" s="15"/>
    </row>
    <row r="414" spans="5:8">
      <c r="E414" s="52"/>
      <c r="H414" s="15"/>
    </row>
    <row r="415" spans="5:8">
      <c r="E415" s="52"/>
      <c r="H415" s="15"/>
    </row>
    <row r="416" spans="5:8">
      <c r="E416" s="52"/>
      <c r="H416" s="15"/>
    </row>
    <row r="417" spans="5:8">
      <c r="E417" s="52"/>
      <c r="H417" s="15"/>
    </row>
    <row r="418" spans="5:8">
      <c r="E418" s="52"/>
      <c r="H418" s="15"/>
    </row>
    <row r="419" spans="5:8">
      <c r="E419" s="52"/>
      <c r="H419" s="15"/>
    </row>
    <row r="420" spans="5:8">
      <c r="E420" s="52"/>
      <c r="H420" s="15"/>
    </row>
    <row r="421" spans="5:8">
      <c r="E421" s="52"/>
      <c r="H421" s="15"/>
    </row>
    <row r="422" spans="5:8">
      <c r="E422" s="52"/>
      <c r="H422" s="15"/>
    </row>
    <row r="423" spans="5:8">
      <c r="E423" s="52"/>
      <c r="H423" s="15"/>
    </row>
    <row r="424" spans="5:8">
      <c r="E424" s="52"/>
      <c r="H424" s="15"/>
    </row>
    <row r="425" spans="5:8">
      <c r="E425" s="52"/>
      <c r="H425" s="15"/>
    </row>
    <row r="426" spans="5:8">
      <c r="E426" s="52"/>
      <c r="H426" s="15"/>
    </row>
    <row r="427" spans="5:8">
      <c r="E427" s="52"/>
      <c r="H427" s="15"/>
    </row>
    <row r="428" spans="5:8">
      <c r="E428" s="52"/>
      <c r="H428" s="15"/>
    </row>
    <row r="429" spans="5:8">
      <c r="E429" s="52"/>
      <c r="H429" s="15"/>
    </row>
    <row r="430" spans="5:8">
      <c r="E430" s="52"/>
      <c r="H430" s="15"/>
    </row>
    <row r="431" spans="5:8">
      <c r="E431" s="52"/>
      <c r="H431" s="15"/>
    </row>
    <row r="432" spans="5:8">
      <c r="E432" s="52"/>
      <c r="H432" s="15"/>
    </row>
    <row r="433" spans="5:8">
      <c r="E433" s="52"/>
      <c r="H433" s="15"/>
    </row>
    <row r="434" spans="5:8">
      <c r="E434" s="52"/>
      <c r="H434" s="15"/>
    </row>
    <row r="435" spans="5:8">
      <c r="E435" s="52"/>
      <c r="H435" s="15"/>
    </row>
    <row r="436" spans="5:8">
      <c r="E436" s="52"/>
      <c r="H436" s="15"/>
    </row>
    <row r="437" spans="5:8">
      <c r="E437" s="52"/>
      <c r="H437" s="15"/>
    </row>
    <row r="438" spans="5:8">
      <c r="E438" s="52"/>
      <c r="H438" s="15"/>
    </row>
    <row r="439" spans="5:8">
      <c r="E439" s="52"/>
      <c r="H439" s="15"/>
    </row>
    <row r="440" spans="5:8">
      <c r="E440" s="52"/>
      <c r="H440" s="15"/>
    </row>
    <row r="441" spans="5:8">
      <c r="E441" s="52"/>
      <c r="H441" s="15"/>
    </row>
    <row r="442" spans="5:8">
      <c r="E442" s="52"/>
      <c r="H442" s="15"/>
    </row>
    <row r="443" spans="5:8">
      <c r="E443" s="52"/>
      <c r="H443" s="15"/>
    </row>
    <row r="444" spans="5:8">
      <c r="E444" s="52"/>
      <c r="H444" s="15"/>
    </row>
    <row r="445" spans="5:8">
      <c r="E445" s="52"/>
      <c r="H445" s="15"/>
    </row>
    <row r="446" spans="5:8">
      <c r="E446" s="52"/>
      <c r="H446" s="15"/>
    </row>
    <row r="447" spans="5:8">
      <c r="E447" s="52"/>
      <c r="H447" s="15"/>
    </row>
    <row r="448" spans="5:8">
      <c r="E448" s="52"/>
      <c r="H448" s="15"/>
    </row>
    <row r="449" spans="5:8">
      <c r="E449" s="52"/>
      <c r="H449" s="15"/>
    </row>
    <row r="450" spans="5:8">
      <c r="E450" s="52"/>
      <c r="H450" s="15"/>
    </row>
    <row r="451" spans="5:8">
      <c r="E451" s="52"/>
      <c r="H451" s="15"/>
    </row>
    <row r="452" spans="5:8">
      <c r="E452" s="52"/>
      <c r="H452" s="15"/>
    </row>
    <row r="453" spans="5:8">
      <c r="E453" s="52"/>
      <c r="H453" s="15"/>
    </row>
    <row r="454" spans="5:8">
      <c r="E454" s="52"/>
      <c r="H454" s="15"/>
    </row>
    <row r="455" spans="5:8">
      <c r="E455" s="52"/>
      <c r="H455" s="15"/>
    </row>
    <row r="456" spans="5:8">
      <c r="E456" s="52"/>
      <c r="H456" s="15"/>
    </row>
    <row r="457" spans="5:8">
      <c r="E457" s="52"/>
      <c r="H457" s="15"/>
    </row>
    <row r="458" spans="5:8">
      <c r="E458" s="52"/>
      <c r="H458" s="15"/>
    </row>
    <row r="459" spans="5:8">
      <c r="E459" s="52"/>
      <c r="H459" s="15"/>
    </row>
    <row r="460" spans="5:8">
      <c r="E460" s="52"/>
      <c r="H460" s="15"/>
    </row>
    <row r="461" spans="5:8">
      <c r="E461" s="52"/>
      <c r="H461" s="15"/>
    </row>
    <row r="462" spans="5:8">
      <c r="E462" s="52"/>
      <c r="H462" s="15"/>
    </row>
    <row r="463" spans="5:8">
      <c r="E463" s="52"/>
      <c r="H463" s="15"/>
    </row>
    <row r="464" spans="5:8">
      <c r="E464" s="52"/>
      <c r="H464" s="15"/>
    </row>
    <row r="465" spans="5:8">
      <c r="E465" s="52"/>
      <c r="H465" s="15"/>
    </row>
    <row r="466" spans="5:8">
      <c r="E466" s="52"/>
      <c r="H466" s="15"/>
    </row>
    <row r="467" spans="5:8">
      <c r="E467" s="52"/>
      <c r="H467" s="15"/>
    </row>
    <row r="468" spans="5:8">
      <c r="E468" s="52"/>
      <c r="H468" s="15"/>
    </row>
    <row r="469" spans="5:8">
      <c r="E469" s="52"/>
      <c r="H469" s="15"/>
    </row>
    <row r="470" spans="5:8">
      <c r="E470" s="52"/>
      <c r="H470" s="15"/>
    </row>
    <row r="471" spans="5:8">
      <c r="E471" s="52"/>
      <c r="H471" s="15"/>
    </row>
    <row r="472" spans="5:8">
      <c r="E472" s="52"/>
      <c r="H472" s="15"/>
    </row>
    <row r="473" spans="5:8">
      <c r="E473" s="52"/>
      <c r="H473" s="15"/>
    </row>
    <row r="474" spans="5:8">
      <c r="E474" s="52"/>
      <c r="H474" s="15"/>
    </row>
    <row r="475" spans="5:8">
      <c r="E475" s="52"/>
      <c r="H475" s="15"/>
    </row>
    <row r="476" spans="5:8">
      <c r="E476" s="52"/>
      <c r="H476" s="15"/>
    </row>
    <row r="477" spans="5:8">
      <c r="E477" s="52"/>
      <c r="H477" s="15"/>
    </row>
    <row r="478" spans="5:8">
      <c r="E478" s="52"/>
      <c r="H478" s="15"/>
    </row>
    <row r="479" spans="5:8">
      <c r="E479" s="52"/>
      <c r="H479" s="15"/>
    </row>
    <row r="480" spans="5:8">
      <c r="E480" s="52"/>
      <c r="H480" s="15"/>
    </row>
    <row r="481" spans="5:8">
      <c r="E481" s="52"/>
      <c r="H481" s="15"/>
    </row>
    <row r="482" spans="5:8">
      <c r="E482" s="52"/>
      <c r="H482" s="15"/>
    </row>
    <row r="483" spans="5:8">
      <c r="E483" s="52"/>
      <c r="H483" s="15"/>
    </row>
    <row r="484" spans="5:8">
      <c r="E484" s="52"/>
      <c r="H484" s="15"/>
    </row>
    <row r="485" spans="5:8">
      <c r="E485" s="52"/>
      <c r="H485" s="15"/>
    </row>
    <row r="486" spans="5:8">
      <c r="E486" s="52"/>
      <c r="H486" s="15"/>
    </row>
    <row r="487" spans="5:8">
      <c r="E487" s="52"/>
      <c r="H487" s="15"/>
    </row>
    <row r="488" spans="5:8">
      <c r="E488" s="52"/>
      <c r="H488" s="15"/>
    </row>
    <row r="489" spans="5:8">
      <c r="E489" s="52"/>
      <c r="H489" s="15"/>
    </row>
    <row r="490" spans="5:8">
      <c r="E490" s="52"/>
      <c r="H490" s="15"/>
    </row>
    <row r="491" spans="5:8">
      <c r="E491" s="52"/>
      <c r="H491" s="15"/>
    </row>
    <row r="492" spans="5:8">
      <c r="E492" s="52"/>
      <c r="H492" s="15"/>
    </row>
    <row r="493" spans="5:8">
      <c r="E493" s="52"/>
      <c r="H493" s="15"/>
    </row>
    <row r="494" spans="5:8">
      <c r="E494" s="52"/>
      <c r="H494" s="15"/>
    </row>
    <row r="495" spans="5:8">
      <c r="E495" s="52"/>
      <c r="H495" s="15"/>
    </row>
    <row r="496" spans="5:8">
      <c r="E496" s="52"/>
      <c r="H496" s="15"/>
    </row>
    <row r="497" spans="5:8">
      <c r="E497" s="52"/>
      <c r="H497" s="15"/>
    </row>
    <row r="498" spans="5:8">
      <c r="E498" s="52"/>
      <c r="H498" s="15"/>
    </row>
    <row r="499" spans="5:8">
      <c r="E499" s="52"/>
      <c r="H499" s="15"/>
    </row>
    <row r="500" spans="5:8">
      <c r="E500" s="52"/>
      <c r="H500" s="15"/>
    </row>
    <row r="501" spans="5:8">
      <c r="E501" s="52"/>
      <c r="H501" s="15"/>
    </row>
    <row r="502" spans="5:8">
      <c r="E502" s="52"/>
      <c r="H502" s="15"/>
    </row>
    <row r="503" spans="5:8">
      <c r="E503" s="52"/>
      <c r="H503" s="15"/>
    </row>
    <row r="504" spans="5:8">
      <c r="E504" s="52"/>
      <c r="H504" s="15"/>
    </row>
    <row r="505" spans="5:8">
      <c r="E505" s="52"/>
      <c r="H505" s="15"/>
    </row>
    <row r="506" spans="5:8">
      <c r="E506" s="52"/>
      <c r="H506" s="15"/>
    </row>
    <row r="507" spans="5:8">
      <c r="E507" s="52"/>
      <c r="H507" s="15"/>
    </row>
    <row r="508" spans="5:8">
      <c r="E508" s="52"/>
      <c r="H508" s="15"/>
    </row>
    <row r="509" spans="5:8">
      <c r="E509" s="52"/>
      <c r="H509" s="15"/>
    </row>
    <row r="510" spans="5:8">
      <c r="E510" s="52"/>
      <c r="H510" s="15"/>
    </row>
    <row r="511" spans="5:8">
      <c r="E511" s="52"/>
      <c r="H511" s="15"/>
    </row>
    <row r="512" spans="5:8">
      <c r="E512" s="52"/>
      <c r="H512" s="15"/>
    </row>
    <row r="513" spans="5:8">
      <c r="E513" s="52"/>
      <c r="H513" s="15"/>
    </row>
    <row r="514" spans="5:8">
      <c r="E514" s="52"/>
      <c r="H514" s="15"/>
    </row>
    <row r="515" spans="5:8">
      <c r="E515" s="52"/>
      <c r="H515" s="15"/>
    </row>
    <row r="516" spans="5:8">
      <c r="E516" s="52"/>
      <c r="H516" s="15"/>
    </row>
    <row r="517" spans="5:8">
      <c r="E517" s="52"/>
      <c r="H517" s="15"/>
    </row>
    <row r="518" spans="5:8">
      <c r="E518" s="52"/>
      <c r="H518" s="15"/>
    </row>
    <row r="519" spans="5:8">
      <c r="E519" s="52"/>
      <c r="H519" s="15"/>
    </row>
    <row r="520" spans="5:8">
      <c r="E520" s="52"/>
      <c r="H520" s="15"/>
    </row>
    <row r="521" spans="5:8">
      <c r="E521" s="52"/>
      <c r="H521" s="15"/>
    </row>
    <row r="522" spans="5:8">
      <c r="E522" s="52"/>
      <c r="H522" s="15"/>
    </row>
    <row r="523" spans="5:8">
      <c r="E523" s="52"/>
      <c r="H523" s="15"/>
    </row>
    <row r="524" spans="5:8">
      <c r="E524" s="52"/>
      <c r="H524" s="15"/>
    </row>
    <row r="525" spans="5:8">
      <c r="E525" s="52"/>
      <c r="H525" s="15"/>
    </row>
    <row r="526" spans="5:8">
      <c r="E526" s="52"/>
      <c r="H526" s="15"/>
    </row>
    <row r="527" spans="5:8">
      <c r="E527" s="52"/>
      <c r="H527" s="15"/>
    </row>
    <row r="528" spans="5:8">
      <c r="E528" s="52"/>
      <c r="H528" s="15"/>
    </row>
    <row r="529" spans="5:8">
      <c r="E529" s="52"/>
      <c r="H529" s="15"/>
    </row>
    <row r="530" spans="5:8">
      <c r="E530" s="52"/>
      <c r="H530" s="15"/>
    </row>
    <row r="531" spans="5:8">
      <c r="E531" s="52"/>
      <c r="H531" s="15"/>
    </row>
    <row r="532" spans="5:8">
      <c r="E532" s="52"/>
      <c r="H532" s="15"/>
    </row>
    <row r="533" spans="5:8">
      <c r="E533" s="52"/>
      <c r="H533" s="15"/>
    </row>
    <row r="534" spans="5:8">
      <c r="E534" s="52"/>
      <c r="H534" s="15"/>
    </row>
    <row r="535" spans="5:8">
      <c r="E535" s="52"/>
      <c r="H535" s="15"/>
    </row>
    <row r="536" spans="5:8">
      <c r="E536" s="52"/>
      <c r="H536" s="15"/>
    </row>
    <row r="537" spans="5:8">
      <c r="E537" s="52"/>
      <c r="H537" s="15"/>
    </row>
    <row r="538" spans="5:8">
      <c r="E538" s="52"/>
      <c r="H538" s="15"/>
    </row>
    <row r="539" spans="5:8">
      <c r="E539" s="52"/>
      <c r="H539" s="15"/>
    </row>
    <row r="540" spans="5:8">
      <c r="E540" s="52"/>
      <c r="H540" s="15"/>
    </row>
    <row r="541" spans="5:8">
      <c r="E541" s="52"/>
      <c r="H541" s="15"/>
    </row>
    <row r="542" spans="5:8">
      <c r="E542" s="52"/>
      <c r="H542" s="15"/>
    </row>
    <row r="543" spans="5:8">
      <c r="E543" s="52"/>
      <c r="H543" s="15"/>
    </row>
    <row r="544" spans="5:8">
      <c r="E544" s="52"/>
      <c r="H544" s="15"/>
    </row>
    <row r="545" spans="5:8">
      <c r="E545" s="52"/>
      <c r="H545" s="15"/>
    </row>
    <row r="546" spans="5:8">
      <c r="E546" s="52"/>
      <c r="H546" s="15"/>
    </row>
    <row r="547" spans="5:8">
      <c r="E547" s="52"/>
      <c r="H547" s="15"/>
    </row>
    <row r="548" spans="5:8">
      <c r="E548" s="52"/>
      <c r="H548" s="15"/>
    </row>
    <row r="549" spans="5:8">
      <c r="E549" s="52"/>
      <c r="H549" s="15"/>
    </row>
    <row r="550" spans="5:8">
      <c r="E550" s="52"/>
      <c r="H550" s="15"/>
    </row>
    <row r="551" spans="5:8">
      <c r="E551" s="52"/>
      <c r="H551" s="15"/>
    </row>
    <row r="552" spans="5:8">
      <c r="E552" s="52"/>
      <c r="H552" s="15"/>
    </row>
    <row r="553" spans="5:8">
      <c r="E553" s="52"/>
      <c r="H553" s="15"/>
    </row>
    <row r="554" spans="5:8">
      <c r="E554" s="52"/>
      <c r="H554" s="15"/>
    </row>
    <row r="555" spans="5:8">
      <c r="E555" s="52"/>
      <c r="H555" s="15"/>
    </row>
    <row r="556" spans="5:8">
      <c r="E556" s="52"/>
      <c r="H556" s="15"/>
    </row>
    <row r="557" spans="5:8">
      <c r="E557" s="52"/>
      <c r="H557" s="15"/>
    </row>
    <row r="558" spans="5:8">
      <c r="E558" s="52"/>
      <c r="H558" s="15"/>
    </row>
    <row r="559" spans="5:8">
      <c r="E559" s="52"/>
      <c r="H559" s="15"/>
    </row>
    <row r="560" spans="5:8">
      <c r="E560" s="52"/>
      <c r="H560" s="15"/>
    </row>
    <row r="561" spans="5:8">
      <c r="E561" s="52"/>
      <c r="H561" s="15"/>
    </row>
    <row r="562" spans="5:8">
      <c r="E562" s="52"/>
      <c r="H562" s="15"/>
    </row>
    <row r="563" spans="5:8">
      <c r="E563" s="52"/>
      <c r="H563" s="15"/>
    </row>
    <row r="564" spans="5:8">
      <c r="E564" s="52"/>
      <c r="H564" s="15"/>
    </row>
    <row r="565" spans="5:8">
      <c r="E565" s="52"/>
      <c r="H565" s="15"/>
    </row>
    <row r="566" spans="5:8">
      <c r="E566" s="52"/>
      <c r="H566" s="15"/>
    </row>
    <row r="567" spans="5:8">
      <c r="E567" s="52"/>
      <c r="H567" s="15"/>
    </row>
    <row r="568" spans="5:8">
      <c r="E568" s="52"/>
      <c r="H568" s="15"/>
    </row>
    <row r="569" spans="5:8">
      <c r="E569" s="52"/>
      <c r="H569" s="15"/>
    </row>
    <row r="570" spans="5:8">
      <c r="E570" s="52"/>
      <c r="H570" s="15"/>
    </row>
    <row r="571" spans="5:8">
      <c r="E571" s="52"/>
      <c r="H571" s="15"/>
    </row>
    <row r="572" spans="5:8">
      <c r="E572" s="52"/>
      <c r="H572" s="15"/>
    </row>
    <row r="573" spans="5:8">
      <c r="E573" s="52"/>
      <c r="H573" s="15"/>
    </row>
    <row r="574" spans="5:8">
      <c r="E574" s="52"/>
      <c r="H574" s="15"/>
    </row>
    <row r="575" spans="5:8">
      <c r="E575" s="52"/>
      <c r="H575" s="15"/>
    </row>
    <row r="576" spans="5:8">
      <c r="E576" s="52"/>
      <c r="H576" s="15"/>
    </row>
    <row r="577" spans="5:8">
      <c r="E577" s="52"/>
      <c r="H577" s="15"/>
    </row>
    <row r="578" spans="5:8">
      <c r="E578" s="52"/>
      <c r="H578" s="15"/>
    </row>
    <row r="579" spans="5:8">
      <c r="E579" s="52"/>
      <c r="H579" s="15"/>
    </row>
    <row r="580" spans="5:8">
      <c r="E580" s="52"/>
      <c r="H580" s="15"/>
    </row>
    <row r="581" spans="5:8">
      <c r="E581" s="52"/>
      <c r="H581" s="15"/>
    </row>
    <row r="582" spans="5:8">
      <c r="E582" s="52"/>
      <c r="H582" s="15"/>
    </row>
    <row r="583" spans="5:8">
      <c r="E583" s="52"/>
      <c r="H583" s="15"/>
    </row>
    <row r="584" spans="5:8">
      <c r="E584" s="52"/>
      <c r="H584" s="15"/>
    </row>
    <row r="585" spans="5:8">
      <c r="E585" s="52"/>
      <c r="H585" s="15"/>
    </row>
    <row r="586" spans="5:8">
      <c r="E586" s="52"/>
      <c r="H586" s="15"/>
    </row>
    <row r="587" spans="5:8">
      <c r="E587" s="52"/>
      <c r="H587" s="15"/>
    </row>
    <row r="588" spans="5:8">
      <c r="E588" s="52"/>
      <c r="H588" s="15"/>
    </row>
    <row r="589" spans="5:8">
      <c r="E589" s="52"/>
      <c r="H589" s="15"/>
    </row>
    <row r="590" spans="5:8">
      <c r="E590" s="52"/>
      <c r="H590" s="15"/>
    </row>
    <row r="591" spans="5:8">
      <c r="E591" s="52"/>
      <c r="H591" s="15"/>
    </row>
    <row r="592" spans="5:8">
      <c r="E592" s="52"/>
      <c r="H592" s="15"/>
    </row>
    <row r="593" spans="5:8">
      <c r="E593" s="52"/>
      <c r="H593" s="15"/>
    </row>
    <row r="594" spans="5:8">
      <c r="E594" s="52"/>
      <c r="H594" s="15"/>
    </row>
    <row r="595" spans="5:8">
      <c r="E595" s="52"/>
      <c r="H595" s="15"/>
    </row>
    <row r="596" spans="5:8">
      <c r="E596" s="52"/>
      <c r="H596" s="15"/>
    </row>
    <row r="597" spans="5:8">
      <c r="E597" s="52"/>
      <c r="H597" s="15"/>
    </row>
    <row r="598" spans="5:8">
      <c r="E598" s="52"/>
      <c r="H598" s="15"/>
    </row>
    <row r="599" spans="5:8">
      <c r="E599" s="52"/>
      <c r="H599" s="15"/>
    </row>
    <row r="600" spans="5:8">
      <c r="E600" s="52"/>
      <c r="H600" s="15"/>
    </row>
    <row r="601" spans="5:8">
      <c r="E601" s="52"/>
      <c r="H601" s="15"/>
    </row>
    <row r="602" spans="5:8">
      <c r="E602" s="52"/>
      <c r="H602" s="15"/>
    </row>
    <row r="603" spans="5:8">
      <c r="E603" s="52"/>
      <c r="H603" s="15"/>
    </row>
    <row r="604" spans="5:8">
      <c r="E604" s="52"/>
      <c r="H604" s="15"/>
    </row>
    <row r="605" spans="5:8">
      <c r="E605" s="52"/>
      <c r="H605" s="15"/>
    </row>
    <row r="606" spans="5:8">
      <c r="E606" s="52"/>
      <c r="H606" s="15"/>
    </row>
    <row r="607" spans="5:8">
      <c r="E607" s="52"/>
      <c r="H607" s="15"/>
    </row>
    <row r="608" spans="5:8">
      <c r="E608" s="52"/>
      <c r="H608" s="15"/>
    </row>
    <row r="609" spans="5:8">
      <c r="E609" s="52"/>
      <c r="H609" s="15"/>
    </row>
    <row r="610" spans="5:8">
      <c r="E610" s="52"/>
      <c r="H610" s="15"/>
    </row>
    <row r="611" spans="5:8">
      <c r="E611" s="52"/>
      <c r="H611" s="15"/>
    </row>
    <row r="612" spans="5:8">
      <c r="E612" s="52"/>
      <c r="H612" s="15"/>
    </row>
    <row r="613" spans="5:8">
      <c r="E613" s="52"/>
      <c r="H613" s="15"/>
    </row>
    <row r="614" spans="5:8">
      <c r="E614" s="52"/>
      <c r="H614" s="15"/>
    </row>
    <row r="615" spans="5:8">
      <c r="E615" s="52"/>
      <c r="H615" s="15"/>
    </row>
    <row r="616" spans="5:8">
      <c r="E616" s="52"/>
      <c r="H616" s="15"/>
    </row>
    <row r="617" spans="5:8">
      <c r="E617" s="52"/>
      <c r="H617" s="15"/>
    </row>
    <row r="618" spans="5:8">
      <c r="E618" s="52"/>
      <c r="H618" s="15"/>
    </row>
    <row r="619" spans="5:8">
      <c r="E619" s="52"/>
      <c r="H619" s="15"/>
    </row>
    <row r="620" spans="5:8">
      <c r="E620" s="52"/>
      <c r="H620" s="15"/>
    </row>
    <row r="621" spans="5:8">
      <c r="E621" s="52"/>
      <c r="H621" s="15"/>
    </row>
    <row r="622" spans="5:8">
      <c r="E622" s="52"/>
      <c r="H622" s="15"/>
    </row>
    <row r="623" spans="5:8">
      <c r="E623" s="52"/>
      <c r="H623" s="15"/>
    </row>
    <row r="624" spans="5:8">
      <c r="E624" s="52"/>
      <c r="H624" s="15"/>
    </row>
    <row r="625" spans="5:8">
      <c r="E625" s="52"/>
      <c r="H625" s="15"/>
    </row>
    <row r="626" spans="5:8">
      <c r="E626" s="52"/>
      <c r="H626" s="15"/>
    </row>
    <row r="627" spans="5:8">
      <c r="E627" s="52"/>
      <c r="H627" s="15"/>
    </row>
    <row r="628" spans="5:8">
      <c r="E628" s="52"/>
      <c r="H628" s="15"/>
    </row>
    <row r="629" spans="5:8">
      <c r="E629" s="52"/>
      <c r="H629" s="15"/>
    </row>
    <row r="630" spans="5:8">
      <c r="E630" s="52"/>
      <c r="H630" s="15"/>
    </row>
    <row r="631" spans="5:8">
      <c r="E631" s="52"/>
      <c r="H631" s="15"/>
    </row>
    <row r="632" spans="5:8">
      <c r="E632" s="52"/>
      <c r="H632" s="15"/>
    </row>
    <row r="633" spans="5:8">
      <c r="E633" s="52"/>
      <c r="H633" s="15"/>
    </row>
    <row r="634" spans="5:8">
      <c r="E634" s="52"/>
      <c r="H634" s="15"/>
    </row>
    <row r="635" spans="5:8">
      <c r="E635" s="52"/>
      <c r="H635" s="15"/>
    </row>
    <row r="636" spans="5:8">
      <c r="E636" s="52"/>
      <c r="H636" s="15"/>
    </row>
    <row r="637" spans="5:8">
      <c r="E637" s="52"/>
      <c r="H637" s="15"/>
    </row>
    <row r="638" spans="5:8">
      <c r="E638" s="52"/>
      <c r="H638" s="15"/>
    </row>
    <row r="639" spans="5:8">
      <c r="E639" s="52"/>
      <c r="H639" s="15"/>
    </row>
    <row r="640" spans="5:8">
      <c r="E640" s="52"/>
      <c r="H640" s="15"/>
    </row>
    <row r="641" spans="5:8">
      <c r="E641" s="52"/>
      <c r="H641" s="15"/>
    </row>
    <row r="642" spans="5:8">
      <c r="E642" s="52"/>
      <c r="H642" s="15"/>
    </row>
    <row r="643" spans="5:8">
      <c r="E643" s="52"/>
      <c r="H643" s="15"/>
    </row>
    <row r="644" spans="5:8">
      <c r="E644" s="52"/>
      <c r="H644" s="15"/>
    </row>
    <row r="645" spans="5:8">
      <c r="E645" s="52"/>
      <c r="H645" s="15"/>
    </row>
    <row r="646" spans="5:8">
      <c r="E646" s="52"/>
      <c r="H646" s="15"/>
    </row>
    <row r="647" spans="5:8">
      <c r="E647" s="52"/>
      <c r="H647" s="15"/>
    </row>
    <row r="648" spans="5:8">
      <c r="E648" s="52"/>
      <c r="H648" s="15"/>
    </row>
    <row r="649" spans="5:8">
      <c r="E649" s="52"/>
      <c r="H649" s="15"/>
    </row>
    <row r="650" spans="5:8">
      <c r="E650" s="52"/>
      <c r="H650" s="15"/>
    </row>
    <row r="651" spans="5:8">
      <c r="E651" s="52"/>
      <c r="H651" s="15"/>
    </row>
    <row r="652" spans="5:8">
      <c r="E652" s="52"/>
      <c r="H652" s="15"/>
    </row>
    <row r="653" spans="5:8">
      <c r="E653" s="52"/>
      <c r="H653" s="15"/>
    </row>
    <row r="654" spans="5:8">
      <c r="E654" s="52"/>
      <c r="H654" s="15"/>
    </row>
    <row r="655" spans="5:8">
      <c r="E655" s="52"/>
      <c r="H655" s="15"/>
    </row>
    <row r="656" spans="5:8">
      <c r="E656" s="52"/>
      <c r="H656" s="15"/>
    </row>
    <row r="657" spans="5:8">
      <c r="E657" s="52"/>
      <c r="H657" s="15"/>
    </row>
    <row r="658" spans="5:8">
      <c r="E658" s="52"/>
      <c r="H658" s="15"/>
    </row>
    <row r="659" spans="5:8">
      <c r="E659" s="52"/>
      <c r="H659" s="15"/>
    </row>
    <row r="660" spans="5:8">
      <c r="E660" s="52"/>
      <c r="H660" s="15"/>
    </row>
    <row r="661" spans="5:8">
      <c r="E661" s="52"/>
      <c r="H661" s="15"/>
    </row>
    <row r="662" spans="5:8">
      <c r="E662" s="52"/>
      <c r="H662" s="15"/>
    </row>
    <row r="663" spans="5:8">
      <c r="E663" s="52"/>
      <c r="H663" s="15"/>
    </row>
    <row r="664" spans="5:8">
      <c r="E664" s="52"/>
      <c r="H664" s="15"/>
    </row>
    <row r="665" spans="5:8">
      <c r="E665" s="52"/>
      <c r="H665" s="15"/>
    </row>
    <row r="666" spans="5:8">
      <c r="E666" s="52"/>
      <c r="H666" s="15"/>
    </row>
    <row r="667" spans="5:8">
      <c r="E667" s="52"/>
      <c r="H667" s="15"/>
    </row>
    <row r="668" spans="5:8">
      <c r="E668" s="52"/>
      <c r="H668" s="15"/>
    </row>
    <row r="669" spans="5:8">
      <c r="E669" s="52"/>
      <c r="H669" s="15"/>
    </row>
    <row r="670" spans="5:8">
      <c r="E670" s="52"/>
      <c r="H670" s="15"/>
    </row>
    <row r="671" spans="5:8">
      <c r="E671" s="52"/>
      <c r="H671" s="15"/>
    </row>
    <row r="672" spans="5:8">
      <c r="E672" s="52"/>
      <c r="H672" s="15"/>
    </row>
    <row r="673" spans="5:8">
      <c r="E673" s="52"/>
      <c r="H673" s="15"/>
    </row>
    <row r="674" spans="5:8">
      <c r="E674" s="52"/>
      <c r="H674" s="15"/>
    </row>
    <row r="675" spans="5:8">
      <c r="E675" s="52"/>
      <c r="H675" s="15"/>
    </row>
    <row r="676" spans="5:8">
      <c r="E676" s="52"/>
      <c r="H676" s="15"/>
    </row>
    <row r="677" spans="5:8">
      <c r="E677" s="52"/>
      <c r="H677" s="15"/>
    </row>
    <row r="678" spans="5:8">
      <c r="E678" s="52"/>
      <c r="H678" s="15"/>
    </row>
    <row r="679" spans="5:8">
      <c r="E679" s="52"/>
      <c r="H679" s="15"/>
    </row>
    <row r="680" spans="5:8">
      <c r="E680" s="52"/>
      <c r="H680" s="15"/>
    </row>
    <row r="681" spans="5:8">
      <c r="E681" s="52"/>
      <c r="H681" s="15"/>
    </row>
    <row r="682" spans="5:8">
      <c r="E682" s="52"/>
      <c r="H682" s="15"/>
    </row>
    <row r="683" spans="5:8">
      <c r="E683" s="52"/>
      <c r="H683" s="15"/>
    </row>
    <row r="684" spans="5:8">
      <c r="E684" s="52"/>
      <c r="H684" s="15"/>
    </row>
    <row r="685" spans="5:8">
      <c r="E685" s="52"/>
      <c r="H685" s="15"/>
    </row>
    <row r="686" spans="5:8">
      <c r="E686" s="52"/>
      <c r="H686" s="15"/>
    </row>
    <row r="687" spans="5:8">
      <c r="E687" s="52"/>
      <c r="H687" s="15"/>
    </row>
    <row r="688" spans="5:8">
      <c r="E688" s="52"/>
      <c r="H688" s="15"/>
    </row>
    <row r="689" spans="5:8">
      <c r="E689" s="52"/>
      <c r="H689" s="15"/>
    </row>
    <row r="690" spans="5:8">
      <c r="E690" s="52"/>
      <c r="H690" s="15"/>
    </row>
    <row r="691" spans="5:8">
      <c r="E691" s="52"/>
      <c r="H691" s="15"/>
    </row>
    <row r="692" spans="5:8">
      <c r="E692" s="52"/>
      <c r="H692" s="15"/>
    </row>
    <row r="693" spans="5:8">
      <c r="E693" s="52"/>
      <c r="H693" s="15"/>
    </row>
    <row r="694" spans="5:8">
      <c r="E694" s="52"/>
      <c r="H694" s="15"/>
    </row>
    <row r="695" spans="5:8">
      <c r="E695" s="52"/>
      <c r="H695" s="15"/>
    </row>
    <row r="696" spans="5:8">
      <c r="E696" s="52"/>
      <c r="H696" s="15"/>
    </row>
    <row r="697" spans="5:8">
      <c r="E697" s="52"/>
      <c r="H697" s="15"/>
    </row>
    <row r="698" spans="5:8">
      <c r="E698" s="52"/>
      <c r="H698" s="15"/>
    </row>
    <row r="699" spans="5:8">
      <c r="E699" s="52"/>
      <c r="H699" s="15"/>
    </row>
    <row r="700" spans="5:8">
      <c r="E700" s="52"/>
      <c r="H700" s="15"/>
    </row>
    <row r="701" spans="5:8">
      <c r="E701" s="52"/>
      <c r="H701" s="15"/>
    </row>
    <row r="702" spans="5:8">
      <c r="E702" s="52"/>
      <c r="H702" s="15"/>
    </row>
    <row r="703" spans="5:8">
      <c r="E703" s="52"/>
      <c r="H703" s="15"/>
    </row>
    <row r="704" spans="5:8">
      <c r="E704" s="52"/>
      <c r="H704" s="15"/>
    </row>
    <row r="705" spans="5:8">
      <c r="E705" s="52"/>
      <c r="H705" s="15"/>
    </row>
    <row r="706" spans="5:8">
      <c r="E706" s="52"/>
      <c r="H706" s="15"/>
    </row>
    <row r="707" spans="5:8">
      <c r="E707" s="52"/>
      <c r="H707" s="15"/>
    </row>
    <row r="708" spans="5:8">
      <c r="E708" s="52"/>
      <c r="H708" s="15"/>
    </row>
    <row r="709" spans="5:8">
      <c r="E709" s="52"/>
      <c r="H709" s="15"/>
    </row>
    <row r="710" spans="5:8">
      <c r="E710" s="52"/>
      <c r="H710" s="15"/>
    </row>
    <row r="711" spans="5:8">
      <c r="E711" s="52"/>
      <c r="H711" s="15"/>
    </row>
    <row r="712" spans="5:8">
      <c r="E712" s="52"/>
      <c r="H712" s="15"/>
    </row>
    <row r="713" spans="5:8">
      <c r="E713" s="52"/>
      <c r="H713" s="15"/>
    </row>
    <row r="714" spans="5:8">
      <c r="E714" s="52"/>
      <c r="H714" s="15"/>
    </row>
    <row r="715" spans="5:8">
      <c r="E715" s="52"/>
      <c r="H715" s="15"/>
    </row>
    <row r="716" spans="5:8">
      <c r="E716" s="52"/>
      <c r="H716" s="15"/>
    </row>
    <row r="717" spans="5:8">
      <c r="E717" s="52"/>
      <c r="H717" s="15"/>
    </row>
    <row r="718" spans="5:8">
      <c r="E718" s="52"/>
      <c r="H718" s="15"/>
    </row>
    <row r="719" spans="5:8">
      <c r="E719" s="52"/>
      <c r="H719" s="15"/>
    </row>
    <row r="720" spans="5:8">
      <c r="E720" s="52"/>
      <c r="H720" s="15"/>
    </row>
    <row r="721" spans="5:8">
      <c r="E721" s="52"/>
      <c r="H721" s="15"/>
    </row>
    <row r="722" spans="5:8">
      <c r="E722" s="52"/>
      <c r="H722" s="15"/>
    </row>
    <row r="723" spans="5:8">
      <c r="E723" s="52"/>
      <c r="H723" s="15"/>
    </row>
    <row r="724" spans="5:8">
      <c r="E724" s="52"/>
      <c r="H724" s="15"/>
    </row>
    <row r="725" spans="5:8">
      <c r="E725" s="52"/>
      <c r="H725" s="15"/>
    </row>
    <row r="726" spans="5:8">
      <c r="E726" s="52"/>
      <c r="H726" s="15"/>
    </row>
    <row r="727" spans="5:8">
      <c r="E727" s="52"/>
      <c r="H727" s="15"/>
    </row>
    <row r="728" spans="5:8">
      <c r="E728" s="52"/>
      <c r="H728" s="15"/>
    </row>
    <row r="729" spans="5:8">
      <c r="E729" s="52"/>
      <c r="H729" s="15"/>
    </row>
    <row r="730" spans="5:8">
      <c r="E730" s="52"/>
      <c r="H730" s="15"/>
    </row>
    <row r="731" spans="5:8">
      <c r="E731" s="52"/>
      <c r="H731" s="15"/>
    </row>
    <row r="732" spans="5:8">
      <c r="E732" s="52"/>
      <c r="H732" s="15"/>
    </row>
    <row r="733" spans="5:8">
      <c r="E733" s="52"/>
      <c r="H733" s="15"/>
    </row>
    <row r="734" spans="5:8">
      <c r="E734" s="52"/>
      <c r="H734" s="15"/>
    </row>
    <row r="735" spans="5:8">
      <c r="E735" s="52"/>
      <c r="H735" s="15"/>
    </row>
    <row r="736" spans="5:8">
      <c r="E736" s="52"/>
      <c r="H736" s="15"/>
    </row>
    <row r="737" spans="5:8">
      <c r="E737" s="52"/>
      <c r="H737" s="15"/>
    </row>
    <row r="738" spans="5:8">
      <c r="E738" s="52"/>
      <c r="H738" s="15"/>
    </row>
    <row r="739" spans="5:8">
      <c r="E739" s="52"/>
      <c r="H739" s="15"/>
    </row>
    <row r="740" spans="5:8">
      <c r="E740" s="52"/>
      <c r="H740" s="15"/>
    </row>
    <row r="741" spans="5:8">
      <c r="E741" s="52"/>
      <c r="H741" s="15"/>
    </row>
    <row r="742" spans="5:8">
      <c r="E742" s="52"/>
      <c r="H742" s="15"/>
    </row>
    <row r="743" spans="5:8">
      <c r="E743" s="52"/>
      <c r="H743" s="15"/>
    </row>
    <row r="744" spans="5:8">
      <c r="E744" s="52"/>
      <c r="H744" s="15"/>
    </row>
    <row r="745" spans="5:8">
      <c r="E745" s="52"/>
      <c r="H745" s="15"/>
    </row>
    <row r="746" spans="5:8">
      <c r="E746" s="52"/>
      <c r="H746" s="15"/>
    </row>
    <row r="747" spans="5:8">
      <c r="E747" s="52"/>
      <c r="H747" s="15"/>
    </row>
    <row r="748" spans="5:8">
      <c r="E748" s="52"/>
      <c r="H748" s="15"/>
    </row>
    <row r="749" spans="5:8">
      <c r="E749" s="52"/>
      <c r="H749" s="15"/>
    </row>
    <row r="750" spans="5:8">
      <c r="E750" s="52"/>
      <c r="H750" s="15"/>
    </row>
    <row r="751" spans="5:8">
      <c r="E751" s="52"/>
      <c r="H751" s="15"/>
    </row>
    <row r="752" spans="5:8">
      <c r="E752" s="52"/>
      <c r="H752" s="15"/>
    </row>
    <row r="753" spans="5:8">
      <c r="E753" s="52"/>
      <c r="H753" s="15"/>
    </row>
    <row r="754" spans="5:8">
      <c r="E754" s="52"/>
      <c r="H754" s="15"/>
    </row>
    <row r="755" spans="5:8">
      <c r="E755" s="52"/>
      <c r="H755" s="15"/>
    </row>
    <row r="756" spans="5:8">
      <c r="E756" s="52"/>
      <c r="H756" s="15"/>
    </row>
    <row r="757" spans="5:8">
      <c r="E757" s="52"/>
      <c r="H757" s="15"/>
    </row>
    <row r="758" spans="5:8">
      <c r="E758" s="52"/>
      <c r="H758" s="15"/>
    </row>
    <row r="759" spans="5:8">
      <c r="E759" s="52"/>
      <c r="H759" s="15"/>
    </row>
    <row r="760" spans="5:8">
      <c r="E760" s="52"/>
      <c r="H760" s="15"/>
    </row>
    <row r="761" spans="5:8">
      <c r="E761" s="52"/>
      <c r="H761" s="15"/>
    </row>
    <row r="762" spans="5:8">
      <c r="E762" s="52"/>
      <c r="H762" s="15"/>
    </row>
    <row r="763" spans="5:8">
      <c r="E763" s="52"/>
      <c r="H763" s="15"/>
    </row>
    <row r="764" spans="5:8">
      <c r="E764" s="52"/>
      <c r="H764" s="15"/>
    </row>
    <row r="765" spans="5:8">
      <c r="E765" s="52"/>
      <c r="H765" s="15"/>
    </row>
    <row r="766" spans="5:8">
      <c r="E766" s="52"/>
      <c r="H766" s="15"/>
    </row>
    <row r="767" spans="5:8">
      <c r="E767" s="52"/>
      <c r="H767" s="15"/>
    </row>
    <row r="768" spans="5:8">
      <c r="E768" s="52"/>
      <c r="H768" s="15"/>
    </row>
    <row r="769" spans="5:8">
      <c r="E769" s="52"/>
      <c r="H769" s="15"/>
    </row>
    <row r="770" spans="5:8">
      <c r="E770" s="52"/>
      <c r="H770" s="15"/>
    </row>
    <row r="771" spans="5:8">
      <c r="E771" s="52"/>
      <c r="H771" s="15"/>
    </row>
    <row r="772" spans="5:8">
      <c r="E772" s="52"/>
      <c r="H772" s="15"/>
    </row>
    <row r="773" spans="5:8">
      <c r="E773" s="52"/>
      <c r="H773" s="15"/>
    </row>
    <row r="774" spans="5:8">
      <c r="E774" s="52"/>
      <c r="H774" s="15"/>
    </row>
    <row r="775" spans="5:8">
      <c r="E775" s="52"/>
      <c r="H775" s="15"/>
    </row>
    <row r="776" spans="5:8">
      <c r="E776" s="52"/>
      <c r="H776" s="15"/>
    </row>
    <row r="777" spans="5:8">
      <c r="E777" s="52"/>
      <c r="H777" s="15"/>
    </row>
    <row r="778" spans="5:8">
      <c r="E778" s="52"/>
      <c r="H778" s="15"/>
    </row>
    <row r="779" spans="5:8">
      <c r="E779" s="52"/>
      <c r="H779" s="15"/>
    </row>
    <row r="780" spans="5:8">
      <c r="E780" s="52"/>
      <c r="H780" s="15"/>
    </row>
    <row r="781" spans="5:8">
      <c r="E781" s="52"/>
      <c r="H781" s="15"/>
    </row>
    <row r="782" spans="5:8">
      <c r="E782" s="52"/>
      <c r="H782" s="15"/>
    </row>
    <row r="783" spans="5:8">
      <c r="E783" s="52"/>
      <c r="H783" s="15"/>
    </row>
    <row r="784" spans="5:8">
      <c r="E784" s="52"/>
      <c r="H784" s="15"/>
    </row>
    <row r="785" spans="5:8">
      <c r="E785" s="52"/>
      <c r="H785" s="15"/>
    </row>
    <row r="786" spans="5:8">
      <c r="E786" s="52"/>
      <c r="H786" s="15"/>
    </row>
    <row r="787" spans="5:8">
      <c r="E787" s="52"/>
      <c r="H787" s="15"/>
    </row>
    <row r="788" spans="5:8">
      <c r="E788" s="52"/>
      <c r="H788" s="15"/>
    </row>
    <row r="789" spans="5:8">
      <c r="E789" s="52"/>
      <c r="H789" s="15"/>
    </row>
    <row r="790" spans="5:8">
      <c r="E790" s="52"/>
      <c r="H790" s="15"/>
    </row>
    <row r="791" spans="5:8">
      <c r="E791" s="52"/>
      <c r="H791" s="15"/>
    </row>
    <row r="792" spans="5:8">
      <c r="E792" s="52"/>
      <c r="H792" s="15"/>
    </row>
    <row r="793" spans="5:8">
      <c r="E793" s="52"/>
      <c r="H793" s="15"/>
    </row>
    <row r="794" spans="5:8">
      <c r="E794" s="52"/>
      <c r="H794" s="15"/>
    </row>
    <row r="795" spans="5:8">
      <c r="E795" s="52"/>
      <c r="H795" s="15"/>
    </row>
    <row r="796" spans="5:8">
      <c r="E796" s="52"/>
      <c r="H796" s="15"/>
    </row>
    <row r="797" spans="5:8">
      <c r="E797" s="52"/>
      <c r="H797" s="15"/>
    </row>
    <row r="798" spans="5:8">
      <c r="E798" s="52"/>
      <c r="H798" s="15"/>
    </row>
    <row r="799" spans="5:8">
      <c r="E799" s="52"/>
      <c r="H799" s="15"/>
    </row>
    <row r="800" spans="5:8">
      <c r="E800" s="52"/>
      <c r="H800" s="15"/>
    </row>
    <row r="801" spans="5:8">
      <c r="E801" s="52"/>
      <c r="H801" s="15"/>
    </row>
    <row r="802" spans="5:8">
      <c r="E802" s="52"/>
      <c r="H802" s="15"/>
    </row>
    <row r="803" spans="5:8">
      <c r="E803" s="52"/>
      <c r="H803" s="15"/>
    </row>
    <row r="804" spans="5:8">
      <c r="E804" s="52"/>
      <c r="H804" s="15"/>
    </row>
    <row r="805" spans="5:8">
      <c r="E805" s="52"/>
      <c r="H805" s="15"/>
    </row>
    <row r="806" spans="5:8">
      <c r="E806" s="52"/>
      <c r="H806" s="15"/>
    </row>
    <row r="807" spans="5:8">
      <c r="E807" s="52"/>
      <c r="H807" s="15"/>
    </row>
    <row r="808" spans="5:8">
      <c r="E808" s="52"/>
      <c r="H808" s="15"/>
    </row>
    <row r="809" spans="5:8">
      <c r="E809" s="52"/>
      <c r="H809" s="15"/>
    </row>
    <row r="810" spans="5:8">
      <c r="E810" s="52"/>
      <c r="H810" s="15"/>
    </row>
    <row r="811" spans="5:8">
      <c r="E811" s="52"/>
      <c r="H811" s="15"/>
    </row>
    <row r="812" spans="5:8">
      <c r="E812" s="52"/>
      <c r="H812" s="15"/>
    </row>
    <row r="813" spans="5:8">
      <c r="E813" s="52"/>
      <c r="H813" s="15"/>
    </row>
    <row r="814" spans="5:8">
      <c r="E814" s="52"/>
      <c r="H814" s="15"/>
    </row>
    <row r="815" spans="5:8">
      <c r="E815" s="52"/>
      <c r="H815" s="15"/>
    </row>
    <row r="816" spans="5:8">
      <c r="E816" s="52"/>
      <c r="H816" s="15"/>
    </row>
    <row r="817" spans="5:8">
      <c r="E817" s="52"/>
      <c r="H817" s="15"/>
    </row>
    <row r="818" spans="5:8">
      <c r="E818" s="52"/>
      <c r="H818" s="15"/>
    </row>
    <row r="819" spans="5:8">
      <c r="E819" s="52"/>
      <c r="H819" s="15"/>
    </row>
    <row r="820" spans="5:8">
      <c r="E820" s="52"/>
      <c r="H820" s="15"/>
    </row>
    <row r="821" spans="5:8">
      <c r="E821" s="52"/>
      <c r="H821" s="15"/>
    </row>
    <row r="822" spans="5:8">
      <c r="E822" s="52"/>
      <c r="H822" s="15"/>
    </row>
    <row r="823" spans="5:8">
      <c r="E823" s="52"/>
      <c r="H823" s="15"/>
    </row>
    <row r="824" spans="5:8">
      <c r="E824" s="52"/>
      <c r="H824" s="15"/>
    </row>
    <row r="825" spans="5:8">
      <c r="E825" s="52"/>
      <c r="H825" s="15"/>
    </row>
    <row r="826" spans="5:8">
      <c r="E826" s="52"/>
      <c r="H826" s="15"/>
    </row>
    <row r="827" spans="5:8">
      <c r="E827" s="52"/>
      <c r="H827" s="15"/>
    </row>
    <row r="828" spans="5:8">
      <c r="E828" s="52"/>
      <c r="H828" s="15"/>
    </row>
    <row r="829" spans="5:8">
      <c r="E829" s="52"/>
      <c r="H829" s="15"/>
    </row>
    <row r="830" spans="5:8">
      <c r="E830" s="52"/>
      <c r="H830" s="15"/>
    </row>
    <row r="831" spans="5:8">
      <c r="E831" s="52"/>
      <c r="H831" s="15"/>
    </row>
    <row r="832" spans="5:8">
      <c r="E832" s="52"/>
      <c r="H832" s="15"/>
    </row>
    <row r="833" spans="5:8">
      <c r="E833" s="52"/>
      <c r="H833" s="15"/>
    </row>
    <row r="834" spans="5:8">
      <c r="E834" s="52"/>
      <c r="H834" s="15"/>
    </row>
    <row r="835" spans="5:8">
      <c r="E835" s="52"/>
      <c r="H835" s="15"/>
    </row>
    <row r="836" spans="5:8">
      <c r="E836" s="52"/>
      <c r="H836" s="15"/>
    </row>
    <row r="837" spans="5:8">
      <c r="E837" s="52"/>
      <c r="H837" s="15"/>
    </row>
    <row r="838" spans="5:8">
      <c r="E838" s="52"/>
      <c r="H838" s="15"/>
    </row>
    <row r="839" spans="5:8">
      <c r="E839" s="52"/>
      <c r="H839" s="15"/>
    </row>
    <row r="840" spans="5:8">
      <c r="E840" s="52"/>
      <c r="H840" s="15"/>
    </row>
    <row r="841" spans="5:8">
      <c r="E841" s="52"/>
      <c r="H841" s="15"/>
    </row>
    <row r="842" spans="5:8">
      <c r="E842" s="52"/>
      <c r="H842" s="15"/>
    </row>
    <row r="843" spans="5:8">
      <c r="E843" s="52"/>
      <c r="H843" s="15"/>
    </row>
    <row r="844" spans="5:8">
      <c r="E844" s="52"/>
      <c r="H844" s="15"/>
    </row>
    <row r="845" spans="5:8">
      <c r="E845" s="52"/>
      <c r="H845" s="15"/>
    </row>
    <row r="846" spans="5:8">
      <c r="E846" s="52"/>
      <c r="H846" s="15"/>
    </row>
    <row r="847" spans="5:8">
      <c r="E847" s="52"/>
      <c r="H847" s="15"/>
    </row>
    <row r="848" spans="5:8">
      <c r="E848" s="52"/>
      <c r="H848" s="15"/>
    </row>
    <row r="849" spans="5:8">
      <c r="E849" s="52"/>
      <c r="H849" s="15"/>
    </row>
    <row r="850" spans="5:8">
      <c r="E850" s="52"/>
      <c r="H850" s="15"/>
    </row>
    <row r="851" spans="5:8">
      <c r="E851" s="52"/>
      <c r="H851" s="15"/>
    </row>
    <row r="852" spans="5:8">
      <c r="E852" s="52"/>
      <c r="H852" s="15"/>
    </row>
    <row r="853" spans="5:8">
      <c r="E853" s="52"/>
      <c r="H853" s="15"/>
    </row>
    <row r="854" spans="5:8">
      <c r="E854" s="52"/>
      <c r="H854" s="15"/>
    </row>
    <row r="855" spans="5:8">
      <c r="E855" s="52"/>
      <c r="H855" s="15"/>
    </row>
    <row r="856" spans="5:8">
      <c r="E856" s="52"/>
      <c r="H856" s="15"/>
    </row>
    <row r="857" spans="5:8">
      <c r="E857" s="52"/>
      <c r="H857" s="15"/>
    </row>
    <row r="858" spans="5:8">
      <c r="E858" s="52"/>
      <c r="H858" s="15"/>
    </row>
    <row r="859" spans="5:8">
      <c r="E859" s="52"/>
      <c r="H859" s="15"/>
    </row>
    <row r="860" spans="5:8">
      <c r="E860" s="52"/>
      <c r="H860" s="15"/>
    </row>
    <row r="861" spans="5:8">
      <c r="E861" s="52"/>
      <c r="H861" s="15"/>
    </row>
    <row r="862" spans="5:8">
      <c r="E862" s="52"/>
      <c r="H862" s="15"/>
    </row>
    <row r="863" spans="5:8">
      <c r="E863" s="52"/>
      <c r="H863" s="15"/>
    </row>
    <row r="864" spans="5:8">
      <c r="E864" s="52"/>
      <c r="H864" s="15"/>
    </row>
    <row r="865" spans="5:8">
      <c r="E865" s="52"/>
      <c r="H865" s="15"/>
    </row>
    <row r="866" spans="5:8">
      <c r="E866" s="52"/>
      <c r="H866" s="15"/>
    </row>
    <row r="867" spans="5:8">
      <c r="E867" s="52"/>
      <c r="H867" s="15"/>
    </row>
    <row r="868" spans="5:8">
      <c r="E868" s="52"/>
      <c r="H868" s="15"/>
    </row>
    <row r="869" spans="5:8">
      <c r="E869" s="52"/>
      <c r="H869" s="15"/>
    </row>
    <row r="870" spans="5:8">
      <c r="E870" s="52"/>
      <c r="H870" s="15"/>
    </row>
    <row r="871" spans="5:8">
      <c r="E871" s="52"/>
      <c r="H871" s="15"/>
    </row>
    <row r="872" spans="5:8">
      <c r="E872" s="52"/>
      <c r="H872" s="15"/>
    </row>
    <row r="873" spans="5:8">
      <c r="E873" s="52"/>
      <c r="H873" s="15"/>
    </row>
    <row r="874" spans="5:8">
      <c r="E874" s="52"/>
      <c r="H874" s="15"/>
    </row>
    <row r="875" spans="5:8">
      <c r="E875" s="52"/>
      <c r="H875" s="15"/>
    </row>
    <row r="876" spans="5:8">
      <c r="E876" s="52"/>
      <c r="H876" s="15"/>
    </row>
    <row r="877" spans="5:8">
      <c r="E877" s="52"/>
      <c r="H877" s="15"/>
    </row>
    <row r="878" spans="5:8">
      <c r="E878" s="52"/>
      <c r="H878" s="15"/>
    </row>
    <row r="879" spans="5:8">
      <c r="E879" s="52"/>
      <c r="H879" s="15"/>
    </row>
    <row r="880" spans="5:8">
      <c r="E880" s="52"/>
      <c r="H880" s="15"/>
    </row>
    <row r="881" spans="5:8">
      <c r="E881" s="52"/>
      <c r="H881" s="15"/>
    </row>
    <row r="882" spans="5:8">
      <c r="E882" s="52"/>
      <c r="H882" s="15"/>
    </row>
    <row r="883" spans="5:8">
      <c r="E883" s="52"/>
      <c r="H883" s="15"/>
    </row>
    <row r="884" spans="5:8">
      <c r="E884" s="52"/>
      <c r="H884" s="15"/>
    </row>
    <row r="885" spans="5:8">
      <c r="E885" s="52"/>
      <c r="H885" s="15"/>
    </row>
    <row r="886" spans="5:8">
      <c r="E886" s="52"/>
      <c r="H886" s="15"/>
    </row>
    <row r="887" spans="5:8">
      <c r="E887" s="52"/>
      <c r="H887" s="15"/>
    </row>
    <row r="888" spans="5:8">
      <c r="E888" s="52"/>
      <c r="H888" s="15"/>
    </row>
    <row r="889" spans="5:8">
      <c r="E889" s="52"/>
      <c r="H889" s="15"/>
    </row>
    <row r="890" spans="5:8">
      <c r="E890" s="52"/>
      <c r="H890" s="15"/>
    </row>
    <row r="891" spans="5:8">
      <c r="E891" s="52"/>
      <c r="H891" s="15"/>
    </row>
    <row r="892" spans="5:8">
      <c r="E892" s="52"/>
      <c r="H892" s="15"/>
    </row>
    <row r="893" spans="5:8">
      <c r="E893" s="52"/>
      <c r="H893" s="15"/>
    </row>
    <row r="894" spans="5:8">
      <c r="E894" s="52"/>
      <c r="H894" s="15"/>
    </row>
    <row r="895" spans="5:8">
      <c r="E895" s="52"/>
      <c r="H895" s="15"/>
    </row>
    <row r="896" spans="5:8">
      <c r="E896" s="52"/>
      <c r="H896" s="15"/>
    </row>
    <row r="897" spans="5:8">
      <c r="E897" s="52"/>
      <c r="H897" s="15"/>
    </row>
    <row r="898" spans="5:8">
      <c r="E898" s="52"/>
      <c r="H898" s="15"/>
    </row>
    <row r="899" spans="5:8">
      <c r="E899" s="52"/>
      <c r="H899" s="15"/>
    </row>
    <row r="900" spans="5:8">
      <c r="E900" s="52"/>
      <c r="H900" s="15"/>
    </row>
    <row r="901" spans="5:8">
      <c r="E901" s="52"/>
      <c r="H901" s="15"/>
    </row>
    <row r="902" spans="5:8">
      <c r="E902" s="52"/>
      <c r="H902" s="15"/>
    </row>
    <row r="903" spans="5:8">
      <c r="E903" s="52"/>
      <c r="H903" s="15"/>
    </row>
    <row r="904" spans="5:8">
      <c r="E904" s="52"/>
      <c r="H904" s="15"/>
    </row>
    <row r="905" spans="5:8">
      <c r="E905" s="52"/>
      <c r="H905" s="15"/>
    </row>
    <row r="906" spans="5:8">
      <c r="E906" s="52"/>
      <c r="H906" s="15"/>
    </row>
    <row r="907" spans="5:8">
      <c r="E907" s="52"/>
      <c r="H907" s="15"/>
    </row>
    <row r="908" spans="5:8">
      <c r="E908" s="52"/>
      <c r="H908" s="15"/>
    </row>
    <row r="909" spans="5:8">
      <c r="E909" s="52"/>
      <c r="H909" s="15"/>
    </row>
    <row r="910" spans="5:8">
      <c r="E910" s="52"/>
      <c r="H910" s="15"/>
    </row>
    <row r="911" spans="5:8">
      <c r="E911" s="52"/>
      <c r="H911" s="15"/>
    </row>
    <row r="912" spans="5:8">
      <c r="E912" s="52"/>
      <c r="H912" s="15"/>
    </row>
    <row r="913" spans="5:8">
      <c r="E913" s="52"/>
      <c r="H913" s="15"/>
    </row>
    <row r="914" spans="5:8">
      <c r="E914" s="52"/>
      <c r="H914" s="15"/>
    </row>
    <row r="915" spans="5:8">
      <c r="E915" s="52"/>
      <c r="H915" s="15"/>
    </row>
    <row r="916" spans="5:8">
      <c r="E916" s="52"/>
      <c r="H916" s="15"/>
    </row>
    <row r="917" spans="5:8">
      <c r="E917" s="52"/>
      <c r="H917" s="15"/>
    </row>
    <row r="918" spans="5:8">
      <c r="E918" s="52"/>
      <c r="H918" s="15"/>
    </row>
    <row r="919" spans="5:8">
      <c r="E919" s="52"/>
      <c r="H919" s="15"/>
    </row>
    <row r="920" spans="5:8">
      <c r="E920" s="52"/>
      <c r="H920" s="15"/>
    </row>
    <row r="921" spans="5:8">
      <c r="E921" s="52"/>
      <c r="H921" s="15"/>
    </row>
    <row r="922" spans="5:8">
      <c r="E922" s="52"/>
      <c r="H922" s="15"/>
    </row>
    <row r="923" spans="5:8">
      <c r="E923" s="52"/>
      <c r="H923" s="15"/>
    </row>
    <row r="924" spans="5:8">
      <c r="E924" s="52"/>
      <c r="H924" s="15"/>
    </row>
    <row r="925" spans="5:8">
      <c r="E925" s="52"/>
      <c r="H925" s="15"/>
    </row>
    <row r="926" spans="5:8">
      <c r="E926" s="52"/>
      <c r="H926" s="15"/>
    </row>
    <row r="927" spans="5:8">
      <c r="E927" s="52"/>
      <c r="H927" s="15"/>
    </row>
    <row r="928" spans="5:8">
      <c r="E928" s="52"/>
      <c r="H928" s="15"/>
    </row>
    <row r="929" spans="5:8">
      <c r="E929" s="52"/>
      <c r="H929" s="15"/>
    </row>
    <row r="930" spans="5:8">
      <c r="E930" s="52"/>
      <c r="H930" s="15"/>
    </row>
    <row r="931" spans="5:8">
      <c r="E931" s="52"/>
      <c r="H931" s="15"/>
    </row>
    <row r="932" spans="5:8">
      <c r="E932" s="52"/>
      <c r="H932" s="15"/>
    </row>
    <row r="933" spans="5:8">
      <c r="E933" s="52"/>
      <c r="H933" s="15"/>
    </row>
    <row r="934" spans="5:8">
      <c r="E934" s="52"/>
      <c r="H934" s="15"/>
    </row>
    <row r="935" spans="5:8">
      <c r="E935" s="52"/>
      <c r="H935" s="15"/>
    </row>
    <row r="936" spans="5:8">
      <c r="E936" s="52"/>
      <c r="H936" s="15"/>
    </row>
    <row r="937" spans="5:8">
      <c r="E937" s="52"/>
      <c r="H937" s="15"/>
    </row>
    <row r="938" spans="5:8">
      <c r="E938" s="52"/>
      <c r="H938" s="15"/>
    </row>
    <row r="939" spans="5:8">
      <c r="E939" s="52"/>
      <c r="H939" s="15"/>
    </row>
    <row r="940" spans="5:8">
      <c r="E940" s="52"/>
      <c r="H940" s="15"/>
    </row>
    <row r="941" spans="5:8">
      <c r="E941" s="52"/>
      <c r="H941" s="15"/>
    </row>
    <row r="942" spans="5:8">
      <c r="E942" s="52"/>
      <c r="H942" s="15"/>
    </row>
    <row r="943" spans="5:8">
      <c r="E943" s="52"/>
      <c r="H943" s="15"/>
    </row>
    <row r="944" spans="5:8">
      <c r="E944" s="52"/>
      <c r="H944" s="15"/>
    </row>
    <row r="945" spans="5:8">
      <c r="E945" s="52"/>
      <c r="H945" s="15"/>
    </row>
    <row r="946" spans="5:8">
      <c r="E946" s="52"/>
      <c r="H946" s="15"/>
    </row>
    <row r="947" spans="5:8">
      <c r="E947" s="52"/>
      <c r="H947" s="15"/>
    </row>
    <row r="948" spans="5:8">
      <c r="E948" s="52"/>
      <c r="H948" s="15"/>
    </row>
    <row r="949" spans="5:8">
      <c r="E949" s="52"/>
      <c r="H949" s="15"/>
    </row>
    <row r="950" spans="5:8">
      <c r="E950" s="52"/>
      <c r="H950" s="15"/>
    </row>
    <row r="951" spans="5:8">
      <c r="E951" s="52"/>
      <c r="H951" s="15"/>
    </row>
    <row r="952" spans="5:8">
      <c r="E952" s="52"/>
      <c r="H952" s="15"/>
    </row>
    <row r="953" spans="5:8">
      <c r="E953" s="52"/>
      <c r="H953" s="15"/>
    </row>
    <row r="954" spans="5:8">
      <c r="E954" s="52"/>
      <c r="H954" s="15"/>
    </row>
    <row r="955" spans="5:8">
      <c r="E955" s="52"/>
      <c r="H955" s="15"/>
    </row>
    <row r="956" spans="5:8">
      <c r="E956" s="52"/>
      <c r="H956" s="15"/>
    </row>
    <row r="957" spans="5:8">
      <c r="E957" s="52"/>
      <c r="H957" s="15"/>
    </row>
    <row r="958" spans="5:8">
      <c r="E958" s="52"/>
      <c r="H958" s="15"/>
    </row>
    <row r="959" spans="5:8">
      <c r="E959" s="52"/>
      <c r="H959" s="15"/>
    </row>
    <row r="960" spans="5:8">
      <c r="E960" s="52"/>
      <c r="H960" s="15"/>
    </row>
    <row r="961" spans="5:8">
      <c r="E961" s="52"/>
      <c r="H961" s="15"/>
    </row>
    <row r="962" spans="5:8">
      <c r="E962" s="52"/>
      <c r="H962" s="15"/>
    </row>
    <row r="963" spans="5:8">
      <c r="E963" s="52"/>
      <c r="H963" s="15"/>
    </row>
    <row r="964" spans="5:8">
      <c r="E964" s="52"/>
      <c r="H964" s="15"/>
    </row>
    <row r="965" spans="5:8">
      <c r="E965" s="52"/>
      <c r="H965" s="15"/>
    </row>
    <row r="966" spans="5:8">
      <c r="E966" s="52"/>
      <c r="H966" s="15"/>
    </row>
    <row r="967" spans="5:8">
      <c r="E967" s="52"/>
      <c r="H967" s="15"/>
    </row>
    <row r="968" spans="5:8">
      <c r="E968" s="52"/>
      <c r="H968" s="15"/>
    </row>
    <row r="969" spans="5:8">
      <c r="E969" s="52"/>
      <c r="H969" s="15"/>
    </row>
    <row r="970" spans="5:8">
      <c r="E970" s="52"/>
      <c r="H970" s="15"/>
    </row>
    <row r="971" spans="5:8">
      <c r="E971" s="52"/>
      <c r="H971" s="15"/>
    </row>
    <row r="972" spans="5:8">
      <c r="E972" s="52"/>
      <c r="H972" s="15"/>
    </row>
    <row r="973" spans="5:8">
      <c r="E973" s="52"/>
      <c r="H973" s="15"/>
    </row>
    <row r="974" spans="5:8">
      <c r="E974" s="52"/>
      <c r="H974" s="15"/>
    </row>
    <row r="975" spans="5:8">
      <c r="E975" s="52"/>
      <c r="H975" s="15"/>
    </row>
    <row r="976" spans="5:8">
      <c r="E976" s="52"/>
      <c r="H976" s="15"/>
    </row>
    <row r="977" spans="5:8">
      <c r="E977" s="52"/>
      <c r="H977" s="15"/>
    </row>
    <row r="978" spans="5:8">
      <c r="E978" s="52"/>
      <c r="H978" s="15"/>
    </row>
    <row r="979" spans="5:8">
      <c r="E979" s="52"/>
      <c r="H979" s="15"/>
    </row>
    <row r="980" spans="5:8">
      <c r="E980" s="52"/>
      <c r="H980" s="15"/>
    </row>
    <row r="981" spans="5:8">
      <c r="E981" s="52"/>
      <c r="H981" s="15"/>
    </row>
    <row r="982" spans="5:8">
      <c r="E982" s="52"/>
      <c r="H982" s="15"/>
    </row>
    <row r="983" spans="5:8">
      <c r="E983" s="52"/>
      <c r="H983" s="15"/>
    </row>
    <row r="984" spans="5:8">
      <c r="E984" s="52"/>
      <c r="H984" s="15"/>
    </row>
    <row r="985" spans="5:8">
      <c r="E985" s="52"/>
      <c r="H985" s="15"/>
    </row>
    <row r="986" spans="5:8">
      <c r="E986" s="52"/>
      <c r="H986" s="15"/>
    </row>
    <row r="987" spans="5:8">
      <c r="E987" s="52"/>
      <c r="H987" s="15"/>
    </row>
    <row r="988" spans="5:8">
      <c r="E988" s="52"/>
      <c r="H988" s="15"/>
    </row>
    <row r="989" spans="5:8">
      <c r="E989" s="52"/>
      <c r="H989" s="15"/>
    </row>
    <row r="990" spans="5:8">
      <c r="E990" s="52"/>
      <c r="H990" s="15"/>
    </row>
    <row r="991" spans="5:8">
      <c r="E991" s="52"/>
      <c r="H991" s="15"/>
    </row>
    <row r="992" spans="5:8">
      <c r="E992" s="52"/>
      <c r="H992" s="15"/>
    </row>
    <row r="993" spans="5:8">
      <c r="E993" s="52"/>
      <c r="H993" s="15"/>
    </row>
    <row r="994" spans="5:8">
      <c r="E994" s="52"/>
      <c r="H994" s="15"/>
    </row>
    <row r="995" spans="5:8">
      <c r="E995" s="52"/>
      <c r="H995" s="15"/>
    </row>
    <row r="996" spans="5:8">
      <c r="E996" s="52"/>
      <c r="H996" s="15"/>
    </row>
    <row r="997" spans="5:8">
      <c r="E997" s="52"/>
      <c r="H997" s="15"/>
    </row>
    <row r="998" spans="5:8">
      <c r="E998" s="52"/>
      <c r="H998" s="15"/>
    </row>
    <row r="999" spans="5:8">
      <c r="E999" s="52"/>
      <c r="H999" s="15"/>
    </row>
    <row r="1000" spans="5:8">
      <c r="E1000" s="52"/>
      <c r="H1000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Looe</vt:lpstr>
      <vt:lpstr>Daves Ledge</vt:lpstr>
      <vt:lpstr>Nursery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Jenna Dilworth</cp:lastModifiedBy>
  <dcterms:created xsi:type="dcterms:W3CDTF">2021-01-20T03:57:40Z</dcterms:created>
  <dcterms:modified xsi:type="dcterms:W3CDTF">2024-10-28T18:18:20Z</dcterms:modified>
</cp:coreProperties>
</file>